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1 TMN\"/>
    </mc:Choice>
  </mc:AlternateContent>
  <xr:revisionPtr revIDLastSave="0" documentId="13_ncr:1_{C98484A4-2BE4-4B4E-A5BE-C06D47350686}" xr6:coauthVersionLast="36" xr6:coauthVersionMax="47" xr10:uidLastSave="{00000000-0000-0000-0000-000000000000}"/>
  <bookViews>
    <workbookView xWindow="-120" yWindow="-120" windowWidth="20730" windowHeight="11160" tabRatio="770" firstSheet="1" activeTab="1" xr2:uid="{00000000-000D-0000-FFFF-FFFF00000000}"/>
  </bookViews>
  <sheets>
    <sheet name="SGV" sheetId="41" state="veryHidden" r:id="rId1"/>
    <sheet name="CĐ TMN" sheetId="40" r:id="rId2"/>
  </sheets>
  <definedNames>
    <definedName name="_xlnm._FilterDatabase" localSheetId="1" hidden="1">'CĐ TMN'!$A$10:$WNU$738</definedName>
    <definedName name="_xlnm.Print_Area" localSheetId="1">'CĐ TMN'!$C$1:$PA$819</definedName>
    <definedName name="_xlnm.Print_Titles" localSheetId="1">'CĐ TMN'!$9:$12</definedName>
  </definedNames>
  <calcPr calcId="179021" iterateCount="1"/>
</workbook>
</file>

<file path=xl/calcChain.xml><?xml version="1.0" encoding="utf-8"?>
<calcChain xmlns="http://schemas.openxmlformats.org/spreadsheetml/2006/main">
  <c r="AD741" i="40" l="1"/>
  <c r="AD750" i="40" l="1"/>
  <c r="Q73" i="40" l="1"/>
  <c r="AC17" i="40"/>
  <c r="AC18" i="40"/>
  <c r="AC19" i="40"/>
  <c r="AC20" i="40"/>
  <c r="AC21" i="40"/>
  <c r="AC221" i="40"/>
  <c r="AC222" i="40"/>
  <c r="AC223" i="40"/>
  <c r="AC224" i="40"/>
  <c r="AC225" i="40"/>
  <c r="AC226" i="40"/>
  <c r="AC227" i="40"/>
  <c r="AC228" i="40"/>
  <c r="AC213" i="40"/>
  <c r="AC214" i="40"/>
  <c r="AC738" i="40"/>
  <c r="AC737" i="40"/>
  <c r="AC736" i="40"/>
  <c r="AC735" i="40"/>
  <c r="AC734" i="40"/>
  <c r="AC733" i="40"/>
  <c r="AC732" i="40"/>
  <c r="AC731" i="40"/>
  <c r="AC730" i="40"/>
  <c r="AC729" i="40"/>
  <c r="AC728" i="40"/>
  <c r="AC727" i="40"/>
  <c r="AC726" i="40"/>
  <c r="AC725" i="40"/>
  <c r="AC724" i="40"/>
  <c r="AC723" i="40"/>
  <c r="AC722" i="40"/>
  <c r="AC721" i="40"/>
  <c r="AC720" i="40"/>
  <c r="AC719" i="40"/>
  <c r="AC718" i="40"/>
  <c r="AC717" i="40"/>
  <c r="AC716" i="40"/>
  <c r="AC715" i="40"/>
  <c r="AC714" i="40"/>
  <c r="AC712" i="40"/>
  <c r="AC711" i="40"/>
  <c r="AC710" i="40"/>
  <c r="AC709" i="40"/>
  <c r="AC708" i="40"/>
  <c r="AC707" i="40"/>
  <c r="AC706" i="40"/>
  <c r="AC705" i="40"/>
  <c r="AC704" i="40"/>
  <c r="AC703" i="40"/>
  <c r="AC702" i="40"/>
  <c r="AC701" i="40"/>
  <c r="AC700" i="40"/>
  <c r="AC699" i="40"/>
  <c r="AC698" i="40"/>
  <c r="AC697" i="40"/>
  <c r="AC696" i="40"/>
  <c r="AC695" i="40"/>
  <c r="AC694" i="40"/>
  <c r="AC693" i="40"/>
  <c r="AC692" i="40"/>
  <c r="AC691" i="40"/>
  <c r="AC690" i="40"/>
  <c r="AC689" i="40"/>
  <c r="AC688" i="40"/>
  <c r="AC687" i="40"/>
  <c r="AC686" i="40"/>
  <c r="AC685" i="40"/>
  <c r="AC684" i="40"/>
  <c r="AC683" i="40"/>
  <c r="AC682" i="40"/>
  <c r="AC681" i="40"/>
  <c r="AC680" i="40"/>
  <c r="AC679" i="40"/>
  <c r="AC678" i="40"/>
  <c r="AC677" i="40"/>
  <c r="AC676" i="40"/>
  <c r="AC675" i="40"/>
  <c r="AC674" i="40"/>
  <c r="AC672" i="40"/>
  <c r="AC671" i="40"/>
  <c r="AC670" i="40"/>
  <c r="AC669" i="40"/>
  <c r="AC668" i="40"/>
  <c r="AC667" i="40"/>
  <c r="AC666" i="40"/>
  <c r="AC665" i="40"/>
  <c r="AC664" i="40"/>
  <c r="AC663" i="40"/>
  <c r="AC662" i="40"/>
  <c r="AC659" i="40"/>
  <c r="AC658" i="40"/>
  <c r="AC657" i="40"/>
  <c r="AC656" i="40"/>
  <c r="AC655" i="40"/>
  <c r="AC654" i="40"/>
  <c r="AC653" i="40"/>
  <c r="AC652" i="40"/>
  <c r="AC651" i="40"/>
  <c r="AC650" i="40"/>
  <c r="AC649" i="40"/>
  <c r="AC646" i="40"/>
  <c r="AC645" i="40"/>
  <c r="AC644" i="40"/>
  <c r="AC643" i="40"/>
  <c r="AC642" i="40"/>
  <c r="AC641" i="40"/>
  <c r="AC640" i="40"/>
  <c r="AC639" i="40"/>
  <c r="AC638" i="40"/>
  <c r="AC637" i="40"/>
  <c r="AC636" i="40"/>
  <c r="AC634" i="40"/>
  <c r="AC633" i="40"/>
  <c r="AC631" i="40"/>
  <c r="AC630" i="40"/>
  <c r="AC629" i="40"/>
  <c r="AC626" i="40"/>
  <c r="AC625" i="40"/>
  <c r="AC624" i="40"/>
  <c r="AC623" i="40"/>
  <c r="AC621" i="40"/>
  <c r="AC620" i="40"/>
  <c r="AC619" i="40"/>
  <c r="AC618" i="40"/>
  <c r="AC617" i="40"/>
  <c r="AC616" i="40"/>
  <c r="AC615" i="40"/>
  <c r="AC614" i="40"/>
  <c r="AC613" i="40"/>
  <c r="AC612" i="40"/>
  <c r="AC611" i="40"/>
  <c r="AC610" i="40"/>
  <c r="AC609" i="40"/>
  <c r="AC608" i="40"/>
  <c r="AC605" i="40"/>
  <c r="AC604" i="40"/>
  <c r="AC603" i="40"/>
  <c r="AC602" i="40"/>
  <c r="AC601" i="40"/>
  <c r="AC600" i="40"/>
  <c r="AC599" i="40"/>
  <c r="AC598" i="40"/>
  <c r="AC597" i="40"/>
  <c r="AC596" i="40"/>
  <c r="AC595" i="40"/>
  <c r="AC594" i="40"/>
  <c r="AC593" i="40"/>
  <c r="AC592" i="40"/>
  <c r="AC591" i="40"/>
  <c r="AC590" i="40"/>
  <c r="AC589" i="40"/>
  <c r="AC588" i="40"/>
  <c r="AC586" i="40"/>
  <c r="AC585" i="40"/>
  <c r="AC584" i="40"/>
  <c r="AC583" i="40"/>
  <c r="AC582" i="40"/>
  <c r="AC581" i="40"/>
  <c r="AC580" i="40"/>
  <c r="AC579" i="40"/>
  <c r="AC578" i="40"/>
  <c r="AC577"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8" i="40"/>
  <c r="AC547" i="40"/>
  <c r="AC546" i="40"/>
  <c r="AC545" i="40"/>
  <c r="AC544" i="40"/>
  <c r="AC543" i="40"/>
  <c r="AC539" i="40"/>
  <c r="AC538" i="40"/>
  <c r="AC537" i="40"/>
  <c r="AC536" i="40"/>
  <c r="AC535" i="40"/>
  <c r="AC534" i="40"/>
  <c r="AC533" i="40"/>
  <c r="AC532" i="40"/>
  <c r="AC531" i="40"/>
  <c r="AC530" i="40"/>
  <c r="AC529" i="40"/>
  <c r="AC528" i="40"/>
  <c r="AC527" i="40"/>
  <c r="AC526" i="40"/>
  <c r="AC525" i="40"/>
  <c r="AC524" i="40"/>
  <c r="AC523" i="40"/>
  <c r="AC522" i="40"/>
  <c r="AC521" i="40"/>
  <c r="AC520" i="40"/>
  <c r="AC519" i="40"/>
  <c r="AC518" i="40"/>
  <c r="AC517" i="40"/>
  <c r="AC516" i="40"/>
  <c r="AC515" i="40"/>
  <c r="AC514" i="40"/>
  <c r="AC513" i="40"/>
  <c r="AC511" i="40"/>
  <c r="AC510" i="40"/>
  <c r="AC509" i="40"/>
  <c r="AC508" i="40"/>
  <c r="AC507" i="40"/>
  <c r="AC506" i="40"/>
  <c r="AC505" i="40"/>
  <c r="AC504" i="40"/>
  <c r="AC503" i="40"/>
  <c r="AC502" i="40"/>
  <c r="AC501" i="40"/>
  <c r="AC500" i="40"/>
  <c r="AC499" i="40"/>
  <c r="AC498" i="40"/>
  <c r="AC496" i="40"/>
  <c r="AC495" i="40"/>
  <c r="AC494" i="40"/>
  <c r="AC493" i="40"/>
  <c r="AC492" i="40"/>
  <c r="AC491" i="40"/>
  <c r="AC490" i="40"/>
  <c r="AC489" i="40"/>
  <c r="AC488" i="40"/>
  <c r="AC487" i="40"/>
  <c r="AC486" i="40"/>
  <c r="AC485" i="40"/>
  <c r="AC484" i="40"/>
  <c r="AC483" i="40"/>
  <c r="AC482" i="40"/>
  <c r="AC481" i="40"/>
  <c r="AC480" i="40"/>
  <c r="AC479" i="40"/>
  <c r="AC476" i="40"/>
  <c r="AC475" i="40"/>
  <c r="AC474" i="40"/>
  <c r="AC473" i="40"/>
  <c r="AC471" i="40"/>
  <c r="AC470" i="40"/>
  <c r="AC469" i="40"/>
  <c r="AC468" i="40"/>
  <c r="AC467" i="40"/>
  <c r="AC466" i="40"/>
  <c r="AC465" i="40"/>
  <c r="AC464" i="40"/>
  <c r="AC463" i="40"/>
  <c r="AC462" i="40"/>
  <c r="AC461" i="40"/>
  <c r="AC460" i="40"/>
  <c r="AC459" i="40"/>
  <c r="AC458" i="40"/>
  <c r="AC457" i="40"/>
  <c r="AC456" i="40"/>
  <c r="AC455" i="40"/>
  <c r="AC454" i="40"/>
  <c r="AC453" i="40"/>
  <c r="AC452" i="40"/>
  <c r="AC451" i="40"/>
  <c r="AC450" i="40"/>
  <c r="AC449" i="40"/>
  <c r="AC448" i="40"/>
  <c r="AC446" i="40"/>
  <c r="AC445" i="40"/>
  <c r="AC444" i="40"/>
  <c r="BP444" i="40" s="1"/>
  <c r="AC443" i="40"/>
  <c r="AC440" i="40"/>
  <c r="AC439" i="40"/>
  <c r="AC438" i="40"/>
  <c r="AC437" i="40"/>
  <c r="AC436" i="40"/>
  <c r="AC435" i="40"/>
  <c r="AC433" i="40"/>
  <c r="AC432" i="40"/>
  <c r="AC431" i="40"/>
  <c r="AC430" i="40"/>
  <c r="AC429" i="40"/>
  <c r="AC428" i="40"/>
  <c r="AC426" i="40"/>
  <c r="AC425" i="40"/>
  <c r="AC424" i="40"/>
  <c r="AC423" i="40"/>
  <c r="AC422" i="40"/>
  <c r="AC419" i="40"/>
  <c r="AC418" i="40"/>
  <c r="AC417" i="40"/>
  <c r="AC416" i="40"/>
  <c r="AC415" i="40"/>
  <c r="AC414" i="40"/>
  <c r="AC412" i="40"/>
  <c r="AC411" i="40"/>
  <c r="AC410" i="40"/>
  <c r="AC409" i="40"/>
  <c r="AC408" i="40"/>
  <c r="AC407" i="40"/>
  <c r="AC406" i="40"/>
  <c r="AC405" i="40"/>
  <c r="AC404" i="40"/>
  <c r="AC403" i="40"/>
  <c r="AC402" i="40"/>
  <c r="AC401" i="40"/>
  <c r="AC400" i="40"/>
  <c r="AC399" i="40"/>
  <c r="AC397" i="40"/>
  <c r="AC396" i="40"/>
  <c r="AC395" i="40"/>
  <c r="AC394" i="40"/>
  <c r="AC393" i="40"/>
  <c r="AC392" i="40"/>
  <c r="AC391" i="40"/>
  <c r="AC390" i="40"/>
  <c r="AC389" i="40"/>
  <c r="AC388" i="40"/>
  <c r="AC387" i="40"/>
  <c r="AC386" i="40"/>
  <c r="AC385" i="40"/>
  <c r="AC383" i="40"/>
  <c r="AC382" i="40"/>
  <c r="AC381" i="40"/>
  <c r="AC380" i="40"/>
  <c r="AC379" i="40"/>
  <c r="AC378" i="40"/>
  <c r="AC377" i="40"/>
  <c r="AC376" i="40"/>
  <c r="AC374" i="40"/>
  <c r="AC372" i="40"/>
  <c r="AC371" i="40"/>
  <c r="AC370" i="40"/>
  <c r="AC369" i="40"/>
  <c r="AC368" i="40"/>
  <c r="AC367" i="40"/>
  <c r="AC366"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3" i="40"/>
  <c r="AC340" i="40"/>
  <c r="AC339" i="40"/>
  <c r="AC338" i="40"/>
  <c r="AC337" i="40"/>
  <c r="AC336" i="40"/>
  <c r="AC335" i="40"/>
  <c r="AC334" i="40"/>
  <c r="AC333" i="40"/>
  <c r="AC332" i="40"/>
  <c r="AC331" i="40"/>
  <c r="AC330" i="40"/>
  <c r="AC328" i="40"/>
  <c r="AC327" i="40"/>
  <c r="AC326" i="40"/>
  <c r="AC325" i="40"/>
  <c r="AC324" i="40"/>
  <c r="AC323" i="40"/>
  <c r="AC322" i="40"/>
  <c r="AC321" i="40"/>
  <c r="AC320" i="40"/>
  <c r="AC319" i="40"/>
  <c r="AC318" i="40"/>
  <c r="AC316" i="40"/>
  <c r="AC315" i="40"/>
  <c r="AC314" i="40"/>
  <c r="AC313" i="40"/>
  <c r="AC312" i="40"/>
  <c r="AC311" i="40"/>
  <c r="AC310" i="40"/>
  <c r="AC309" i="40"/>
  <c r="AC308" i="40"/>
  <c r="AC307" i="40"/>
  <c r="AC305" i="40"/>
  <c r="AC304" i="40"/>
  <c r="AC303" i="40"/>
  <c r="AC302" i="40"/>
  <c r="AC301" i="40"/>
  <c r="AC300" i="40"/>
  <c r="AC299" i="40"/>
  <c r="AC298" i="40"/>
  <c r="AC297" i="40"/>
  <c r="AC296" i="40"/>
  <c r="AC295" i="40"/>
  <c r="AC294" i="40"/>
  <c r="AC292" i="40"/>
  <c r="AC290" i="40"/>
  <c r="AC289" i="40"/>
  <c r="AC288" i="40"/>
  <c r="AC287" i="40"/>
  <c r="AC286" i="40"/>
  <c r="AC285" i="40"/>
  <c r="AC284" i="40"/>
  <c r="AC283" i="40"/>
  <c r="AC282" i="40"/>
  <c r="AC281" i="40"/>
  <c r="AC280" i="40"/>
  <c r="AC279" i="40"/>
  <c r="AC276" i="40"/>
  <c r="AC275" i="40"/>
  <c r="AC274" i="40"/>
  <c r="AC273" i="40"/>
  <c r="AC272" i="40"/>
  <c r="AC271" i="40"/>
  <c r="AC270" i="40"/>
  <c r="AC269" i="40"/>
  <c r="AC268" i="40"/>
  <c r="AC267" i="40"/>
  <c r="AC266" i="40"/>
  <c r="AC265" i="40"/>
  <c r="AC264" i="40"/>
  <c r="AC263" i="40"/>
  <c r="AC262" i="40"/>
  <c r="AC261" i="40"/>
  <c r="AC260" i="40"/>
  <c r="AC259" i="40"/>
  <c r="AC258" i="40"/>
  <c r="AC257" i="40"/>
  <c r="AC256" i="40"/>
  <c r="AC254" i="40"/>
  <c r="AC253" i="40"/>
  <c r="AC252" i="40"/>
  <c r="AC251" i="40"/>
  <c r="AC250" i="40"/>
  <c r="AC249" i="40"/>
  <c r="AC248" i="40"/>
  <c r="AC247" i="40"/>
  <c r="AC246" i="40"/>
  <c r="AC245" i="40"/>
  <c r="AC244" i="40"/>
  <c r="AC243" i="40"/>
  <c r="AC242" i="40"/>
  <c r="AC241" i="40"/>
  <c r="AC240" i="40"/>
  <c r="AC239" i="40"/>
  <c r="AC238" i="40"/>
  <c r="AC237" i="40"/>
  <c r="AC236" i="40"/>
  <c r="AC234" i="40"/>
  <c r="AC233" i="40"/>
  <c r="AC232" i="40"/>
  <c r="AC231" i="40"/>
  <c r="AC230" i="40"/>
  <c r="AC229" i="40"/>
  <c r="AC220" i="40"/>
  <c r="AC219" i="40"/>
  <c r="AC218" i="40"/>
  <c r="AC217" i="40"/>
  <c r="AC216" i="40"/>
  <c r="AC215" i="40"/>
  <c r="AC212" i="40"/>
  <c r="AC211" i="40"/>
  <c r="AC210" i="40"/>
  <c r="AC209" i="40"/>
  <c r="AC208" i="40"/>
  <c r="AC207" i="40"/>
  <c r="AC206" i="40"/>
  <c r="AC205" i="40"/>
  <c r="AC204" i="40"/>
  <c r="AC201" i="40"/>
  <c r="AC200" i="40"/>
  <c r="AC196" i="40"/>
  <c r="AC195" i="40"/>
  <c r="AC194" i="40"/>
  <c r="AC193" i="40"/>
  <c r="AC192" i="40"/>
  <c r="AC191" i="40"/>
  <c r="AC190" i="40"/>
  <c r="AC189" i="40"/>
  <c r="AC188" i="40"/>
  <c r="AC187" i="40"/>
  <c r="AC185" i="40"/>
  <c r="AC184" i="40"/>
  <c r="AC183" i="40"/>
  <c r="AC182" i="40"/>
  <c r="AC181" i="40"/>
  <c r="AC180" i="40"/>
  <c r="AC179" i="40"/>
  <c r="AC178" i="40"/>
  <c r="AC177" i="40"/>
  <c r="AC176" i="40"/>
  <c r="AC175" i="40"/>
  <c r="AC174" i="40"/>
  <c r="AC173" i="40"/>
  <c r="AC172" i="40"/>
  <c r="AC171" i="40"/>
  <c r="AC170" i="40"/>
  <c r="AC169" i="40"/>
  <c r="AC168" i="40"/>
  <c r="AC167" i="40"/>
  <c r="AC165" i="40"/>
  <c r="AC164" i="40"/>
  <c r="AC163" i="40"/>
  <c r="AC162" i="40"/>
  <c r="AC161" i="40"/>
  <c r="AC160" i="40"/>
  <c r="AC159"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6" i="40"/>
  <c r="AC125"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4" i="40"/>
  <c r="AC83" i="40"/>
  <c r="AC82" i="40"/>
  <c r="AC81" i="40"/>
  <c r="AC80" i="40"/>
  <c r="AC79" i="40"/>
  <c r="AC78" i="40"/>
  <c r="AC77" i="40"/>
  <c r="AC76" i="40"/>
  <c r="AC75" i="40"/>
  <c r="AC74" i="40"/>
  <c r="AC72" i="40"/>
  <c r="AC71" i="40"/>
  <c r="AC70" i="40"/>
  <c r="AC69" i="40"/>
  <c r="AC68" i="40"/>
  <c r="AC67" i="40"/>
  <c r="AC66" i="40"/>
  <c r="AC64" i="40"/>
  <c r="AC63" i="40"/>
  <c r="AC62" i="40"/>
  <c r="AC61" i="40"/>
  <c r="AC60" i="40"/>
  <c r="AC59" i="40"/>
  <c r="AC58" i="40"/>
  <c r="AC57" i="40"/>
  <c r="AC56" i="40"/>
  <c r="AC55" i="40"/>
  <c r="AC53" i="40"/>
  <c r="AC52" i="40"/>
  <c r="AC51" i="40"/>
  <c r="AC50" i="40"/>
  <c r="AC49" i="40"/>
  <c r="AC48" i="40"/>
  <c r="AC46" i="40"/>
  <c r="AC45" i="40"/>
  <c r="AC44" i="40"/>
  <c r="AC43" i="40"/>
  <c r="AC42" i="40"/>
  <c r="AC41" i="40"/>
  <c r="AC40" i="40"/>
  <c r="AC38" i="40"/>
  <c r="AC37" i="40"/>
  <c r="AC36" i="40"/>
  <c r="AC35" i="40"/>
  <c r="AC34" i="40"/>
  <c r="AC33" i="40"/>
  <c r="AC32" i="40"/>
  <c r="AC31" i="40"/>
  <c r="AC30" i="40"/>
  <c r="AC29" i="40"/>
  <c r="AC26" i="40"/>
  <c r="AC25" i="40"/>
  <c r="AC24" i="40"/>
  <c r="AC23" i="40"/>
  <c r="AC22" i="40"/>
  <c r="S713" i="40"/>
  <c r="T713" i="40"/>
  <c r="T632" i="40"/>
  <c r="S632" i="40"/>
  <c r="T628" i="40"/>
  <c r="S628" i="40"/>
  <c r="T622" i="40"/>
  <c r="S622" i="40"/>
  <c r="T607" i="40"/>
  <c r="S607" i="40"/>
  <c r="S587" i="40"/>
  <c r="T587" i="40"/>
  <c r="S576" i="40"/>
  <c r="T576" i="40"/>
  <c r="T542" i="40"/>
  <c r="S542" i="40"/>
  <c r="T497" i="40"/>
  <c r="S497" i="40"/>
  <c r="S472" i="40"/>
  <c r="T472" i="40"/>
  <c r="T442" i="40"/>
  <c r="S442" i="40"/>
  <c r="T434" i="40"/>
  <c r="S434" i="40"/>
  <c r="T427" i="40"/>
  <c r="S427" i="40"/>
  <c r="T421" i="40"/>
  <c r="S421" i="40"/>
  <c r="T413" i="40"/>
  <c r="S413" i="40"/>
  <c r="S398" i="40"/>
  <c r="T398" i="40"/>
  <c r="T384" i="40"/>
  <c r="S384" i="40"/>
  <c r="T375" i="40"/>
  <c r="S375" i="40"/>
  <c r="T373" i="40"/>
  <c r="S373" i="40"/>
  <c r="S342" i="40"/>
  <c r="T342" i="40"/>
  <c r="S329" i="40"/>
  <c r="T329" i="40"/>
  <c r="T317" i="40"/>
  <c r="S317" i="40"/>
  <c r="T306" i="40"/>
  <c r="S306" i="40"/>
  <c r="T293" i="40"/>
  <c r="S293" i="40"/>
  <c r="T291" i="40"/>
  <c r="S291" i="40"/>
  <c r="T278" i="40"/>
  <c r="S278" i="40"/>
  <c r="S255" i="40"/>
  <c r="T255" i="40"/>
  <c r="S235" i="40"/>
  <c r="T235" i="40"/>
  <c r="T203" i="40"/>
  <c r="S203" i="40"/>
  <c r="T199" i="40"/>
  <c r="S199" i="40"/>
  <c r="T186" i="40"/>
  <c r="S186" i="40"/>
  <c r="T166" i="40"/>
  <c r="S166" i="40"/>
  <c r="T157" i="40"/>
  <c r="S157" i="40"/>
  <c r="S128" i="40"/>
  <c r="T128" i="40"/>
  <c r="T85" i="40"/>
  <c r="S85" i="40"/>
  <c r="T73" i="40"/>
  <c r="S73" i="40"/>
  <c r="T65" i="40"/>
  <c r="S65" i="40"/>
  <c r="T54" i="40"/>
  <c r="S54" i="40"/>
  <c r="T47" i="40"/>
  <c r="S47" i="40"/>
  <c r="T39" i="40"/>
  <c r="S39" i="40"/>
  <c r="T28" i="40"/>
  <c r="S28" i="40"/>
  <c r="T15" i="40"/>
  <c r="S15" i="40"/>
  <c r="EV482" i="40"/>
  <c r="EX482" i="40"/>
  <c r="EZ482" i="40"/>
  <c r="FB482" i="40"/>
  <c r="BJ444" i="40"/>
  <c r="BL444" i="40"/>
  <c r="BN444" i="40"/>
  <c r="CZ444" i="40"/>
  <c r="DB444" i="40"/>
  <c r="DD444" i="40"/>
  <c r="P255" i="40"/>
  <c r="AC743" i="40" l="1"/>
  <c r="S420" i="40"/>
  <c r="T277" i="40"/>
  <c r="T420" i="40"/>
  <c r="S27" i="40"/>
  <c r="S14" i="40" s="1"/>
  <c r="S441" i="40"/>
  <c r="S743" i="40" s="1"/>
  <c r="T27" i="40"/>
  <c r="T14" i="40" s="1"/>
  <c r="S606" i="40"/>
  <c r="S627" i="40"/>
  <c r="S745" i="40" s="1"/>
  <c r="T627" i="40"/>
  <c r="T745" i="40" s="1"/>
  <c r="T202" i="40"/>
  <c r="T198" i="40" s="1"/>
  <c r="T606" i="40"/>
  <c r="S202" i="40"/>
  <c r="S341" i="40"/>
  <c r="T341" i="40"/>
  <c r="T127" i="40"/>
  <c r="S541" i="40"/>
  <c r="T541" i="40"/>
  <c r="T441" i="40"/>
  <c r="T743" i="40" s="1"/>
  <c r="S277" i="40"/>
  <c r="S127" i="40"/>
  <c r="FA482" i="40"/>
  <c r="EY482" i="40"/>
  <c r="EW482" i="40"/>
  <c r="FC482" i="40"/>
  <c r="FD482" i="40"/>
  <c r="BO444" i="40"/>
  <c r="BM444" i="40"/>
  <c r="BK444" i="40"/>
  <c r="BQ444" i="40"/>
  <c r="DH444" i="40"/>
  <c r="BR444" i="40"/>
  <c r="S198" i="40" l="1"/>
  <c r="S197" i="40" s="1"/>
  <c r="S742" i="40" s="1"/>
  <c r="T197" i="40"/>
  <c r="T742" i="40" s="1"/>
  <c r="S13" i="40"/>
  <c r="S741" i="40" s="1"/>
  <c r="T540" i="40"/>
  <c r="T744" i="40" s="1"/>
  <c r="S540" i="40"/>
  <c r="S744" i="40" s="1"/>
  <c r="T13" i="40"/>
  <c r="T741" i="40" s="1"/>
  <c r="FE482" i="40"/>
  <c r="BS444" i="40"/>
  <c r="DF444" i="40" s="1"/>
  <c r="DG444" i="40" s="1"/>
  <c r="DI444" i="40" s="1"/>
  <c r="S740" i="40" l="1"/>
  <c r="T740" i="40"/>
  <c r="GP482" i="40"/>
  <c r="GT482" i="40"/>
  <c r="GV482" i="40"/>
  <c r="GR482" i="40"/>
  <c r="DA444" i="40"/>
  <c r="DC444" i="40"/>
  <c r="DE444" i="40"/>
  <c r="DJ135" i="40"/>
  <c r="DL135" i="40" s="1"/>
  <c r="DK135" i="40"/>
  <c r="II135" i="40"/>
  <c r="IK135" i="40"/>
  <c r="IM135" i="40"/>
  <c r="IO135" i="40"/>
  <c r="GS482" i="40" l="1"/>
  <c r="GW482" i="40"/>
  <c r="GU482" i="40"/>
  <c r="GQ482" i="40"/>
  <c r="GX482" i="40"/>
  <c r="DK444" i="40"/>
  <c r="DJ444" i="40"/>
  <c r="DL444" i="40" s="1"/>
  <c r="IQ135" i="40"/>
  <c r="IN135" i="40"/>
  <c r="IJ135" i="40"/>
  <c r="IP135" i="40"/>
  <c r="IL135" i="40"/>
  <c r="GY482" i="40" l="1"/>
  <c r="IR135" i="40"/>
  <c r="H497" i="40"/>
  <c r="U713" i="40" l="1"/>
  <c r="U632" i="40"/>
  <c r="U628" i="40"/>
  <c r="U622" i="40"/>
  <c r="U607" i="40"/>
  <c r="U587" i="40"/>
  <c r="U576" i="40"/>
  <c r="U542" i="40"/>
  <c r="U497" i="40"/>
  <c r="U472" i="40"/>
  <c r="U442" i="40"/>
  <c r="U434" i="40"/>
  <c r="U427" i="40"/>
  <c r="U421" i="40"/>
  <c r="U413" i="40"/>
  <c r="U398" i="40"/>
  <c r="U384" i="40"/>
  <c r="U375" i="40"/>
  <c r="U373" i="40"/>
  <c r="U342" i="40"/>
  <c r="U329" i="40"/>
  <c r="U317" i="40"/>
  <c r="U306" i="40"/>
  <c r="U293" i="40"/>
  <c r="U291" i="40"/>
  <c r="U278" i="40"/>
  <c r="U255" i="40"/>
  <c r="U235" i="40"/>
  <c r="U203" i="40"/>
  <c r="U199" i="40"/>
  <c r="U186" i="40"/>
  <c r="U166" i="40"/>
  <c r="U157" i="40"/>
  <c r="U128" i="40"/>
  <c r="U85" i="40"/>
  <c r="U73" i="40"/>
  <c r="U65" i="40"/>
  <c r="U54" i="40"/>
  <c r="U47" i="40"/>
  <c r="U39" i="40"/>
  <c r="U28" i="40"/>
  <c r="U15" i="40"/>
  <c r="V15" i="40"/>
  <c r="V28" i="40"/>
  <c r="V39" i="40"/>
  <c r="V47" i="40"/>
  <c r="V54" i="40"/>
  <c r="V65" i="40"/>
  <c r="V73" i="40"/>
  <c r="V85" i="40"/>
  <c r="V128" i="40"/>
  <c r="V157" i="40"/>
  <c r="V166" i="40"/>
  <c r="V186" i="40"/>
  <c r="V199" i="40"/>
  <c r="V203" i="40"/>
  <c r="V235" i="40"/>
  <c r="V255" i="40"/>
  <c r="V278" i="40"/>
  <c r="V291" i="40"/>
  <c r="V293" i="40"/>
  <c r="V306" i="40"/>
  <c r="V317" i="40"/>
  <c r="V329" i="40"/>
  <c r="V342" i="40"/>
  <c r="V373" i="40"/>
  <c r="V375" i="40"/>
  <c r="V384" i="40"/>
  <c r="V398" i="40"/>
  <c r="V413" i="40"/>
  <c r="V421" i="40"/>
  <c r="V427" i="40"/>
  <c r="V434" i="40"/>
  <c r="V442" i="40"/>
  <c r="V472" i="40"/>
  <c r="V497" i="40"/>
  <c r="V542" i="40"/>
  <c r="V576" i="40"/>
  <c r="V587" i="40"/>
  <c r="V607" i="40"/>
  <c r="V622" i="40"/>
  <c r="V628" i="40"/>
  <c r="V632" i="40"/>
  <c r="V713" i="40"/>
  <c r="U277" i="40" l="1"/>
  <c r="U627" i="40"/>
  <c r="U745" i="40" s="1"/>
  <c r="U127" i="40"/>
  <c r="U441" i="40"/>
  <c r="U743" i="40" s="1"/>
  <c r="U606" i="40"/>
  <c r="U202" i="40"/>
  <c r="V627" i="40"/>
  <c r="V745" i="40" s="1"/>
  <c r="V441" i="40"/>
  <c r="V743" i="40" s="1"/>
  <c r="V202" i="40"/>
  <c r="U27" i="40"/>
  <c r="U14" i="40" s="1"/>
  <c r="U420" i="40"/>
  <c r="U341" i="40"/>
  <c r="U541" i="40"/>
  <c r="V541" i="40"/>
  <c r="V341" i="40"/>
  <c r="V27" i="40"/>
  <c r="V14" i="40" s="1"/>
  <c r="V606" i="40"/>
  <c r="V420" i="40"/>
  <c r="V277" i="40"/>
  <c r="V127" i="40"/>
  <c r="U540" i="40" l="1"/>
  <c r="U744" i="40" s="1"/>
  <c r="U198" i="40"/>
  <c r="U197" i="40" s="1"/>
  <c r="U742" i="40" s="1"/>
  <c r="U13" i="40"/>
  <c r="U741" i="40" s="1"/>
  <c r="V198" i="40"/>
  <c r="V197" i="40" s="1"/>
  <c r="V742" i="40" s="1"/>
  <c r="V13" i="40"/>
  <c r="V741" i="40" s="1"/>
  <c r="V540" i="40"/>
  <c r="V744" i="40" s="1"/>
  <c r="H255" i="40"/>
  <c r="U740" i="40" l="1"/>
  <c r="V740" i="40"/>
  <c r="LY735" i="40"/>
  <c r="LW735" i="40"/>
  <c r="LU735" i="40"/>
  <c r="LS735" i="40"/>
  <c r="LY722" i="40"/>
  <c r="LW722" i="40"/>
  <c r="LU722" i="40"/>
  <c r="LS722" i="40"/>
  <c r="LY702" i="40"/>
  <c r="LW702" i="40"/>
  <c r="LU702" i="40"/>
  <c r="LS702" i="40"/>
  <c r="LY679" i="40"/>
  <c r="LW679" i="40"/>
  <c r="LU679" i="40"/>
  <c r="LS679" i="40"/>
  <c r="LY657" i="40"/>
  <c r="LW657" i="40"/>
  <c r="LU657" i="40"/>
  <c r="LS657" i="40"/>
  <c r="LY643" i="40"/>
  <c r="LW643" i="40"/>
  <c r="LU643" i="40"/>
  <c r="LS643" i="40"/>
  <c r="LY621" i="40"/>
  <c r="LW621" i="40"/>
  <c r="LU621" i="40"/>
  <c r="LS621" i="40"/>
  <c r="LY561" i="40"/>
  <c r="LW561" i="40"/>
  <c r="LU561" i="40"/>
  <c r="LS561" i="40"/>
  <c r="LW531" i="40"/>
  <c r="LU531" i="40"/>
  <c r="LS531" i="40"/>
  <c r="LY505" i="40"/>
  <c r="LW505" i="40"/>
  <c r="LU505" i="40"/>
  <c r="LS505" i="40"/>
  <c r="LY490" i="40"/>
  <c r="LW490" i="40"/>
  <c r="LU490" i="40"/>
  <c r="LS490" i="40"/>
  <c r="LY487" i="40"/>
  <c r="LW487" i="40"/>
  <c r="LU487" i="40"/>
  <c r="LS487" i="40"/>
  <c r="LY475" i="40"/>
  <c r="LW475" i="40"/>
  <c r="LU475" i="40"/>
  <c r="LS475" i="40"/>
  <c r="LY474" i="40"/>
  <c r="LW474" i="40"/>
  <c r="LU474" i="40"/>
  <c r="LS474" i="40"/>
  <c r="LY468" i="40"/>
  <c r="LW468" i="40"/>
  <c r="LU468" i="40"/>
  <c r="LS468" i="40"/>
  <c r="LY419" i="40"/>
  <c r="LW419" i="40"/>
  <c r="LU419" i="40"/>
  <c r="LS419" i="40"/>
  <c r="LY418" i="40"/>
  <c r="LW418" i="40"/>
  <c r="LU418" i="40"/>
  <c r="LS418" i="40"/>
  <c r="LY417" i="40"/>
  <c r="LW417" i="40"/>
  <c r="LU417" i="40"/>
  <c r="LS417" i="40"/>
  <c r="LY416" i="40"/>
  <c r="LW416" i="40"/>
  <c r="LU416" i="40"/>
  <c r="LS416" i="40"/>
  <c r="LY415" i="40"/>
  <c r="LW415" i="40"/>
  <c r="LU415" i="40"/>
  <c r="LS415" i="40"/>
  <c r="LY409" i="40"/>
  <c r="LW409" i="40"/>
  <c r="LU409" i="40"/>
  <c r="LS409" i="40"/>
  <c r="LY395" i="40"/>
  <c r="LW395" i="40"/>
  <c r="LU395" i="40"/>
  <c r="LS395" i="40"/>
  <c r="LW369" i="40"/>
  <c r="LU369" i="40"/>
  <c r="LS369" i="40"/>
  <c r="LW364" i="40"/>
  <c r="LU364" i="40"/>
  <c r="LS364" i="40"/>
  <c r="LW359" i="40"/>
  <c r="LU359" i="40"/>
  <c r="LS359" i="40"/>
  <c r="LY346" i="40"/>
  <c r="LW346" i="40"/>
  <c r="LU346" i="40"/>
  <c r="LS346" i="40"/>
  <c r="LY339" i="40"/>
  <c r="LW339" i="40"/>
  <c r="LU339" i="40"/>
  <c r="LS339" i="40"/>
  <c r="LY325" i="40"/>
  <c r="LW325" i="40"/>
  <c r="LU325" i="40"/>
  <c r="LS325" i="40"/>
  <c r="LY310" i="40"/>
  <c r="LW310" i="40"/>
  <c r="LU310" i="40"/>
  <c r="LS310" i="40"/>
  <c r="LY302" i="40"/>
  <c r="LW302" i="40"/>
  <c r="LU302" i="40"/>
  <c r="LS302" i="40"/>
  <c r="LY292" i="40"/>
  <c r="LW292" i="40"/>
  <c r="LU292" i="40"/>
  <c r="LS292" i="40"/>
  <c r="LY290" i="40"/>
  <c r="LW290" i="40"/>
  <c r="LU290" i="40"/>
  <c r="LS290" i="40"/>
  <c r="LY289" i="40"/>
  <c r="LW289" i="40"/>
  <c r="LU289" i="40"/>
  <c r="LS289" i="40"/>
  <c r="LY287" i="40"/>
  <c r="LW287" i="40"/>
  <c r="LU287" i="40"/>
  <c r="LS287" i="40"/>
  <c r="LY279" i="40"/>
  <c r="LW279" i="40"/>
  <c r="LU279" i="40"/>
  <c r="LS279" i="40"/>
  <c r="LY271" i="40"/>
  <c r="LW271" i="40"/>
  <c r="LU271" i="40"/>
  <c r="LS271" i="40"/>
  <c r="LY210" i="40"/>
  <c r="LW210" i="40"/>
  <c r="LU210" i="40"/>
  <c r="LS210" i="40"/>
  <c r="LY193" i="40"/>
  <c r="LW193" i="40"/>
  <c r="LU193" i="40"/>
  <c r="LS193" i="40"/>
  <c r="LY189" i="40"/>
  <c r="LW189" i="40"/>
  <c r="LU189" i="40"/>
  <c r="LS189" i="40"/>
  <c r="LY144" i="40"/>
  <c r="LW144" i="40"/>
  <c r="LU144" i="40"/>
  <c r="LS144" i="40"/>
  <c r="LY125" i="40"/>
  <c r="LW125" i="40"/>
  <c r="LU125" i="40"/>
  <c r="LS125" i="40"/>
  <c r="LY121" i="40"/>
  <c r="LW121" i="40"/>
  <c r="LU121" i="40"/>
  <c r="LS121" i="40"/>
  <c r="LY108" i="40"/>
  <c r="LW108" i="40"/>
  <c r="LU108" i="40"/>
  <c r="LS108" i="40"/>
  <c r="LW92" i="40"/>
  <c r="LU92" i="40"/>
  <c r="LS92" i="40"/>
  <c r="LY81" i="40"/>
  <c r="LW81" i="40"/>
  <c r="LU81" i="40"/>
  <c r="LS81" i="40"/>
  <c r="LY70" i="40"/>
  <c r="LW70" i="40"/>
  <c r="LU70" i="40"/>
  <c r="LS70" i="40"/>
  <c r="LY69" i="40"/>
  <c r="LW69" i="40"/>
  <c r="LU69" i="40"/>
  <c r="LS69" i="40"/>
  <c r="LY67" i="40"/>
  <c r="LW67" i="40"/>
  <c r="LU67" i="40"/>
  <c r="LS67" i="40"/>
  <c r="LW64" i="40"/>
  <c r="LU64" i="40"/>
  <c r="LS64" i="40"/>
  <c r="LV474" i="40" l="1"/>
  <c r="LV475" i="40"/>
  <c r="LV490" i="40"/>
  <c r="LZ490" i="40"/>
  <c r="MA490" i="40"/>
  <c r="LX490" i="40"/>
  <c r="LZ474" i="40"/>
  <c r="LZ475" i="40"/>
  <c r="MA474" i="40"/>
  <c r="LX474" i="40"/>
  <c r="MA475" i="40"/>
  <c r="LX475" i="40"/>
  <c r="LV67" i="40"/>
  <c r="LV70" i="40"/>
  <c r="LT108" i="40"/>
  <c r="LT121" i="40"/>
  <c r="LT125" i="40"/>
  <c r="LT144" i="40"/>
  <c r="LT189" i="40"/>
  <c r="MA193" i="40"/>
  <c r="MA210" i="40"/>
  <c r="MA271" i="40"/>
  <c r="MA279" i="40"/>
  <c r="MA287" i="40"/>
  <c r="MA289" i="40"/>
  <c r="LV418" i="40"/>
  <c r="LV468" i="40"/>
  <c r="LT474" i="40"/>
  <c r="LT475" i="40"/>
  <c r="LT490" i="40"/>
  <c r="LV69" i="40"/>
  <c r="LX287" i="40"/>
  <c r="LX289" i="40"/>
  <c r="LV287" i="40"/>
  <c r="LZ287" i="40"/>
  <c r="LV289" i="40"/>
  <c r="LZ289" i="40"/>
  <c r="LX193" i="40"/>
  <c r="LX210" i="40"/>
  <c r="LX271" i="40"/>
  <c r="LZ418" i="40"/>
  <c r="LZ468" i="40"/>
  <c r="LT81" i="40"/>
  <c r="LV193" i="40"/>
  <c r="LZ193" i="40"/>
  <c r="LV210" i="40"/>
  <c r="LZ210" i="40"/>
  <c r="LV271" i="40"/>
  <c r="LZ271" i="40"/>
  <c r="LV279" i="40"/>
  <c r="LT287" i="40"/>
  <c r="LT289" i="40"/>
  <c r="LV302" i="40"/>
  <c r="LV310" i="40"/>
  <c r="LV325" i="40"/>
  <c r="LV339" i="40"/>
  <c r="MA395" i="40"/>
  <c r="MA409" i="40"/>
  <c r="MA415" i="40"/>
  <c r="MA416" i="40"/>
  <c r="MA417" i="40"/>
  <c r="MA418" i="40"/>
  <c r="LX418" i="40"/>
  <c r="MA419" i="40"/>
  <c r="MA468" i="40"/>
  <c r="LX468" i="40"/>
  <c r="LV679" i="40"/>
  <c r="LV702" i="40"/>
  <c r="LZ67" i="40"/>
  <c r="LZ69" i="40"/>
  <c r="LZ70" i="40"/>
  <c r="LX108" i="40"/>
  <c r="LX121" i="40"/>
  <c r="LT67" i="40"/>
  <c r="LX67" i="40"/>
  <c r="LT69" i="40"/>
  <c r="LX69" i="40"/>
  <c r="LT70" i="40"/>
  <c r="LX70" i="40"/>
  <c r="LX81" i="40"/>
  <c r="LX125" i="40"/>
  <c r="LX144" i="40"/>
  <c r="LX189" i="40"/>
  <c r="MA290" i="40"/>
  <c r="MA292" i="40"/>
  <c r="MA302" i="40"/>
  <c r="LX302" i="40"/>
  <c r="MA310" i="40"/>
  <c r="LX310" i="40"/>
  <c r="MA325" i="40"/>
  <c r="LX325" i="40"/>
  <c r="MA339" i="40"/>
  <c r="LX339" i="40"/>
  <c r="MA346" i="40"/>
  <c r="MA359" i="40"/>
  <c r="MA364" i="40"/>
  <c r="MA369" i="40"/>
  <c r="LX416" i="40"/>
  <c r="MA487" i="40"/>
  <c r="LT561" i="40"/>
  <c r="LT621" i="40"/>
  <c r="LT722" i="40"/>
  <c r="LV81" i="40"/>
  <c r="LZ81" i="40"/>
  <c r="LV108" i="40"/>
  <c r="LZ108" i="40"/>
  <c r="LV121" i="40"/>
  <c r="LZ121" i="40"/>
  <c r="LV125" i="40"/>
  <c r="LZ125" i="40"/>
  <c r="LV144" i="40"/>
  <c r="LZ144" i="40"/>
  <c r="LV189" i="40"/>
  <c r="LZ189" i="40"/>
  <c r="LT193" i="40"/>
  <c r="LT210" i="40"/>
  <c r="LT271" i="40"/>
  <c r="LT279" i="40"/>
  <c r="LX279" i="40"/>
  <c r="LZ279" i="40"/>
  <c r="LZ302" i="40"/>
  <c r="LZ310" i="40"/>
  <c r="LZ325" i="40"/>
  <c r="LZ339" i="40"/>
  <c r="LV416" i="40"/>
  <c r="LZ416" i="40"/>
  <c r="LT418" i="40"/>
  <c r="LT468" i="40"/>
  <c r="LV505" i="40"/>
  <c r="LX417" i="40"/>
  <c r="LV417" i="40"/>
  <c r="LZ417" i="40"/>
  <c r="LX395" i="40"/>
  <c r="LV395" i="40"/>
  <c r="LZ395" i="40"/>
  <c r="LX409" i="40"/>
  <c r="LV409" i="40"/>
  <c r="LZ409" i="40"/>
  <c r="LV735" i="40"/>
  <c r="LX290" i="40"/>
  <c r="LV290" i="40"/>
  <c r="LZ290" i="40"/>
  <c r="LT290" i="40"/>
  <c r="LX292" i="40"/>
  <c r="LV292" i="40"/>
  <c r="LZ292" i="40"/>
  <c r="LT292" i="40"/>
  <c r="LT302" i="40"/>
  <c r="LT310" i="40"/>
  <c r="LT325" i="40"/>
  <c r="LT339" i="40"/>
  <c r="LX346" i="40"/>
  <c r="LV346" i="40"/>
  <c r="LZ346" i="40"/>
  <c r="LT346" i="40"/>
  <c r="LT395" i="40"/>
  <c r="LT409" i="40"/>
  <c r="LT417" i="40"/>
  <c r="LT416" i="40"/>
  <c r="LX415" i="40"/>
  <c r="LV415" i="40"/>
  <c r="LZ415" i="40"/>
  <c r="LT415" i="40"/>
  <c r="LX419" i="40"/>
  <c r="LV419" i="40"/>
  <c r="LZ419" i="40"/>
  <c r="LT419" i="40"/>
  <c r="LX487" i="40"/>
  <c r="LV487" i="40"/>
  <c r="LZ487" i="40"/>
  <c r="LT487" i="40"/>
  <c r="LV643" i="40"/>
  <c r="LV657" i="40"/>
  <c r="LZ505" i="40"/>
  <c r="MA531" i="40"/>
  <c r="LX561" i="40"/>
  <c r="MA561" i="40"/>
  <c r="LX621" i="40"/>
  <c r="MA621" i="40"/>
  <c r="LZ643" i="40"/>
  <c r="LZ657" i="40"/>
  <c r="LZ679" i="40"/>
  <c r="LZ702" i="40"/>
  <c r="LX722" i="40"/>
  <c r="MA722" i="40"/>
  <c r="LZ735" i="40"/>
  <c r="LT505" i="40"/>
  <c r="LX505" i="40"/>
  <c r="MA505" i="40"/>
  <c r="LV561" i="40"/>
  <c r="LZ561" i="40"/>
  <c r="LV621" i="40"/>
  <c r="LZ621" i="40"/>
  <c r="LT643" i="40"/>
  <c r="LX643" i="40"/>
  <c r="MA643" i="40"/>
  <c r="LT657" i="40"/>
  <c r="LX657" i="40"/>
  <c r="MA657" i="40"/>
  <c r="LT679" i="40"/>
  <c r="LX679" i="40"/>
  <c r="MA679" i="40"/>
  <c r="LT702" i="40"/>
  <c r="LX702" i="40"/>
  <c r="MA702" i="40"/>
  <c r="LV722" i="40"/>
  <c r="LZ722" i="40"/>
  <c r="LT735" i="40"/>
  <c r="LX735" i="40"/>
  <c r="MA735" i="40"/>
  <c r="MA64" i="40"/>
  <c r="MA67" i="40"/>
  <c r="MA69" i="40"/>
  <c r="MA70" i="40"/>
  <c r="MA81" i="40"/>
  <c r="MA92" i="40"/>
  <c r="MA108" i="40"/>
  <c r="MA121" i="40"/>
  <c r="MA125" i="40"/>
  <c r="MA144" i="40"/>
  <c r="MA189" i="40"/>
  <c r="MB287" i="40" l="1"/>
  <c r="MB210" i="40"/>
  <c r="MB474" i="40"/>
  <c r="MB419" i="40"/>
  <c r="MB415" i="40"/>
  <c r="MB346" i="40"/>
  <c r="MB290" i="40"/>
  <c r="MB417" i="40"/>
  <c r="MB325" i="40"/>
  <c r="MB302" i="40"/>
  <c r="MB487" i="40"/>
  <c r="MB416" i="40"/>
  <c r="MB193" i="40"/>
  <c r="MB279" i="40"/>
  <c r="MB271" i="40"/>
  <c r="MB475" i="40"/>
  <c r="MB490" i="40"/>
  <c r="MB289" i="40"/>
  <c r="MB144" i="40"/>
  <c r="MB121" i="40"/>
  <c r="MB189" i="40"/>
  <c r="MB125" i="40"/>
  <c r="MB108" i="40"/>
  <c r="MB81" i="40"/>
  <c r="MB395" i="40"/>
  <c r="MB339" i="40"/>
  <c r="MB310" i="40"/>
  <c r="MB468" i="40"/>
  <c r="MB418" i="40"/>
  <c r="MB69" i="40"/>
  <c r="MB70" i="40"/>
  <c r="MB67" i="40"/>
  <c r="MB292" i="40"/>
  <c r="MB409" i="40"/>
  <c r="MB702" i="40"/>
  <c r="MB505" i="40"/>
  <c r="MB561" i="40"/>
  <c r="MB722" i="40"/>
  <c r="MB735" i="40"/>
  <c r="MB657" i="40"/>
  <c r="MB621" i="40"/>
  <c r="MB679" i="40"/>
  <c r="MB643" i="40"/>
  <c r="KL753" i="40" l="1"/>
  <c r="KM753" i="40"/>
  <c r="KN753" i="40"/>
  <c r="KN741" i="40"/>
  <c r="KN751" i="40"/>
  <c r="KM750" i="40"/>
  <c r="KN750" i="40"/>
  <c r="KL750" i="40"/>
  <c r="KN745" i="40"/>
  <c r="KN742" i="40"/>
  <c r="KM742" i="40"/>
  <c r="KL762" i="40" l="1"/>
  <c r="KL760" i="40"/>
  <c r="KM759" i="40"/>
  <c r="KN759" i="40"/>
  <c r="KL759" i="40"/>
  <c r="KN758" i="40"/>
  <c r="KL758" i="40"/>
  <c r="KN757" i="40"/>
  <c r="KN762" i="40"/>
  <c r="KN761" i="40"/>
  <c r="KN760" i="40"/>
  <c r="KL761" i="40"/>
  <c r="KL757" i="40"/>
  <c r="KN744" i="40" l="1"/>
  <c r="KN743" i="40"/>
  <c r="KL745" i="40"/>
  <c r="KL744" i="40"/>
  <c r="KL743" i="40"/>
  <c r="KL742" i="40"/>
  <c r="KL741" i="40"/>
  <c r="KL740" i="40" l="1"/>
  <c r="KN740" i="40"/>
  <c r="KH734" i="40" l="1"/>
  <c r="KF734" i="40"/>
  <c r="KD734" i="40"/>
  <c r="KB734" i="40"/>
  <c r="KH721" i="40"/>
  <c r="KF721" i="40"/>
  <c r="KD721" i="40"/>
  <c r="KB721" i="40"/>
  <c r="KH711" i="40"/>
  <c r="KF711" i="40"/>
  <c r="KD711" i="40"/>
  <c r="KB711" i="40"/>
  <c r="KH701" i="40"/>
  <c r="KF701" i="40"/>
  <c r="KD701" i="40"/>
  <c r="KB701" i="40"/>
  <c r="KH695" i="40"/>
  <c r="KF695" i="40"/>
  <c r="KD695" i="40"/>
  <c r="KB695" i="40"/>
  <c r="KH671" i="40"/>
  <c r="KF671" i="40"/>
  <c r="KD671" i="40"/>
  <c r="KB671" i="40"/>
  <c r="KH670" i="40"/>
  <c r="KF670" i="40"/>
  <c r="KD670" i="40"/>
  <c r="KB670" i="40"/>
  <c r="KH669" i="40"/>
  <c r="KF669" i="40"/>
  <c r="KD669" i="40"/>
  <c r="KB669" i="40"/>
  <c r="KH656" i="40"/>
  <c r="KF656" i="40"/>
  <c r="KD656" i="40"/>
  <c r="KB656" i="40"/>
  <c r="KH642" i="40"/>
  <c r="KF642" i="40"/>
  <c r="KD642" i="40"/>
  <c r="KB642" i="40"/>
  <c r="KH633" i="40"/>
  <c r="KF633" i="40"/>
  <c r="KD633" i="40"/>
  <c r="KB633" i="40"/>
  <c r="KH629" i="40"/>
  <c r="KF629" i="40"/>
  <c r="KD629" i="40"/>
  <c r="KB629" i="40"/>
  <c r="KH620" i="40"/>
  <c r="KF620" i="40"/>
  <c r="KD620" i="40"/>
  <c r="KB620" i="40"/>
  <c r="KH605" i="40"/>
  <c r="KF605" i="40"/>
  <c r="KD605" i="40"/>
  <c r="KB605" i="40"/>
  <c r="KH571" i="40"/>
  <c r="KF571" i="40"/>
  <c r="KD571" i="40"/>
  <c r="KB571" i="40"/>
  <c r="KH560" i="40"/>
  <c r="KF560" i="40"/>
  <c r="KD560" i="40"/>
  <c r="KB560" i="40"/>
  <c r="KH530" i="40"/>
  <c r="KF530" i="40"/>
  <c r="KD530" i="40"/>
  <c r="KB530" i="40"/>
  <c r="KH529" i="40"/>
  <c r="KF529" i="40"/>
  <c r="KD529" i="40"/>
  <c r="KB529" i="40"/>
  <c r="KH528" i="40"/>
  <c r="KF528" i="40"/>
  <c r="KD528" i="40"/>
  <c r="KB528" i="40"/>
  <c r="KH527" i="40"/>
  <c r="KF527" i="40"/>
  <c r="KD527" i="40"/>
  <c r="KB527" i="40"/>
  <c r="KH504" i="40"/>
  <c r="KF504" i="40"/>
  <c r="KD504" i="40"/>
  <c r="KB504" i="40"/>
  <c r="KH495" i="40"/>
  <c r="KF495" i="40"/>
  <c r="KD495" i="40"/>
  <c r="KB495" i="40"/>
  <c r="KH485" i="40"/>
  <c r="KF485" i="40"/>
  <c r="KD485" i="40"/>
  <c r="KB485" i="40"/>
  <c r="KH467" i="40"/>
  <c r="KF467" i="40"/>
  <c r="KD467" i="40"/>
  <c r="KB467" i="40"/>
  <c r="KH466" i="40"/>
  <c r="KF466" i="40"/>
  <c r="KD466" i="40"/>
  <c r="KB466" i="40"/>
  <c r="KH408" i="40"/>
  <c r="KF408" i="40"/>
  <c r="KD408" i="40"/>
  <c r="KB408" i="40"/>
  <c r="KH400" i="40"/>
  <c r="KF400" i="40"/>
  <c r="KD400" i="40"/>
  <c r="KB400" i="40"/>
  <c r="KH399" i="40"/>
  <c r="KF399" i="40"/>
  <c r="KD399" i="40"/>
  <c r="KB399" i="40"/>
  <c r="KH394" i="40"/>
  <c r="KF394" i="40"/>
  <c r="KD394" i="40"/>
  <c r="KB394" i="40"/>
  <c r="KH382" i="40"/>
  <c r="KF382" i="40"/>
  <c r="KD382" i="40"/>
  <c r="KB382" i="40"/>
  <c r="KH372" i="40"/>
  <c r="KF372" i="40"/>
  <c r="KD372" i="40"/>
  <c r="KB372" i="40"/>
  <c r="KH371" i="40"/>
  <c r="KF371" i="40"/>
  <c r="KD371" i="40"/>
  <c r="KB371" i="40"/>
  <c r="KH369" i="40"/>
  <c r="KF369" i="40"/>
  <c r="KD369" i="40"/>
  <c r="KB369" i="40"/>
  <c r="KF364" i="40"/>
  <c r="KD364" i="40"/>
  <c r="KB364" i="40"/>
  <c r="KF359" i="40"/>
  <c r="KD359" i="40"/>
  <c r="KB359" i="40"/>
  <c r="KH338" i="40"/>
  <c r="KF338" i="40"/>
  <c r="KD338" i="40"/>
  <c r="KB338" i="40"/>
  <c r="KH324" i="40"/>
  <c r="KF324" i="40"/>
  <c r="KD324" i="40"/>
  <c r="KB324" i="40"/>
  <c r="KF312" i="40"/>
  <c r="KD312" i="40"/>
  <c r="KB312" i="40"/>
  <c r="KH301" i="40"/>
  <c r="KF301" i="40"/>
  <c r="KD301" i="40"/>
  <c r="KB301" i="40"/>
  <c r="KH286" i="40"/>
  <c r="KF286" i="40"/>
  <c r="KD286" i="40"/>
  <c r="KB286" i="40"/>
  <c r="KH270" i="40"/>
  <c r="KF270" i="40"/>
  <c r="KD270" i="40"/>
  <c r="KB270" i="40"/>
  <c r="KH254" i="40"/>
  <c r="KF254" i="40"/>
  <c r="KD254" i="40"/>
  <c r="KB254" i="40"/>
  <c r="KH253" i="40"/>
  <c r="KF253" i="40"/>
  <c r="KD253" i="40"/>
  <c r="KB253" i="40"/>
  <c r="KH252" i="40"/>
  <c r="KF252" i="40"/>
  <c r="KD252" i="40"/>
  <c r="KB252" i="40"/>
  <c r="KH251" i="40"/>
  <c r="KF251" i="40"/>
  <c r="KD251" i="40"/>
  <c r="KB251" i="40"/>
  <c r="KH250" i="40"/>
  <c r="KF250" i="40"/>
  <c r="KD250" i="40"/>
  <c r="KB250" i="40"/>
  <c r="KH249" i="40"/>
  <c r="KF249" i="40"/>
  <c r="KD249" i="40"/>
  <c r="KB249" i="40"/>
  <c r="KH247" i="40"/>
  <c r="KF247" i="40"/>
  <c r="KD247" i="40"/>
  <c r="KB247" i="40"/>
  <c r="KH237" i="40"/>
  <c r="KF237" i="40"/>
  <c r="KD237" i="40"/>
  <c r="KB237" i="40"/>
  <c r="KH236" i="40"/>
  <c r="KF236" i="40"/>
  <c r="KD236" i="40"/>
  <c r="KB236" i="40"/>
  <c r="KH209" i="40"/>
  <c r="KF209" i="40"/>
  <c r="KD209" i="40"/>
  <c r="KB209" i="40"/>
  <c r="KH196" i="40"/>
  <c r="KF196" i="40"/>
  <c r="KD196" i="40"/>
  <c r="KB196" i="40"/>
  <c r="KH188" i="40"/>
  <c r="KF188" i="40"/>
  <c r="KD188" i="40"/>
  <c r="KB188" i="40"/>
  <c r="KH187" i="40"/>
  <c r="KF187" i="40"/>
  <c r="KD187" i="40"/>
  <c r="KB187" i="40"/>
  <c r="KH173" i="40"/>
  <c r="KF173" i="40"/>
  <c r="KD173" i="40"/>
  <c r="KB173" i="40"/>
  <c r="KH171" i="40"/>
  <c r="KF171" i="40"/>
  <c r="KD171" i="40"/>
  <c r="KB171" i="40"/>
  <c r="KH149" i="40"/>
  <c r="KF149" i="40"/>
  <c r="KD149" i="40"/>
  <c r="KB149" i="40"/>
  <c r="KH124" i="40"/>
  <c r="KF124" i="40"/>
  <c r="KD124" i="40"/>
  <c r="KB124" i="40"/>
  <c r="KH120" i="40"/>
  <c r="KF120" i="40"/>
  <c r="KD120" i="40"/>
  <c r="KB120" i="40"/>
  <c r="KH107" i="40"/>
  <c r="KF107" i="40"/>
  <c r="KD107" i="40"/>
  <c r="KB107" i="40"/>
  <c r="KH95" i="40"/>
  <c r="KF95" i="40"/>
  <c r="KD95" i="40"/>
  <c r="KB95" i="40"/>
  <c r="KH92" i="40"/>
  <c r="KF92" i="40"/>
  <c r="KD92" i="40"/>
  <c r="KB92" i="40"/>
  <c r="KH80" i="40"/>
  <c r="KF80" i="40"/>
  <c r="KD80" i="40"/>
  <c r="KB80" i="40"/>
  <c r="KH68" i="40"/>
  <c r="KF68" i="40"/>
  <c r="KD68" i="40"/>
  <c r="KB68" i="40"/>
  <c r="KH66" i="40"/>
  <c r="KF66" i="40"/>
  <c r="KD66" i="40"/>
  <c r="KB66" i="40"/>
  <c r="KE187" i="40" l="1"/>
  <c r="KI187" i="40"/>
  <c r="KJ66" i="40"/>
  <c r="KJ68" i="40"/>
  <c r="KJ80" i="40"/>
  <c r="KJ92" i="40"/>
  <c r="KJ95" i="40"/>
  <c r="KJ107" i="40"/>
  <c r="KJ120" i="40"/>
  <c r="KJ124" i="40"/>
  <c r="KJ149" i="40"/>
  <c r="KJ171" i="40"/>
  <c r="KJ173" i="40"/>
  <c r="KJ187" i="40"/>
  <c r="KG187" i="40"/>
  <c r="KJ188" i="40"/>
  <c r="KJ196" i="40"/>
  <c r="KJ209" i="40"/>
  <c r="KJ236" i="40"/>
  <c r="KJ237" i="40"/>
  <c r="KJ247" i="40"/>
  <c r="KJ250" i="40"/>
  <c r="KJ270" i="40"/>
  <c r="KJ286" i="40"/>
  <c r="KJ301" i="40"/>
  <c r="KJ312" i="40"/>
  <c r="KJ324" i="40"/>
  <c r="KJ338" i="40"/>
  <c r="KJ364" i="40"/>
  <c r="KJ369" i="40"/>
  <c r="KJ382" i="40"/>
  <c r="KJ394" i="40"/>
  <c r="KJ408" i="40"/>
  <c r="KJ495" i="40"/>
  <c r="KJ504" i="40"/>
  <c r="KJ560" i="40"/>
  <c r="KJ571" i="40"/>
  <c r="KJ605" i="40"/>
  <c r="KC633" i="40"/>
  <c r="KC656" i="40"/>
  <c r="KC670" i="40"/>
  <c r="KC695" i="40"/>
  <c r="KC701" i="40"/>
  <c r="KC721" i="40"/>
  <c r="KJ359" i="40"/>
  <c r="KG250" i="40"/>
  <c r="KE250" i="40"/>
  <c r="KI250" i="40"/>
  <c r="KJ249" i="40"/>
  <c r="KG249" i="40"/>
  <c r="KE249" i="40"/>
  <c r="KI249" i="40"/>
  <c r="KG247" i="40"/>
  <c r="KE247" i="40"/>
  <c r="KI247" i="40"/>
  <c r="KG237" i="40"/>
  <c r="KE237" i="40"/>
  <c r="KI237" i="40"/>
  <c r="KG236" i="40"/>
  <c r="KE236" i="40"/>
  <c r="KI236" i="40"/>
  <c r="KG188" i="40"/>
  <c r="KE188" i="40"/>
  <c r="KI188" i="40"/>
  <c r="KJ251" i="40"/>
  <c r="KC251" i="40"/>
  <c r="KG251" i="40"/>
  <c r="KJ252" i="40"/>
  <c r="KC252" i="40"/>
  <c r="KG252" i="40"/>
  <c r="KJ253" i="40"/>
  <c r="KC253" i="40"/>
  <c r="KG253" i="40"/>
  <c r="KJ254" i="40"/>
  <c r="KC254" i="40"/>
  <c r="KG254" i="40"/>
  <c r="KJ371" i="40"/>
  <c r="KC371" i="40"/>
  <c r="KG371" i="40"/>
  <c r="KJ372" i="40"/>
  <c r="KC372" i="40"/>
  <c r="KG372" i="40"/>
  <c r="KJ399" i="40"/>
  <c r="KC399" i="40"/>
  <c r="KG399" i="40"/>
  <c r="KJ400" i="40"/>
  <c r="KC400" i="40"/>
  <c r="KG400" i="40"/>
  <c r="KJ466" i="40"/>
  <c r="KC466" i="40"/>
  <c r="KG466" i="40"/>
  <c r="KJ467" i="40"/>
  <c r="KC467" i="40"/>
  <c r="KG467" i="40"/>
  <c r="KJ485" i="40"/>
  <c r="KC485" i="40"/>
  <c r="KG485" i="40"/>
  <c r="KJ527" i="40"/>
  <c r="KC527" i="40"/>
  <c r="KG527" i="40"/>
  <c r="KJ528" i="40"/>
  <c r="KC528" i="40"/>
  <c r="KG528" i="40"/>
  <c r="KJ529" i="40"/>
  <c r="KC529" i="40"/>
  <c r="KG529" i="40"/>
  <c r="KJ530" i="40"/>
  <c r="KC530" i="40"/>
  <c r="KG530" i="40"/>
  <c r="KJ620" i="40"/>
  <c r="KC620" i="40"/>
  <c r="KG620" i="40"/>
  <c r="KI66" i="40"/>
  <c r="KI68" i="40"/>
  <c r="KI80" i="40"/>
  <c r="KI92" i="40"/>
  <c r="KI95" i="40"/>
  <c r="KI107" i="40"/>
  <c r="KI120" i="40"/>
  <c r="KI124" i="40"/>
  <c r="KI149" i="40"/>
  <c r="KI171" i="40"/>
  <c r="KI173" i="40"/>
  <c r="KC187" i="40"/>
  <c r="KC188" i="40"/>
  <c r="KI196" i="40"/>
  <c r="KC236" i="40"/>
  <c r="KC237" i="40"/>
  <c r="KC247" i="40"/>
  <c r="KC249" i="40"/>
  <c r="KC250" i="40"/>
  <c r="KE251" i="40"/>
  <c r="KI251" i="40"/>
  <c r="KE252" i="40"/>
  <c r="KI252" i="40"/>
  <c r="KE253" i="40"/>
  <c r="KI253" i="40"/>
  <c r="KE254" i="40"/>
  <c r="KI254" i="40"/>
  <c r="KE371" i="40"/>
  <c r="KI371" i="40"/>
  <c r="KE372" i="40"/>
  <c r="KI372" i="40"/>
  <c r="KE399" i="40"/>
  <c r="KI399" i="40"/>
  <c r="KE400" i="40"/>
  <c r="KI400" i="40"/>
  <c r="KE466" i="40"/>
  <c r="KI466" i="40"/>
  <c r="KE467" i="40"/>
  <c r="KI467" i="40"/>
  <c r="KE485" i="40"/>
  <c r="KI485" i="40"/>
  <c r="KE527" i="40"/>
  <c r="KI527" i="40"/>
  <c r="KE528" i="40"/>
  <c r="KI528" i="40"/>
  <c r="KE529" i="40"/>
  <c r="KI529" i="40"/>
  <c r="KE530" i="40"/>
  <c r="KI530" i="40"/>
  <c r="KE620" i="40"/>
  <c r="KI620" i="40"/>
  <c r="KE629" i="40"/>
  <c r="KE642" i="40"/>
  <c r="KE669" i="40"/>
  <c r="KE671" i="40"/>
  <c r="KE711" i="40"/>
  <c r="KE734" i="40"/>
  <c r="KI209" i="40"/>
  <c r="KG209" i="40"/>
  <c r="KE209" i="40"/>
  <c r="KC209" i="40"/>
  <c r="KI301" i="40"/>
  <c r="KG301" i="40"/>
  <c r="KE301" i="40"/>
  <c r="KC301" i="40"/>
  <c r="KI324" i="40"/>
  <c r="KG324" i="40"/>
  <c r="KE324" i="40"/>
  <c r="KC324" i="40"/>
  <c r="KI369" i="40"/>
  <c r="KG369" i="40"/>
  <c r="KE369" i="40"/>
  <c r="KC369" i="40"/>
  <c r="KI571" i="40"/>
  <c r="KG571" i="40"/>
  <c r="KE571" i="40"/>
  <c r="KC571" i="40"/>
  <c r="KC66" i="40"/>
  <c r="KE66" i="40"/>
  <c r="KG66" i="40"/>
  <c r="KC68" i="40"/>
  <c r="KE68" i="40"/>
  <c r="KG68" i="40"/>
  <c r="KC80" i="40"/>
  <c r="KE80" i="40"/>
  <c r="KG80" i="40"/>
  <c r="KC92" i="40"/>
  <c r="KE92" i="40"/>
  <c r="KG92" i="40"/>
  <c r="KC95" i="40"/>
  <c r="KE95" i="40"/>
  <c r="KG95" i="40"/>
  <c r="KC107" i="40"/>
  <c r="KE107" i="40"/>
  <c r="KG107" i="40"/>
  <c r="KC120" i="40"/>
  <c r="KE120" i="40"/>
  <c r="KG120" i="40"/>
  <c r="KC124" i="40"/>
  <c r="KE124" i="40"/>
  <c r="KG124" i="40"/>
  <c r="KC149" i="40"/>
  <c r="KE149" i="40"/>
  <c r="KG149" i="40"/>
  <c r="KC171" i="40"/>
  <c r="KE171" i="40"/>
  <c r="KG171" i="40"/>
  <c r="KC173" i="40"/>
  <c r="KE173" i="40"/>
  <c r="KG173" i="40"/>
  <c r="KC196" i="40"/>
  <c r="KE196" i="40"/>
  <c r="KG196" i="40"/>
  <c r="KI270" i="40"/>
  <c r="KG270" i="40"/>
  <c r="KE270" i="40"/>
  <c r="KC270" i="40"/>
  <c r="KI286" i="40"/>
  <c r="KG286" i="40"/>
  <c r="KE286" i="40"/>
  <c r="KC286" i="40"/>
  <c r="KI338" i="40"/>
  <c r="KG338" i="40"/>
  <c r="KE338" i="40"/>
  <c r="KC338" i="40"/>
  <c r="KI382" i="40"/>
  <c r="KG382" i="40"/>
  <c r="KE382" i="40"/>
  <c r="KC382" i="40"/>
  <c r="KI394" i="40"/>
  <c r="KG394" i="40"/>
  <c r="KE394" i="40"/>
  <c r="KC394" i="40"/>
  <c r="KI408" i="40"/>
  <c r="KG408" i="40"/>
  <c r="KE408" i="40"/>
  <c r="KC408" i="40"/>
  <c r="KI495" i="40"/>
  <c r="KG495" i="40"/>
  <c r="KE495" i="40"/>
  <c r="KC495" i="40"/>
  <c r="KI504" i="40"/>
  <c r="KG504" i="40"/>
  <c r="KE504" i="40"/>
  <c r="KC504" i="40"/>
  <c r="KI560" i="40"/>
  <c r="KG560" i="40"/>
  <c r="KE560" i="40"/>
  <c r="KC560" i="40"/>
  <c r="KI605" i="40"/>
  <c r="KG605" i="40"/>
  <c r="KE605" i="40"/>
  <c r="KC605" i="40"/>
  <c r="KI629" i="40"/>
  <c r="KG633" i="40"/>
  <c r="KJ633" i="40"/>
  <c r="KI642" i="40"/>
  <c r="KG656" i="40"/>
  <c r="KJ656" i="40"/>
  <c r="KI669" i="40"/>
  <c r="KG670" i="40"/>
  <c r="KJ670" i="40"/>
  <c r="KI671" i="40"/>
  <c r="KG695" i="40"/>
  <c r="KJ695" i="40"/>
  <c r="KG701" i="40"/>
  <c r="KJ701" i="40"/>
  <c r="KI711" i="40"/>
  <c r="KG721" i="40"/>
  <c r="KJ721" i="40"/>
  <c r="KI734" i="40"/>
  <c r="KC629" i="40"/>
  <c r="KG629" i="40"/>
  <c r="KJ629" i="40"/>
  <c r="KE633" i="40"/>
  <c r="KI633" i="40"/>
  <c r="KC642" i="40"/>
  <c r="KG642" i="40"/>
  <c r="KJ642" i="40"/>
  <c r="KE656" i="40"/>
  <c r="KI656" i="40"/>
  <c r="KC669" i="40"/>
  <c r="KG669" i="40"/>
  <c r="KJ669" i="40"/>
  <c r="KE670" i="40"/>
  <c r="KI670" i="40"/>
  <c r="KC671" i="40"/>
  <c r="KG671" i="40"/>
  <c r="KJ671" i="40"/>
  <c r="KE695" i="40"/>
  <c r="KI695" i="40"/>
  <c r="KE701" i="40"/>
  <c r="KI701" i="40"/>
  <c r="KC711" i="40"/>
  <c r="KG711" i="40"/>
  <c r="KJ711" i="40"/>
  <c r="KE721" i="40"/>
  <c r="KI721" i="40"/>
  <c r="KC734" i="40"/>
  <c r="KG734" i="40"/>
  <c r="KJ734" i="40"/>
  <c r="KK149" i="40" l="1"/>
  <c r="KK95" i="40"/>
  <c r="KK209" i="40"/>
  <c r="KK504" i="40"/>
  <c r="KK394" i="40"/>
  <c r="KK382" i="40"/>
  <c r="KK466" i="40"/>
  <c r="KK605" i="40"/>
  <c r="KK560" i="40"/>
  <c r="KK324" i="40"/>
  <c r="KK400" i="40"/>
  <c r="KK247" i="40"/>
  <c r="KK571" i="40"/>
  <c r="KK301" i="40"/>
  <c r="KK620" i="40"/>
  <c r="KK529" i="40"/>
  <c r="KK527" i="40"/>
  <c r="KK467" i="40"/>
  <c r="KK372" i="40"/>
  <c r="KK254" i="40"/>
  <c r="KK252" i="40"/>
  <c r="KK249" i="40"/>
  <c r="KK369" i="40"/>
  <c r="LY369" i="40" s="1"/>
  <c r="KK338" i="40"/>
  <c r="KK286" i="40"/>
  <c r="KK270" i="40"/>
  <c r="KK66" i="40"/>
  <c r="KK196" i="40"/>
  <c r="KK485" i="40"/>
  <c r="KK495" i="40"/>
  <c r="KK408" i="40"/>
  <c r="KK371" i="40"/>
  <c r="KK253" i="40"/>
  <c r="KK173" i="40"/>
  <c r="KK120" i="40"/>
  <c r="KK80" i="40"/>
  <c r="KK236" i="40"/>
  <c r="KK171" i="40"/>
  <c r="KK124" i="40"/>
  <c r="KK107" i="40"/>
  <c r="KK92" i="40"/>
  <c r="LY92" i="40" s="1"/>
  <c r="KK68" i="40"/>
  <c r="KK530" i="40"/>
  <c r="KK528" i="40"/>
  <c r="KK399" i="40"/>
  <c r="KK251" i="40"/>
  <c r="KK188" i="40"/>
  <c r="KK237" i="40"/>
  <c r="KK250" i="40"/>
  <c r="KK187" i="40"/>
  <c r="KK721" i="40"/>
  <c r="KK695" i="40"/>
  <c r="KK670" i="40"/>
  <c r="KK734" i="40"/>
  <c r="KK629" i="40"/>
  <c r="KK701" i="40"/>
  <c r="KK656" i="40"/>
  <c r="KK633" i="40"/>
  <c r="KK711" i="40"/>
  <c r="KK671" i="40"/>
  <c r="KK669" i="40"/>
  <c r="KK642" i="40"/>
  <c r="IS762" i="40"/>
  <c r="IS761" i="40"/>
  <c r="IS758" i="40"/>
  <c r="IS745" i="40"/>
  <c r="IS744" i="40"/>
  <c r="IS741" i="40"/>
  <c r="IS442" i="40"/>
  <c r="IS441" i="40" s="1"/>
  <c r="IS743" i="40" s="1"/>
  <c r="IS317" i="40"/>
  <c r="IS759" i="40" s="1"/>
  <c r="LX369" i="40" l="1"/>
  <c r="LZ369" i="40"/>
  <c r="MB369" i="40" s="1"/>
  <c r="LV369" i="40"/>
  <c r="LT369" i="40"/>
  <c r="LZ92" i="40"/>
  <c r="MB92" i="40" s="1"/>
  <c r="LX92" i="40"/>
  <c r="LV92" i="40"/>
  <c r="LT92" i="40"/>
  <c r="IS751" i="40"/>
  <c r="IS750" i="40"/>
  <c r="IS749" i="40"/>
  <c r="IS753" i="40"/>
  <c r="IS755" i="40"/>
  <c r="IS757" i="40"/>
  <c r="IS742" i="40"/>
  <c r="IS740" i="40" s="1"/>
  <c r="IS748" i="40"/>
  <c r="IS752" i="40"/>
  <c r="IS754" i="40"/>
  <c r="IS756" i="40"/>
  <c r="IS760" i="40"/>
  <c r="HD753" i="40"/>
  <c r="HC753" i="40"/>
  <c r="HD762" i="40"/>
  <c r="HD757" i="40"/>
  <c r="IS747" i="40" l="1"/>
  <c r="HC757" i="40"/>
  <c r="HC762" i="40"/>
  <c r="HB759" i="40"/>
  <c r="HB760" i="40"/>
  <c r="HB761" i="40"/>
  <c r="HB762" i="40"/>
  <c r="HB758" i="40"/>
  <c r="HB757" i="40"/>
  <c r="HB753" i="40"/>
  <c r="HA759" i="40"/>
  <c r="HA762" i="40"/>
  <c r="HA753" i="40"/>
  <c r="GZ753" i="40"/>
  <c r="HA757" i="40"/>
  <c r="GZ761" i="40"/>
  <c r="HA741" i="40"/>
  <c r="HB741" i="40"/>
  <c r="HC741" i="40"/>
  <c r="HD741" i="40"/>
  <c r="HA742" i="40"/>
  <c r="HB742" i="40"/>
  <c r="HC742" i="40"/>
  <c r="HD742" i="40"/>
  <c r="HA743" i="40"/>
  <c r="HB743" i="40"/>
  <c r="HC743" i="40"/>
  <c r="HD743" i="40"/>
  <c r="HA744" i="40"/>
  <c r="HB744" i="40"/>
  <c r="HC744" i="40"/>
  <c r="HD744" i="40"/>
  <c r="HA745" i="40"/>
  <c r="HB745" i="40"/>
  <c r="HC745" i="40"/>
  <c r="HD745" i="40"/>
  <c r="GZ745" i="40"/>
  <c r="GZ744" i="40"/>
  <c r="GZ743" i="40"/>
  <c r="GZ742" i="40"/>
  <c r="GZ741" i="40"/>
  <c r="HC748" i="40"/>
  <c r="HC749" i="40"/>
  <c r="HC750" i="40"/>
  <c r="HC751" i="40"/>
  <c r="HC752" i="40"/>
  <c r="HC754" i="40"/>
  <c r="HC755" i="40"/>
  <c r="HC756" i="40"/>
  <c r="HC758" i="40"/>
  <c r="HC759" i="40"/>
  <c r="HC760" i="40"/>
  <c r="HC761" i="40"/>
  <c r="GZ740" i="40" l="1"/>
  <c r="HC740" i="40"/>
  <c r="HA740" i="40"/>
  <c r="HD740" i="40"/>
  <c r="HB740" i="40"/>
  <c r="HC747" i="40"/>
  <c r="BT741" i="40" l="1"/>
  <c r="BU762" i="40"/>
  <c r="BT762" i="40"/>
  <c r="BU761" i="40"/>
  <c r="BT761" i="40"/>
  <c r="BU760" i="40"/>
  <c r="BT760" i="40"/>
  <c r="BU759" i="40"/>
  <c r="BT759" i="40"/>
  <c r="BU758" i="40"/>
  <c r="BT758" i="40"/>
  <c r="BU756" i="40"/>
  <c r="BT756" i="40"/>
  <c r="BU755" i="40"/>
  <c r="BT755" i="40"/>
  <c r="BU754" i="40"/>
  <c r="BT754" i="40"/>
  <c r="BU753" i="40"/>
  <c r="BT753" i="40"/>
  <c r="BU752" i="40"/>
  <c r="BT752" i="40"/>
  <c r="BU751" i="40"/>
  <c r="BT751" i="40"/>
  <c r="BU750" i="40"/>
  <c r="BT750" i="40"/>
  <c r="BU749" i="40"/>
  <c r="BT749" i="40"/>
  <c r="BU748" i="40"/>
  <c r="BT748" i="40"/>
  <c r="CS745" i="40"/>
  <c r="CR745" i="40"/>
  <c r="CQ745" i="40"/>
  <c r="CP745" i="40"/>
  <c r="CO745" i="40"/>
  <c r="CN745" i="40"/>
  <c r="CM745" i="40"/>
  <c r="CL745" i="40"/>
  <c r="CK745" i="40"/>
  <c r="CJ745" i="40"/>
  <c r="CI745" i="40"/>
  <c r="CH745" i="40"/>
  <c r="CG745" i="40"/>
  <c r="CF745" i="40"/>
  <c r="CE745" i="40"/>
  <c r="CD745" i="40"/>
  <c r="CC745" i="40"/>
  <c r="CB745" i="40"/>
  <c r="CA745" i="40"/>
  <c r="BZ745" i="40"/>
  <c r="BY745" i="40"/>
  <c r="BX745" i="40"/>
  <c r="BW745" i="40"/>
  <c r="BV745" i="40"/>
  <c r="BU745" i="40"/>
  <c r="BT745" i="40"/>
  <c r="BU744" i="40"/>
  <c r="BT744" i="40"/>
  <c r="CS743" i="40"/>
  <c r="CR743" i="40"/>
  <c r="CQ743" i="40"/>
  <c r="CP743" i="40"/>
  <c r="CO743" i="40"/>
  <c r="CN743" i="40"/>
  <c r="CM743" i="40"/>
  <c r="CL743" i="40"/>
  <c r="CK743" i="40"/>
  <c r="CJ743" i="40"/>
  <c r="CI743" i="40"/>
  <c r="CH743" i="40"/>
  <c r="CG743" i="40"/>
  <c r="CF743" i="40"/>
  <c r="CE743" i="40"/>
  <c r="CD743" i="40"/>
  <c r="CC743" i="40"/>
  <c r="CB743" i="40"/>
  <c r="CA743" i="40"/>
  <c r="BZ743" i="40"/>
  <c r="BY743" i="40"/>
  <c r="BX743" i="40"/>
  <c r="BW743" i="40"/>
  <c r="BV743" i="40"/>
  <c r="BU743" i="40"/>
  <c r="BT743" i="40"/>
  <c r="DI742" i="40"/>
  <c r="DH742" i="40"/>
  <c r="DG742" i="40"/>
  <c r="DF742" i="40"/>
  <c r="DE742" i="40"/>
  <c r="DD742" i="40"/>
  <c r="DC742" i="40"/>
  <c r="DB742" i="40"/>
  <c r="DA742" i="40"/>
  <c r="CZ742" i="40"/>
  <c r="CS742" i="40"/>
  <c r="CR742" i="40"/>
  <c r="CQ742" i="40"/>
  <c r="CP742" i="40"/>
  <c r="CO742" i="40"/>
  <c r="CN742" i="40"/>
  <c r="CM742" i="40"/>
  <c r="CL742" i="40"/>
  <c r="CK742" i="40"/>
  <c r="CJ742" i="40"/>
  <c r="CI742" i="40"/>
  <c r="CH742" i="40"/>
  <c r="CG742" i="40"/>
  <c r="CF742" i="40"/>
  <c r="CE742" i="40"/>
  <c r="CD742" i="40"/>
  <c r="CC742" i="40"/>
  <c r="CB742" i="40"/>
  <c r="CA742" i="40"/>
  <c r="BZ742" i="40"/>
  <c r="BY742" i="40"/>
  <c r="BX742" i="40"/>
  <c r="BW742" i="40"/>
  <c r="BV742" i="40"/>
  <c r="BU742" i="40"/>
  <c r="BT742" i="40"/>
  <c r="CS741" i="40"/>
  <c r="CR741" i="40"/>
  <c r="CQ741" i="40"/>
  <c r="CP741" i="40"/>
  <c r="CO741" i="40"/>
  <c r="CN741" i="40"/>
  <c r="CM741" i="40"/>
  <c r="CL741" i="40"/>
  <c r="CK741" i="40"/>
  <c r="CJ741" i="40"/>
  <c r="CI741" i="40"/>
  <c r="CH741" i="40"/>
  <c r="CG741" i="40"/>
  <c r="CF741" i="40"/>
  <c r="CE741" i="40"/>
  <c r="CD741" i="40"/>
  <c r="CC741" i="40"/>
  <c r="CB741" i="40"/>
  <c r="CA741" i="40"/>
  <c r="BZ741" i="40"/>
  <c r="BY741" i="40"/>
  <c r="BX741" i="40"/>
  <c r="BW741" i="40"/>
  <c r="BV741" i="40"/>
  <c r="BU741" i="40"/>
  <c r="DD728" i="40"/>
  <c r="DB728" i="40"/>
  <c r="CZ728" i="40"/>
  <c r="DD726" i="40"/>
  <c r="DB726" i="40"/>
  <c r="CZ726" i="40"/>
  <c r="DD715" i="40"/>
  <c r="DB715" i="40"/>
  <c r="CZ715" i="40"/>
  <c r="DD714" i="40"/>
  <c r="DB714" i="40"/>
  <c r="CZ714" i="40"/>
  <c r="DD712" i="40"/>
  <c r="DB712" i="40"/>
  <c r="CZ712" i="40"/>
  <c r="DD708" i="40"/>
  <c r="DB708" i="40"/>
  <c r="CZ708" i="40"/>
  <c r="DD674" i="40"/>
  <c r="DB674" i="40"/>
  <c r="CZ674" i="40"/>
  <c r="DD662" i="40"/>
  <c r="DB662" i="40"/>
  <c r="CZ662" i="40"/>
  <c r="DD649" i="40"/>
  <c r="DB649" i="40"/>
  <c r="CZ649" i="40"/>
  <c r="DD636" i="40"/>
  <c r="DB636" i="40"/>
  <c r="CZ636" i="40"/>
  <c r="DI622" i="40"/>
  <c r="DH622" i="40"/>
  <c r="DG622" i="40"/>
  <c r="DF622" i="40"/>
  <c r="DE622" i="40"/>
  <c r="DD622" i="40"/>
  <c r="DC622" i="40"/>
  <c r="DB622" i="40"/>
  <c r="DA622" i="40"/>
  <c r="CZ622" i="40"/>
  <c r="CS622" i="40"/>
  <c r="CS744" i="40" s="1"/>
  <c r="CR622" i="40"/>
  <c r="CR744" i="40" s="1"/>
  <c r="CQ622" i="40"/>
  <c r="CQ744" i="40" s="1"/>
  <c r="CP622" i="40"/>
  <c r="CP744" i="40" s="1"/>
  <c r="CO622" i="40"/>
  <c r="CO744" i="40" s="1"/>
  <c r="CN622" i="40"/>
  <c r="CN744" i="40" s="1"/>
  <c r="CM622" i="40"/>
  <c r="CM744" i="40" s="1"/>
  <c r="CL622" i="40"/>
  <c r="CL744" i="40" s="1"/>
  <c r="CK622" i="40"/>
  <c r="CK744" i="40" s="1"/>
  <c r="CJ622" i="40"/>
  <c r="CJ744" i="40" s="1"/>
  <c r="CI622" i="40"/>
  <c r="CI744" i="40" s="1"/>
  <c r="CH622" i="40"/>
  <c r="CH744" i="40" s="1"/>
  <c r="CG622" i="40"/>
  <c r="CG744" i="40" s="1"/>
  <c r="CF622" i="40"/>
  <c r="CF744" i="40" s="1"/>
  <c r="CE622" i="40"/>
  <c r="CE744" i="40" s="1"/>
  <c r="CD622" i="40"/>
  <c r="CD744" i="40" s="1"/>
  <c r="CC622" i="40"/>
  <c r="CC744" i="40" s="1"/>
  <c r="CB622" i="40"/>
  <c r="CB744" i="40" s="1"/>
  <c r="CA622" i="40"/>
  <c r="CA744" i="40" s="1"/>
  <c r="BZ622" i="40"/>
  <c r="BZ744" i="40" s="1"/>
  <c r="BY622" i="40"/>
  <c r="BY744" i="40" s="1"/>
  <c r="BX622" i="40"/>
  <c r="BX744" i="40" s="1"/>
  <c r="BW622" i="40"/>
  <c r="BW744" i="40" s="1"/>
  <c r="BV622" i="40"/>
  <c r="BV744" i="40" s="1"/>
  <c r="DD616" i="40"/>
  <c r="DB616" i="40"/>
  <c r="CZ616" i="40"/>
  <c r="DD610" i="40"/>
  <c r="DB610" i="40"/>
  <c r="CZ610" i="40"/>
  <c r="DD591" i="40"/>
  <c r="DB591" i="40"/>
  <c r="CZ591" i="40"/>
  <c r="DD589" i="40"/>
  <c r="DB589" i="40"/>
  <c r="CZ589" i="40"/>
  <c r="DD582" i="40"/>
  <c r="DB582" i="40"/>
  <c r="CZ582" i="40"/>
  <c r="DD580" i="40"/>
  <c r="DB580" i="40"/>
  <c r="CZ580" i="40"/>
  <c r="DD578" i="40"/>
  <c r="DB578" i="40"/>
  <c r="CZ578" i="40"/>
  <c r="DD565" i="40"/>
  <c r="DB565" i="40"/>
  <c r="CZ565" i="40"/>
  <c r="DD554" i="40"/>
  <c r="DB554" i="40"/>
  <c r="CZ554" i="40"/>
  <c r="DD551" i="40"/>
  <c r="DB551" i="40"/>
  <c r="CZ551" i="40"/>
  <c r="DD550" i="40"/>
  <c r="DB550" i="40"/>
  <c r="CZ550" i="40"/>
  <c r="DD547" i="40"/>
  <c r="DB547" i="40"/>
  <c r="CZ547" i="40"/>
  <c r="DD514" i="40"/>
  <c r="DB514" i="40"/>
  <c r="CZ514" i="40"/>
  <c r="DD513" i="40"/>
  <c r="DB513" i="40"/>
  <c r="CZ513" i="40"/>
  <c r="DD509" i="40"/>
  <c r="DB509" i="40"/>
  <c r="CZ509" i="40"/>
  <c r="DD498" i="40"/>
  <c r="DB498" i="40"/>
  <c r="CZ498" i="40"/>
  <c r="DD493" i="40"/>
  <c r="DB493" i="40"/>
  <c r="CZ493" i="40"/>
  <c r="DD479" i="40"/>
  <c r="DB479" i="40"/>
  <c r="CZ479" i="40"/>
  <c r="DD458" i="40"/>
  <c r="DB458" i="40"/>
  <c r="CZ458" i="40"/>
  <c r="DD448" i="40"/>
  <c r="DB448" i="40"/>
  <c r="CZ448" i="40"/>
  <c r="DD425" i="40"/>
  <c r="DB425" i="40"/>
  <c r="CZ425" i="40"/>
  <c r="DD424" i="40"/>
  <c r="DB424" i="40"/>
  <c r="CZ424" i="40"/>
  <c r="DD402" i="40"/>
  <c r="DB402" i="40"/>
  <c r="CZ402" i="40"/>
  <c r="DD392" i="40"/>
  <c r="DB392" i="40"/>
  <c r="CZ392" i="40"/>
  <c r="DD387" i="40"/>
  <c r="DB387" i="40"/>
  <c r="CZ387" i="40"/>
  <c r="DD385" i="40"/>
  <c r="DB385" i="40"/>
  <c r="CZ385" i="40"/>
  <c r="DD376" i="40"/>
  <c r="DB376" i="40"/>
  <c r="CZ376" i="40"/>
  <c r="DD360" i="40"/>
  <c r="DB360" i="40"/>
  <c r="CZ360" i="40"/>
  <c r="DD355" i="40"/>
  <c r="DB355" i="40"/>
  <c r="CZ355" i="40"/>
  <c r="DD330" i="40"/>
  <c r="DB330" i="40"/>
  <c r="CZ330" i="40"/>
  <c r="DD318" i="40"/>
  <c r="DB318" i="40"/>
  <c r="CZ318" i="40"/>
  <c r="DD307" i="40"/>
  <c r="DB307" i="40"/>
  <c r="CZ307" i="40"/>
  <c r="DD294" i="40"/>
  <c r="DB294" i="40"/>
  <c r="CZ294" i="40"/>
  <c r="DD280" i="40"/>
  <c r="DB280" i="40"/>
  <c r="CZ280" i="40"/>
  <c r="DD273" i="40"/>
  <c r="DB273" i="40"/>
  <c r="CZ273" i="40"/>
  <c r="DD262" i="40"/>
  <c r="DB262" i="40"/>
  <c r="CZ262" i="40"/>
  <c r="DD231" i="40"/>
  <c r="DB231" i="40"/>
  <c r="CZ231" i="40"/>
  <c r="DD204" i="40"/>
  <c r="DB204" i="40"/>
  <c r="CZ204" i="40"/>
  <c r="DD201" i="40"/>
  <c r="DB201" i="40"/>
  <c r="CZ201" i="40"/>
  <c r="DD200" i="40"/>
  <c r="DB200" i="40"/>
  <c r="CZ200" i="40"/>
  <c r="DD195" i="40"/>
  <c r="DB195" i="40"/>
  <c r="CZ195" i="40"/>
  <c r="DD177" i="40"/>
  <c r="DB177" i="40"/>
  <c r="CZ177" i="40"/>
  <c r="DD168" i="40"/>
  <c r="DB168" i="40"/>
  <c r="CZ168" i="40"/>
  <c r="DD167" i="40"/>
  <c r="DB167" i="40"/>
  <c r="CZ167" i="40"/>
  <c r="DD165" i="40"/>
  <c r="DB165" i="40"/>
  <c r="CZ165" i="40"/>
  <c r="DD164" i="40"/>
  <c r="DB164" i="40"/>
  <c r="CZ164" i="40"/>
  <c r="DD159" i="40"/>
  <c r="DB159" i="40"/>
  <c r="CZ159" i="40"/>
  <c r="DD142" i="40"/>
  <c r="DB142" i="40"/>
  <c r="CZ142" i="40"/>
  <c r="DD141" i="40"/>
  <c r="DB141" i="40"/>
  <c r="CZ141" i="40"/>
  <c r="DD130" i="40"/>
  <c r="DB130" i="40"/>
  <c r="CZ130" i="40"/>
  <c r="DD123" i="40"/>
  <c r="DB123" i="40"/>
  <c r="CZ123" i="40"/>
  <c r="DD114" i="40"/>
  <c r="DB114" i="40"/>
  <c r="CZ114" i="40"/>
  <c r="DD101" i="40"/>
  <c r="DB101" i="40"/>
  <c r="CZ101" i="40"/>
  <c r="DD86" i="40"/>
  <c r="DB86" i="40"/>
  <c r="CZ86" i="40"/>
  <c r="DD74" i="40"/>
  <c r="DB74" i="40"/>
  <c r="CZ74" i="40"/>
  <c r="DD30" i="40"/>
  <c r="DB30" i="40"/>
  <c r="CZ30" i="40"/>
  <c r="DD29" i="40"/>
  <c r="DB29" i="40"/>
  <c r="CZ29" i="40"/>
  <c r="DD16" i="40"/>
  <c r="DB16" i="40"/>
  <c r="CZ16" i="40"/>
  <c r="GV731" i="40"/>
  <c r="GT731" i="40"/>
  <c r="GR731" i="40"/>
  <c r="GP731" i="40"/>
  <c r="GV718" i="40"/>
  <c r="GT718" i="40"/>
  <c r="GR718" i="40"/>
  <c r="GP718" i="40"/>
  <c r="GV709" i="40"/>
  <c r="GT709" i="40"/>
  <c r="GR709" i="40"/>
  <c r="GP709" i="40"/>
  <c r="GV698" i="40"/>
  <c r="GT698" i="40"/>
  <c r="GR698" i="40"/>
  <c r="GP698" i="40"/>
  <c r="GV676" i="40"/>
  <c r="GT676" i="40"/>
  <c r="GR676" i="40"/>
  <c r="GP676" i="40"/>
  <c r="GV664" i="40"/>
  <c r="GT664" i="40"/>
  <c r="GR664" i="40"/>
  <c r="GP664" i="40"/>
  <c r="GV653" i="40"/>
  <c r="GT653" i="40"/>
  <c r="GR653" i="40"/>
  <c r="GP653" i="40"/>
  <c r="GV639" i="40"/>
  <c r="GT639" i="40"/>
  <c r="GR639" i="40"/>
  <c r="GP639" i="40"/>
  <c r="GV626" i="40"/>
  <c r="GT626" i="40"/>
  <c r="GR626" i="40"/>
  <c r="GP626" i="40"/>
  <c r="GV613" i="40"/>
  <c r="GT613" i="40"/>
  <c r="GR613" i="40"/>
  <c r="GP613" i="40"/>
  <c r="GV608" i="40"/>
  <c r="GT608" i="40"/>
  <c r="GR608" i="40"/>
  <c r="GP608" i="40"/>
  <c r="GV597" i="40"/>
  <c r="GT597" i="40"/>
  <c r="GR597" i="40"/>
  <c r="GP597" i="40"/>
  <c r="GV593" i="40"/>
  <c r="GT593" i="40"/>
  <c r="GR593" i="40"/>
  <c r="GP593" i="40"/>
  <c r="GV586" i="40"/>
  <c r="GT586" i="40"/>
  <c r="GR586" i="40"/>
  <c r="GP586" i="40"/>
  <c r="GV585" i="40"/>
  <c r="GT585" i="40"/>
  <c r="GR585" i="40"/>
  <c r="GP585" i="40"/>
  <c r="GV581" i="40"/>
  <c r="GT581" i="40"/>
  <c r="GR581" i="40"/>
  <c r="GP581" i="40"/>
  <c r="GV557" i="40"/>
  <c r="GT557" i="40"/>
  <c r="GR557" i="40"/>
  <c r="GP557" i="40"/>
  <c r="GV519" i="40"/>
  <c r="GT519" i="40"/>
  <c r="GR519" i="40"/>
  <c r="GP519" i="40"/>
  <c r="GV463" i="40"/>
  <c r="GT463" i="40"/>
  <c r="GR463" i="40"/>
  <c r="GP463" i="40"/>
  <c r="GV456" i="40"/>
  <c r="GT456" i="40"/>
  <c r="GR456" i="40"/>
  <c r="GP456" i="40"/>
  <c r="GV446" i="40"/>
  <c r="GT446" i="40"/>
  <c r="GR446" i="40"/>
  <c r="GP446" i="40"/>
  <c r="GV428" i="40"/>
  <c r="GT428" i="40"/>
  <c r="GR428" i="40"/>
  <c r="GP428" i="40"/>
  <c r="GV405" i="40"/>
  <c r="GT405" i="40"/>
  <c r="GR405" i="40"/>
  <c r="GP405" i="40"/>
  <c r="GV390" i="40"/>
  <c r="GT390" i="40"/>
  <c r="GR390" i="40"/>
  <c r="GP390" i="40"/>
  <c r="GV386" i="40"/>
  <c r="GT386" i="40"/>
  <c r="GR386" i="40"/>
  <c r="GP386" i="40"/>
  <c r="GV379" i="40"/>
  <c r="GT379" i="40"/>
  <c r="GR379" i="40"/>
  <c r="GP379" i="40"/>
  <c r="GV367" i="40"/>
  <c r="GT367" i="40"/>
  <c r="GR367" i="40"/>
  <c r="GP367" i="40"/>
  <c r="GV363" i="40"/>
  <c r="GT363" i="40"/>
  <c r="GR363" i="40"/>
  <c r="GP363" i="40"/>
  <c r="GV358" i="40"/>
  <c r="GT358" i="40"/>
  <c r="GR358" i="40"/>
  <c r="GP358" i="40"/>
  <c r="GV343" i="40"/>
  <c r="GT343" i="40"/>
  <c r="GR343" i="40"/>
  <c r="GP343" i="40"/>
  <c r="GV333" i="40"/>
  <c r="GT333" i="40"/>
  <c r="GR333" i="40"/>
  <c r="GP333" i="40"/>
  <c r="GV321" i="40"/>
  <c r="GT321" i="40"/>
  <c r="GR321" i="40"/>
  <c r="GP321" i="40"/>
  <c r="GV309" i="40"/>
  <c r="GT309" i="40"/>
  <c r="GR309" i="40"/>
  <c r="GP309" i="40"/>
  <c r="GV298" i="40"/>
  <c r="GT298" i="40"/>
  <c r="GR298" i="40"/>
  <c r="GP298" i="40"/>
  <c r="GV283" i="40"/>
  <c r="GT283" i="40"/>
  <c r="GR283" i="40"/>
  <c r="GP283" i="40"/>
  <c r="GV267" i="40"/>
  <c r="GT267" i="40"/>
  <c r="GR267" i="40"/>
  <c r="GP267" i="40"/>
  <c r="GV206" i="40"/>
  <c r="GT206" i="40"/>
  <c r="GR206" i="40"/>
  <c r="GP206" i="40"/>
  <c r="GV183" i="40"/>
  <c r="GT183" i="40"/>
  <c r="GR183" i="40"/>
  <c r="GP183" i="40"/>
  <c r="GV145" i="40"/>
  <c r="GT145" i="40"/>
  <c r="GR145" i="40"/>
  <c r="GP145" i="40"/>
  <c r="GV136" i="40"/>
  <c r="GT136" i="40"/>
  <c r="GR136" i="40"/>
  <c r="GP136" i="40"/>
  <c r="GV117" i="40"/>
  <c r="GT117" i="40"/>
  <c r="GR117" i="40"/>
  <c r="GP117" i="40"/>
  <c r="GV104" i="40"/>
  <c r="GT104" i="40"/>
  <c r="GR104" i="40"/>
  <c r="GP104" i="40"/>
  <c r="GV91" i="40"/>
  <c r="GT91" i="40"/>
  <c r="GR91" i="40"/>
  <c r="GP91" i="40"/>
  <c r="GV77" i="40"/>
  <c r="GT77" i="40"/>
  <c r="GR77" i="40"/>
  <c r="GP77" i="40"/>
  <c r="GV49" i="40"/>
  <c r="GT49" i="40"/>
  <c r="GR49" i="40"/>
  <c r="GP49" i="40"/>
  <c r="GV46" i="40"/>
  <c r="GT46" i="40"/>
  <c r="GR46" i="40"/>
  <c r="GP46" i="40"/>
  <c r="GV45" i="40"/>
  <c r="GT45" i="40"/>
  <c r="GR45" i="40"/>
  <c r="GP45" i="40"/>
  <c r="GV44" i="40"/>
  <c r="GT44" i="40"/>
  <c r="GR44" i="40"/>
  <c r="GP44" i="40"/>
  <c r="GV43" i="40"/>
  <c r="GT43" i="40"/>
  <c r="GR43" i="40"/>
  <c r="GP43" i="40"/>
  <c r="GV42" i="40"/>
  <c r="GT42" i="40"/>
  <c r="GR42" i="40"/>
  <c r="GP42" i="40"/>
  <c r="GV41" i="40"/>
  <c r="GT41" i="40"/>
  <c r="GR41" i="40"/>
  <c r="GP41" i="40"/>
  <c r="GV19" i="40"/>
  <c r="GT19" i="40"/>
  <c r="GR19" i="40"/>
  <c r="GP19" i="40"/>
  <c r="CZ741" i="40" l="1"/>
  <c r="BV740" i="40"/>
  <c r="BX740" i="40"/>
  <c r="BZ740" i="40"/>
  <c r="CB740" i="40"/>
  <c r="CD740" i="40"/>
  <c r="CF740" i="40"/>
  <c r="CH740" i="40"/>
  <c r="CJ740" i="40"/>
  <c r="CL740" i="40"/>
  <c r="CN740" i="40"/>
  <c r="CP740" i="40"/>
  <c r="CR740" i="40"/>
  <c r="BU757" i="40"/>
  <c r="BT757" i="40"/>
  <c r="BT747" i="40" s="1"/>
  <c r="BU740" i="40"/>
  <c r="BT740" i="40"/>
  <c r="BU747" i="40"/>
  <c r="DB741" i="40"/>
  <c r="DH74" i="40"/>
  <c r="DH114" i="40"/>
  <c r="DH130" i="40"/>
  <c r="DD741" i="40"/>
  <c r="DH16" i="40"/>
  <c r="DH29" i="40"/>
  <c r="DH30" i="40"/>
  <c r="DH86" i="40"/>
  <c r="DH101" i="40"/>
  <c r="DH123" i="40"/>
  <c r="DH141" i="40"/>
  <c r="DH142" i="40"/>
  <c r="DH159" i="40"/>
  <c r="DH164" i="40"/>
  <c r="DH165" i="40"/>
  <c r="DH167" i="40"/>
  <c r="DH168" i="40"/>
  <c r="DH177" i="40"/>
  <c r="DH195" i="40"/>
  <c r="DH200" i="40"/>
  <c r="DH201" i="40"/>
  <c r="DH231" i="40"/>
  <c r="DH273" i="40"/>
  <c r="DH294" i="40"/>
  <c r="DH318" i="40"/>
  <c r="DH355" i="40"/>
  <c r="DH385" i="40"/>
  <c r="DH204" i="40"/>
  <c r="DH262" i="40"/>
  <c r="DH280" i="40"/>
  <c r="DH307" i="40"/>
  <c r="DH330" i="40"/>
  <c r="DH360" i="40"/>
  <c r="DH376" i="40"/>
  <c r="DH387" i="40"/>
  <c r="DH402" i="40"/>
  <c r="DH425" i="40"/>
  <c r="DB743" i="40"/>
  <c r="DH458" i="40"/>
  <c r="DH498" i="40"/>
  <c r="DH547" i="40"/>
  <c r="DH565" i="40"/>
  <c r="DH589" i="40"/>
  <c r="DH610" i="40"/>
  <c r="DH392" i="40"/>
  <c r="DH424" i="40"/>
  <c r="CZ743" i="40"/>
  <c r="DD743" i="40"/>
  <c r="DH513" i="40"/>
  <c r="DH551" i="40"/>
  <c r="DH580" i="40"/>
  <c r="DH448" i="40"/>
  <c r="DH479" i="40"/>
  <c r="DH493" i="40"/>
  <c r="DH509" i="40"/>
  <c r="DH514" i="40"/>
  <c r="DH550" i="40"/>
  <c r="DH554" i="40"/>
  <c r="DH578" i="40"/>
  <c r="DH582" i="40"/>
  <c r="DH591" i="40"/>
  <c r="DH616" i="40"/>
  <c r="DH636" i="40"/>
  <c r="DH662" i="40"/>
  <c r="DH708" i="40"/>
  <c r="DH726" i="40"/>
  <c r="DH649" i="40"/>
  <c r="DH674" i="40"/>
  <c r="DH714" i="40"/>
  <c r="BW740" i="40"/>
  <c r="BY740" i="40"/>
  <c r="CA740" i="40"/>
  <c r="CC740" i="40"/>
  <c r="CE740" i="40"/>
  <c r="CG740" i="40"/>
  <c r="CI740" i="40"/>
  <c r="CK740" i="40"/>
  <c r="CM740" i="40"/>
  <c r="CO740" i="40"/>
  <c r="CQ740" i="40"/>
  <c r="CS740" i="40"/>
  <c r="DH712" i="40"/>
  <c r="DH715" i="40"/>
  <c r="DH728" i="40"/>
  <c r="GX41" i="40"/>
  <c r="GQ42" i="40"/>
  <c r="GX43" i="40"/>
  <c r="GQ44" i="40"/>
  <c r="GX45" i="40"/>
  <c r="GX46" i="40"/>
  <c r="GX49" i="40"/>
  <c r="GQ77" i="40"/>
  <c r="GQ104" i="40"/>
  <c r="GQ183" i="40"/>
  <c r="GQ267" i="40"/>
  <c r="GQ298" i="40"/>
  <c r="GQ321" i="40"/>
  <c r="GQ343" i="40"/>
  <c r="GQ363" i="40"/>
  <c r="GQ379" i="40"/>
  <c r="GQ390" i="40"/>
  <c r="GQ405" i="40"/>
  <c r="GQ456" i="40"/>
  <c r="GQ664" i="40"/>
  <c r="GQ698" i="40"/>
  <c r="GQ718" i="40"/>
  <c r="GX519" i="40"/>
  <c r="GQ519" i="40"/>
  <c r="GU519" i="40"/>
  <c r="GX557" i="40"/>
  <c r="GQ557" i="40"/>
  <c r="GU557" i="40"/>
  <c r="GX581" i="40"/>
  <c r="GQ581" i="40"/>
  <c r="GU581" i="40"/>
  <c r="GX585" i="40"/>
  <c r="GQ585" i="40"/>
  <c r="GU585" i="40"/>
  <c r="GX586" i="40"/>
  <c r="GQ586" i="40"/>
  <c r="GU586" i="40"/>
  <c r="GX593" i="40"/>
  <c r="GQ593" i="40"/>
  <c r="GU593" i="40"/>
  <c r="GX597" i="40"/>
  <c r="GQ597" i="40"/>
  <c r="GU597" i="40"/>
  <c r="GX608" i="40"/>
  <c r="GQ608" i="40"/>
  <c r="GU608" i="40"/>
  <c r="GX613" i="40"/>
  <c r="GQ613" i="40"/>
  <c r="GU613" i="40"/>
  <c r="GX626" i="40"/>
  <c r="GQ626" i="40"/>
  <c r="GU626" i="40"/>
  <c r="GX639" i="40"/>
  <c r="GQ639" i="40"/>
  <c r="GU639" i="40"/>
  <c r="GU41" i="40"/>
  <c r="GU42" i="40"/>
  <c r="GU43" i="40"/>
  <c r="GU44" i="40"/>
  <c r="GU45" i="40"/>
  <c r="GU46" i="40"/>
  <c r="GQ145" i="40"/>
  <c r="GS41" i="40"/>
  <c r="GW41" i="40"/>
  <c r="GS42" i="40"/>
  <c r="GW42" i="40"/>
  <c r="GS43" i="40"/>
  <c r="GW43" i="40"/>
  <c r="GS44" i="40"/>
  <c r="GW44" i="40"/>
  <c r="GS45" i="40"/>
  <c r="GW45" i="40"/>
  <c r="GS46" i="40"/>
  <c r="GW46" i="40"/>
  <c r="GS49" i="40"/>
  <c r="GS91" i="40"/>
  <c r="GS117" i="40"/>
  <c r="GS136" i="40"/>
  <c r="GS206" i="40"/>
  <c r="GS283" i="40"/>
  <c r="GS309" i="40"/>
  <c r="GS333" i="40"/>
  <c r="GS358" i="40"/>
  <c r="GS367" i="40"/>
  <c r="GS386" i="40"/>
  <c r="GS428" i="40"/>
  <c r="GS446" i="40"/>
  <c r="GS519" i="40"/>
  <c r="GW519" i="40"/>
  <c r="GS557" i="40"/>
  <c r="GW557" i="40"/>
  <c r="GS581" i="40"/>
  <c r="GW581" i="40"/>
  <c r="GS585" i="40"/>
  <c r="GW585" i="40"/>
  <c r="GS586" i="40"/>
  <c r="GW586" i="40"/>
  <c r="GS593" i="40"/>
  <c r="GW593" i="40"/>
  <c r="GS597" i="40"/>
  <c r="GW597" i="40"/>
  <c r="GS608" i="40"/>
  <c r="GW608" i="40"/>
  <c r="GS613" i="40"/>
  <c r="GW613" i="40"/>
  <c r="GS626" i="40"/>
  <c r="GW626" i="40"/>
  <c r="GS639" i="40"/>
  <c r="GW639" i="40"/>
  <c r="GS463" i="40"/>
  <c r="GS653" i="40"/>
  <c r="GS676" i="40"/>
  <c r="GS709" i="40"/>
  <c r="GS731" i="40"/>
  <c r="GX42" i="40"/>
  <c r="GX44" i="40"/>
  <c r="GQ41" i="40"/>
  <c r="GQ43" i="40"/>
  <c r="GQ45" i="40"/>
  <c r="GQ46" i="40"/>
  <c r="GQ49" i="40"/>
  <c r="GW49" i="40"/>
  <c r="GU77" i="40"/>
  <c r="GX77" i="40"/>
  <c r="GW91" i="40"/>
  <c r="GU104" i="40"/>
  <c r="GX104" i="40"/>
  <c r="GW117" i="40"/>
  <c r="GW136" i="40"/>
  <c r="GU145" i="40"/>
  <c r="GX145" i="40"/>
  <c r="GU183" i="40"/>
  <c r="GX183" i="40"/>
  <c r="GW206" i="40"/>
  <c r="GU267" i="40"/>
  <c r="GX267" i="40"/>
  <c r="GW283" i="40"/>
  <c r="GU298" i="40"/>
  <c r="GX298" i="40"/>
  <c r="GW309" i="40"/>
  <c r="GU321" i="40"/>
  <c r="GX321" i="40"/>
  <c r="GW333" i="40"/>
  <c r="GU343" i="40"/>
  <c r="GX343" i="40"/>
  <c r="GW358" i="40"/>
  <c r="GU363" i="40"/>
  <c r="GX363" i="40"/>
  <c r="GW367" i="40"/>
  <c r="GU379" i="40"/>
  <c r="GX379" i="40"/>
  <c r="GW386" i="40"/>
  <c r="GU390" i="40"/>
  <c r="GX390" i="40"/>
  <c r="GU405" i="40"/>
  <c r="GX405" i="40"/>
  <c r="GW428" i="40"/>
  <c r="GU49" i="40"/>
  <c r="GS77" i="40"/>
  <c r="GW77" i="40"/>
  <c r="GQ91" i="40"/>
  <c r="GU91" i="40"/>
  <c r="GX91" i="40"/>
  <c r="GS104" i="40"/>
  <c r="GW104" i="40"/>
  <c r="GQ117" i="40"/>
  <c r="GU117" i="40"/>
  <c r="GX117" i="40"/>
  <c r="GQ136" i="40"/>
  <c r="GU136" i="40"/>
  <c r="GX136" i="40"/>
  <c r="GS145" i="40"/>
  <c r="GW145" i="40"/>
  <c r="GS183" i="40"/>
  <c r="GW183" i="40"/>
  <c r="GQ206" i="40"/>
  <c r="GU206" i="40"/>
  <c r="GX206" i="40"/>
  <c r="GS267" i="40"/>
  <c r="GW267" i="40"/>
  <c r="GQ283" i="40"/>
  <c r="GU283" i="40"/>
  <c r="GX283" i="40"/>
  <c r="GS298" i="40"/>
  <c r="GW298" i="40"/>
  <c r="GQ309" i="40"/>
  <c r="GU309" i="40"/>
  <c r="GX309" i="40"/>
  <c r="GS321" i="40"/>
  <c r="GW321" i="40"/>
  <c r="GQ333" i="40"/>
  <c r="GU333" i="40"/>
  <c r="GX333" i="40"/>
  <c r="GS343" i="40"/>
  <c r="GW343" i="40"/>
  <c r="GQ358" i="40"/>
  <c r="GU358" i="40"/>
  <c r="GX358" i="40"/>
  <c r="GS363" i="40"/>
  <c r="GW363" i="40"/>
  <c r="GQ367" i="40"/>
  <c r="GU367" i="40"/>
  <c r="GX367" i="40"/>
  <c r="GS379" i="40"/>
  <c r="GW379" i="40"/>
  <c r="GQ386" i="40"/>
  <c r="GU386" i="40"/>
  <c r="GX386" i="40"/>
  <c r="GS390" i="40"/>
  <c r="GW390" i="40"/>
  <c r="GS405" i="40"/>
  <c r="GW405" i="40"/>
  <c r="GQ428" i="40"/>
  <c r="GU428" i="40"/>
  <c r="GX428" i="40"/>
  <c r="GQ446" i="40"/>
  <c r="GU446" i="40"/>
  <c r="GX446" i="40"/>
  <c r="GS456" i="40"/>
  <c r="GW456" i="40"/>
  <c r="GQ463" i="40"/>
  <c r="GU463" i="40"/>
  <c r="GX463" i="40"/>
  <c r="GW446" i="40"/>
  <c r="GU456" i="40"/>
  <c r="GX456" i="40"/>
  <c r="GW463" i="40"/>
  <c r="GW653" i="40"/>
  <c r="GU664" i="40"/>
  <c r="GX664" i="40"/>
  <c r="GW676" i="40"/>
  <c r="GU698" i="40"/>
  <c r="GX698" i="40"/>
  <c r="GW709" i="40"/>
  <c r="GU718" i="40"/>
  <c r="GX718" i="40"/>
  <c r="GW731" i="40"/>
  <c r="GQ653" i="40"/>
  <c r="GU653" i="40"/>
  <c r="GX653" i="40"/>
  <c r="GS664" i="40"/>
  <c r="GW664" i="40"/>
  <c r="GQ676" i="40"/>
  <c r="GU676" i="40"/>
  <c r="GX676" i="40"/>
  <c r="GS698" i="40"/>
  <c r="GW698" i="40"/>
  <c r="GQ709" i="40"/>
  <c r="GU709" i="40"/>
  <c r="GX709" i="40"/>
  <c r="GS718" i="40"/>
  <c r="GW718" i="40"/>
  <c r="GQ731" i="40"/>
  <c r="GU731" i="40"/>
  <c r="GX731" i="40"/>
  <c r="GQ19" i="40"/>
  <c r="GU19" i="40"/>
  <c r="GS19" i="40"/>
  <c r="GW19" i="40"/>
  <c r="GX19" i="40"/>
  <c r="GY463" i="40" l="1"/>
  <c r="GY49" i="40"/>
  <c r="GY557" i="40"/>
  <c r="GY390" i="40"/>
  <c r="GY363" i="40"/>
  <c r="GY321" i="40"/>
  <c r="GY267" i="40"/>
  <c r="GY77" i="40"/>
  <c r="GY639" i="40"/>
  <c r="GY613" i="40"/>
  <c r="GY597" i="40"/>
  <c r="GY586" i="40"/>
  <c r="GY581" i="40"/>
  <c r="GY45" i="40"/>
  <c r="GY43" i="40"/>
  <c r="GY41" i="40"/>
  <c r="DH743" i="40"/>
  <c r="DH741" i="40"/>
  <c r="GY405" i="40"/>
  <c r="GY379" i="40"/>
  <c r="GY343" i="40"/>
  <c r="GY298" i="40"/>
  <c r="GY183" i="40"/>
  <c r="GY145" i="40"/>
  <c r="GY104" i="40"/>
  <c r="GY44" i="40"/>
  <c r="GY698" i="40"/>
  <c r="GY664" i="40"/>
  <c r="GY46" i="40"/>
  <c r="GY718" i="40"/>
  <c r="GY446" i="40"/>
  <c r="GY42" i="40"/>
  <c r="GY626" i="40"/>
  <c r="GY608" i="40"/>
  <c r="GY593" i="40"/>
  <c r="GY585" i="40"/>
  <c r="GY519" i="40"/>
  <c r="GY709" i="40"/>
  <c r="GY676" i="40"/>
  <c r="GY456" i="40"/>
  <c r="GY428" i="40"/>
  <c r="GY386" i="40"/>
  <c r="GY358" i="40"/>
  <c r="GY309" i="40"/>
  <c r="GY117" i="40"/>
  <c r="GY731" i="40"/>
  <c r="GY653" i="40"/>
  <c r="GY367" i="40"/>
  <c r="GY333" i="40"/>
  <c r="GY283" i="40"/>
  <c r="GY206" i="40"/>
  <c r="GY136" i="40"/>
  <c r="GY91" i="40"/>
  <c r="GY19" i="40"/>
  <c r="FI753" i="40" l="1"/>
  <c r="IU758" i="40" l="1"/>
  <c r="IV758" i="40"/>
  <c r="IW758" i="40"/>
  <c r="IU761" i="40"/>
  <c r="IV761" i="40"/>
  <c r="IW761" i="40"/>
  <c r="IU762" i="40"/>
  <c r="IV762" i="40"/>
  <c r="IW762" i="40"/>
  <c r="IT762" i="40"/>
  <c r="IT761" i="40"/>
  <c r="IT758" i="40"/>
  <c r="IU741" i="40"/>
  <c r="IV741" i="40"/>
  <c r="IW741" i="40"/>
  <c r="IU744" i="40"/>
  <c r="IV744" i="40"/>
  <c r="IW744" i="40"/>
  <c r="IU745" i="40"/>
  <c r="IV745" i="40"/>
  <c r="IW745" i="40"/>
  <c r="IT745" i="40"/>
  <c r="IT744" i="40"/>
  <c r="IT741" i="40"/>
  <c r="FI752" i="40" l="1"/>
  <c r="FI754" i="40"/>
  <c r="FI755" i="40"/>
  <c r="FI756" i="40"/>
  <c r="FI751" i="40"/>
  <c r="FI748" i="40"/>
  <c r="FI750" i="40"/>
  <c r="FI757" i="40" l="1"/>
  <c r="FG758" i="40"/>
  <c r="FH758" i="40"/>
  <c r="FI758" i="40"/>
  <c r="FJ758" i="40"/>
  <c r="FI759" i="40"/>
  <c r="FI760" i="40"/>
  <c r="FG761" i="40"/>
  <c r="FH761" i="40"/>
  <c r="FI761" i="40"/>
  <c r="FJ761" i="40"/>
  <c r="FG762" i="40"/>
  <c r="FH762" i="40"/>
  <c r="FI762" i="40"/>
  <c r="FJ762" i="40"/>
  <c r="FF762" i="40"/>
  <c r="FF761" i="40"/>
  <c r="FF758" i="40"/>
  <c r="FI749" i="40"/>
  <c r="FG741" i="40"/>
  <c r="FH741" i="40"/>
  <c r="FI741" i="40"/>
  <c r="FJ741" i="40"/>
  <c r="FI742" i="40"/>
  <c r="FI743" i="40"/>
  <c r="FG744" i="40"/>
  <c r="FH744" i="40"/>
  <c r="FI744" i="40"/>
  <c r="FJ744" i="40"/>
  <c r="FG745" i="40"/>
  <c r="FH745" i="40"/>
  <c r="FI745" i="40"/>
  <c r="FJ745" i="40"/>
  <c r="FF745" i="40"/>
  <c r="FF744" i="40"/>
  <c r="FF741" i="40"/>
  <c r="FI740" i="40" l="1"/>
  <c r="FB730" i="40"/>
  <c r="EZ730" i="40"/>
  <c r="EX730" i="40"/>
  <c r="EV730" i="40"/>
  <c r="FB727" i="40"/>
  <c r="EZ727" i="40"/>
  <c r="EX727" i="40"/>
  <c r="EV727" i="40"/>
  <c r="FB717" i="40"/>
  <c r="EZ717" i="40"/>
  <c r="EX717" i="40"/>
  <c r="EV717" i="40"/>
  <c r="FB705" i="40"/>
  <c r="EZ705" i="40"/>
  <c r="EX705" i="40"/>
  <c r="EV705" i="40"/>
  <c r="FB699" i="40"/>
  <c r="EZ699" i="40"/>
  <c r="EX699" i="40"/>
  <c r="EV699" i="40"/>
  <c r="FB677" i="40"/>
  <c r="EZ677" i="40"/>
  <c r="EX677" i="40"/>
  <c r="EV677" i="40"/>
  <c r="FB654" i="40"/>
  <c r="EZ654" i="40"/>
  <c r="EX654" i="40"/>
  <c r="EV654" i="40"/>
  <c r="FB640" i="40"/>
  <c r="EZ640" i="40"/>
  <c r="EX640" i="40"/>
  <c r="EV640" i="40"/>
  <c r="FB623" i="40"/>
  <c r="EZ623" i="40"/>
  <c r="EX623" i="40"/>
  <c r="EV623" i="40"/>
  <c r="FB612" i="40"/>
  <c r="EZ612" i="40"/>
  <c r="EX612" i="40"/>
  <c r="EV612" i="40"/>
  <c r="FB556" i="40"/>
  <c r="EZ556" i="40"/>
  <c r="EX556" i="40"/>
  <c r="EV556" i="40"/>
  <c r="FB517" i="40"/>
  <c r="EZ517" i="40"/>
  <c r="EX517" i="40"/>
  <c r="EV517" i="40"/>
  <c r="FB500" i="40"/>
  <c r="EZ500" i="40"/>
  <c r="EX500" i="40"/>
  <c r="EV500" i="40"/>
  <c r="FB491" i="40"/>
  <c r="EZ491" i="40"/>
  <c r="EX491" i="40"/>
  <c r="EV491" i="40"/>
  <c r="FB462" i="40"/>
  <c r="EZ462" i="40"/>
  <c r="EX462" i="40"/>
  <c r="EV462" i="40"/>
  <c r="FB452" i="40"/>
  <c r="EZ452" i="40"/>
  <c r="EX452" i="40"/>
  <c r="EV452" i="40"/>
  <c r="FB404" i="40"/>
  <c r="EZ404" i="40"/>
  <c r="EX404" i="40"/>
  <c r="EV404" i="40"/>
  <c r="FB389" i="40"/>
  <c r="EZ389" i="40"/>
  <c r="EX389" i="40"/>
  <c r="EV389" i="40"/>
  <c r="FB378" i="40"/>
  <c r="EZ378" i="40"/>
  <c r="EX378" i="40"/>
  <c r="EV378" i="40"/>
  <c r="FB366" i="40"/>
  <c r="EZ366" i="40"/>
  <c r="EX366" i="40"/>
  <c r="EV366" i="40"/>
  <c r="FB362" i="40"/>
  <c r="EZ362" i="40"/>
  <c r="EX362" i="40"/>
  <c r="EV362" i="40"/>
  <c r="FB357" i="40"/>
  <c r="EZ357" i="40"/>
  <c r="EX357" i="40"/>
  <c r="EV357" i="40"/>
  <c r="FB332" i="40"/>
  <c r="EZ332" i="40"/>
  <c r="EX332" i="40"/>
  <c r="EV332" i="40"/>
  <c r="FB320" i="40"/>
  <c r="FB317" i="40" s="1"/>
  <c r="EZ320" i="40"/>
  <c r="EZ317" i="40" s="1"/>
  <c r="EX320" i="40"/>
  <c r="EV320" i="40"/>
  <c r="EV317" i="40" s="1"/>
  <c r="FB314" i="40"/>
  <c r="EZ314" i="40"/>
  <c r="EX314" i="40"/>
  <c r="EV314" i="40"/>
  <c r="FB296" i="40"/>
  <c r="EZ296" i="40"/>
  <c r="EX296" i="40"/>
  <c r="EV296" i="40"/>
  <c r="FB282" i="40"/>
  <c r="EZ282" i="40"/>
  <c r="EX282" i="40"/>
  <c r="EV282" i="40"/>
  <c r="FB275" i="40"/>
  <c r="EZ275" i="40"/>
  <c r="EX275" i="40"/>
  <c r="EV275" i="40"/>
  <c r="FB266" i="40"/>
  <c r="EZ266" i="40"/>
  <c r="EX266" i="40"/>
  <c r="EV266" i="40"/>
  <c r="FB261" i="40"/>
  <c r="EZ261" i="40"/>
  <c r="EX261" i="40"/>
  <c r="EV261" i="40"/>
  <c r="FB260" i="40"/>
  <c r="EZ260" i="40"/>
  <c r="EX260" i="40"/>
  <c r="EV260" i="40"/>
  <c r="FB191" i="40"/>
  <c r="EZ191" i="40"/>
  <c r="EX191" i="40"/>
  <c r="EV191" i="40"/>
  <c r="FB182" i="40"/>
  <c r="EZ182" i="40"/>
  <c r="EX182" i="40"/>
  <c r="EV182" i="40"/>
  <c r="FB175" i="40"/>
  <c r="EZ175" i="40"/>
  <c r="EX175" i="40"/>
  <c r="EV175" i="40"/>
  <c r="FB160" i="40"/>
  <c r="EZ160" i="40"/>
  <c r="EX160" i="40"/>
  <c r="EV160" i="40"/>
  <c r="FB150" i="40"/>
  <c r="EZ150" i="40"/>
  <c r="EX150" i="40"/>
  <c r="EV150" i="40"/>
  <c r="FB116" i="40"/>
  <c r="EZ116" i="40"/>
  <c r="EX116" i="40"/>
  <c r="EV116" i="40"/>
  <c r="FB103" i="40"/>
  <c r="EZ103" i="40"/>
  <c r="EX103" i="40"/>
  <c r="EV103" i="40"/>
  <c r="FB90" i="40"/>
  <c r="EZ90" i="40"/>
  <c r="EX90" i="40"/>
  <c r="EV90" i="40"/>
  <c r="FB76" i="40"/>
  <c r="EZ76" i="40"/>
  <c r="EX76" i="40"/>
  <c r="EV76" i="40"/>
  <c r="FB40" i="40"/>
  <c r="EZ40" i="40"/>
  <c r="EX40" i="40"/>
  <c r="EV40" i="40"/>
  <c r="FB38" i="40"/>
  <c r="EZ38" i="40"/>
  <c r="EX38" i="40"/>
  <c r="EV38" i="40"/>
  <c r="FB36" i="40"/>
  <c r="EZ36" i="40"/>
  <c r="EX36" i="40"/>
  <c r="EV36" i="40"/>
  <c r="FB35" i="40"/>
  <c r="EZ35" i="40"/>
  <c r="EX35" i="40"/>
  <c r="EV35" i="40"/>
  <c r="FB715" i="40"/>
  <c r="EZ715" i="40"/>
  <c r="EX715" i="40"/>
  <c r="EV715" i="40"/>
  <c r="FB675" i="40"/>
  <c r="EZ675" i="40"/>
  <c r="EX675" i="40"/>
  <c r="EV675" i="40"/>
  <c r="FB671" i="40"/>
  <c r="EZ671" i="40"/>
  <c r="EX671" i="40"/>
  <c r="EV671" i="40"/>
  <c r="FB609" i="40"/>
  <c r="EZ609" i="40"/>
  <c r="EX609" i="40"/>
  <c r="EV609" i="40"/>
  <c r="FB591" i="40"/>
  <c r="EZ591" i="40"/>
  <c r="EX591" i="40"/>
  <c r="EV591" i="40"/>
  <c r="FB582" i="40"/>
  <c r="EZ582" i="40"/>
  <c r="EX582" i="40"/>
  <c r="EV582" i="40"/>
  <c r="FB580" i="40"/>
  <c r="EZ580" i="40"/>
  <c r="EX580" i="40"/>
  <c r="EV580" i="40"/>
  <c r="FB548" i="40"/>
  <c r="EZ548" i="40"/>
  <c r="EX548" i="40"/>
  <c r="EV548" i="40"/>
  <c r="FB544" i="40"/>
  <c r="EZ544" i="40"/>
  <c r="EX544" i="40"/>
  <c r="EV544" i="40"/>
  <c r="FB518" i="40"/>
  <c r="EZ518" i="40"/>
  <c r="EX518" i="40"/>
  <c r="EV518" i="40"/>
  <c r="FB511" i="40"/>
  <c r="EZ511" i="40"/>
  <c r="EX511" i="40"/>
  <c r="EV511" i="40"/>
  <c r="FB510" i="40"/>
  <c r="EZ510" i="40"/>
  <c r="EX510" i="40"/>
  <c r="EV510" i="40"/>
  <c r="FB501" i="40"/>
  <c r="EZ501" i="40"/>
  <c r="EX501" i="40"/>
  <c r="EV501" i="40"/>
  <c r="FB496" i="40"/>
  <c r="EZ496" i="40"/>
  <c r="EX496" i="40"/>
  <c r="EV496" i="40"/>
  <c r="FB493" i="40"/>
  <c r="EZ493" i="40"/>
  <c r="EX493" i="40"/>
  <c r="EV493" i="40"/>
  <c r="FB450" i="40"/>
  <c r="EZ450" i="40"/>
  <c r="EX450" i="40"/>
  <c r="EV450" i="40"/>
  <c r="FB443" i="40"/>
  <c r="EZ443" i="40"/>
  <c r="EX443" i="40"/>
  <c r="EV443" i="40"/>
  <c r="EU442" i="40"/>
  <c r="EU441" i="40" s="1"/>
  <c r="ES442" i="40"/>
  <c r="ES441" i="40" s="1"/>
  <c r="ER442" i="40"/>
  <c r="ER441" i="40" s="1"/>
  <c r="EQ442" i="40"/>
  <c r="EQ441" i="40" s="1"/>
  <c r="EK442" i="40"/>
  <c r="EK441" i="40" s="1"/>
  <c r="EJ442" i="40"/>
  <c r="EJ441" i="40" s="1"/>
  <c r="EI442" i="40"/>
  <c r="EI441" i="40" s="1"/>
  <c r="EH442" i="40"/>
  <c r="EH441" i="40" s="1"/>
  <c r="EG442" i="40"/>
  <c r="EG441" i="40" s="1"/>
  <c r="EF442" i="40"/>
  <c r="EF441" i="40" s="1"/>
  <c r="EE442" i="40"/>
  <c r="EE441" i="40" s="1"/>
  <c r="ED442" i="40"/>
  <c r="ED441" i="40" s="1"/>
  <c r="EC442" i="40"/>
  <c r="EC441" i="40" s="1"/>
  <c r="EB442" i="40"/>
  <c r="EB441" i="40" s="1"/>
  <c r="EA442" i="40"/>
  <c r="EA441" i="40" s="1"/>
  <c r="DZ442" i="40"/>
  <c r="DZ441" i="40" s="1"/>
  <c r="DY442" i="40"/>
  <c r="DY441" i="40" s="1"/>
  <c r="DX442" i="40"/>
  <c r="DX441" i="40" s="1"/>
  <c r="DW442" i="40"/>
  <c r="DW441" i="40" s="1"/>
  <c r="DV442" i="40"/>
  <c r="DV441" i="40" s="1"/>
  <c r="DU442" i="40"/>
  <c r="DU441" i="40" s="1"/>
  <c r="DT442" i="40"/>
  <c r="DT441" i="40" s="1"/>
  <c r="DS442" i="40"/>
  <c r="DS441" i="40" s="1"/>
  <c r="DR442" i="40"/>
  <c r="DR441" i="40" s="1"/>
  <c r="DQ442" i="40"/>
  <c r="DQ441" i="40" s="1"/>
  <c r="FB423" i="40"/>
  <c r="EZ423" i="40"/>
  <c r="EX423" i="40"/>
  <c r="EV423" i="40"/>
  <c r="FB402" i="40"/>
  <c r="EZ402" i="40"/>
  <c r="EX402" i="40"/>
  <c r="EV402" i="40"/>
  <c r="EU398" i="40"/>
  <c r="ES398" i="40"/>
  <c r="ER398" i="40"/>
  <c r="EQ398" i="40"/>
  <c r="EK398" i="40"/>
  <c r="EJ398" i="40"/>
  <c r="EI398" i="40"/>
  <c r="EH398" i="40"/>
  <c r="EG398" i="40"/>
  <c r="EF398" i="40"/>
  <c r="EE398" i="40"/>
  <c r="ED398" i="40"/>
  <c r="EC398" i="40"/>
  <c r="EB398" i="40"/>
  <c r="EA398" i="40"/>
  <c r="DZ398" i="40"/>
  <c r="DY398" i="40"/>
  <c r="DX398" i="40"/>
  <c r="DW398" i="40"/>
  <c r="DV398" i="40"/>
  <c r="DU398" i="40"/>
  <c r="DT398" i="40"/>
  <c r="DS398" i="40"/>
  <c r="DR398" i="40"/>
  <c r="DQ398" i="40"/>
  <c r="FB374" i="40"/>
  <c r="EZ374" i="40"/>
  <c r="EX374" i="40"/>
  <c r="EV374" i="40"/>
  <c r="FB372" i="40"/>
  <c r="EZ372" i="40"/>
  <c r="EX372" i="40"/>
  <c r="EV372" i="40"/>
  <c r="EU317" i="40"/>
  <c r="ES317" i="40"/>
  <c r="ER317" i="40"/>
  <c r="EQ317" i="40"/>
  <c r="EK317" i="40"/>
  <c r="EJ317" i="40"/>
  <c r="EI317" i="40"/>
  <c r="EH317" i="40"/>
  <c r="EG317" i="40"/>
  <c r="EF317" i="40"/>
  <c r="EE317" i="40"/>
  <c r="ED317" i="40"/>
  <c r="EC317" i="40"/>
  <c r="EB317" i="40"/>
  <c r="EA317" i="40"/>
  <c r="DZ317" i="40"/>
  <c r="DY317" i="40"/>
  <c r="DX317" i="40"/>
  <c r="DW317" i="40"/>
  <c r="DV317" i="40"/>
  <c r="DU317" i="40"/>
  <c r="DT317" i="40"/>
  <c r="DS317" i="40"/>
  <c r="DR317" i="40"/>
  <c r="DQ317" i="40"/>
  <c r="FB307" i="40"/>
  <c r="EZ307" i="40"/>
  <c r="EX307" i="40"/>
  <c r="EV307" i="40"/>
  <c r="FB302" i="40"/>
  <c r="EZ302" i="40"/>
  <c r="EX302" i="40"/>
  <c r="EV302" i="40"/>
  <c r="FB194" i="40"/>
  <c r="EZ194" i="40"/>
  <c r="EX194" i="40"/>
  <c r="EV194" i="40"/>
  <c r="FB164" i="40"/>
  <c r="EZ164" i="40"/>
  <c r="EX164" i="40"/>
  <c r="EV164" i="40"/>
  <c r="FB162" i="40"/>
  <c r="EZ162" i="40"/>
  <c r="EX162" i="40"/>
  <c r="EV162" i="40"/>
  <c r="FB146" i="40"/>
  <c r="EZ146" i="40"/>
  <c r="EX146" i="40"/>
  <c r="EV146" i="40"/>
  <c r="FB134" i="40"/>
  <c r="EZ134" i="40"/>
  <c r="EX134" i="40"/>
  <c r="EV134" i="40"/>
  <c r="FB133" i="40"/>
  <c r="EZ133" i="40"/>
  <c r="EX133" i="40"/>
  <c r="EV133" i="40"/>
  <c r="FB129" i="40"/>
  <c r="EZ129" i="40"/>
  <c r="EX129" i="40"/>
  <c r="EV129" i="40"/>
  <c r="FB112" i="40"/>
  <c r="EZ112" i="40"/>
  <c r="EX112" i="40"/>
  <c r="EV112" i="40"/>
  <c r="FB87" i="40"/>
  <c r="EZ87" i="40"/>
  <c r="EX87" i="40"/>
  <c r="EV87" i="40"/>
  <c r="FB34" i="40"/>
  <c r="EZ34" i="40"/>
  <c r="EX34" i="40"/>
  <c r="EV34" i="40"/>
  <c r="FB33" i="40"/>
  <c r="EZ33" i="40"/>
  <c r="EX33" i="40"/>
  <c r="EV33" i="40"/>
  <c r="FB32" i="40"/>
  <c r="EZ32" i="40"/>
  <c r="EX32" i="40"/>
  <c r="EV32" i="40"/>
  <c r="FB31" i="40"/>
  <c r="EZ31" i="40"/>
  <c r="EX31" i="40"/>
  <c r="EV31" i="40"/>
  <c r="FB18" i="40"/>
  <c r="EZ18" i="40"/>
  <c r="EX18" i="40"/>
  <c r="EV18" i="40"/>
  <c r="FB442" i="40" l="1"/>
  <c r="FB441" i="40" s="1"/>
  <c r="EV442" i="40"/>
  <c r="EV441" i="40" s="1"/>
  <c r="EX442" i="40"/>
  <c r="EX441" i="40" s="1"/>
  <c r="EZ442" i="40"/>
  <c r="EZ441" i="40" s="1"/>
  <c r="FB398" i="40"/>
  <c r="EX398" i="40"/>
  <c r="EY491" i="40"/>
  <c r="EY500" i="40"/>
  <c r="EY517" i="40"/>
  <c r="FD404" i="40"/>
  <c r="FD452" i="40"/>
  <c r="FD462" i="40"/>
  <c r="FD491" i="40"/>
  <c r="FA491" i="40"/>
  <c r="FD500" i="40"/>
  <c r="FA500" i="40"/>
  <c r="FD517" i="40"/>
  <c r="FA517" i="40"/>
  <c r="FC491" i="40"/>
  <c r="FC500" i="40"/>
  <c r="FC517" i="40"/>
  <c r="FA404" i="40"/>
  <c r="FA452" i="40"/>
  <c r="FA462" i="40"/>
  <c r="EV398" i="40"/>
  <c r="EZ398" i="40"/>
  <c r="EY404" i="40"/>
  <c r="FC404" i="40"/>
  <c r="EY452" i="40"/>
  <c r="FC452" i="40"/>
  <c r="EY462" i="40"/>
  <c r="FC462" i="40"/>
  <c r="EW491" i="40"/>
  <c r="EW500" i="40"/>
  <c r="EW517" i="40"/>
  <c r="EY556" i="40"/>
  <c r="EY612" i="40"/>
  <c r="EY640" i="40"/>
  <c r="EY699" i="40"/>
  <c r="EY717" i="40"/>
  <c r="EY730" i="40"/>
  <c r="EY332" i="40"/>
  <c r="EY357" i="40"/>
  <c r="EY362" i="40"/>
  <c r="EY366" i="40"/>
  <c r="EY378" i="40"/>
  <c r="EY389" i="40"/>
  <c r="EW404" i="40"/>
  <c r="EW452" i="40"/>
  <c r="EW462" i="40"/>
  <c r="FC332" i="40"/>
  <c r="FC357" i="40"/>
  <c r="FC362" i="40"/>
  <c r="FC366" i="40"/>
  <c r="FC378" i="40"/>
  <c r="FD36" i="40"/>
  <c r="FD38" i="40"/>
  <c r="FD76" i="40"/>
  <c r="FD90" i="40"/>
  <c r="FD182" i="40"/>
  <c r="FD320" i="40"/>
  <c r="FD317" i="40" s="1"/>
  <c r="FD332" i="40"/>
  <c r="FA332" i="40"/>
  <c r="FD357" i="40"/>
  <c r="FA357" i="40"/>
  <c r="FD362" i="40"/>
  <c r="FA362" i="40"/>
  <c r="FD366" i="40"/>
  <c r="FA366" i="40"/>
  <c r="FD378" i="40"/>
  <c r="FA378" i="40"/>
  <c r="FD389" i="40"/>
  <c r="EY35" i="40"/>
  <c r="EY36" i="40"/>
  <c r="FC36" i="40"/>
  <c r="EY116" i="40"/>
  <c r="EY150" i="40"/>
  <c r="EY160" i="40"/>
  <c r="EY175" i="40"/>
  <c r="EY182" i="40"/>
  <c r="FC182" i="40"/>
  <c r="EY191" i="40"/>
  <c r="EY260" i="40"/>
  <c r="EY261" i="40"/>
  <c r="EY266" i="40"/>
  <c r="EY275" i="40"/>
  <c r="EY282" i="40"/>
  <c r="EY296" i="40"/>
  <c r="EY314" i="40"/>
  <c r="EY320" i="40"/>
  <c r="EY317" i="40" s="1"/>
  <c r="FC320" i="40"/>
  <c r="FC317" i="40" s="1"/>
  <c r="EW332" i="40"/>
  <c r="EW357" i="40"/>
  <c r="EW362" i="40"/>
  <c r="EW366" i="40"/>
  <c r="EW378" i="40"/>
  <c r="EW389" i="40"/>
  <c r="FA389" i="40"/>
  <c r="FC389" i="40"/>
  <c r="FA36" i="40"/>
  <c r="FA182" i="40"/>
  <c r="FA320" i="40"/>
  <c r="FA317" i="40" s="1"/>
  <c r="EW623" i="40"/>
  <c r="EW654" i="40"/>
  <c r="EW677" i="40"/>
  <c r="EW705" i="40"/>
  <c r="EW727" i="40"/>
  <c r="EX317" i="40"/>
  <c r="EW320" i="40"/>
  <c r="EW317" i="40" s="1"/>
  <c r="FC314" i="40"/>
  <c r="FD314" i="40"/>
  <c r="FA314" i="40"/>
  <c r="EW314" i="40"/>
  <c r="FC296" i="40"/>
  <c r="FD296" i="40"/>
  <c r="FA296" i="40"/>
  <c r="EW296" i="40"/>
  <c r="FC282" i="40"/>
  <c r="EW282" i="40"/>
  <c r="FA282" i="40"/>
  <c r="FD282" i="40"/>
  <c r="FC275" i="40"/>
  <c r="EW275" i="40"/>
  <c r="FA275" i="40"/>
  <c r="FD275" i="40"/>
  <c r="FC266" i="40"/>
  <c r="EW266" i="40"/>
  <c r="FA266" i="40"/>
  <c r="FD266" i="40"/>
  <c r="FC261" i="40"/>
  <c r="EW261" i="40"/>
  <c r="FA261" i="40"/>
  <c r="FD261" i="40"/>
  <c r="FC260" i="40"/>
  <c r="FD260" i="40"/>
  <c r="FA260" i="40"/>
  <c r="EW260" i="40"/>
  <c r="FC191" i="40"/>
  <c r="EW191" i="40"/>
  <c r="FA191" i="40"/>
  <c r="FD191" i="40"/>
  <c r="EW182" i="40"/>
  <c r="FC175" i="40"/>
  <c r="EW175" i="40"/>
  <c r="FA175" i="40"/>
  <c r="FD175" i="40"/>
  <c r="FC160" i="40"/>
  <c r="EW160" i="40"/>
  <c r="FA160" i="40"/>
  <c r="FD160" i="40"/>
  <c r="FC150" i="40"/>
  <c r="FD150" i="40"/>
  <c r="FA150" i="40"/>
  <c r="EW150" i="40"/>
  <c r="FC116" i="40"/>
  <c r="FD116" i="40"/>
  <c r="FA116" i="40"/>
  <c r="EW116" i="40"/>
  <c r="EY103" i="40"/>
  <c r="FD103" i="40"/>
  <c r="FA103" i="40"/>
  <c r="FC103" i="40"/>
  <c r="EW103" i="40"/>
  <c r="FA90" i="40"/>
  <c r="EY90" i="40"/>
  <c r="FC90" i="40"/>
  <c r="EW90" i="40"/>
  <c r="FA76" i="40"/>
  <c r="EY76" i="40"/>
  <c r="FC76" i="40"/>
  <c r="EW76" i="40"/>
  <c r="EY40" i="40"/>
  <c r="FD40" i="40"/>
  <c r="FA40" i="40"/>
  <c r="FC40" i="40"/>
  <c r="EW40" i="40"/>
  <c r="FA38" i="40"/>
  <c r="EY38" i="40"/>
  <c r="FC38" i="40"/>
  <c r="EW38" i="40"/>
  <c r="EW36" i="40"/>
  <c r="FC35" i="40"/>
  <c r="FD35" i="40"/>
  <c r="FA35" i="40"/>
  <c r="EW35" i="40"/>
  <c r="FC556" i="40"/>
  <c r="FC612" i="40"/>
  <c r="FA623" i="40"/>
  <c r="FD623" i="40"/>
  <c r="FC640" i="40"/>
  <c r="FA654" i="40"/>
  <c r="FD654" i="40"/>
  <c r="FA677" i="40"/>
  <c r="FD677" i="40"/>
  <c r="FC699" i="40"/>
  <c r="FA705" i="40"/>
  <c r="FD705" i="40"/>
  <c r="FC717" i="40"/>
  <c r="FA727" i="40"/>
  <c r="FD727" i="40"/>
  <c r="FC730" i="40"/>
  <c r="EW556" i="40"/>
  <c r="FA556" i="40"/>
  <c r="FD556" i="40"/>
  <c r="EW612" i="40"/>
  <c r="FA612" i="40"/>
  <c r="FD612" i="40"/>
  <c r="EY623" i="40"/>
  <c r="FC623" i="40"/>
  <c r="EW640" i="40"/>
  <c r="FA640" i="40"/>
  <c r="FD640" i="40"/>
  <c r="EY654" i="40"/>
  <c r="FC654" i="40"/>
  <c r="EY677" i="40"/>
  <c r="FC677" i="40"/>
  <c r="EW699" i="40"/>
  <c r="FA699" i="40"/>
  <c r="FD699" i="40"/>
  <c r="EY705" i="40"/>
  <c r="FC705" i="40"/>
  <c r="EW717" i="40"/>
  <c r="FA717" i="40"/>
  <c r="FD717" i="40"/>
  <c r="EY727" i="40"/>
  <c r="FC727" i="40"/>
  <c r="EW730" i="40"/>
  <c r="FA730" i="40"/>
  <c r="FD730" i="40"/>
  <c r="FD307" i="40"/>
  <c r="FA307" i="40"/>
  <c r="EY307" i="40"/>
  <c r="FC307" i="40"/>
  <c r="EW307" i="40"/>
  <c r="EY402" i="40"/>
  <c r="EY423" i="40"/>
  <c r="EW18" i="40"/>
  <c r="FD31" i="40"/>
  <c r="EW32" i="40"/>
  <c r="EW33" i="40"/>
  <c r="FD34" i="40"/>
  <c r="FD87" i="40"/>
  <c r="EW112" i="40"/>
  <c r="FD129" i="40"/>
  <c r="EW133" i="40"/>
  <c r="FD134" i="40"/>
  <c r="EW146" i="40"/>
  <c r="EW162" i="40"/>
  <c r="FD164" i="40"/>
  <c r="EW194" i="40"/>
  <c r="EY372" i="40"/>
  <c r="EY374" i="40"/>
  <c r="FD443" i="40"/>
  <c r="FD450" i="40"/>
  <c r="EW496" i="40"/>
  <c r="EW510" i="40"/>
  <c r="EW518" i="40"/>
  <c r="EW548" i="40"/>
  <c r="EW582" i="40"/>
  <c r="EW609" i="40"/>
  <c r="EW671" i="40"/>
  <c r="FA18" i="40"/>
  <c r="FA31" i="40"/>
  <c r="FA32" i="40"/>
  <c r="FA33" i="40"/>
  <c r="FA34" i="40"/>
  <c r="FA87" i="40"/>
  <c r="FA112" i="40"/>
  <c r="FA129" i="40"/>
  <c r="FA133" i="40"/>
  <c r="FA134" i="40"/>
  <c r="FA146" i="40"/>
  <c r="FA162" i="40"/>
  <c r="FA164" i="40"/>
  <c r="FC372" i="40"/>
  <c r="FC374" i="40"/>
  <c r="FD372" i="40"/>
  <c r="EW372" i="40"/>
  <c r="FA372" i="40"/>
  <c r="FD374" i="40"/>
  <c r="EW374" i="40"/>
  <c r="FA374" i="40"/>
  <c r="FC402" i="40"/>
  <c r="FC423" i="40"/>
  <c r="FA443" i="40"/>
  <c r="FA450" i="40"/>
  <c r="EY18" i="40"/>
  <c r="FC18" i="40"/>
  <c r="EY31" i="40"/>
  <c r="FC31" i="40"/>
  <c r="EY32" i="40"/>
  <c r="FC32" i="40"/>
  <c r="EY33" i="40"/>
  <c r="FC33" i="40"/>
  <c r="EY34" i="40"/>
  <c r="FC34" i="40"/>
  <c r="EY87" i="40"/>
  <c r="FC87" i="40"/>
  <c r="EY112" i="40"/>
  <c r="FC112" i="40"/>
  <c r="EY129" i="40"/>
  <c r="FC129" i="40"/>
  <c r="EY133" i="40"/>
  <c r="FC133" i="40"/>
  <c r="EY134" i="40"/>
  <c r="FC134" i="40"/>
  <c r="EY146" i="40"/>
  <c r="FC146" i="40"/>
  <c r="EY162" i="40"/>
  <c r="FC162" i="40"/>
  <c r="EY164" i="40"/>
  <c r="FC164" i="40"/>
  <c r="FA194" i="40"/>
  <c r="FD302" i="40"/>
  <c r="FD402" i="40"/>
  <c r="FA402" i="40"/>
  <c r="FD423" i="40"/>
  <c r="FA423" i="40"/>
  <c r="EY443" i="40"/>
  <c r="FC443" i="40"/>
  <c r="EY450" i="40"/>
  <c r="FC450" i="40"/>
  <c r="EY493" i="40"/>
  <c r="EY501" i="40"/>
  <c r="EY511" i="40"/>
  <c r="EY544" i="40"/>
  <c r="EY580" i="40"/>
  <c r="EY591" i="40"/>
  <c r="EY675" i="40"/>
  <c r="EY715" i="40"/>
  <c r="FD18" i="40"/>
  <c r="FD32" i="40"/>
  <c r="FD33" i="40"/>
  <c r="FD112" i="40"/>
  <c r="FD133" i="40"/>
  <c r="FD146" i="40"/>
  <c r="FD162" i="40"/>
  <c r="EW31" i="40"/>
  <c r="EW34" i="40"/>
  <c r="EW87" i="40"/>
  <c r="EW129" i="40"/>
  <c r="EW134" i="40"/>
  <c r="EW164" i="40"/>
  <c r="FD194" i="40"/>
  <c r="EY194" i="40"/>
  <c r="FC194" i="40"/>
  <c r="EW302" i="40"/>
  <c r="EY302" i="40"/>
  <c r="FA302" i="40"/>
  <c r="FC302" i="40"/>
  <c r="EW402" i="40"/>
  <c r="EW423" i="40"/>
  <c r="EW443" i="40"/>
  <c r="EW450" i="40"/>
  <c r="FC493" i="40"/>
  <c r="FA496" i="40"/>
  <c r="FD496" i="40"/>
  <c r="FC501" i="40"/>
  <c r="FA510" i="40"/>
  <c r="FD510" i="40"/>
  <c r="FC511" i="40"/>
  <c r="FA518" i="40"/>
  <c r="FD518" i="40"/>
  <c r="FC544" i="40"/>
  <c r="FA548" i="40"/>
  <c r="FD548" i="40"/>
  <c r="FC580" i="40"/>
  <c r="FA582" i="40"/>
  <c r="FD582" i="40"/>
  <c r="FC591" i="40"/>
  <c r="FA609" i="40"/>
  <c r="FD609" i="40"/>
  <c r="FA671" i="40"/>
  <c r="FD671" i="40"/>
  <c r="FC675" i="40"/>
  <c r="FC715" i="40"/>
  <c r="EW493" i="40"/>
  <c r="FA493" i="40"/>
  <c r="FD493" i="40"/>
  <c r="EY496" i="40"/>
  <c r="FC496" i="40"/>
  <c r="EW501" i="40"/>
  <c r="FA501" i="40"/>
  <c r="FD501" i="40"/>
  <c r="EY510" i="40"/>
  <c r="FC510" i="40"/>
  <c r="EW511" i="40"/>
  <c r="FA511" i="40"/>
  <c r="FD511" i="40"/>
  <c r="EY518" i="40"/>
  <c r="FC518" i="40"/>
  <c r="EW544" i="40"/>
  <c r="FA544" i="40"/>
  <c r="FD544" i="40"/>
  <c r="EY548" i="40"/>
  <c r="FC548" i="40"/>
  <c r="EW580" i="40"/>
  <c r="FA580" i="40"/>
  <c r="FD580" i="40"/>
  <c r="EY582" i="40"/>
  <c r="FC582" i="40"/>
  <c r="EW591" i="40"/>
  <c r="FA591" i="40"/>
  <c r="FD591" i="40"/>
  <c r="EY609" i="40"/>
  <c r="FC609" i="40"/>
  <c r="EY671" i="40"/>
  <c r="FC671" i="40"/>
  <c r="EW675" i="40"/>
  <c r="FA675" i="40"/>
  <c r="FD675" i="40"/>
  <c r="EW715" i="40"/>
  <c r="FA715" i="40"/>
  <c r="FD715" i="40"/>
  <c r="FE510" i="40" l="1"/>
  <c r="FE671" i="40"/>
  <c r="FE164" i="40"/>
  <c r="FE609" i="40"/>
  <c r="FE548" i="40"/>
  <c r="FE36" i="40"/>
  <c r="FE90" i="40"/>
  <c r="FE404" i="40"/>
  <c r="FE462" i="40"/>
  <c r="FE500" i="40"/>
  <c r="FE40" i="40"/>
  <c r="FE518" i="40"/>
  <c r="GV518" i="40" s="1"/>
  <c r="FE302" i="40"/>
  <c r="FE582" i="40"/>
  <c r="FE496" i="40"/>
  <c r="EY398" i="40"/>
  <c r="FE320" i="40"/>
  <c r="FE317" i="40" s="1"/>
  <c r="FE103" i="40"/>
  <c r="FE443" i="40"/>
  <c r="FA398" i="40"/>
  <c r="FE260" i="40"/>
  <c r="EW398" i="40"/>
  <c r="FE296" i="40"/>
  <c r="FE362" i="40"/>
  <c r="FE34" i="40"/>
  <c r="FD398" i="40"/>
  <c r="FE491" i="40"/>
  <c r="FE517" i="40"/>
  <c r="FE275" i="40"/>
  <c r="FE452" i="40"/>
  <c r="FE182" i="40"/>
  <c r="FE378" i="40"/>
  <c r="FE332" i="40"/>
  <c r="FE35" i="40"/>
  <c r="FE38" i="40"/>
  <c r="FE150" i="40"/>
  <c r="FE160" i="40"/>
  <c r="FE175" i="40"/>
  <c r="FE191" i="40"/>
  <c r="FE261" i="40"/>
  <c r="FE266" i="40"/>
  <c r="FE282" i="40"/>
  <c r="FE314" i="40"/>
  <c r="FE389" i="40"/>
  <c r="FE76" i="40"/>
  <c r="FE366" i="40"/>
  <c r="FE357" i="40"/>
  <c r="FE654" i="40"/>
  <c r="FE727" i="40"/>
  <c r="FE677" i="40"/>
  <c r="FE623" i="40"/>
  <c r="FE730" i="40"/>
  <c r="FE699" i="40"/>
  <c r="FE640" i="40"/>
  <c r="FE556" i="40"/>
  <c r="FE116" i="40"/>
  <c r="FE705" i="40"/>
  <c r="FE717" i="40"/>
  <c r="FE612" i="40"/>
  <c r="FE307" i="40"/>
  <c r="FE450" i="40"/>
  <c r="FE134" i="40"/>
  <c r="FE129" i="40"/>
  <c r="FE87" i="40"/>
  <c r="FE31" i="40"/>
  <c r="FA442" i="40"/>
  <c r="FA441" i="40" s="1"/>
  <c r="FE402" i="40"/>
  <c r="FE372" i="40"/>
  <c r="FE374" i="40"/>
  <c r="FD442" i="40"/>
  <c r="FD441" i="40" s="1"/>
  <c r="FE194" i="40"/>
  <c r="FC398" i="40"/>
  <c r="FC442" i="40"/>
  <c r="FC441" i="40" s="1"/>
  <c r="FE146" i="40"/>
  <c r="FE112" i="40"/>
  <c r="FE33" i="40"/>
  <c r="FE18" i="40"/>
  <c r="EW442" i="40"/>
  <c r="EW441" i="40" s="1"/>
  <c r="FE162" i="40"/>
  <c r="FE133" i="40"/>
  <c r="FE32" i="40"/>
  <c r="EY442" i="40"/>
  <c r="EY441" i="40" s="1"/>
  <c r="FE423" i="40"/>
  <c r="FE675" i="40"/>
  <c r="FE591" i="40"/>
  <c r="FE544" i="40"/>
  <c r="FE501" i="40"/>
  <c r="GV501" i="40" s="1"/>
  <c r="FE715" i="40"/>
  <c r="FE580" i="40"/>
  <c r="FE511" i="40"/>
  <c r="FE493" i="40"/>
  <c r="DJ75" i="40"/>
  <c r="DJ131" i="40"/>
  <c r="DJ139" i="40"/>
  <c r="DJ162" i="40"/>
  <c r="DJ496" i="40"/>
  <c r="DJ492" i="40"/>
  <c r="DJ499" i="40"/>
  <c r="DJ494" i="40"/>
  <c r="DJ480" i="40"/>
  <c r="DJ115" i="40"/>
  <c r="DJ112" i="40"/>
  <c r="DJ102" i="40"/>
  <c r="DJ89" i="40"/>
  <c r="DJ87" i="40"/>
  <c r="DK75" i="40"/>
  <c r="DK87" i="40"/>
  <c r="DK89" i="40"/>
  <c r="DK102" i="40"/>
  <c r="DK112" i="40"/>
  <c r="DK115" i="40"/>
  <c r="DK131" i="40"/>
  <c r="DK139" i="40"/>
  <c r="DK162" i="40"/>
  <c r="DK163" i="40"/>
  <c r="DJ169" i="40"/>
  <c r="DK170" i="40"/>
  <c r="DJ172" i="40"/>
  <c r="DK179" i="40"/>
  <c r="DJ181" i="40"/>
  <c r="DK194" i="40"/>
  <c r="DJ205" i="40"/>
  <c r="DK265" i="40"/>
  <c r="DK295" i="40"/>
  <c r="DJ308" i="40"/>
  <c r="DK344" i="40"/>
  <c r="DJ356" i="40"/>
  <c r="DK370" i="40"/>
  <c r="DJ374" i="40"/>
  <c r="DJ403" i="40"/>
  <c r="DJ163" i="40"/>
  <c r="DK169" i="40"/>
  <c r="DJ170" i="40"/>
  <c r="DK172" i="40"/>
  <c r="DJ179" i="40"/>
  <c r="DK181" i="40"/>
  <c r="DJ194" i="40"/>
  <c r="DK205" i="40"/>
  <c r="DJ265" i="40"/>
  <c r="DK274" i="40"/>
  <c r="DJ281" i="40"/>
  <c r="DK319" i="40"/>
  <c r="DJ331" i="40"/>
  <c r="DK361" i="40"/>
  <c r="DJ365" i="40"/>
  <c r="DK377" i="40"/>
  <c r="DJ388" i="40"/>
  <c r="DK414" i="40"/>
  <c r="DJ274" i="40"/>
  <c r="DK281" i="40"/>
  <c r="DJ295" i="40"/>
  <c r="DL295" i="40" s="1"/>
  <c r="DK308" i="40"/>
  <c r="DJ319" i="40"/>
  <c r="DK331" i="40"/>
  <c r="DJ344" i="40"/>
  <c r="DK356" i="40"/>
  <c r="DJ361" i="40"/>
  <c r="DL361" i="40" s="1"/>
  <c r="DK365" i="40"/>
  <c r="DJ370" i="40"/>
  <c r="DK374" i="40"/>
  <c r="DJ377" i="40"/>
  <c r="DK388" i="40"/>
  <c r="DK403" i="40"/>
  <c r="DJ414" i="40"/>
  <c r="DJ422" i="40"/>
  <c r="DK423" i="40"/>
  <c r="DJ443" i="40"/>
  <c r="DK461" i="40"/>
  <c r="DJ473" i="40"/>
  <c r="DK422" i="40"/>
  <c r="DJ423" i="40"/>
  <c r="DK443" i="40"/>
  <c r="DJ461" i="40"/>
  <c r="DK473" i="40"/>
  <c r="DK480" i="40"/>
  <c r="DK492" i="40"/>
  <c r="DK494" i="40"/>
  <c r="DK496" i="40"/>
  <c r="DK499" i="40"/>
  <c r="DK510" i="40"/>
  <c r="DJ515" i="40"/>
  <c r="DJ543" i="40"/>
  <c r="DJ548" i="40"/>
  <c r="DJ552" i="40"/>
  <c r="DK555" i="40"/>
  <c r="DJ592" i="40"/>
  <c r="DK615" i="40"/>
  <c r="DJ638" i="40"/>
  <c r="DJ663" i="40"/>
  <c r="DJ716" i="40"/>
  <c r="DJ510" i="40"/>
  <c r="DK515" i="40"/>
  <c r="DK543" i="40"/>
  <c r="DK548" i="40"/>
  <c r="DK552" i="40"/>
  <c r="DJ555" i="40"/>
  <c r="DJ584" i="40"/>
  <c r="DK609" i="40"/>
  <c r="DJ611" i="40"/>
  <c r="DK650" i="40"/>
  <c r="DK675" i="40"/>
  <c r="DJ685" i="40"/>
  <c r="DK729" i="40"/>
  <c r="DK584" i="40"/>
  <c r="DK592" i="40"/>
  <c r="DJ609" i="40"/>
  <c r="DK611" i="40"/>
  <c r="DJ615" i="40"/>
  <c r="DK638" i="40"/>
  <c r="DJ650" i="40"/>
  <c r="DK663" i="40"/>
  <c r="DJ675" i="40"/>
  <c r="DK685" i="40"/>
  <c r="DK716" i="40"/>
  <c r="DJ729" i="40"/>
  <c r="DN758" i="40"/>
  <c r="DO758" i="40"/>
  <c r="DP758" i="40"/>
  <c r="DN761" i="40"/>
  <c r="DO761" i="40"/>
  <c r="DP761" i="40"/>
  <c r="DN762" i="40"/>
  <c r="DO762" i="40"/>
  <c r="DP762" i="40"/>
  <c r="DM762" i="40"/>
  <c r="DM761" i="40"/>
  <c r="DM758" i="40"/>
  <c r="DN741" i="40"/>
  <c r="DO741" i="40"/>
  <c r="DP741" i="40"/>
  <c r="DN744" i="40"/>
  <c r="DO744" i="40"/>
  <c r="DP744" i="40"/>
  <c r="DN745" i="40"/>
  <c r="DO745" i="40"/>
  <c r="DP745" i="40"/>
  <c r="DM745" i="40"/>
  <c r="DM744" i="40"/>
  <c r="DM741" i="40"/>
  <c r="DL131" i="40" l="1"/>
  <c r="GP518" i="40"/>
  <c r="GR518" i="40"/>
  <c r="GP501" i="40"/>
  <c r="GR501" i="40"/>
  <c r="GT518" i="40"/>
  <c r="GT501" i="40"/>
  <c r="FE398" i="40"/>
  <c r="DL102" i="40"/>
  <c r="DL112" i="40"/>
  <c r="DL75" i="40"/>
  <c r="DL370" i="40"/>
  <c r="DL89" i="40"/>
  <c r="DL414" i="40"/>
  <c r="DL274" i="40"/>
  <c r="DL87" i="40"/>
  <c r="FE442" i="40"/>
  <c r="FE441" i="40" s="1"/>
  <c r="DL650" i="40"/>
  <c r="DL499" i="40"/>
  <c r="DL480" i="40"/>
  <c r="DL194" i="40"/>
  <c r="DL162" i="40"/>
  <c r="DL729" i="40"/>
  <c r="DL496" i="40"/>
  <c r="DL139" i="40"/>
  <c r="DL115" i="40"/>
  <c r="DL172" i="40"/>
  <c r="DL422" i="40"/>
  <c r="DL492" i="40"/>
  <c r="DL716" i="40"/>
  <c r="DL638" i="40"/>
  <c r="DL615" i="40"/>
  <c r="DL552" i="40"/>
  <c r="DL543" i="40"/>
  <c r="DL494" i="40"/>
  <c r="DL403" i="40"/>
  <c r="DL356" i="40"/>
  <c r="DL344" i="40"/>
  <c r="DL205" i="40"/>
  <c r="DL170" i="40"/>
  <c r="DL365" i="40"/>
  <c r="DL281" i="40"/>
  <c r="DL377" i="40"/>
  <c r="DL319" i="40"/>
  <c r="DL388" i="40"/>
  <c r="DL331" i="40"/>
  <c r="DL265" i="40"/>
  <c r="DL179" i="40"/>
  <c r="DL163" i="40"/>
  <c r="DL374" i="40"/>
  <c r="DL308" i="40"/>
  <c r="DL181" i="40"/>
  <c r="DL169" i="40"/>
  <c r="DL584" i="40"/>
  <c r="DL675" i="40"/>
  <c r="DL609" i="40"/>
  <c r="DL685" i="40"/>
  <c r="DL611" i="40"/>
  <c r="DL555" i="40"/>
  <c r="DL510" i="40"/>
  <c r="DL663" i="40"/>
  <c r="DL592" i="40"/>
  <c r="DL548" i="40"/>
  <c r="DL515" i="40"/>
  <c r="DL461" i="40"/>
  <c r="DL423" i="40"/>
  <c r="DL473" i="40"/>
  <c r="DL443" i="40"/>
  <c r="AD748" i="40"/>
  <c r="AE748" i="40"/>
  <c r="AD749" i="40"/>
  <c r="AE749" i="40"/>
  <c r="AE750" i="40"/>
  <c r="AD751" i="40"/>
  <c r="AE751" i="40"/>
  <c r="AD752" i="40"/>
  <c r="AE752" i="40"/>
  <c r="AD753" i="40"/>
  <c r="AE753" i="40"/>
  <c r="AD754" i="40"/>
  <c r="AE754" i="40"/>
  <c r="AD755" i="40"/>
  <c r="AE755" i="40"/>
  <c r="AD756" i="40"/>
  <c r="AE756" i="40"/>
  <c r="GU518" i="40" l="1"/>
  <c r="GU501" i="40"/>
  <c r="GX501" i="40"/>
  <c r="GQ501" i="40"/>
  <c r="GX518" i="40"/>
  <c r="GQ518" i="40"/>
  <c r="GW501" i="40"/>
  <c r="GS501" i="40"/>
  <c r="GS518" i="40"/>
  <c r="GW518" i="40"/>
  <c r="GY501" i="40" l="1"/>
  <c r="GY518" i="40"/>
  <c r="BJ167" i="40"/>
  <c r="BJ168" i="40"/>
  <c r="BN728" i="40"/>
  <c r="BN726" i="40"/>
  <c r="BN715" i="40"/>
  <c r="BN714" i="40"/>
  <c r="BN712" i="40"/>
  <c r="BN708" i="40"/>
  <c r="BN674" i="40"/>
  <c r="BN662" i="40"/>
  <c r="BN649" i="40"/>
  <c r="BN636" i="40"/>
  <c r="BN616" i="40"/>
  <c r="BN610" i="40"/>
  <c r="BN591" i="40"/>
  <c r="BN589" i="40"/>
  <c r="BN582" i="40"/>
  <c r="BN580" i="40"/>
  <c r="BN578" i="40"/>
  <c r="BN565" i="40"/>
  <c r="BN554" i="40"/>
  <c r="BN551" i="40"/>
  <c r="BN550" i="40"/>
  <c r="BN547" i="40"/>
  <c r="BN514" i="40"/>
  <c r="BN513" i="40"/>
  <c r="BN509" i="40"/>
  <c r="BN498" i="40"/>
  <c r="BN493" i="40"/>
  <c r="BN479" i="40"/>
  <c r="BN458" i="40"/>
  <c r="BN448" i="40"/>
  <c r="BN425" i="40"/>
  <c r="BN424" i="40"/>
  <c r="BN402" i="40"/>
  <c r="BN392" i="40"/>
  <c r="BN387" i="40"/>
  <c r="BN385" i="40"/>
  <c r="BN376" i="40"/>
  <c r="BN360" i="40"/>
  <c r="BN355" i="40"/>
  <c r="BN330" i="40"/>
  <c r="BN318" i="40"/>
  <c r="BN307" i="40"/>
  <c r="BN294" i="40"/>
  <c r="BN280" i="40"/>
  <c r="BN273" i="40"/>
  <c r="BN262" i="40"/>
  <c r="BN231" i="40"/>
  <c r="BN204" i="40"/>
  <c r="BN201" i="40"/>
  <c r="BN200" i="40"/>
  <c r="BN195" i="40"/>
  <c r="BN177" i="40"/>
  <c r="BN168" i="40"/>
  <c r="BN167" i="40"/>
  <c r="BN165" i="40"/>
  <c r="BN164" i="40"/>
  <c r="BN159" i="40"/>
  <c r="BN142" i="40"/>
  <c r="BN141" i="40"/>
  <c r="BN130" i="40"/>
  <c r="BN123" i="40"/>
  <c r="BN114" i="40"/>
  <c r="BN101" i="40"/>
  <c r="BN86" i="40"/>
  <c r="BN74" i="40"/>
  <c r="BN30" i="40"/>
  <c r="BN29" i="40"/>
  <c r="BL728" i="40"/>
  <c r="BL726" i="40"/>
  <c r="BL715" i="40"/>
  <c r="BL714" i="40"/>
  <c r="BL712" i="40"/>
  <c r="BL708" i="40"/>
  <c r="BL674" i="40"/>
  <c r="BL662" i="40"/>
  <c r="BL649" i="40"/>
  <c r="BL636" i="40"/>
  <c r="BL616" i="40"/>
  <c r="BL610" i="40"/>
  <c r="BL591" i="40"/>
  <c r="BL589" i="40"/>
  <c r="BL582" i="40"/>
  <c r="BL580" i="40"/>
  <c r="BL578" i="40"/>
  <c r="BL565" i="40"/>
  <c r="BL554" i="40"/>
  <c r="BL551" i="40"/>
  <c r="BL550" i="40"/>
  <c r="BL547" i="40"/>
  <c r="BL514" i="40"/>
  <c r="BL513" i="40"/>
  <c r="BL509" i="40"/>
  <c r="BL498" i="40"/>
  <c r="BL493" i="40"/>
  <c r="BL479" i="40"/>
  <c r="BL458" i="40"/>
  <c r="BL448" i="40"/>
  <c r="BL425" i="40"/>
  <c r="BL424" i="40"/>
  <c r="BL402" i="40"/>
  <c r="BL392" i="40"/>
  <c r="BL387" i="40"/>
  <c r="BL385" i="40"/>
  <c r="BL376" i="40"/>
  <c r="BL360" i="40"/>
  <c r="BL355" i="40"/>
  <c r="BL330" i="40"/>
  <c r="BL318" i="40"/>
  <c r="BL307" i="40"/>
  <c r="BL294" i="40"/>
  <c r="BL280" i="40"/>
  <c r="BL273" i="40"/>
  <c r="BL262" i="40"/>
  <c r="BL231" i="40"/>
  <c r="BL204" i="40"/>
  <c r="BL201" i="40"/>
  <c r="BL200" i="40"/>
  <c r="BL195" i="40"/>
  <c r="BL177" i="40"/>
  <c r="BL168" i="40"/>
  <c r="BL167" i="40"/>
  <c r="BL165" i="40"/>
  <c r="BL164" i="40"/>
  <c r="BL159" i="40"/>
  <c r="BL142" i="40"/>
  <c r="BL141" i="40"/>
  <c r="BL130" i="40"/>
  <c r="BL123" i="40"/>
  <c r="BL114" i="40"/>
  <c r="BL101" i="40"/>
  <c r="BL86" i="40"/>
  <c r="BL74" i="40"/>
  <c r="BL30" i="40"/>
  <c r="BL29" i="40"/>
  <c r="BJ728" i="40"/>
  <c r="BJ726" i="40"/>
  <c r="BJ715" i="40"/>
  <c r="BJ714" i="40"/>
  <c r="BJ712" i="40"/>
  <c r="BJ708" i="40"/>
  <c r="BJ674" i="40"/>
  <c r="BJ662" i="40"/>
  <c r="BJ649" i="40"/>
  <c r="BJ636" i="40"/>
  <c r="BJ616" i="40"/>
  <c r="BJ610" i="40"/>
  <c r="BJ591" i="40"/>
  <c r="BJ589" i="40"/>
  <c r="BJ582" i="40"/>
  <c r="BJ580" i="40"/>
  <c r="BJ578" i="40"/>
  <c r="BJ565" i="40"/>
  <c r="BJ554" i="40"/>
  <c r="BJ551" i="40"/>
  <c r="BJ550" i="40"/>
  <c r="BJ547" i="40"/>
  <c r="BJ514" i="40"/>
  <c r="BJ513" i="40"/>
  <c r="BJ509" i="40"/>
  <c r="BJ498" i="40"/>
  <c r="BJ493" i="40"/>
  <c r="BJ479" i="40"/>
  <c r="BJ458" i="40"/>
  <c r="BJ448" i="40"/>
  <c r="BJ425" i="40"/>
  <c r="BJ424" i="40"/>
  <c r="BJ402" i="40"/>
  <c r="BJ392" i="40"/>
  <c r="BJ387" i="40"/>
  <c r="BJ385" i="40"/>
  <c r="BJ376" i="40"/>
  <c r="BJ360" i="40"/>
  <c r="BJ355" i="40"/>
  <c r="BJ330" i="40"/>
  <c r="BJ318" i="40"/>
  <c r="BJ307" i="40"/>
  <c r="BJ294" i="40"/>
  <c r="BJ280" i="40"/>
  <c r="BJ273" i="40"/>
  <c r="BJ262" i="40"/>
  <c r="BJ231" i="40"/>
  <c r="BJ204" i="40"/>
  <c r="BJ201" i="40"/>
  <c r="BJ200" i="40"/>
  <c r="BJ195" i="40"/>
  <c r="BJ177" i="40"/>
  <c r="BJ165" i="40"/>
  <c r="BJ164" i="40"/>
  <c r="BJ159" i="40"/>
  <c r="BJ142" i="40"/>
  <c r="BJ141" i="40"/>
  <c r="BJ130" i="40"/>
  <c r="BJ123" i="40"/>
  <c r="BJ114" i="40"/>
  <c r="BJ101" i="40"/>
  <c r="BJ86" i="40"/>
  <c r="BJ74" i="40"/>
  <c r="BJ30" i="40"/>
  <c r="BN16" i="40"/>
  <c r="BL16" i="40"/>
  <c r="BJ16" i="40"/>
  <c r="BJ29" i="40"/>
  <c r="AD742" i="40"/>
  <c r="BR195" i="40" l="1"/>
  <c r="BR201" i="40"/>
  <c r="BR231" i="40"/>
  <c r="BR273" i="40"/>
  <c r="BR294" i="40"/>
  <c r="BR318" i="40"/>
  <c r="BR355" i="40"/>
  <c r="BR385" i="40"/>
  <c r="BR392" i="40"/>
  <c r="BR424" i="40"/>
  <c r="BR458" i="40"/>
  <c r="BR498" i="40"/>
  <c r="BR551" i="40"/>
  <c r="BR565" i="40"/>
  <c r="BR580" i="40"/>
  <c r="BR636" i="40"/>
  <c r="BR662" i="40"/>
  <c r="BR712" i="40"/>
  <c r="BR715" i="40"/>
  <c r="BR177" i="40"/>
  <c r="BR200" i="40"/>
  <c r="BR262" i="40"/>
  <c r="BR280" i="40"/>
  <c r="BR307" i="40"/>
  <c r="BR330" i="40"/>
  <c r="BR376" i="40"/>
  <c r="BR387" i="40"/>
  <c r="BR402" i="40"/>
  <c r="BR448" i="40"/>
  <c r="BR479" i="40"/>
  <c r="BR493" i="40"/>
  <c r="BR509" i="40"/>
  <c r="BR514" i="40"/>
  <c r="BR550" i="40"/>
  <c r="BR554" i="40"/>
  <c r="BR582" i="40"/>
  <c r="BR591" i="40"/>
  <c r="BR616" i="40"/>
  <c r="BR649" i="40"/>
  <c r="BR674" i="40"/>
  <c r="BR714" i="40"/>
  <c r="BR204" i="40"/>
  <c r="BR513" i="40"/>
  <c r="BR726" i="40"/>
  <c r="BR589" i="40"/>
  <c r="BR360" i="40"/>
  <c r="BR708" i="40"/>
  <c r="BR610" i="40"/>
  <c r="BR728" i="40"/>
  <c r="BR425" i="40"/>
  <c r="BR578" i="40"/>
  <c r="BR547" i="40"/>
  <c r="BR86" i="40"/>
  <c r="BR123" i="40"/>
  <c r="BR159" i="40"/>
  <c r="BR130" i="40"/>
  <c r="BR164" i="40"/>
  <c r="BR167" i="40"/>
  <c r="BR29" i="40"/>
  <c r="BR30" i="40"/>
  <c r="BR101" i="40"/>
  <c r="BR141" i="40"/>
  <c r="BR165" i="40"/>
  <c r="BR74" i="40"/>
  <c r="BR114" i="40"/>
  <c r="BR142" i="40"/>
  <c r="BR168" i="40"/>
  <c r="P497" i="40"/>
  <c r="Q166" i="40"/>
  <c r="W73" i="40" l="1"/>
  <c r="X73" i="40"/>
  <c r="Y73" i="40"/>
  <c r="Z73" i="40"/>
  <c r="AA73" i="40"/>
  <c r="AB73" i="40"/>
  <c r="W497" i="40"/>
  <c r="X497" i="40"/>
  <c r="Y497" i="40"/>
  <c r="Z497" i="40"/>
  <c r="AA497" i="40"/>
  <c r="AB497" i="40"/>
  <c r="R497" i="40"/>
  <c r="Q497" i="40"/>
  <c r="BP385" i="40" l="1"/>
  <c r="BJ604" i="40"/>
  <c r="BQ385" i="40" l="1"/>
  <c r="BS385" i="40" s="1"/>
  <c r="BM385" i="40"/>
  <c r="BO385" i="40"/>
  <c r="BK385" i="40"/>
  <c r="BP604" i="40"/>
  <c r="BL604" i="40"/>
  <c r="BN604" i="40"/>
  <c r="DF385" i="40" l="1"/>
  <c r="BO604" i="40"/>
  <c r="BM604" i="40"/>
  <c r="BQ604" i="40"/>
  <c r="BR604" i="40"/>
  <c r="BK604" i="40"/>
  <c r="OQ344" i="40"/>
  <c r="OS344" i="40"/>
  <c r="OU344" i="40"/>
  <c r="OW344" i="40"/>
  <c r="BP565" i="40"/>
  <c r="DG385" i="40" l="1"/>
  <c r="DI385" i="40" s="1"/>
  <c r="DA385" i="40"/>
  <c r="DE385" i="40"/>
  <c r="DC385" i="40"/>
  <c r="BQ565" i="40"/>
  <c r="BS565" i="40" s="1"/>
  <c r="BM565" i="40"/>
  <c r="BO565" i="40"/>
  <c r="BK565" i="40"/>
  <c r="BS604" i="40"/>
  <c r="DB604" i="40" s="1"/>
  <c r="OY344" i="40"/>
  <c r="OR344" i="40"/>
  <c r="OX344" i="40"/>
  <c r="OV344" i="40"/>
  <c r="OT344" i="40"/>
  <c r="DF565" i="40" l="1"/>
  <c r="DE565" i="40" s="1"/>
  <c r="DD604" i="40"/>
  <c r="DF604" i="40"/>
  <c r="CZ604" i="40"/>
  <c r="OZ344" i="40"/>
  <c r="BP514" i="40"/>
  <c r="DG565" i="40" l="1"/>
  <c r="DI565" i="40" s="1"/>
  <c r="DC565" i="40"/>
  <c r="DA565" i="40"/>
  <c r="DA604" i="40"/>
  <c r="DH604" i="40"/>
  <c r="DE604" i="40"/>
  <c r="DC604" i="40"/>
  <c r="DG604" i="40"/>
  <c r="BK514" i="40"/>
  <c r="BM514" i="40"/>
  <c r="BO514" i="40"/>
  <c r="BQ514" i="40"/>
  <c r="BS514" i="40" s="1"/>
  <c r="H342" i="40"/>
  <c r="DI604" i="40" l="1"/>
  <c r="DF514" i="40"/>
  <c r="H235" i="40"/>
  <c r="DC514" i="40" l="1"/>
  <c r="DE514" i="40"/>
  <c r="DA514" i="40"/>
  <c r="DG514" i="40"/>
  <c r="DI514" i="40" s="1"/>
  <c r="AD762" i="40"/>
  <c r="AD761" i="40"/>
  <c r="AD760" i="40"/>
  <c r="AD759" i="40"/>
  <c r="AD758" i="40"/>
  <c r="AE762" i="40"/>
  <c r="AE761" i="40"/>
  <c r="AE760" i="40"/>
  <c r="AE759" i="40"/>
  <c r="AE758" i="40"/>
  <c r="AE741" i="40"/>
  <c r="AE742" i="40"/>
  <c r="AE743" i="40"/>
  <c r="AE744" i="40"/>
  <c r="AE745" i="40"/>
  <c r="AD745" i="40"/>
  <c r="AD744" i="40"/>
  <c r="AD743" i="40"/>
  <c r="AE757" i="40" l="1"/>
  <c r="AE747" i="40" s="1"/>
  <c r="AD757" i="40"/>
  <c r="AD747" i="40" s="1"/>
  <c r="AE740" i="40"/>
  <c r="NP762" i="40" l="1"/>
  <c r="NO762" i="40"/>
  <c r="MD762" i="40"/>
  <c r="MC762" i="40"/>
  <c r="KM762" i="40"/>
  <c r="GZ762" i="40"/>
  <c r="NP761" i="40"/>
  <c r="NO761" i="40"/>
  <c r="MD761" i="40"/>
  <c r="MC761" i="40"/>
  <c r="KM761" i="40"/>
  <c r="HD761" i="40"/>
  <c r="HA761" i="40"/>
  <c r="FK761" i="40"/>
  <c r="NP758" i="40"/>
  <c r="NO758" i="40"/>
  <c r="MD758" i="40"/>
  <c r="MC758" i="40"/>
  <c r="KM758" i="40"/>
  <c r="HD758" i="40"/>
  <c r="HA758" i="40"/>
  <c r="GZ758" i="40"/>
  <c r="FK758" i="40"/>
  <c r="OP745" i="40"/>
  <c r="OO745" i="40"/>
  <c r="ON745" i="40"/>
  <c r="OM745" i="40"/>
  <c r="OL745" i="40"/>
  <c r="OK745" i="40"/>
  <c r="OJ745" i="40"/>
  <c r="OI745" i="40"/>
  <c r="OH745" i="40"/>
  <c r="OG745" i="40"/>
  <c r="OF745" i="40"/>
  <c r="OE745" i="40"/>
  <c r="OD745" i="40"/>
  <c r="OC745" i="40"/>
  <c r="OB745" i="40"/>
  <c r="OA745" i="40"/>
  <c r="NZ745" i="40"/>
  <c r="NY745" i="40"/>
  <c r="NX745" i="40"/>
  <c r="NW745" i="40"/>
  <c r="NV745" i="40"/>
  <c r="NU745" i="40"/>
  <c r="NT745" i="40"/>
  <c r="NS745" i="40"/>
  <c r="NR745" i="40"/>
  <c r="NQ745" i="40"/>
  <c r="NP745" i="40"/>
  <c r="NO745" i="40"/>
  <c r="ND745" i="40"/>
  <c r="NC745" i="40"/>
  <c r="NB745" i="40"/>
  <c r="NA745" i="40"/>
  <c r="MZ745" i="40"/>
  <c r="MY745" i="40"/>
  <c r="MX745" i="40"/>
  <c r="MW745" i="40"/>
  <c r="MV745" i="40"/>
  <c r="MU745" i="40"/>
  <c r="MT745" i="40"/>
  <c r="MS745" i="40"/>
  <c r="MR745" i="40"/>
  <c r="MQ745" i="40"/>
  <c r="MP745" i="40"/>
  <c r="MO745" i="40"/>
  <c r="MN745" i="40"/>
  <c r="MM745" i="40"/>
  <c r="ML745" i="40"/>
  <c r="MK745" i="40"/>
  <c r="MJ745" i="40"/>
  <c r="MI745" i="40"/>
  <c r="MH745" i="40"/>
  <c r="MG745" i="40"/>
  <c r="MF745" i="40"/>
  <c r="ME745" i="40"/>
  <c r="MD745" i="40"/>
  <c r="MC745" i="40"/>
  <c r="LR745" i="40"/>
  <c r="LQ745" i="40"/>
  <c r="LP745" i="40"/>
  <c r="LK745" i="40"/>
  <c r="LJ745" i="40"/>
  <c r="LI745" i="40"/>
  <c r="LH745" i="40"/>
  <c r="LG745" i="40"/>
  <c r="LF745" i="40"/>
  <c r="LE745" i="40"/>
  <c r="LD745" i="40"/>
  <c r="LC745" i="40"/>
  <c r="LB745" i="40"/>
  <c r="LA745" i="40"/>
  <c r="KZ745" i="40"/>
  <c r="KY745" i="40"/>
  <c r="KX745" i="40"/>
  <c r="KW745" i="40"/>
  <c r="KV745" i="40"/>
  <c r="KU745" i="40"/>
  <c r="KT745" i="40"/>
  <c r="KS745" i="40"/>
  <c r="KR745" i="40"/>
  <c r="KQ745" i="40"/>
  <c r="KP745" i="40"/>
  <c r="KO745" i="40"/>
  <c r="KM745" i="40"/>
  <c r="KA745" i="40"/>
  <c r="JZ745" i="40"/>
  <c r="JY745" i="40"/>
  <c r="JX745" i="40"/>
  <c r="JW745" i="40"/>
  <c r="JQ745" i="40"/>
  <c r="JP745" i="40"/>
  <c r="JO745" i="40"/>
  <c r="JN745" i="40"/>
  <c r="JM745" i="40"/>
  <c r="JL745" i="40"/>
  <c r="JK745" i="40"/>
  <c r="JJ745" i="40"/>
  <c r="JI745" i="40"/>
  <c r="JH745" i="40"/>
  <c r="JG745" i="40"/>
  <c r="JF745" i="40"/>
  <c r="JE745" i="40"/>
  <c r="JD745" i="40"/>
  <c r="JC745" i="40"/>
  <c r="JB745" i="40"/>
  <c r="JA745" i="40"/>
  <c r="IZ745" i="40"/>
  <c r="IY745" i="40"/>
  <c r="IX745" i="40"/>
  <c r="IH745" i="40"/>
  <c r="IG745" i="40"/>
  <c r="IF745" i="40"/>
  <c r="IE745" i="40"/>
  <c r="ID745" i="40"/>
  <c r="HW745" i="40"/>
  <c r="HV745" i="40"/>
  <c r="HU745" i="40"/>
  <c r="HT745" i="40"/>
  <c r="HS745" i="40"/>
  <c r="HR745" i="40"/>
  <c r="HQ745" i="40"/>
  <c r="HP745" i="40"/>
  <c r="HO745" i="40"/>
  <c r="HN745" i="40"/>
  <c r="HM745" i="40"/>
  <c r="HL745" i="40"/>
  <c r="HK745" i="40"/>
  <c r="HJ745" i="40"/>
  <c r="HI745" i="40"/>
  <c r="HH745" i="40"/>
  <c r="HG745" i="40"/>
  <c r="HF745" i="40"/>
  <c r="HE745" i="40"/>
  <c r="GO745" i="40"/>
  <c r="GM745" i="40"/>
  <c r="GL745" i="40"/>
  <c r="GK745" i="40"/>
  <c r="GJ745" i="40"/>
  <c r="GD745" i="40"/>
  <c r="GC745" i="40"/>
  <c r="GB745" i="40"/>
  <c r="GA745" i="40"/>
  <c r="FZ745" i="40"/>
  <c r="FY745" i="40"/>
  <c r="FX745" i="40"/>
  <c r="FW745" i="40"/>
  <c r="FV745" i="40"/>
  <c r="FU745" i="40"/>
  <c r="FT745" i="40"/>
  <c r="FS745" i="40"/>
  <c r="FR745" i="40"/>
  <c r="FQ745" i="40"/>
  <c r="FP745" i="40"/>
  <c r="FO745" i="40"/>
  <c r="FN745" i="40"/>
  <c r="FM745" i="40"/>
  <c r="FL745" i="40"/>
  <c r="FK745" i="40"/>
  <c r="EU745" i="40"/>
  <c r="ET745" i="40"/>
  <c r="ES745" i="40"/>
  <c r="ER745" i="40"/>
  <c r="EQ745" i="40"/>
  <c r="EP745" i="40"/>
  <c r="EI745" i="40"/>
  <c r="EH745" i="40"/>
  <c r="EG745" i="40"/>
  <c r="EF745" i="40"/>
  <c r="EE745" i="40"/>
  <c r="ED745" i="40"/>
  <c r="EC745" i="40"/>
  <c r="EB745" i="40"/>
  <c r="EA745" i="40"/>
  <c r="DZ745" i="40"/>
  <c r="DY745" i="40"/>
  <c r="DX745" i="40"/>
  <c r="DW745" i="40"/>
  <c r="DV745" i="40"/>
  <c r="DU745" i="40"/>
  <c r="DT745" i="40"/>
  <c r="DS745" i="40"/>
  <c r="DR745" i="40"/>
  <c r="DQ745" i="40"/>
  <c r="BC745" i="40"/>
  <c r="BB745" i="40"/>
  <c r="BA745" i="40"/>
  <c r="AZ745" i="40"/>
  <c r="AY745" i="40"/>
  <c r="AX745" i="40"/>
  <c r="AW745" i="40"/>
  <c r="AV745" i="40"/>
  <c r="AU745" i="40"/>
  <c r="AT745" i="40"/>
  <c r="AS745" i="40"/>
  <c r="AR745" i="40"/>
  <c r="AQ745" i="40"/>
  <c r="AP745" i="40"/>
  <c r="AO745" i="40"/>
  <c r="AN745" i="40"/>
  <c r="AM745" i="40"/>
  <c r="AL745" i="40"/>
  <c r="AK745" i="40"/>
  <c r="AJ745" i="40"/>
  <c r="AI745" i="40"/>
  <c r="AH745" i="40"/>
  <c r="AG745" i="40"/>
  <c r="AF745" i="40"/>
  <c r="OZ742" i="40"/>
  <c r="OY742" i="40"/>
  <c r="OX742" i="40"/>
  <c r="OW742" i="40"/>
  <c r="OV742" i="40"/>
  <c r="OU742" i="40"/>
  <c r="OT742" i="40"/>
  <c r="OS742" i="40"/>
  <c r="OR742" i="40"/>
  <c r="OQ742" i="40"/>
  <c r="OP742" i="40"/>
  <c r="OO742" i="40"/>
  <c r="ON742" i="40"/>
  <c r="OM742" i="40"/>
  <c r="OL742" i="40"/>
  <c r="OK742" i="40"/>
  <c r="OJ742" i="40"/>
  <c r="OI742" i="40"/>
  <c r="OH742" i="40"/>
  <c r="OG742" i="40"/>
  <c r="OF742" i="40"/>
  <c r="OE742" i="40"/>
  <c r="OD742" i="40"/>
  <c r="OC742" i="40"/>
  <c r="OB742" i="40"/>
  <c r="OA742" i="40"/>
  <c r="NZ742" i="40"/>
  <c r="NY742" i="40"/>
  <c r="NX742" i="40"/>
  <c r="NW742" i="40"/>
  <c r="NV742" i="40"/>
  <c r="NU742" i="40"/>
  <c r="NT742" i="40"/>
  <c r="NS742" i="40"/>
  <c r="NR742" i="40"/>
  <c r="NQ742" i="40"/>
  <c r="NP742" i="40"/>
  <c r="NO742" i="40"/>
  <c r="NN742" i="40"/>
  <c r="NM742" i="40"/>
  <c r="NL742" i="40"/>
  <c r="NK742" i="40"/>
  <c r="NJ742" i="40"/>
  <c r="NI742" i="40"/>
  <c r="NH742" i="40"/>
  <c r="NG742" i="40"/>
  <c r="NF742" i="40"/>
  <c r="NE742" i="40"/>
  <c r="ND742" i="40"/>
  <c r="NC742" i="40"/>
  <c r="NB742" i="40"/>
  <c r="NA742" i="40"/>
  <c r="MZ742" i="40"/>
  <c r="MY742" i="40"/>
  <c r="MX742" i="40"/>
  <c r="MW742" i="40"/>
  <c r="MV742" i="40"/>
  <c r="MU742" i="40"/>
  <c r="MT742" i="40"/>
  <c r="MS742" i="40"/>
  <c r="MR742" i="40"/>
  <c r="MQ742" i="40"/>
  <c r="MP742" i="40"/>
  <c r="MO742" i="40"/>
  <c r="MN742" i="40"/>
  <c r="MM742" i="40"/>
  <c r="ML742" i="40"/>
  <c r="MK742" i="40"/>
  <c r="MJ742" i="40"/>
  <c r="MI742" i="40"/>
  <c r="MH742" i="40"/>
  <c r="MG742" i="40"/>
  <c r="MF742" i="40"/>
  <c r="ME742" i="40"/>
  <c r="MD742" i="40"/>
  <c r="MC742" i="40"/>
  <c r="MB742" i="40"/>
  <c r="MA742" i="40"/>
  <c r="LZ742" i="40"/>
  <c r="LY742" i="40"/>
  <c r="LX742" i="40"/>
  <c r="LW742" i="40"/>
  <c r="LV742" i="40"/>
  <c r="LU742" i="40"/>
  <c r="LT742" i="40"/>
  <c r="LS742" i="40"/>
  <c r="LR742" i="40"/>
  <c r="LQ742" i="40"/>
  <c r="LP742" i="40"/>
  <c r="LK742" i="40"/>
  <c r="LJ742" i="40"/>
  <c r="LI742" i="40"/>
  <c r="LH742" i="40"/>
  <c r="LG742" i="40"/>
  <c r="LF742" i="40"/>
  <c r="LE742" i="40"/>
  <c r="LD742" i="40"/>
  <c r="LC742" i="40"/>
  <c r="LB742" i="40"/>
  <c r="LA742" i="40"/>
  <c r="KZ742" i="40"/>
  <c r="KY742" i="40"/>
  <c r="KX742" i="40"/>
  <c r="KW742" i="40"/>
  <c r="KV742" i="40"/>
  <c r="KU742" i="40"/>
  <c r="KT742" i="40"/>
  <c r="KS742" i="40"/>
  <c r="KR742" i="40"/>
  <c r="KQ742" i="40"/>
  <c r="KP742" i="40"/>
  <c r="KO742" i="40"/>
  <c r="KK742" i="40"/>
  <c r="KJ742" i="40"/>
  <c r="KI742" i="40"/>
  <c r="KH742" i="40"/>
  <c r="KG742" i="40"/>
  <c r="KF742" i="40"/>
  <c r="KE742" i="40"/>
  <c r="KD742" i="40"/>
  <c r="KC742" i="40"/>
  <c r="KB742" i="40"/>
  <c r="KA742" i="40"/>
  <c r="JZ742" i="40"/>
  <c r="JY742" i="40"/>
  <c r="JX742" i="40"/>
  <c r="JW742" i="40"/>
  <c r="JQ742" i="40"/>
  <c r="JP742" i="40"/>
  <c r="JO742" i="40"/>
  <c r="JN742" i="40"/>
  <c r="JM742" i="40"/>
  <c r="JL742" i="40"/>
  <c r="JK742" i="40"/>
  <c r="JJ742" i="40"/>
  <c r="JI742" i="40"/>
  <c r="JH742" i="40"/>
  <c r="JG742" i="40"/>
  <c r="JF742" i="40"/>
  <c r="JE742" i="40"/>
  <c r="JD742" i="40"/>
  <c r="JC742" i="40"/>
  <c r="JB742" i="40"/>
  <c r="JA742" i="40"/>
  <c r="IZ742" i="40"/>
  <c r="IY742" i="40"/>
  <c r="IX742" i="40"/>
  <c r="IR742" i="40"/>
  <c r="IQ742" i="40"/>
  <c r="IP742" i="40"/>
  <c r="IO742" i="40"/>
  <c r="IN742" i="40"/>
  <c r="IM742" i="40"/>
  <c r="IL742" i="40"/>
  <c r="IK742" i="40"/>
  <c r="IJ742" i="40"/>
  <c r="II742" i="40"/>
  <c r="IH742" i="40"/>
  <c r="IG742" i="40"/>
  <c r="IF742" i="40"/>
  <c r="IE742" i="40"/>
  <c r="ID742" i="40"/>
  <c r="HW742" i="40"/>
  <c r="HV742" i="40"/>
  <c r="HU742" i="40"/>
  <c r="HT742" i="40"/>
  <c r="HS742" i="40"/>
  <c r="HR742" i="40"/>
  <c r="HQ742" i="40"/>
  <c r="HP742" i="40"/>
  <c r="HO742" i="40"/>
  <c r="HN742" i="40"/>
  <c r="HM742" i="40"/>
  <c r="HL742" i="40"/>
  <c r="HK742" i="40"/>
  <c r="HJ742" i="40"/>
  <c r="HI742" i="40"/>
  <c r="HH742" i="40"/>
  <c r="HG742" i="40"/>
  <c r="HF742" i="40"/>
  <c r="HE742" i="40"/>
  <c r="GY742" i="40"/>
  <c r="GX742" i="40"/>
  <c r="GW742" i="40"/>
  <c r="GV742" i="40"/>
  <c r="GU742" i="40"/>
  <c r="GT742" i="40"/>
  <c r="GS742" i="40"/>
  <c r="GR742" i="40"/>
  <c r="GQ742" i="40"/>
  <c r="GP742" i="40"/>
  <c r="GO742" i="40"/>
  <c r="GM742" i="40"/>
  <c r="GL742" i="40"/>
  <c r="GK742" i="40"/>
  <c r="GJ742" i="40"/>
  <c r="GD742" i="40"/>
  <c r="GC742" i="40"/>
  <c r="GB742" i="40"/>
  <c r="GA742" i="40"/>
  <c r="FZ742" i="40"/>
  <c r="FY742" i="40"/>
  <c r="FX742" i="40"/>
  <c r="FW742" i="40"/>
  <c r="FV742" i="40"/>
  <c r="FU742" i="40"/>
  <c r="FT742" i="40"/>
  <c r="FS742" i="40"/>
  <c r="FR742" i="40"/>
  <c r="FQ742" i="40"/>
  <c r="FP742" i="40"/>
  <c r="FO742" i="40"/>
  <c r="FN742" i="40"/>
  <c r="FM742" i="40"/>
  <c r="FL742" i="40"/>
  <c r="FK742" i="40"/>
  <c r="FE742" i="40"/>
  <c r="FD742" i="40"/>
  <c r="FC742" i="40"/>
  <c r="FB742" i="40"/>
  <c r="FA742" i="40"/>
  <c r="EZ742" i="40"/>
  <c r="EY742" i="40"/>
  <c r="EX742" i="40"/>
  <c r="EW742" i="40"/>
  <c r="EV742" i="40"/>
  <c r="EU742" i="40"/>
  <c r="ET742" i="40"/>
  <c r="ES742" i="40"/>
  <c r="ER742" i="40"/>
  <c r="EQ742" i="40"/>
  <c r="EP742" i="40"/>
  <c r="EI742" i="40"/>
  <c r="EH742" i="40"/>
  <c r="EG742" i="40"/>
  <c r="EF742" i="40"/>
  <c r="EE742" i="40"/>
  <c r="ED742" i="40"/>
  <c r="EC742" i="40"/>
  <c r="EB742" i="40"/>
  <c r="EA742" i="40"/>
  <c r="DZ742" i="40"/>
  <c r="DY742" i="40"/>
  <c r="DX742" i="40"/>
  <c r="DW742" i="40"/>
  <c r="DV742" i="40"/>
  <c r="DU742" i="40"/>
  <c r="DT742" i="40"/>
  <c r="DS742" i="40"/>
  <c r="DR742" i="40"/>
  <c r="DQ742" i="40"/>
  <c r="DL742" i="40"/>
  <c r="DK742" i="40"/>
  <c r="DJ742" i="40"/>
  <c r="BS742" i="40"/>
  <c r="BR742" i="40"/>
  <c r="BQ742" i="40"/>
  <c r="BP742" i="40"/>
  <c r="BO742" i="40"/>
  <c r="BN742" i="40"/>
  <c r="BM742" i="40"/>
  <c r="BL742" i="40"/>
  <c r="BK742" i="40"/>
  <c r="BJ742" i="40"/>
  <c r="BC742" i="40"/>
  <c r="BB742" i="40"/>
  <c r="BA742" i="40"/>
  <c r="AZ742" i="40"/>
  <c r="AY742" i="40"/>
  <c r="AX742" i="40"/>
  <c r="AW742" i="40"/>
  <c r="AV742" i="40"/>
  <c r="AU742" i="40"/>
  <c r="AT742" i="40"/>
  <c r="AS742" i="40"/>
  <c r="AR742" i="40"/>
  <c r="AQ742" i="40"/>
  <c r="AP742" i="40"/>
  <c r="AO742" i="40"/>
  <c r="AN742" i="40"/>
  <c r="AM742" i="40"/>
  <c r="AL742" i="40"/>
  <c r="AK742" i="40"/>
  <c r="AJ742" i="40"/>
  <c r="AI742" i="40"/>
  <c r="AH742" i="40"/>
  <c r="AG742" i="40"/>
  <c r="AF742" i="40"/>
  <c r="OP741" i="40"/>
  <c r="OO741" i="40"/>
  <c r="ON741" i="40"/>
  <c r="OM741" i="40"/>
  <c r="OL741" i="40"/>
  <c r="OK741" i="40"/>
  <c r="OJ741" i="40"/>
  <c r="OI741" i="40"/>
  <c r="OH741" i="40"/>
  <c r="OG741" i="40"/>
  <c r="OF741" i="40"/>
  <c r="OE741" i="40"/>
  <c r="OD741" i="40"/>
  <c r="OC741" i="40"/>
  <c r="OB741" i="40"/>
  <c r="OA741" i="40"/>
  <c r="NZ741" i="40"/>
  <c r="NY741" i="40"/>
  <c r="NX741" i="40"/>
  <c r="NW741" i="40"/>
  <c r="NV741" i="40"/>
  <c r="NU741" i="40"/>
  <c r="NT741" i="40"/>
  <c r="NS741" i="40"/>
  <c r="NR741" i="40"/>
  <c r="NQ741" i="40"/>
  <c r="NP741" i="40"/>
  <c r="NO741" i="40"/>
  <c r="ND741" i="40"/>
  <c r="NC741" i="40"/>
  <c r="NB741" i="40"/>
  <c r="NA741" i="40"/>
  <c r="MZ741" i="40"/>
  <c r="MY741" i="40"/>
  <c r="MX741" i="40"/>
  <c r="MW741" i="40"/>
  <c r="MV741" i="40"/>
  <c r="MU741" i="40"/>
  <c r="MT741" i="40"/>
  <c r="MS741" i="40"/>
  <c r="MR741" i="40"/>
  <c r="MQ741" i="40"/>
  <c r="MP741" i="40"/>
  <c r="MO741" i="40"/>
  <c r="MN741" i="40"/>
  <c r="MM741" i="40"/>
  <c r="ML741" i="40"/>
  <c r="MK741" i="40"/>
  <c r="MJ741" i="40"/>
  <c r="MI741" i="40"/>
  <c r="MH741" i="40"/>
  <c r="MG741" i="40"/>
  <c r="MF741" i="40"/>
  <c r="ME741" i="40"/>
  <c r="MD741" i="40"/>
  <c r="MC741" i="40"/>
  <c r="LR741" i="40"/>
  <c r="LQ741" i="40"/>
  <c r="LP741" i="40"/>
  <c r="LK741" i="40"/>
  <c r="LJ741" i="40"/>
  <c r="LI741" i="40"/>
  <c r="LH741" i="40"/>
  <c r="LG741" i="40"/>
  <c r="LF741" i="40"/>
  <c r="LE741" i="40"/>
  <c r="LD741" i="40"/>
  <c r="LC741" i="40"/>
  <c r="LB741" i="40"/>
  <c r="LA741" i="40"/>
  <c r="KZ741" i="40"/>
  <c r="KY741" i="40"/>
  <c r="KX741" i="40"/>
  <c r="KW741" i="40"/>
  <c r="KV741" i="40"/>
  <c r="KU741" i="40"/>
  <c r="KT741" i="40"/>
  <c r="KS741" i="40"/>
  <c r="KR741" i="40"/>
  <c r="KQ741" i="40"/>
  <c r="KP741" i="40"/>
  <c r="KO741" i="40"/>
  <c r="KM741" i="40"/>
  <c r="KA741" i="40"/>
  <c r="JZ741" i="40"/>
  <c r="JY741" i="40"/>
  <c r="JX741" i="40"/>
  <c r="JW741" i="40"/>
  <c r="JQ741" i="40"/>
  <c r="JP741" i="40"/>
  <c r="JO741" i="40"/>
  <c r="JN741" i="40"/>
  <c r="JM741" i="40"/>
  <c r="JL741" i="40"/>
  <c r="JK741" i="40"/>
  <c r="JJ741" i="40"/>
  <c r="JI741" i="40"/>
  <c r="JH741" i="40"/>
  <c r="JG741" i="40"/>
  <c r="JF741" i="40"/>
  <c r="JE741" i="40"/>
  <c r="JD741" i="40"/>
  <c r="JC741" i="40"/>
  <c r="JB741" i="40"/>
  <c r="JA741" i="40"/>
  <c r="IZ741" i="40"/>
  <c r="IY741" i="40"/>
  <c r="IX741" i="40"/>
  <c r="IH741" i="40"/>
  <c r="IG741" i="40"/>
  <c r="IF741" i="40"/>
  <c r="IE741" i="40"/>
  <c r="ID741" i="40"/>
  <c r="HW741" i="40"/>
  <c r="HV741" i="40"/>
  <c r="HU741" i="40"/>
  <c r="HT741" i="40"/>
  <c r="HS741" i="40"/>
  <c r="HR741" i="40"/>
  <c r="HQ741" i="40"/>
  <c r="HP741" i="40"/>
  <c r="HO741" i="40"/>
  <c r="HN741" i="40"/>
  <c r="HM741" i="40"/>
  <c r="HL741" i="40"/>
  <c r="HK741" i="40"/>
  <c r="HJ741" i="40"/>
  <c r="HI741" i="40"/>
  <c r="HH741" i="40"/>
  <c r="HG741" i="40"/>
  <c r="HF741" i="40"/>
  <c r="HE741" i="40"/>
  <c r="GO741" i="40"/>
  <c r="GM741" i="40"/>
  <c r="GL741" i="40"/>
  <c r="GK741" i="40"/>
  <c r="GJ741" i="40"/>
  <c r="GD741" i="40"/>
  <c r="GC741" i="40"/>
  <c r="GB741" i="40"/>
  <c r="GA741" i="40"/>
  <c r="FZ741" i="40"/>
  <c r="FY741" i="40"/>
  <c r="FX741" i="40"/>
  <c r="FW741" i="40"/>
  <c r="FV741" i="40"/>
  <c r="FU741" i="40"/>
  <c r="FT741" i="40"/>
  <c r="FS741" i="40"/>
  <c r="FR741" i="40"/>
  <c r="FQ741" i="40"/>
  <c r="FP741" i="40"/>
  <c r="FO741" i="40"/>
  <c r="FN741" i="40"/>
  <c r="FM741" i="40"/>
  <c r="FL741" i="40"/>
  <c r="FK741" i="40"/>
  <c r="EU741" i="40"/>
  <c r="ET741" i="40"/>
  <c r="ES741" i="40"/>
  <c r="ER741" i="40"/>
  <c r="EQ741" i="40"/>
  <c r="EP741" i="40"/>
  <c r="EI741" i="40"/>
  <c r="EH741" i="40"/>
  <c r="EG741" i="40"/>
  <c r="EF741" i="40"/>
  <c r="EE741" i="40"/>
  <c r="ED741" i="40"/>
  <c r="EC741" i="40"/>
  <c r="EB741" i="40"/>
  <c r="EA741" i="40"/>
  <c r="DZ741" i="40"/>
  <c r="DY741" i="40"/>
  <c r="DX741" i="40"/>
  <c r="DW741" i="40"/>
  <c r="DV741" i="40"/>
  <c r="DU741" i="40"/>
  <c r="DT741" i="40"/>
  <c r="DS741" i="40"/>
  <c r="DR741" i="40"/>
  <c r="DQ741" i="40"/>
  <c r="BC741" i="40"/>
  <c r="BB741" i="40"/>
  <c r="BA741" i="40"/>
  <c r="AZ741" i="40"/>
  <c r="AY741" i="40"/>
  <c r="AX741" i="40"/>
  <c r="AW741" i="40"/>
  <c r="AV741" i="40"/>
  <c r="AU741" i="40"/>
  <c r="AT741" i="40"/>
  <c r="AS741" i="40"/>
  <c r="AR741" i="40"/>
  <c r="AQ741" i="40"/>
  <c r="AP741" i="40"/>
  <c r="AO741" i="40"/>
  <c r="AN741" i="40"/>
  <c r="AM741" i="40"/>
  <c r="AL741" i="40"/>
  <c r="AK741" i="40"/>
  <c r="AJ741" i="40"/>
  <c r="AI741" i="40"/>
  <c r="AH741" i="40"/>
  <c r="AG741" i="40"/>
  <c r="AF741" i="40"/>
  <c r="IO733" i="40"/>
  <c r="IM733" i="40"/>
  <c r="IK733" i="40"/>
  <c r="II733" i="40"/>
  <c r="LY728" i="40"/>
  <c r="LW728" i="40"/>
  <c r="LU728" i="40"/>
  <c r="LS728" i="40"/>
  <c r="BP728" i="40"/>
  <c r="GV727" i="40"/>
  <c r="GT727" i="40"/>
  <c r="GR727" i="40"/>
  <c r="GP727" i="40"/>
  <c r="IO726" i="40"/>
  <c r="IM726" i="40"/>
  <c r="IK726" i="40"/>
  <c r="II726" i="40"/>
  <c r="BP726" i="40"/>
  <c r="BP715" i="40"/>
  <c r="BP714" i="40"/>
  <c r="AB713" i="40"/>
  <c r="AA713" i="40"/>
  <c r="Z713" i="40"/>
  <c r="Y713" i="40"/>
  <c r="X713" i="40"/>
  <c r="W713" i="40"/>
  <c r="R713" i="40"/>
  <c r="Q713" i="40"/>
  <c r="P713" i="40"/>
  <c r="H713" i="40"/>
  <c r="BP712" i="40"/>
  <c r="LY708" i="40"/>
  <c r="LW708" i="40"/>
  <c r="LU708" i="40"/>
  <c r="LS708" i="40"/>
  <c r="BP708" i="40"/>
  <c r="GV705" i="40"/>
  <c r="GT705" i="40"/>
  <c r="GR705" i="40"/>
  <c r="GP705" i="40"/>
  <c r="OW704" i="40"/>
  <c r="OU704" i="40"/>
  <c r="OS704" i="40"/>
  <c r="OQ704" i="40"/>
  <c r="NK703" i="40"/>
  <c r="NI703" i="40"/>
  <c r="NG703" i="40"/>
  <c r="NE703" i="40"/>
  <c r="GV699" i="40"/>
  <c r="GT699" i="40"/>
  <c r="GR699" i="40"/>
  <c r="GP699" i="40"/>
  <c r="IO694" i="40"/>
  <c r="IM694" i="40"/>
  <c r="IK694" i="40"/>
  <c r="II694" i="40"/>
  <c r="NK680" i="40"/>
  <c r="NI680" i="40"/>
  <c r="NG680" i="40"/>
  <c r="NE680" i="40"/>
  <c r="IO678" i="40"/>
  <c r="IM678" i="40"/>
  <c r="IK678" i="40"/>
  <c r="II678" i="40"/>
  <c r="GV677" i="40"/>
  <c r="GT677" i="40"/>
  <c r="GR677" i="40"/>
  <c r="GP677" i="40"/>
  <c r="BP674" i="40"/>
  <c r="BP662" i="40"/>
  <c r="NK659" i="40"/>
  <c r="NI659" i="40"/>
  <c r="NG659" i="40"/>
  <c r="NE659" i="40"/>
  <c r="BP649" i="40"/>
  <c r="BP636" i="40"/>
  <c r="NK634" i="40"/>
  <c r="NI634" i="40"/>
  <c r="NG634" i="40"/>
  <c r="NE634" i="40"/>
  <c r="AB632" i="40"/>
  <c r="AA632" i="40"/>
  <c r="Z632" i="40"/>
  <c r="Y632" i="40"/>
  <c r="X632" i="40"/>
  <c r="W632" i="40"/>
  <c r="R632" i="40"/>
  <c r="Q632" i="40"/>
  <c r="P632" i="40"/>
  <c r="H632" i="40"/>
  <c r="GV631" i="40"/>
  <c r="GT631" i="40"/>
  <c r="GR631" i="40"/>
  <c r="GP631" i="40"/>
  <c r="AB628" i="40"/>
  <c r="AA628" i="40"/>
  <c r="Z628" i="40"/>
  <c r="Y628" i="40"/>
  <c r="X628" i="40"/>
  <c r="W628" i="40"/>
  <c r="R628" i="40"/>
  <c r="Q628" i="40"/>
  <c r="P628" i="40"/>
  <c r="H628" i="40"/>
  <c r="NK626" i="40"/>
  <c r="NI626" i="40"/>
  <c r="NG626" i="40"/>
  <c r="NE626" i="40"/>
  <c r="OP744" i="40"/>
  <c r="OO744" i="40"/>
  <c r="ON744" i="40"/>
  <c r="OM744" i="40"/>
  <c r="OL744" i="40"/>
  <c r="OK744" i="40"/>
  <c r="OJ744" i="40"/>
  <c r="OI744" i="40"/>
  <c r="OH744" i="40"/>
  <c r="OG744" i="40"/>
  <c r="OF744" i="40"/>
  <c r="OE744" i="40"/>
  <c r="OD744" i="40"/>
  <c r="OC744" i="40"/>
  <c r="OB744" i="40"/>
  <c r="OA744" i="40"/>
  <c r="NZ744" i="40"/>
  <c r="NY744" i="40"/>
  <c r="NX744" i="40"/>
  <c r="NW744" i="40"/>
  <c r="NV744" i="40"/>
  <c r="NU744" i="40"/>
  <c r="NT744" i="40"/>
  <c r="NS744" i="40"/>
  <c r="NR744" i="40"/>
  <c r="NQ744" i="40"/>
  <c r="NP744" i="40"/>
  <c r="NO744" i="40"/>
  <c r="ND744" i="40"/>
  <c r="NC744" i="40"/>
  <c r="NB744" i="40"/>
  <c r="NA744" i="40"/>
  <c r="MZ744" i="40"/>
  <c r="MY744" i="40"/>
  <c r="MX744" i="40"/>
  <c r="MW744" i="40"/>
  <c r="MV744" i="40"/>
  <c r="MU744" i="40"/>
  <c r="MT744" i="40"/>
  <c r="MS744" i="40"/>
  <c r="MR744" i="40"/>
  <c r="MQ744" i="40"/>
  <c r="MP744" i="40"/>
  <c r="MO744" i="40"/>
  <c r="MN744" i="40"/>
  <c r="MM744" i="40"/>
  <c r="ML744" i="40"/>
  <c r="MK744" i="40"/>
  <c r="MJ744" i="40"/>
  <c r="MI744" i="40"/>
  <c r="MH744" i="40"/>
  <c r="MG744" i="40"/>
  <c r="MF744" i="40"/>
  <c r="ME744" i="40"/>
  <c r="MD744" i="40"/>
  <c r="MC744" i="40"/>
  <c r="LR744" i="40"/>
  <c r="LQ744" i="40"/>
  <c r="LP744" i="40"/>
  <c r="LK744" i="40"/>
  <c r="LJ744" i="40"/>
  <c r="LI744" i="40"/>
  <c r="LH744" i="40"/>
  <c r="LG744" i="40"/>
  <c r="LF744" i="40"/>
  <c r="LE744" i="40"/>
  <c r="LD744" i="40"/>
  <c r="LC744" i="40"/>
  <c r="LB744" i="40"/>
  <c r="LA744" i="40"/>
  <c r="KZ744" i="40"/>
  <c r="KY744" i="40"/>
  <c r="KX744" i="40"/>
  <c r="KW744" i="40"/>
  <c r="KV744" i="40"/>
  <c r="KU744" i="40"/>
  <c r="KT744" i="40"/>
  <c r="KS744" i="40"/>
  <c r="KR744" i="40"/>
  <c r="KQ744" i="40"/>
  <c r="KP744" i="40"/>
  <c r="KO744" i="40"/>
  <c r="KM744" i="40"/>
  <c r="KA744" i="40"/>
  <c r="JZ744" i="40"/>
  <c r="JY744" i="40"/>
  <c r="JX744" i="40"/>
  <c r="JW744" i="40"/>
  <c r="JQ744" i="40"/>
  <c r="JP744" i="40"/>
  <c r="JO744" i="40"/>
  <c r="JN744" i="40"/>
  <c r="JM744" i="40"/>
  <c r="JL744" i="40"/>
  <c r="JK744" i="40"/>
  <c r="JJ744" i="40"/>
  <c r="JI744" i="40"/>
  <c r="JH744" i="40"/>
  <c r="JG744" i="40"/>
  <c r="JF744" i="40"/>
  <c r="JE744" i="40"/>
  <c r="JD744" i="40"/>
  <c r="JC744" i="40"/>
  <c r="JB744" i="40"/>
  <c r="JA744" i="40"/>
  <c r="IZ744" i="40"/>
  <c r="IY744" i="40"/>
  <c r="IX744" i="40"/>
  <c r="IH744" i="40"/>
  <c r="IG744" i="40"/>
  <c r="IF744" i="40"/>
  <c r="IE744" i="40"/>
  <c r="ID744" i="40"/>
  <c r="HW744" i="40"/>
  <c r="HV744" i="40"/>
  <c r="HU744" i="40"/>
  <c r="HT744" i="40"/>
  <c r="HS744" i="40"/>
  <c r="HR744" i="40"/>
  <c r="HQ744" i="40"/>
  <c r="HP744" i="40"/>
  <c r="HO744" i="40"/>
  <c r="HN744" i="40"/>
  <c r="HM744" i="40"/>
  <c r="HL744" i="40"/>
  <c r="HK744" i="40"/>
  <c r="HJ744" i="40"/>
  <c r="HI744" i="40"/>
  <c r="HH744" i="40"/>
  <c r="HG744" i="40"/>
  <c r="HF744" i="40"/>
  <c r="HE744" i="40"/>
  <c r="GO744" i="40"/>
  <c r="GM744" i="40"/>
  <c r="GL744" i="40"/>
  <c r="GK744" i="40"/>
  <c r="GJ744" i="40"/>
  <c r="GD744" i="40"/>
  <c r="GC744" i="40"/>
  <c r="GB744" i="40"/>
  <c r="GA744" i="40"/>
  <c r="FZ744" i="40"/>
  <c r="FY744" i="40"/>
  <c r="FX744" i="40"/>
  <c r="FW744" i="40"/>
  <c r="FV744" i="40"/>
  <c r="FU744" i="40"/>
  <c r="FT744" i="40"/>
  <c r="FS744" i="40"/>
  <c r="FR744" i="40"/>
  <c r="FQ744" i="40"/>
  <c r="FP744" i="40"/>
  <c r="FO744" i="40"/>
  <c r="FN744" i="40"/>
  <c r="FM744" i="40"/>
  <c r="FL744" i="40"/>
  <c r="EU744" i="40"/>
  <c r="ET744" i="40"/>
  <c r="ES744" i="40"/>
  <c r="ER744" i="40"/>
  <c r="EQ744" i="40"/>
  <c r="EP744" i="40"/>
  <c r="EI744" i="40"/>
  <c r="EH744" i="40"/>
  <c r="EG744" i="40"/>
  <c r="EF744" i="40"/>
  <c r="EE744" i="40"/>
  <c r="ED744" i="40"/>
  <c r="EC744" i="40"/>
  <c r="EB744" i="40"/>
  <c r="EA744" i="40"/>
  <c r="DZ744" i="40"/>
  <c r="DY744" i="40"/>
  <c r="DX744" i="40"/>
  <c r="DW744" i="40"/>
  <c r="DV744" i="40"/>
  <c r="DU744" i="40"/>
  <c r="DT744" i="40"/>
  <c r="DS744" i="40"/>
  <c r="DR744" i="40"/>
  <c r="DQ744" i="40"/>
  <c r="BS622" i="40"/>
  <c r="BR622" i="40"/>
  <c r="BQ622" i="40"/>
  <c r="BP622" i="40"/>
  <c r="BO622" i="40"/>
  <c r="BN622" i="40"/>
  <c r="BM622" i="40"/>
  <c r="BL622" i="40"/>
  <c r="BK622" i="40"/>
  <c r="BJ622" i="40"/>
  <c r="BC622" i="40"/>
  <c r="BC744" i="40" s="1"/>
  <c r="BB622" i="40"/>
  <c r="BB744" i="40" s="1"/>
  <c r="BA622" i="40"/>
  <c r="BA744" i="40" s="1"/>
  <c r="AZ622" i="40"/>
  <c r="AZ744" i="40" s="1"/>
  <c r="AY622" i="40"/>
  <c r="AY744" i="40" s="1"/>
  <c r="AX622" i="40"/>
  <c r="AX744" i="40" s="1"/>
  <c r="AW622" i="40"/>
  <c r="AW744" i="40" s="1"/>
  <c r="AV622" i="40"/>
  <c r="AV744" i="40" s="1"/>
  <c r="AU622" i="40"/>
  <c r="AU744" i="40" s="1"/>
  <c r="AT622" i="40"/>
  <c r="AT744" i="40" s="1"/>
  <c r="AS622" i="40"/>
  <c r="AS744" i="40" s="1"/>
  <c r="AR622" i="40"/>
  <c r="AR744" i="40" s="1"/>
  <c r="AQ622" i="40"/>
  <c r="AQ744" i="40" s="1"/>
  <c r="AP622" i="40"/>
  <c r="AP744" i="40" s="1"/>
  <c r="AO622" i="40"/>
  <c r="AO744" i="40" s="1"/>
  <c r="AN622" i="40"/>
  <c r="AN744" i="40" s="1"/>
  <c r="AM622" i="40"/>
  <c r="AM744" i="40" s="1"/>
  <c r="AL622" i="40"/>
  <c r="AL744" i="40" s="1"/>
  <c r="AK622" i="40"/>
  <c r="AK744" i="40" s="1"/>
  <c r="AJ622" i="40"/>
  <c r="AJ744" i="40" s="1"/>
  <c r="AI622" i="40"/>
  <c r="AI744" i="40" s="1"/>
  <c r="AH622" i="40"/>
  <c r="AH744" i="40" s="1"/>
  <c r="AG622" i="40"/>
  <c r="AG744" i="40" s="1"/>
  <c r="AF622" i="40"/>
  <c r="AF744" i="40" s="1"/>
  <c r="AB622" i="40"/>
  <c r="AA622" i="40"/>
  <c r="Z622" i="40"/>
  <c r="Y622" i="40"/>
  <c r="X622" i="40"/>
  <c r="W622" i="40"/>
  <c r="R622" i="40"/>
  <c r="Q622" i="40"/>
  <c r="P622" i="40"/>
  <c r="H622" i="40"/>
  <c r="BP616" i="40"/>
  <c r="BP610" i="40"/>
  <c r="BP608" i="40"/>
  <c r="AB607" i="40"/>
  <c r="AA607" i="40"/>
  <c r="Z607" i="40"/>
  <c r="Y607" i="40"/>
  <c r="X607" i="40"/>
  <c r="W607" i="40"/>
  <c r="R607" i="40"/>
  <c r="Q607" i="40"/>
  <c r="P607" i="40"/>
  <c r="H607" i="40"/>
  <c r="NK596" i="40"/>
  <c r="NI596" i="40"/>
  <c r="NG596" i="40"/>
  <c r="NE596" i="40"/>
  <c r="NK595" i="40"/>
  <c r="NI595" i="40"/>
  <c r="NG595" i="40"/>
  <c r="NE595" i="40"/>
  <c r="BP591" i="40"/>
  <c r="LY590" i="40"/>
  <c r="LW590" i="40"/>
  <c r="LU590" i="40"/>
  <c r="LS590" i="40"/>
  <c r="IO589" i="40"/>
  <c r="IM589" i="40"/>
  <c r="IK589" i="40"/>
  <c r="II589" i="40"/>
  <c r="BP589" i="40"/>
  <c r="GV588" i="40"/>
  <c r="GT588" i="40"/>
  <c r="GR588" i="40"/>
  <c r="GP588" i="40"/>
  <c r="AB587" i="40"/>
  <c r="AA587" i="40"/>
  <c r="Z587" i="40"/>
  <c r="Y587" i="40"/>
  <c r="X587" i="40"/>
  <c r="W587" i="40"/>
  <c r="R587" i="40"/>
  <c r="Q587" i="40"/>
  <c r="P587" i="40"/>
  <c r="H587" i="40"/>
  <c r="NK584" i="40"/>
  <c r="NI584" i="40"/>
  <c r="NG584" i="40"/>
  <c r="NE584" i="40"/>
  <c r="IO583" i="40"/>
  <c r="IM583" i="40"/>
  <c r="IK583" i="40"/>
  <c r="II583" i="40"/>
  <c r="BP582" i="40"/>
  <c r="IO581" i="40"/>
  <c r="IM581" i="40"/>
  <c r="IK581" i="40"/>
  <c r="II581" i="40"/>
  <c r="BP580" i="40"/>
  <c r="LY579" i="40"/>
  <c r="LW579" i="40"/>
  <c r="LU579" i="40"/>
  <c r="LS579" i="40"/>
  <c r="IO578" i="40"/>
  <c r="IM578" i="40"/>
  <c r="IK578" i="40"/>
  <c r="II578" i="40"/>
  <c r="BP578" i="40"/>
  <c r="AB576" i="40"/>
  <c r="AA576" i="40"/>
  <c r="Z576" i="40"/>
  <c r="Y576" i="40"/>
  <c r="X576" i="40"/>
  <c r="W576" i="40"/>
  <c r="R576" i="40"/>
  <c r="Q576" i="40"/>
  <c r="P576" i="40"/>
  <c r="H576" i="40"/>
  <c r="GV575" i="40"/>
  <c r="GT575" i="40"/>
  <c r="GR575" i="40"/>
  <c r="GP575" i="40"/>
  <c r="BP554" i="40"/>
  <c r="KH551" i="40"/>
  <c r="KF551" i="40"/>
  <c r="KD551" i="40"/>
  <c r="KB551" i="40"/>
  <c r="BP551" i="40"/>
  <c r="BP550" i="40"/>
  <c r="BP547" i="40"/>
  <c r="AB542" i="40"/>
  <c r="AA542" i="40"/>
  <c r="Z542" i="40"/>
  <c r="Y542" i="40"/>
  <c r="X542" i="40"/>
  <c r="W542" i="40"/>
  <c r="R542" i="40"/>
  <c r="Q542" i="40"/>
  <c r="P542" i="40"/>
  <c r="H542" i="40"/>
  <c r="NK536" i="40"/>
  <c r="NI536" i="40"/>
  <c r="NG536" i="40"/>
  <c r="NE536" i="40"/>
  <c r="LY534" i="40"/>
  <c r="LW534" i="40"/>
  <c r="LU534" i="40"/>
  <c r="LS534" i="40"/>
  <c r="KH531" i="40"/>
  <c r="KF531" i="40"/>
  <c r="KD531" i="40"/>
  <c r="KB531" i="40"/>
  <c r="KH526" i="40"/>
  <c r="KF526" i="40"/>
  <c r="KD526" i="40"/>
  <c r="KB526" i="40"/>
  <c r="GV523" i="40"/>
  <c r="GT523" i="40"/>
  <c r="GR523" i="40"/>
  <c r="GP523" i="40"/>
  <c r="BP513" i="40"/>
  <c r="BP509" i="40"/>
  <c r="GV505" i="40"/>
  <c r="GT505" i="40"/>
  <c r="GR505" i="40"/>
  <c r="GP505" i="40"/>
  <c r="BP498" i="40"/>
  <c r="IO494" i="40"/>
  <c r="IM494" i="40"/>
  <c r="IK494" i="40"/>
  <c r="II494" i="40"/>
  <c r="BP493" i="40"/>
  <c r="GV491" i="40"/>
  <c r="GT491" i="40"/>
  <c r="GR491" i="40"/>
  <c r="GP491" i="40"/>
  <c r="NK488" i="40"/>
  <c r="NI488" i="40"/>
  <c r="NG488" i="40"/>
  <c r="NE488" i="40"/>
  <c r="BP479" i="40"/>
  <c r="NK476" i="40"/>
  <c r="NI476" i="40"/>
  <c r="NG476" i="40"/>
  <c r="NE476" i="40"/>
  <c r="IM474" i="40"/>
  <c r="IK474" i="40"/>
  <c r="II474" i="40"/>
  <c r="GV474" i="40"/>
  <c r="GT474" i="40"/>
  <c r="GR474" i="40"/>
  <c r="GP474" i="40"/>
  <c r="OO743" i="40"/>
  <c r="ON743" i="40"/>
  <c r="OM743" i="40"/>
  <c r="OK743" i="40"/>
  <c r="OJ743" i="40"/>
  <c r="OI743" i="40"/>
  <c r="OG743" i="40"/>
  <c r="OF743" i="40"/>
  <c r="OE743" i="40"/>
  <c r="OC743" i="40"/>
  <c r="OB743" i="40"/>
  <c r="OA743" i="40"/>
  <c r="NY743" i="40"/>
  <c r="NX743" i="40"/>
  <c r="NW743" i="40"/>
  <c r="NU743" i="40"/>
  <c r="NT743" i="40"/>
  <c r="NS743" i="40"/>
  <c r="NQ743" i="40"/>
  <c r="NP743" i="40"/>
  <c r="NO743" i="40"/>
  <c r="NC743" i="40"/>
  <c r="NB743" i="40"/>
  <c r="NA743" i="40"/>
  <c r="MY743" i="40"/>
  <c r="MW743" i="40"/>
  <c r="MU743" i="40"/>
  <c r="MT743" i="40"/>
  <c r="MS743" i="40"/>
  <c r="MQ743" i="40"/>
  <c r="MP743" i="40"/>
  <c r="MO743" i="40"/>
  <c r="MM743" i="40"/>
  <c r="ML743" i="40"/>
  <c r="MK743" i="40"/>
  <c r="MI743" i="40"/>
  <c r="MH743" i="40"/>
  <c r="MG743" i="40"/>
  <c r="ME743" i="40"/>
  <c r="MD743" i="40"/>
  <c r="MC743" i="40"/>
  <c r="LQ743" i="40"/>
  <c r="LP743" i="40"/>
  <c r="LK743" i="40"/>
  <c r="LI743" i="40"/>
  <c r="LH743" i="40"/>
  <c r="LG743" i="40"/>
  <c r="LE743" i="40"/>
  <c r="LD743" i="40"/>
  <c r="LC743" i="40"/>
  <c r="LA743" i="40"/>
  <c r="KZ743" i="40"/>
  <c r="KY743" i="40"/>
  <c r="KW743" i="40"/>
  <c r="KV743" i="40"/>
  <c r="KU743" i="40"/>
  <c r="KS743" i="40"/>
  <c r="KR743" i="40"/>
  <c r="KQ743" i="40"/>
  <c r="KO743" i="40"/>
  <c r="KM743" i="40"/>
  <c r="KA743" i="40"/>
  <c r="JZ743" i="40"/>
  <c r="JY743" i="40"/>
  <c r="JW743" i="40"/>
  <c r="JQ743" i="40"/>
  <c r="JP743" i="40"/>
  <c r="JN743" i="40"/>
  <c r="JM743" i="40"/>
  <c r="JL743" i="40"/>
  <c r="JJ743" i="40"/>
  <c r="JI743" i="40"/>
  <c r="JH743" i="40"/>
  <c r="JF743" i="40"/>
  <c r="JE743" i="40"/>
  <c r="JD743" i="40"/>
  <c r="JB743" i="40"/>
  <c r="JA743" i="40"/>
  <c r="IZ743" i="40"/>
  <c r="IX743" i="40"/>
  <c r="IG743" i="40"/>
  <c r="IF743" i="40"/>
  <c r="IE743" i="40"/>
  <c r="ID743" i="40"/>
  <c r="HW743" i="40"/>
  <c r="HV743" i="40"/>
  <c r="HU743" i="40"/>
  <c r="HS743" i="40"/>
  <c r="HR743" i="40"/>
  <c r="HQ743" i="40"/>
  <c r="HP743" i="40"/>
  <c r="HO743" i="40"/>
  <c r="HN743" i="40"/>
  <c r="HM743" i="40"/>
  <c r="HK743" i="40"/>
  <c r="HJ743" i="40"/>
  <c r="HI743" i="40"/>
  <c r="HH743" i="40"/>
  <c r="HG743" i="40"/>
  <c r="HF743" i="40"/>
  <c r="HE743" i="40"/>
  <c r="GM743" i="40"/>
  <c r="GL743" i="40"/>
  <c r="GK743" i="40"/>
  <c r="GJ743" i="40"/>
  <c r="GD743" i="40"/>
  <c r="GC743" i="40"/>
  <c r="FZ743" i="40"/>
  <c r="FY743" i="40"/>
  <c r="FX743" i="40"/>
  <c r="FW743" i="40"/>
  <c r="FV743" i="40"/>
  <c r="FU743" i="40"/>
  <c r="FT743" i="40"/>
  <c r="FR743" i="40"/>
  <c r="FQ743" i="40"/>
  <c r="FP743" i="40"/>
  <c r="FO743" i="40"/>
  <c r="FN743" i="40"/>
  <c r="FM743" i="40"/>
  <c r="FL743" i="40"/>
  <c r="FK743" i="40"/>
  <c r="EU743" i="40"/>
  <c r="ET743" i="40"/>
  <c r="ES743" i="40"/>
  <c r="ER743" i="40"/>
  <c r="EQ743" i="40"/>
  <c r="EP743" i="40"/>
  <c r="EI743" i="40"/>
  <c r="EH743" i="40"/>
  <c r="EG743" i="40"/>
  <c r="EF743" i="40"/>
  <c r="EE743" i="40"/>
  <c r="ED743" i="40"/>
  <c r="EC743" i="40"/>
  <c r="EB743" i="40"/>
  <c r="EA743" i="40"/>
  <c r="DZ743" i="40"/>
  <c r="DY743" i="40"/>
  <c r="DX743" i="40"/>
  <c r="DW743" i="40"/>
  <c r="DV743" i="40"/>
  <c r="DU743" i="40"/>
  <c r="DT743" i="40"/>
  <c r="DS743" i="40"/>
  <c r="DQ743" i="40"/>
  <c r="BC743" i="40"/>
  <c r="BB743" i="40"/>
  <c r="BA743" i="40"/>
  <c r="AZ743" i="40"/>
  <c r="AY743" i="40"/>
  <c r="AX743" i="40"/>
  <c r="AV743" i="40"/>
  <c r="AU743" i="40"/>
  <c r="AT743" i="40"/>
  <c r="AS743" i="40"/>
  <c r="AR743" i="40"/>
  <c r="AQ743" i="40"/>
  <c r="AP743" i="40"/>
  <c r="AN743" i="40"/>
  <c r="AM743" i="40"/>
  <c r="AL743" i="40"/>
  <c r="AJ743" i="40"/>
  <c r="AI743" i="40"/>
  <c r="AH743" i="40"/>
  <c r="AF743" i="40"/>
  <c r="AB472" i="40"/>
  <c r="AA472" i="40"/>
  <c r="Z472" i="40"/>
  <c r="Y472" i="40"/>
  <c r="X472" i="40"/>
  <c r="W472" i="40"/>
  <c r="R472" i="40"/>
  <c r="Q472" i="40"/>
  <c r="P472" i="40"/>
  <c r="IO471" i="40"/>
  <c r="IM471" i="40"/>
  <c r="IK471" i="40"/>
  <c r="II471" i="40"/>
  <c r="GV470" i="40"/>
  <c r="GT470" i="40"/>
  <c r="GR470" i="40"/>
  <c r="GP470" i="40"/>
  <c r="NK469" i="40"/>
  <c r="NI469" i="40"/>
  <c r="NG469" i="40"/>
  <c r="NE469" i="40"/>
  <c r="IO465" i="40"/>
  <c r="IM465" i="40"/>
  <c r="IK465" i="40"/>
  <c r="II465" i="40"/>
  <c r="BP458" i="40"/>
  <c r="NK457" i="40"/>
  <c r="NI457" i="40"/>
  <c r="NG457" i="40"/>
  <c r="NE457" i="40"/>
  <c r="KH456" i="40"/>
  <c r="KF456" i="40"/>
  <c r="KD456" i="40"/>
  <c r="KB456" i="40"/>
  <c r="GV452" i="40"/>
  <c r="GT452" i="40"/>
  <c r="GR452" i="40"/>
  <c r="GP452" i="40"/>
  <c r="BP448" i="40"/>
  <c r="OP442" i="40"/>
  <c r="OO442" i="40"/>
  <c r="ON442" i="40"/>
  <c r="OM442" i="40"/>
  <c r="OL442" i="40"/>
  <c r="OK442" i="40"/>
  <c r="OJ442" i="40"/>
  <c r="OI442" i="40"/>
  <c r="OH442" i="40"/>
  <c r="OG442" i="40"/>
  <c r="OF442" i="40"/>
  <c r="OE442" i="40"/>
  <c r="OD442" i="40"/>
  <c r="OC442" i="40"/>
  <c r="OB442" i="40"/>
  <c r="OA442" i="40"/>
  <c r="NZ442" i="40"/>
  <c r="NY442" i="40"/>
  <c r="NX442" i="40"/>
  <c r="NW442" i="40"/>
  <c r="NV442" i="40"/>
  <c r="NU442" i="40"/>
  <c r="NT442" i="40"/>
  <c r="NS442" i="40"/>
  <c r="NR442" i="40"/>
  <c r="NQ442" i="40"/>
  <c r="NP442" i="40"/>
  <c r="NO442" i="40"/>
  <c r="ND442" i="40"/>
  <c r="NC442" i="40"/>
  <c r="NB442" i="40"/>
  <c r="NA442" i="40"/>
  <c r="MZ442" i="40"/>
  <c r="MY442" i="40"/>
  <c r="MX442" i="40"/>
  <c r="MW442" i="40"/>
  <c r="MV442" i="40"/>
  <c r="MU442" i="40"/>
  <c r="MT442" i="40"/>
  <c r="MS442" i="40"/>
  <c r="MR442" i="40"/>
  <c r="MQ442" i="40"/>
  <c r="MP442" i="40"/>
  <c r="MO442" i="40"/>
  <c r="MN442" i="40"/>
  <c r="MM442" i="40"/>
  <c r="ML442" i="40"/>
  <c r="MK442" i="40"/>
  <c r="MJ442" i="40"/>
  <c r="MI442" i="40"/>
  <c r="MH442" i="40"/>
  <c r="MG442" i="40"/>
  <c r="MF442" i="40"/>
  <c r="ME442" i="40"/>
  <c r="MD442" i="40"/>
  <c r="MC442" i="40"/>
  <c r="LR442" i="40"/>
  <c r="LQ442" i="40"/>
  <c r="LP442" i="40"/>
  <c r="LK442" i="40"/>
  <c r="LJ442" i="40"/>
  <c r="LI442" i="40"/>
  <c r="LH442" i="40"/>
  <c r="LG442" i="40"/>
  <c r="LF442" i="40"/>
  <c r="LE442" i="40"/>
  <c r="LD442" i="40"/>
  <c r="LC442" i="40"/>
  <c r="LB442" i="40"/>
  <c r="LA442" i="40"/>
  <c r="KZ442" i="40"/>
  <c r="KY442" i="40"/>
  <c r="KX442" i="40"/>
  <c r="KW442" i="40"/>
  <c r="KV442" i="40"/>
  <c r="KU442" i="40"/>
  <c r="KT442" i="40"/>
  <c r="KS442" i="40"/>
  <c r="KR442" i="40"/>
  <c r="KQ442" i="40"/>
  <c r="KP442" i="40"/>
  <c r="KO442" i="40"/>
  <c r="KA442" i="40"/>
  <c r="JZ442" i="40"/>
  <c r="JY442" i="40"/>
  <c r="JX442" i="40"/>
  <c r="JW442" i="40"/>
  <c r="JQ442" i="40"/>
  <c r="JP442" i="40"/>
  <c r="JO442" i="40"/>
  <c r="JN442" i="40"/>
  <c r="JM442" i="40"/>
  <c r="JL442" i="40"/>
  <c r="JK442" i="40"/>
  <c r="JJ442" i="40"/>
  <c r="JI442" i="40"/>
  <c r="JH442" i="40"/>
  <c r="JG442" i="40"/>
  <c r="JF442" i="40"/>
  <c r="JE442" i="40"/>
  <c r="JD442" i="40"/>
  <c r="JC442" i="40"/>
  <c r="JB442" i="40"/>
  <c r="JA442" i="40"/>
  <c r="IZ442" i="40"/>
  <c r="IY442" i="40"/>
  <c r="IX442" i="40"/>
  <c r="IW442" i="40"/>
  <c r="IV442" i="40"/>
  <c r="IU442" i="40"/>
  <c r="IT442" i="40"/>
  <c r="IH442" i="40"/>
  <c r="IG442" i="40"/>
  <c r="IF442" i="40"/>
  <c r="IE442" i="40"/>
  <c r="ID442" i="40"/>
  <c r="HW442" i="40"/>
  <c r="HV442" i="40"/>
  <c r="HU442" i="40"/>
  <c r="HT442" i="40"/>
  <c r="HS442" i="40"/>
  <c r="HR442" i="40"/>
  <c r="HQ442" i="40"/>
  <c r="HP442" i="40"/>
  <c r="HO442" i="40"/>
  <c r="HN442" i="40"/>
  <c r="HM442" i="40"/>
  <c r="HL442" i="40"/>
  <c r="HK442" i="40"/>
  <c r="HJ442" i="40"/>
  <c r="HI442" i="40"/>
  <c r="HH442" i="40"/>
  <c r="HG442" i="40"/>
  <c r="HF442" i="40"/>
  <c r="HE442" i="40"/>
  <c r="GO442" i="40"/>
  <c r="GM442" i="40"/>
  <c r="GL442" i="40"/>
  <c r="GK442" i="40"/>
  <c r="GJ442" i="40"/>
  <c r="GD442" i="40"/>
  <c r="GC442" i="40"/>
  <c r="GB442" i="40"/>
  <c r="GA442" i="40"/>
  <c r="FZ442" i="40"/>
  <c r="FY442" i="40"/>
  <c r="FX442" i="40"/>
  <c r="FW442" i="40"/>
  <c r="FV442" i="40"/>
  <c r="FU442" i="40"/>
  <c r="FT442" i="40"/>
  <c r="FS442" i="40"/>
  <c r="FR442" i="40"/>
  <c r="FQ442" i="40"/>
  <c r="FP442" i="40"/>
  <c r="FO442" i="40"/>
  <c r="FN442" i="40"/>
  <c r="FM442" i="40"/>
  <c r="FL442" i="40"/>
  <c r="FK442" i="40"/>
  <c r="DP442" i="40"/>
  <c r="DO442" i="40"/>
  <c r="DN442" i="40"/>
  <c r="DM442" i="40"/>
  <c r="AB442" i="40"/>
  <c r="AA442" i="40"/>
  <c r="Z442" i="40"/>
  <c r="Y442" i="40"/>
  <c r="X442" i="40"/>
  <c r="W442" i="40"/>
  <c r="R442" i="40"/>
  <c r="Q442" i="40"/>
  <c r="P442" i="40"/>
  <c r="H442" i="40"/>
  <c r="NK440" i="40"/>
  <c r="NI440" i="40"/>
  <c r="NG440" i="40"/>
  <c r="NE440" i="40"/>
  <c r="NK439" i="40"/>
  <c r="NI439" i="40"/>
  <c r="NG439" i="40"/>
  <c r="NE439" i="40"/>
  <c r="NK438" i="40"/>
  <c r="NI438" i="40"/>
  <c r="NG438" i="40"/>
  <c r="NE438" i="40"/>
  <c r="NK435" i="40"/>
  <c r="NI435" i="40"/>
  <c r="NG435" i="40"/>
  <c r="NE435" i="40"/>
  <c r="AB434" i="40"/>
  <c r="AA434" i="40"/>
  <c r="Z434" i="40"/>
  <c r="Y434" i="40"/>
  <c r="X434" i="40"/>
  <c r="W434" i="40"/>
  <c r="R434" i="40"/>
  <c r="Q434" i="40"/>
  <c r="P434" i="40"/>
  <c r="H434" i="40"/>
  <c r="AB427" i="40"/>
  <c r="AA427" i="40"/>
  <c r="Z427" i="40"/>
  <c r="Y427" i="40"/>
  <c r="X427" i="40"/>
  <c r="W427" i="40"/>
  <c r="R427" i="40"/>
  <c r="Q427" i="40"/>
  <c r="P427" i="40"/>
  <c r="H427" i="40"/>
  <c r="NK426" i="40"/>
  <c r="NI426" i="40"/>
  <c r="NG426" i="40"/>
  <c r="NE426" i="40"/>
  <c r="BP425" i="40"/>
  <c r="BP424" i="40"/>
  <c r="AB421" i="40"/>
  <c r="AA421" i="40"/>
  <c r="Z421" i="40"/>
  <c r="Y421" i="40"/>
  <c r="X421" i="40"/>
  <c r="W421" i="40"/>
  <c r="R421" i="40"/>
  <c r="Q421" i="40"/>
  <c r="P421" i="40"/>
  <c r="H421" i="40"/>
  <c r="OW418" i="40"/>
  <c r="OU418" i="40"/>
  <c r="OS418" i="40"/>
  <c r="OQ418" i="40"/>
  <c r="OW417" i="40"/>
  <c r="OU417" i="40"/>
  <c r="OS417" i="40"/>
  <c r="OQ417" i="40"/>
  <c r="NK416" i="40"/>
  <c r="NI416" i="40"/>
  <c r="NG416" i="40"/>
  <c r="NE416" i="40"/>
  <c r="OW415" i="40"/>
  <c r="OU415" i="40"/>
  <c r="OS415" i="40"/>
  <c r="OQ415" i="40"/>
  <c r="AB413" i="40"/>
  <c r="AA413" i="40"/>
  <c r="Z413" i="40"/>
  <c r="Y413" i="40"/>
  <c r="X413" i="40"/>
  <c r="W413" i="40"/>
  <c r="R413" i="40"/>
  <c r="Q413" i="40"/>
  <c r="P413" i="40"/>
  <c r="H413" i="40"/>
  <c r="BP402" i="40"/>
  <c r="IO401" i="40"/>
  <c r="IM401" i="40"/>
  <c r="IM398" i="40" s="1"/>
  <c r="IK401" i="40"/>
  <c r="IK398" i="40" s="1"/>
  <c r="II401" i="40"/>
  <c r="II398" i="40" s="1"/>
  <c r="IH398" i="40"/>
  <c r="IG398" i="40"/>
  <c r="IF398" i="40"/>
  <c r="IE398" i="40"/>
  <c r="ID398" i="40"/>
  <c r="HW398" i="40"/>
  <c r="HV398" i="40"/>
  <c r="HU398" i="40"/>
  <c r="HT398" i="40"/>
  <c r="HS398" i="40"/>
  <c r="HR398" i="40"/>
  <c r="HQ398" i="40"/>
  <c r="HP398" i="40"/>
  <c r="HO398" i="40"/>
  <c r="HN398" i="40"/>
  <c r="HM398" i="40"/>
  <c r="HL398" i="40"/>
  <c r="HK398" i="40"/>
  <c r="HJ398" i="40"/>
  <c r="HI398" i="40"/>
  <c r="HH398" i="40"/>
  <c r="HG398" i="40"/>
  <c r="HF398" i="40"/>
  <c r="HE398" i="40"/>
  <c r="FJ398" i="40"/>
  <c r="FH398" i="40"/>
  <c r="FG398" i="40"/>
  <c r="FF398" i="40"/>
  <c r="DP398" i="40"/>
  <c r="DO398" i="40"/>
  <c r="DN398" i="40"/>
  <c r="DM398" i="40"/>
  <c r="DL398" i="40"/>
  <c r="DK398" i="40"/>
  <c r="DJ398" i="40"/>
  <c r="AB398" i="40"/>
  <c r="AA398" i="40"/>
  <c r="Z398" i="40"/>
  <c r="Y398" i="40"/>
  <c r="X398" i="40"/>
  <c r="W398" i="40"/>
  <c r="R398" i="40"/>
  <c r="Q398" i="40"/>
  <c r="P398" i="40"/>
  <c r="H398" i="40"/>
  <c r="OW392" i="40"/>
  <c r="OU392" i="40"/>
  <c r="OS392" i="40"/>
  <c r="OQ392" i="40"/>
  <c r="BP392" i="40"/>
  <c r="LY387" i="40"/>
  <c r="LW387" i="40"/>
  <c r="LU387" i="40"/>
  <c r="LS387" i="40"/>
  <c r="BP387" i="40"/>
  <c r="AB384" i="40"/>
  <c r="AA384" i="40"/>
  <c r="Z384" i="40"/>
  <c r="Y384" i="40"/>
  <c r="X384" i="40"/>
  <c r="W384" i="40"/>
  <c r="R384" i="40"/>
  <c r="Q384" i="40"/>
  <c r="P384" i="40"/>
  <c r="H384" i="40"/>
  <c r="KH383" i="40"/>
  <c r="KF383" i="40"/>
  <c r="KD383" i="40"/>
  <c r="KB383" i="40"/>
  <c r="KH376" i="40"/>
  <c r="KF376" i="40"/>
  <c r="KD376" i="40"/>
  <c r="KB376" i="40"/>
  <c r="BP376" i="40"/>
  <c r="AB375" i="40"/>
  <c r="AA375" i="40"/>
  <c r="Z375" i="40"/>
  <c r="Y375" i="40"/>
  <c r="X375" i="40"/>
  <c r="W375" i="40"/>
  <c r="R375" i="40"/>
  <c r="Q375" i="40"/>
  <c r="P375" i="40"/>
  <c r="H375" i="40"/>
  <c r="AB373" i="40"/>
  <c r="AA373" i="40"/>
  <c r="Z373" i="40"/>
  <c r="Y373" i="40"/>
  <c r="X373" i="40"/>
  <c r="W373" i="40"/>
  <c r="R373" i="40"/>
  <c r="Q373" i="40"/>
  <c r="P373" i="40"/>
  <c r="H373" i="40"/>
  <c r="GV368" i="40"/>
  <c r="GT368" i="40"/>
  <c r="GR368" i="40"/>
  <c r="GP368" i="40"/>
  <c r="IO364" i="40"/>
  <c r="IM364" i="40"/>
  <c r="IK364" i="40"/>
  <c r="II364" i="40"/>
  <c r="BP360" i="40"/>
  <c r="IO359" i="40"/>
  <c r="IM359" i="40"/>
  <c r="IK359" i="40"/>
  <c r="II359" i="40"/>
  <c r="BP355" i="40"/>
  <c r="AB342" i="40"/>
  <c r="AA342" i="40"/>
  <c r="Z342" i="40"/>
  <c r="Y342" i="40"/>
  <c r="X342" i="40"/>
  <c r="W342" i="40"/>
  <c r="R342" i="40"/>
  <c r="Q342" i="40"/>
  <c r="P342" i="40"/>
  <c r="NK330" i="40"/>
  <c r="NI330" i="40"/>
  <c r="NG330" i="40"/>
  <c r="NE330" i="40"/>
  <c r="BP330" i="40"/>
  <c r="AB329" i="40"/>
  <c r="AA329" i="40"/>
  <c r="Z329" i="40"/>
  <c r="Y329" i="40"/>
  <c r="X329" i="40"/>
  <c r="W329" i="40"/>
  <c r="R329" i="40"/>
  <c r="Q329" i="40"/>
  <c r="P329" i="40"/>
  <c r="H329" i="40"/>
  <c r="OU318" i="40"/>
  <c r="OU317" i="40" s="1"/>
  <c r="OS318" i="40"/>
  <c r="OS317" i="40" s="1"/>
  <c r="OQ318" i="40"/>
  <c r="OQ317" i="40" s="1"/>
  <c r="NI318" i="40"/>
  <c r="NI317" i="40" s="1"/>
  <c r="NG318" i="40"/>
  <c r="NG317" i="40" s="1"/>
  <c r="NE318" i="40"/>
  <c r="NE317" i="40" s="1"/>
  <c r="LY318" i="40"/>
  <c r="LY317" i="40" s="1"/>
  <c r="LW318" i="40"/>
  <c r="LU318" i="40"/>
  <c r="LU317" i="40" s="1"/>
  <c r="LS318" i="40"/>
  <c r="LS317" i="40" s="1"/>
  <c r="BP318" i="40"/>
  <c r="OP317" i="40"/>
  <c r="OO317" i="40"/>
  <c r="ON317" i="40"/>
  <c r="OM317" i="40"/>
  <c r="OL317" i="40"/>
  <c r="OK317" i="40"/>
  <c r="OJ317" i="40"/>
  <c r="OI317" i="40"/>
  <c r="OH317" i="40"/>
  <c r="OG317" i="40"/>
  <c r="OF317" i="40"/>
  <c r="OE317" i="40"/>
  <c r="OD317" i="40"/>
  <c r="OC317" i="40"/>
  <c r="OB317" i="40"/>
  <c r="OA317" i="40"/>
  <c r="NZ317" i="40"/>
  <c r="NY317" i="40"/>
  <c r="NX317" i="40"/>
  <c r="NW317" i="40"/>
  <c r="NV317" i="40"/>
  <c r="NU317" i="40"/>
  <c r="NT317" i="40"/>
  <c r="NS317" i="40"/>
  <c r="NR317" i="40"/>
  <c r="NQ317" i="40"/>
  <c r="NP317" i="40"/>
  <c r="NO317" i="40"/>
  <c r="ND317" i="40"/>
  <c r="NC317" i="40"/>
  <c r="NB317" i="40"/>
  <c r="NA317" i="40"/>
  <c r="MZ317" i="40"/>
  <c r="MY317" i="40"/>
  <c r="MX317" i="40"/>
  <c r="MW317" i="40"/>
  <c r="MV317" i="40"/>
  <c r="MU317" i="40"/>
  <c r="MT317" i="40"/>
  <c r="MS317" i="40"/>
  <c r="MR317" i="40"/>
  <c r="MQ317" i="40"/>
  <c r="MP317" i="40"/>
  <c r="MO317" i="40"/>
  <c r="MN317" i="40"/>
  <c r="MM317" i="40"/>
  <c r="ML317" i="40"/>
  <c r="MK317" i="40"/>
  <c r="MJ317" i="40"/>
  <c r="MI317" i="40"/>
  <c r="MH317" i="40"/>
  <c r="MG317" i="40"/>
  <c r="MF317" i="40"/>
  <c r="ME317" i="40"/>
  <c r="MD317" i="40"/>
  <c r="MC317" i="40"/>
  <c r="LR317" i="40"/>
  <c r="LQ317" i="40"/>
  <c r="LP317" i="40"/>
  <c r="LK317" i="40"/>
  <c r="LJ317" i="40"/>
  <c r="LI317" i="40"/>
  <c r="LH317" i="40"/>
  <c r="LG317" i="40"/>
  <c r="LF317" i="40"/>
  <c r="LE317" i="40"/>
  <c r="LD317" i="40"/>
  <c r="LC317" i="40"/>
  <c r="LB317" i="40"/>
  <c r="LA317" i="40"/>
  <c r="KZ317" i="40"/>
  <c r="KY317" i="40"/>
  <c r="KX317" i="40"/>
  <c r="KW317" i="40"/>
  <c r="KV317" i="40"/>
  <c r="KU317" i="40"/>
  <c r="KT317" i="40"/>
  <c r="KS317" i="40"/>
  <c r="KR317" i="40"/>
  <c r="KQ317" i="40"/>
  <c r="KP317" i="40"/>
  <c r="KO317" i="40"/>
  <c r="KK317" i="40"/>
  <c r="KJ317" i="40"/>
  <c r="KI317" i="40"/>
  <c r="KH317" i="40"/>
  <c r="KG317" i="40"/>
  <c r="KF317" i="40"/>
  <c r="KE317" i="40"/>
  <c r="KD317" i="40"/>
  <c r="KC317" i="40"/>
  <c r="KB317" i="40"/>
  <c r="KA317" i="40"/>
  <c r="JZ317" i="40"/>
  <c r="JY317" i="40"/>
  <c r="JX317" i="40"/>
  <c r="JW317" i="40"/>
  <c r="JQ317" i="40"/>
  <c r="JP317" i="40"/>
  <c r="JO317" i="40"/>
  <c r="JN317" i="40"/>
  <c r="JM317" i="40"/>
  <c r="JL317" i="40"/>
  <c r="JK317" i="40"/>
  <c r="JJ317" i="40"/>
  <c r="JI317" i="40"/>
  <c r="JH317" i="40"/>
  <c r="JG317" i="40"/>
  <c r="JF317" i="40"/>
  <c r="JE317" i="40"/>
  <c r="JD317" i="40"/>
  <c r="JC317" i="40"/>
  <c r="JB317" i="40"/>
  <c r="JA317" i="40"/>
  <c r="IZ317" i="40"/>
  <c r="IY317" i="40"/>
  <c r="IX317" i="40"/>
  <c r="IW317" i="40"/>
  <c r="IV317" i="40"/>
  <c r="IU317" i="40"/>
  <c r="IT317" i="40"/>
  <c r="IR317" i="40"/>
  <c r="IQ317" i="40"/>
  <c r="IP317" i="40"/>
  <c r="IO317" i="40"/>
  <c r="IN317" i="40"/>
  <c r="IM317" i="40"/>
  <c r="IL317" i="40"/>
  <c r="IK317" i="40"/>
  <c r="IJ317" i="40"/>
  <c r="II317" i="40"/>
  <c r="IH317" i="40"/>
  <c r="IG317" i="40"/>
  <c r="IF317" i="40"/>
  <c r="IE317" i="40"/>
  <c r="ID317" i="40"/>
  <c r="HW317" i="40"/>
  <c r="HV317" i="40"/>
  <c r="HU317" i="40"/>
  <c r="HT317" i="40"/>
  <c r="HS317" i="40"/>
  <c r="HR317" i="40"/>
  <c r="HQ317" i="40"/>
  <c r="HP317" i="40"/>
  <c r="HO317" i="40"/>
  <c r="HN317" i="40"/>
  <c r="HM317" i="40"/>
  <c r="HL317" i="40"/>
  <c r="HK317" i="40"/>
  <c r="HJ317" i="40"/>
  <c r="HI317" i="40"/>
  <c r="HH317" i="40"/>
  <c r="HG317" i="40"/>
  <c r="HF317" i="40"/>
  <c r="HE317" i="40"/>
  <c r="GY317" i="40"/>
  <c r="GX317" i="40"/>
  <c r="GW317" i="40"/>
  <c r="GV317" i="40"/>
  <c r="GU317" i="40"/>
  <c r="GT317" i="40"/>
  <c r="GS317" i="40"/>
  <c r="GR317" i="40"/>
  <c r="GQ317" i="40"/>
  <c r="GP317" i="40"/>
  <c r="GO317" i="40"/>
  <c r="GM317" i="40"/>
  <c r="GL317" i="40"/>
  <c r="GK317" i="40"/>
  <c r="GJ317" i="40"/>
  <c r="GD317" i="40"/>
  <c r="GC317" i="40"/>
  <c r="GB317" i="40"/>
  <c r="GA317" i="40"/>
  <c r="FZ317" i="40"/>
  <c r="FY317" i="40"/>
  <c r="FX317" i="40"/>
  <c r="FW317" i="40"/>
  <c r="FV317" i="40"/>
  <c r="FU317" i="40"/>
  <c r="FT317" i="40"/>
  <c r="FS317" i="40"/>
  <c r="FR317" i="40"/>
  <c r="FQ317" i="40"/>
  <c r="FP317" i="40"/>
  <c r="FO317" i="40"/>
  <c r="FN317" i="40"/>
  <c r="FM317" i="40"/>
  <c r="FL317" i="40"/>
  <c r="FJ317" i="40"/>
  <c r="FH317" i="40"/>
  <c r="FG317" i="40"/>
  <c r="FF317" i="40"/>
  <c r="DP317" i="40"/>
  <c r="DO317" i="40"/>
  <c r="DN317" i="40"/>
  <c r="DM317" i="40"/>
  <c r="DL317" i="40"/>
  <c r="DK317" i="40"/>
  <c r="DJ317" i="40"/>
  <c r="AB317" i="40"/>
  <c r="AA317" i="40"/>
  <c r="Z317" i="40"/>
  <c r="Y317" i="40"/>
  <c r="X317" i="40"/>
  <c r="W317" i="40"/>
  <c r="R317" i="40"/>
  <c r="Q317" i="40"/>
  <c r="P317" i="40"/>
  <c r="H317" i="40"/>
  <c r="IO312" i="40"/>
  <c r="IM312" i="40"/>
  <c r="IK312" i="40"/>
  <c r="II312" i="40"/>
  <c r="BP307" i="40"/>
  <c r="AB306" i="40"/>
  <c r="AA306" i="40"/>
  <c r="Z306" i="40"/>
  <c r="Y306" i="40"/>
  <c r="X306" i="40"/>
  <c r="W306" i="40"/>
  <c r="R306" i="40"/>
  <c r="Q306" i="40"/>
  <c r="P306" i="40"/>
  <c r="H306" i="40"/>
  <c r="GV303" i="40"/>
  <c r="GT303" i="40"/>
  <c r="GR303" i="40"/>
  <c r="GP303" i="40"/>
  <c r="BP294" i="40"/>
  <c r="AB293" i="40"/>
  <c r="AA293" i="40"/>
  <c r="Z293" i="40"/>
  <c r="Y293" i="40"/>
  <c r="X293" i="40"/>
  <c r="W293" i="40"/>
  <c r="R293" i="40"/>
  <c r="Q293" i="40"/>
  <c r="P293" i="40"/>
  <c r="H293" i="40"/>
  <c r="AB291" i="40"/>
  <c r="AA291" i="40"/>
  <c r="Z291" i="40"/>
  <c r="Y291" i="40"/>
  <c r="X291" i="40"/>
  <c r="W291" i="40"/>
  <c r="R291" i="40"/>
  <c r="Q291" i="40"/>
  <c r="P291" i="40"/>
  <c r="H291" i="40"/>
  <c r="OU280" i="40"/>
  <c r="OS280" i="40"/>
  <c r="OQ280" i="40"/>
  <c r="NI280" i="40"/>
  <c r="NG280" i="40"/>
  <c r="NE280" i="40"/>
  <c r="LY280" i="40"/>
  <c r="LW280" i="40"/>
  <c r="LU280" i="40"/>
  <c r="LS280" i="40"/>
  <c r="BP280" i="40"/>
  <c r="AB278" i="40"/>
  <c r="AA278" i="40"/>
  <c r="Z278" i="40"/>
  <c r="Y278" i="40"/>
  <c r="X278" i="40"/>
  <c r="W278" i="40"/>
  <c r="R278" i="40"/>
  <c r="Q278" i="40"/>
  <c r="P278" i="40"/>
  <c r="H278" i="40"/>
  <c r="GV273" i="40"/>
  <c r="GT273" i="40"/>
  <c r="GR273" i="40"/>
  <c r="GP273" i="40"/>
  <c r="BP273" i="40"/>
  <c r="BP262" i="40"/>
  <c r="GV261" i="40"/>
  <c r="GT261" i="40"/>
  <c r="GR261" i="40"/>
  <c r="GP261" i="40"/>
  <c r="IO258" i="40"/>
  <c r="IM258" i="40"/>
  <c r="IK258" i="40"/>
  <c r="II258" i="40"/>
  <c r="OU257" i="40"/>
  <c r="OS257" i="40"/>
  <c r="OQ257" i="40"/>
  <c r="NK257" i="40"/>
  <c r="NI257" i="40"/>
  <c r="NG257" i="40"/>
  <c r="NE257" i="40"/>
  <c r="IO257" i="40"/>
  <c r="IM257" i="40"/>
  <c r="IK257" i="40"/>
  <c r="II257" i="40"/>
  <c r="AB255" i="40"/>
  <c r="AA255" i="40"/>
  <c r="Z255" i="40"/>
  <c r="Y255" i="40"/>
  <c r="X255" i="40"/>
  <c r="W255" i="40"/>
  <c r="R255" i="40"/>
  <c r="Q255" i="40"/>
  <c r="Q235" i="40" s="1"/>
  <c r="AB235" i="40"/>
  <c r="AA235" i="40"/>
  <c r="Z235" i="40"/>
  <c r="Y235" i="40"/>
  <c r="X235" i="40"/>
  <c r="W235" i="40"/>
  <c r="R235" i="40"/>
  <c r="P235" i="40"/>
  <c r="IO234" i="40"/>
  <c r="IM234" i="40"/>
  <c r="IK234" i="40"/>
  <c r="II234" i="40"/>
  <c r="BP231" i="40"/>
  <c r="BP204" i="40"/>
  <c r="AB203" i="40"/>
  <c r="AA203" i="40"/>
  <c r="Z203" i="40"/>
  <c r="Y203" i="40"/>
  <c r="X203" i="40"/>
  <c r="W203" i="40"/>
  <c r="R203" i="40"/>
  <c r="Q203" i="40"/>
  <c r="P203" i="40"/>
  <c r="H203" i="40"/>
  <c r="BP201" i="40"/>
  <c r="BP200" i="40"/>
  <c r="AB199" i="40"/>
  <c r="AA199" i="40"/>
  <c r="Z199" i="40"/>
  <c r="Y199" i="40"/>
  <c r="X199" i="40"/>
  <c r="W199" i="40"/>
  <c r="R199" i="40"/>
  <c r="Q199" i="40"/>
  <c r="P199" i="40"/>
  <c r="H199" i="40"/>
  <c r="NK196" i="40"/>
  <c r="NI196" i="40"/>
  <c r="NG196" i="40"/>
  <c r="NE196" i="40"/>
  <c r="BP195" i="40"/>
  <c r="OW192" i="40"/>
  <c r="OU192" i="40"/>
  <c r="OS192" i="40"/>
  <c r="OQ192" i="40"/>
  <c r="LY188" i="40"/>
  <c r="LW188" i="40"/>
  <c r="LU188" i="40"/>
  <c r="LS188" i="40"/>
  <c r="AB186" i="40"/>
  <c r="AA186" i="40"/>
  <c r="Z186" i="40"/>
  <c r="Y186" i="40"/>
  <c r="X186" i="40"/>
  <c r="W186" i="40"/>
  <c r="R186" i="40"/>
  <c r="Q186" i="40"/>
  <c r="P186" i="40"/>
  <c r="H186" i="40"/>
  <c r="LY184" i="40"/>
  <c r="LW184" i="40"/>
  <c r="LU184" i="40"/>
  <c r="LS184" i="40"/>
  <c r="LY179" i="40"/>
  <c r="LW179" i="40"/>
  <c r="LU179" i="40"/>
  <c r="LS179" i="40"/>
  <c r="GV177" i="40"/>
  <c r="GT177" i="40"/>
  <c r="GR177" i="40"/>
  <c r="GP177" i="40"/>
  <c r="BP177" i="40"/>
  <c r="IO176" i="40"/>
  <c r="IM176" i="40"/>
  <c r="IK176" i="40"/>
  <c r="II176" i="40"/>
  <c r="OW175" i="40"/>
  <c r="OU175" i="40"/>
  <c r="OS175" i="40"/>
  <c r="OQ175" i="40"/>
  <c r="NK173" i="40"/>
  <c r="NI173" i="40"/>
  <c r="NG173" i="40"/>
  <c r="NE173" i="40"/>
  <c r="LY172" i="40"/>
  <c r="LW172" i="40"/>
  <c r="LU172" i="40"/>
  <c r="LS172" i="40"/>
  <c r="KH170" i="40"/>
  <c r="KF170" i="40"/>
  <c r="KD170" i="40"/>
  <c r="KB170" i="40"/>
  <c r="IO168" i="40"/>
  <c r="IM168" i="40"/>
  <c r="IK168" i="40"/>
  <c r="II168" i="40"/>
  <c r="BP168" i="40"/>
  <c r="BP167" i="40"/>
  <c r="LY166" i="40"/>
  <c r="LW166" i="40"/>
  <c r="LU166" i="40"/>
  <c r="LS166" i="40"/>
  <c r="AB166" i="40"/>
  <c r="AA166" i="40"/>
  <c r="Z166" i="40"/>
  <c r="Y166" i="40"/>
  <c r="X166" i="40"/>
  <c r="W166" i="40"/>
  <c r="R166" i="40"/>
  <c r="P166" i="40"/>
  <c r="H166" i="40"/>
  <c r="BP165" i="40"/>
  <c r="BP164" i="40"/>
  <c r="BP160" i="40"/>
  <c r="BP159" i="40"/>
  <c r="AB157" i="40"/>
  <c r="AA157" i="40"/>
  <c r="Z157" i="40"/>
  <c r="Y157" i="40"/>
  <c r="X157" i="40"/>
  <c r="W157" i="40"/>
  <c r="R157" i="40"/>
  <c r="Q157" i="40"/>
  <c r="P157" i="40"/>
  <c r="H157" i="40"/>
  <c r="KH156" i="40"/>
  <c r="KF156" i="40"/>
  <c r="KD156" i="40"/>
  <c r="KB156" i="40"/>
  <c r="IO152" i="40"/>
  <c r="IM152" i="40"/>
  <c r="IK152" i="40"/>
  <c r="II152" i="40"/>
  <c r="BJ143" i="40"/>
  <c r="BP142" i="40"/>
  <c r="BP141" i="40"/>
  <c r="GV139" i="40"/>
  <c r="GT139" i="40"/>
  <c r="GR139" i="40"/>
  <c r="GP139" i="40"/>
  <c r="BP130" i="40"/>
  <c r="AB128" i="40"/>
  <c r="AA128" i="40"/>
  <c r="Z128" i="40"/>
  <c r="Y128" i="40"/>
  <c r="X128" i="40"/>
  <c r="W128" i="40"/>
  <c r="R128" i="40"/>
  <c r="Q128" i="40"/>
  <c r="P128" i="40"/>
  <c r="H128" i="40"/>
  <c r="OW123" i="40"/>
  <c r="OU123" i="40"/>
  <c r="OS123" i="40"/>
  <c r="OQ123" i="40"/>
  <c r="BP123" i="40"/>
  <c r="KH114" i="40"/>
  <c r="KF114" i="40"/>
  <c r="KD114" i="40"/>
  <c r="KB114" i="40"/>
  <c r="BP114" i="40"/>
  <c r="LY113" i="40"/>
  <c r="LW113" i="40"/>
  <c r="LU113" i="40"/>
  <c r="LS113" i="40"/>
  <c r="OW101" i="40"/>
  <c r="OU101" i="40"/>
  <c r="OS101" i="40"/>
  <c r="OQ101" i="40"/>
  <c r="GV101" i="40"/>
  <c r="GT101" i="40"/>
  <c r="GR101" i="40"/>
  <c r="GP101" i="40"/>
  <c r="BP101" i="40"/>
  <c r="NK100" i="40"/>
  <c r="NI100" i="40"/>
  <c r="NG100" i="40"/>
  <c r="NE100" i="40"/>
  <c r="BP86" i="40"/>
  <c r="AB85" i="40"/>
  <c r="AA85" i="40"/>
  <c r="Z85" i="40"/>
  <c r="Y85" i="40"/>
  <c r="X85" i="40"/>
  <c r="W85" i="40"/>
  <c r="R85" i="40"/>
  <c r="Q85" i="40"/>
  <c r="P85" i="40"/>
  <c r="H85" i="40"/>
  <c r="BP74" i="40"/>
  <c r="R73" i="40"/>
  <c r="P73" i="40"/>
  <c r="H73" i="40"/>
  <c r="OW72" i="40"/>
  <c r="OU72" i="40"/>
  <c r="OS72" i="40"/>
  <c r="OQ72" i="40"/>
  <c r="OW71" i="40"/>
  <c r="OU71" i="40"/>
  <c r="OS71" i="40"/>
  <c r="OQ71" i="40"/>
  <c r="NK70" i="40"/>
  <c r="NI70" i="40"/>
  <c r="NG70" i="40"/>
  <c r="NE70" i="40"/>
  <c r="NK69" i="40"/>
  <c r="NI69" i="40"/>
  <c r="NG69" i="40"/>
  <c r="NE69" i="40"/>
  <c r="LY68" i="40"/>
  <c r="LW68" i="40"/>
  <c r="LU68" i="40"/>
  <c r="LS68" i="40"/>
  <c r="LY66" i="40"/>
  <c r="LW66" i="40"/>
  <c r="LU66" i="40"/>
  <c r="LS66" i="40"/>
  <c r="AB65" i="40"/>
  <c r="AA65" i="40"/>
  <c r="Z65" i="40"/>
  <c r="Y65" i="40"/>
  <c r="X65" i="40"/>
  <c r="W65" i="40"/>
  <c r="R65" i="40"/>
  <c r="Q65" i="40"/>
  <c r="P65" i="40"/>
  <c r="H65" i="40"/>
  <c r="KH64" i="40"/>
  <c r="KF64" i="40"/>
  <c r="KD64" i="40"/>
  <c r="KB64" i="40"/>
  <c r="KH63" i="40"/>
  <c r="KF63" i="40"/>
  <c r="KD63" i="40"/>
  <c r="KB63" i="40"/>
  <c r="KH61" i="40"/>
  <c r="KF61" i="40"/>
  <c r="KD61" i="40"/>
  <c r="KB61" i="40"/>
  <c r="KH60" i="40"/>
  <c r="KF60" i="40"/>
  <c r="KD60" i="40"/>
  <c r="KB60" i="40"/>
  <c r="KH58" i="40"/>
  <c r="KF58" i="40"/>
  <c r="KD58" i="40"/>
  <c r="KB58" i="40"/>
  <c r="IO57" i="40"/>
  <c r="IM57" i="40"/>
  <c r="IK57" i="40"/>
  <c r="II57" i="40"/>
  <c r="IO56" i="40"/>
  <c r="IM56" i="40"/>
  <c r="IK56" i="40"/>
  <c r="II56" i="40"/>
  <c r="IO55" i="40"/>
  <c r="IM55" i="40"/>
  <c r="IK55" i="40"/>
  <c r="II55" i="40"/>
  <c r="AB54" i="40"/>
  <c r="AA54" i="40"/>
  <c r="Z54" i="40"/>
  <c r="Y54" i="40"/>
  <c r="X54" i="40"/>
  <c r="W54" i="40"/>
  <c r="R54" i="40"/>
  <c r="Q54" i="40"/>
  <c r="P54" i="40"/>
  <c r="H54" i="40"/>
  <c r="IO53" i="40"/>
  <c r="IM53" i="40"/>
  <c r="IK53" i="40"/>
  <c r="II53" i="40"/>
  <c r="IO52" i="40"/>
  <c r="IM52" i="40"/>
  <c r="IK52" i="40"/>
  <c r="II52" i="40"/>
  <c r="GV51" i="40"/>
  <c r="GT51" i="40"/>
  <c r="GR51" i="40"/>
  <c r="GP51" i="40"/>
  <c r="GV50" i="40"/>
  <c r="GT50" i="40"/>
  <c r="GR50" i="40"/>
  <c r="GP50" i="40"/>
  <c r="GV48" i="40"/>
  <c r="GT48" i="40"/>
  <c r="GR48" i="40"/>
  <c r="GP48" i="40"/>
  <c r="AB47" i="40"/>
  <c r="AA47" i="40"/>
  <c r="Z47" i="40"/>
  <c r="Y47" i="40"/>
  <c r="X47" i="40"/>
  <c r="W47" i="40"/>
  <c r="R47" i="40"/>
  <c r="Q47" i="40"/>
  <c r="P47" i="40"/>
  <c r="H47" i="40"/>
  <c r="AB39" i="40"/>
  <c r="AA39" i="40"/>
  <c r="Z39" i="40"/>
  <c r="Y39" i="40"/>
  <c r="X39" i="40"/>
  <c r="W39" i="40"/>
  <c r="R39" i="40"/>
  <c r="Q39" i="40"/>
  <c r="P39" i="40"/>
  <c r="H39" i="40"/>
  <c r="BP30" i="40"/>
  <c r="BP29" i="40"/>
  <c r="AB28" i="40"/>
  <c r="AA28" i="40"/>
  <c r="Z28" i="40"/>
  <c r="Y28" i="40"/>
  <c r="X28" i="40"/>
  <c r="W28" i="40"/>
  <c r="R28" i="40"/>
  <c r="Q28" i="40"/>
  <c r="P28" i="40"/>
  <c r="H28" i="40"/>
  <c r="NK24" i="40"/>
  <c r="NI24" i="40"/>
  <c r="NG24" i="40"/>
  <c r="NE24" i="40"/>
  <c r="LY23" i="40"/>
  <c r="LW23" i="40"/>
  <c r="LU23" i="40"/>
  <c r="LS23" i="40"/>
  <c r="KH22" i="40"/>
  <c r="KF22" i="40"/>
  <c r="KD22" i="40"/>
  <c r="KB22" i="40"/>
  <c r="IO21" i="40"/>
  <c r="IM21" i="40"/>
  <c r="IK21" i="40"/>
  <c r="II21" i="40"/>
  <c r="GV20" i="40"/>
  <c r="GT20" i="40"/>
  <c r="GR20" i="40"/>
  <c r="GP20" i="40"/>
  <c r="AC16" i="40"/>
  <c r="AC741" i="40" s="1"/>
  <c r="AB15" i="40"/>
  <c r="AA15" i="40"/>
  <c r="Z15" i="40"/>
  <c r="Y15" i="40"/>
  <c r="X15" i="40"/>
  <c r="W15" i="40"/>
  <c r="R15" i="40"/>
  <c r="Q15" i="40"/>
  <c r="P15" i="40"/>
  <c r="H15" i="40"/>
  <c r="P745" i="40" l="1"/>
  <c r="H745" i="40"/>
  <c r="IT742" i="40"/>
  <c r="FG751" i="40"/>
  <c r="FJ748" i="40"/>
  <c r="FF748" i="40"/>
  <c r="FG753" i="40"/>
  <c r="FJ753" i="40"/>
  <c r="FF753" i="40"/>
  <c r="FH753" i="40"/>
  <c r="IW759" i="40"/>
  <c r="IW742" i="40"/>
  <c r="IT759" i="40"/>
  <c r="IU759" i="40"/>
  <c r="IU742" i="40"/>
  <c r="IV759" i="40"/>
  <c r="IV742" i="40"/>
  <c r="FG759" i="40"/>
  <c r="FF742" i="40"/>
  <c r="FF759" i="40"/>
  <c r="FH742" i="40"/>
  <c r="FH759" i="40"/>
  <c r="FJ742" i="40"/>
  <c r="FJ759" i="40"/>
  <c r="FG742" i="40"/>
  <c r="DN742" i="40"/>
  <c r="DN759" i="40"/>
  <c r="DP742" i="40"/>
  <c r="DP759" i="40"/>
  <c r="DM742" i="40"/>
  <c r="DM759" i="40"/>
  <c r="DO742" i="40"/>
  <c r="DO759" i="40"/>
  <c r="BQ550" i="40"/>
  <c r="BS550" i="40" s="1"/>
  <c r="BK550" i="40"/>
  <c r="BM550" i="40"/>
  <c r="BO550" i="40"/>
  <c r="BO580" i="40"/>
  <c r="BK580" i="40"/>
  <c r="BM580" i="40"/>
  <c r="BQ580" i="40"/>
  <c r="BS580" i="40" s="1"/>
  <c r="BK674" i="40"/>
  <c r="BO674" i="40"/>
  <c r="BM674" i="40"/>
  <c r="BQ674" i="40"/>
  <c r="BS674" i="40" s="1"/>
  <c r="BK708" i="40"/>
  <c r="BQ708" i="40"/>
  <c r="BS708" i="40" s="1"/>
  <c r="BM708" i="40"/>
  <c r="BO708" i="40"/>
  <c r="BK726" i="40"/>
  <c r="BO726" i="40"/>
  <c r="BQ726" i="40"/>
  <c r="BS726" i="40" s="1"/>
  <c r="BM726" i="40"/>
  <c r="BK201" i="40"/>
  <c r="BO201" i="40"/>
  <c r="BM201" i="40"/>
  <c r="BQ201" i="40"/>
  <c r="BS201" i="40" s="1"/>
  <c r="BK318" i="40"/>
  <c r="BO318" i="40"/>
  <c r="BQ318" i="40"/>
  <c r="BM318" i="40"/>
  <c r="BK330" i="40"/>
  <c r="BQ330" i="40"/>
  <c r="BS330" i="40" s="1"/>
  <c r="BO330" i="40"/>
  <c r="BM330" i="40"/>
  <c r="BQ29" i="40"/>
  <c r="BS29" i="40" s="1"/>
  <c r="BM29" i="40"/>
  <c r="BO29" i="40"/>
  <c r="BQ86" i="40"/>
  <c r="BS86" i="40" s="1"/>
  <c r="BK86" i="40"/>
  <c r="BO86" i="40"/>
  <c r="BM86" i="40"/>
  <c r="BQ123" i="40"/>
  <c r="BS123" i="40" s="1"/>
  <c r="BO123" i="40"/>
  <c r="BM123" i="40"/>
  <c r="BK123" i="40"/>
  <c r="BO130" i="40"/>
  <c r="BK130" i="40"/>
  <c r="BM130" i="40"/>
  <c r="BQ130" i="40"/>
  <c r="BS130" i="40" s="1"/>
  <c r="BQ142" i="40"/>
  <c r="BS142" i="40" s="1"/>
  <c r="BM142" i="40"/>
  <c r="BO142" i="40"/>
  <c r="BK142" i="40"/>
  <c r="BQ165" i="40"/>
  <c r="BS165" i="40" s="1"/>
  <c r="BK165" i="40"/>
  <c r="BM165" i="40"/>
  <c r="BO165" i="40"/>
  <c r="BQ177" i="40"/>
  <c r="BS177" i="40" s="1"/>
  <c r="BM177" i="40"/>
  <c r="BK177" i="40"/>
  <c r="BO177" i="40"/>
  <c r="BO273" i="40"/>
  <c r="BK273" i="40"/>
  <c r="BM273" i="40"/>
  <c r="BQ273" i="40"/>
  <c r="BS273" i="40" s="1"/>
  <c r="BK360" i="40"/>
  <c r="BM360" i="40"/>
  <c r="BO360" i="40"/>
  <c r="BQ360" i="40"/>
  <c r="BS360" i="40" s="1"/>
  <c r="BK376" i="40"/>
  <c r="BO376" i="40"/>
  <c r="BQ376" i="40"/>
  <c r="BS376" i="40" s="1"/>
  <c r="BM376" i="40"/>
  <c r="BQ392" i="40"/>
  <c r="BS392" i="40" s="1"/>
  <c r="BM392" i="40"/>
  <c r="BK392" i="40"/>
  <c r="BO392" i="40"/>
  <c r="BM513" i="40"/>
  <c r="BK513" i="40"/>
  <c r="BO513" i="40"/>
  <c r="BQ513" i="40"/>
  <c r="BS513" i="40" s="1"/>
  <c r="BK554" i="40"/>
  <c r="BQ554" i="40"/>
  <c r="BS554" i="40" s="1"/>
  <c r="BO554" i="40"/>
  <c r="BM554" i="40"/>
  <c r="BO589" i="40"/>
  <c r="BQ589" i="40"/>
  <c r="BS589" i="40" s="1"/>
  <c r="BK589" i="40"/>
  <c r="BM589" i="40"/>
  <c r="BO616" i="40"/>
  <c r="BM616" i="40"/>
  <c r="BQ616" i="40"/>
  <c r="BS616" i="40" s="1"/>
  <c r="BK616" i="40"/>
  <c r="BK636" i="40"/>
  <c r="BQ636" i="40"/>
  <c r="BS636" i="40" s="1"/>
  <c r="BM636" i="40"/>
  <c r="BO636" i="40"/>
  <c r="BM662" i="40"/>
  <c r="BO662" i="40"/>
  <c r="BQ662" i="40"/>
  <c r="BS662" i="40" s="1"/>
  <c r="BK662" i="40"/>
  <c r="BK714" i="40"/>
  <c r="BQ714" i="40"/>
  <c r="BS714" i="40" s="1"/>
  <c r="BO714" i="40"/>
  <c r="BM714" i="40"/>
  <c r="BQ141" i="40"/>
  <c r="BS141" i="40" s="1"/>
  <c r="BO141" i="40"/>
  <c r="BM141" i="40"/>
  <c r="BK141" i="40"/>
  <c r="BK195" i="40"/>
  <c r="BO195" i="40"/>
  <c r="BQ195" i="40"/>
  <c r="BS195" i="40" s="1"/>
  <c r="BM195" i="40"/>
  <c r="BQ231" i="40"/>
  <c r="BS231" i="40" s="1"/>
  <c r="BK231" i="40"/>
  <c r="BO231" i="40"/>
  <c r="BM231" i="40"/>
  <c r="BQ355" i="40"/>
  <c r="BS355" i="40" s="1"/>
  <c r="BK355" i="40"/>
  <c r="BM355" i="40"/>
  <c r="BO355" i="40"/>
  <c r="BQ30" i="40"/>
  <c r="BS30" i="40" s="1"/>
  <c r="BM30" i="40"/>
  <c r="BO30" i="40"/>
  <c r="BO167" i="40"/>
  <c r="BQ167" i="40"/>
  <c r="BS167" i="40" s="1"/>
  <c r="BK167" i="40"/>
  <c r="BM167" i="40"/>
  <c r="BQ280" i="40"/>
  <c r="BS280" i="40" s="1"/>
  <c r="BM280" i="40"/>
  <c r="BO280" i="40"/>
  <c r="BK280" i="40"/>
  <c r="BK307" i="40"/>
  <c r="BO307" i="40"/>
  <c r="BM307" i="40"/>
  <c r="BQ307" i="40"/>
  <c r="BS307" i="40" s="1"/>
  <c r="BO402" i="40"/>
  <c r="BQ402" i="40"/>
  <c r="BK402" i="40"/>
  <c r="BM402" i="40"/>
  <c r="BQ424" i="40"/>
  <c r="BS424" i="40" s="1"/>
  <c r="BK424" i="40"/>
  <c r="BO424" i="40"/>
  <c r="BM424" i="40"/>
  <c r="BQ448" i="40"/>
  <c r="BS448" i="40" s="1"/>
  <c r="BK448" i="40"/>
  <c r="BO448" i="40"/>
  <c r="BM448" i="40"/>
  <c r="BQ493" i="40"/>
  <c r="BS493" i="40" s="1"/>
  <c r="BM493" i="40"/>
  <c r="BO493" i="40"/>
  <c r="BK493" i="40"/>
  <c r="BM509" i="40"/>
  <c r="BK509" i="40"/>
  <c r="BO509" i="40"/>
  <c r="BQ509" i="40"/>
  <c r="BS509" i="40" s="1"/>
  <c r="BK551" i="40"/>
  <c r="BM551" i="40"/>
  <c r="BO551" i="40"/>
  <c r="BQ551" i="40"/>
  <c r="BS551" i="40" s="1"/>
  <c r="BO578" i="40"/>
  <c r="BK578" i="40"/>
  <c r="BM578" i="40"/>
  <c r="BQ578" i="40"/>
  <c r="BS578" i="40" s="1"/>
  <c r="BQ582" i="40"/>
  <c r="BS582" i="40" s="1"/>
  <c r="BO582" i="40"/>
  <c r="BK582" i="40"/>
  <c r="BM582" i="40"/>
  <c r="BO610" i="40"/>
  <c r="BQ610" i="40"/>
  <c r="BS610" i="40" s="1"/>
  <c r="BK610" i="40"/>
  <c r="BM610" i="40"/>
  <c r="BK649" i="40"/>
  <c r="BM649" i="40"/>
  <c r="BO649" i="40"/>
  <c r="BQ649" i="40"/>
  <c r="BS649" i="40" s="1"/>
  <c r="BQ715" i="40"/>
  <c r="BS715" i="40" s="1"/>
  <c r="BO715" i="40"/>
  <c r="BM715" i="40"/>
  <c r="BK715" i="40"/>
  <c r="BM728" i="40"/>
  <c r="BK728" i="40"/>
  <c r="BO728" i="40"/>
  <c r="BQ728" i="40"/>
  <c r="BS728" i="40" s="1"/>
  <c r="BQ164" i="40"/>
  <c r="BS164" i="40" s="1"/>
  <c r="BK164" i="40"/>
  <c r="BM164" i="40"/>
  <c r="BO164" i="40"/>
  <c r="BQ74" i="40"/>
  <c r="BS74" i="40" s="1"/>
  <c r="BO74" i="40"/>
  <c r="BM74" i="40"/>
  <c r="BK74" i="40"/>
  <c r="BO101" i="40"/>
  <c r="BK101" i="40"/>
  <c r="BQ101" i="40"/>
  <c r="BS101" i="40" s="1"/>
  <c r="BM101" i="40"/>
  <c r="BQ114" i="40"/>
  <c r="BS114" i="40" s="1"/>
  <c r="BO114" i="40"/>
  <c r="BK114" i="40"/>
  <c r="BM114" i="40"/>
  <c r="BQ159" i="40"/>
  <c r="BS159" i="40" s="1"/>
  <c r="BO159" i="40"/>
  <c r="BM159" i="40"/>
  <c r="BK159" i="40"/>
  <c r="BO168" i="40"/>
  <c r="BQ168" i="40"/>
  <c r="BS168" i="40" s="1"/>
  <c r="BM168" i="40"/>
  <c r="BK168" i="40"/>
  <c r="BQ200" i="40"/>
  <c r="BO200" i="40"/>
  <c r="BM200" i="40"/>
  <c r="BK200" i="40"/>
  <c r="BO204" i="40"/>
  <c r="BM204" i="40"/>
  <c r="BQ204" i="40"/>
  <c r="BS204" i="40" s="1"/>
  <c r="BK204" i="40"/>
  <c r="BM262" i="40"/>
  <c r="BO262" i="40"/>
  <c r="BQ262" i="40"/>
  <c r="BS262" i="40" s="1"/>
  <c r="BK262" i="40"/>
  <c r="BM294" i="40"/>
  <c r="BO294" i="40"/>
  <c r="BQ294" i="40"/>
  <c r="BS294" i="40" s="1"/>
  <c r="BK294" i="40"/>
  <c r="BQ387" i="40"/>
  <c r="BS387" i="40" s="1"/>
  <c r="BK387" i="40"/>
  <c r="BM387" i="40"/>
  <c r="BO387" i="40"/>
  <c r="BO425" i="40"/>
  <c r="BK425" i="40"/>
  <c r="BQ425" i="40"/>
  <c r="BS425" i="40" s="1"/>
  <c r="BM425" i="40"/>
  <c r="BM458" i="40"/>
  <c r="BO458" i="40"/>
  <c r="BQ458" i="40"/>
  <c r="BS458" i="40" s="1"/>
  <c r="BK458" i="40"/>
  <c r="BK479" i="40"/>
  <c r="BM479" i="40"/>
  <c r="BO479" i="40"/>
  <c r="BQ479" i="40"/>
  <c r="BS479" i="40" s="1"/>
  <c r="BQ498" i="40"/>
  <c r="BS498" i="40" s="1"/>
  <c r="BK498" i="40"/>
  <c r="BM498" i="40"/>
  <c r="BO498" i="40"/>
  <c r="BK547" i="40"/>
  <c r="BQ547" i="40"/>
  <c r="BS547" i="40" s="1"/>
  <c r="BM547" i="40"/>
  <c r="BO547" i="40"/>
  <c r="BK591" i="40"/>
  <c r="BM591" i="40"/>
  <c r="BO591" i="40"/>
  <c r="BQ591" i="40"/>
  <c r="BS591" i="40" s="1"/>
  <c r="BK712" i="40"/>
  <c r="BO712" i="40"/>
  <c r="BQ712" i="40"/>
  <c r="BS712" i="40" s="1"/>
  <c r="BM712" i="40"/>
  <c r="BP16" i="40"/>
  <c r="BP741" i="40" s="1"/>
  <c r="BP629" i="40"/>
  <c r="BP745" i="40" s="1"/>
  <c r="AC744" i="40"/>
  <c r="H627" i="40"/>
  <c r="H441" i="40"/>
  <c r="H743" i="40" s="1"/>
  <c r="DQ740" i="40"/>
  <c r="DS740" i="40"/>
  <c r="DU740" i="40"/>
  <c r="DW740" i="40"/>
  <c r="DY740" i="40"/>
  <c r="EA740" i="40"/>
  <c r="EC740" i="40"/>
  <c r="EE740" i="40"/>
  <c r="EG740" i="40"/>
  <c r="EI740" i="40"/>
  <c r="EQ740" i="40"/>
  <c r="ES740" i="40"/>
  <c r="EU740" i="40"/>
  <c r="FL740" i="40"/>
  <c r="FP740" i="40"/>
  <c r="FT740" i="40"/>
  <c r="FX740" i="40"/>
  <c r="HE740" i="40"/>
  <c r="HI740" i="40"/>
  <c r="AF740" i="40"/>
  <c r="AJ740" i="40"/>
  <c r="AN740" i="40"/>
  <c r="AR740" i="40"/>
  <c r="AV740" i="40"/>
  <c r="AZ740" i="40"/>
  <c r="ED752" i="40"/>
  <c r="EF752" i="40"/>
  <c r="EP752" i="40"/>
  <c r="FK441" i="40"/>
  <c r="FK760" i="40" s="1"/>
  <c r="FO441" i="40"/>
  <c r="FO752" i="40" s="1"/>
  <c r="FW441" i="40"/>
  <c r="FW752" i="40" s="1"/>
  <c r="GJ441" i="40"/>
  <c r="GJ752" i="40" s="1"/>
  <c r="HA760" i="40"/>
  <c r="HF441" i="40"/>
  <c r="HF752" i="40" s="1"/>
  <c r="HH441" i="40"/>
  <c r="HH752" i="40" s="1"/>
  <c r="HJ441" i="40"/>
  <c r="HJ752" i="40" s="1"/>
  <c r="HN441" i="40"/>
  <c r="HN752" i="40" s="1"/>
  <c r="HP441" i="40"/>
  <c r="HP752" i="40" s="1"/>
  <c r="HR441" i="40"/>
  <c r="HR752" i="40" s="1"/>
  <c r="HV441" i="40"/>
  <c r="HV752" i="40" s="1"/>
  <c r="ID441" i="40"/>
  <c r="ID752" i="40" s="1"/>
  <c r="IF441" i="40"/>
  <c r="IF752" i="40" s="1"/>
  <c r="JA441" i="40"/>
  <c r="JA752" i="40" s="1"/>
  <c r="JE441" i="40"/>
  <c r="JE752" i="40" s="1"/>
  <c r="JI441" i="40"/>
  <c r="JI752" i="40" s="1"/>
  <c r="JM441" i="40"/>
  <c r="JM752" i="40" s="1"/>
  <c r="JQ441" i="40"/>
  <c r="JQ752" i="40" s="1"/>
  <c r="JZ441" i="40"/>
  <c r="JZ752" i="40" s="1"/>
  <c r="MD441" i="40"/>
  <c r="MD751" i="40" s="1"/>
  <c r="MP441" i="40"/>
  <c r="MP752" i="40" s="1"/>
  <c r="NP760" i="40"/>
  <c r="NT441" i="40"/>
  <c r="NT752" i="40" s="1"/>
  <c r="NX441" i="40"/>
  <c r="NX752" i="40" s="1"/>
  <c r="OB441" i="40"/>
  <c r="OB752" i="40" s="1"/>
  <c r="OF441" i="40"/>
  <c r="OF752" i="40" s="1"/>
  <c r="OJ441" i="40"/>
  <c r="OJ752" i="40" s="1"/>
  <c r="ON441" i="40"/>
  <c r="ON752" i="40" s="1"/>
  <c r="HM740" i="40"/>
  <c r="HQ740" i="40"/>
  <c r="HU740" i="40"/>
  <c r="IE740" i="40"/>
  <c r="IX740" i="40"/>
  <c r="JB740" i="40"/>
  <c r="JF740" i="40"/>
  <c r="JJ740" i="40"/>
  <c r="JN740" i="40"/>
  <c r="JW740" i="40"/>
  <c r="KA740" i="40"/>
  <c r="KM740" i="40"/>
  <c r="KQ740" i="40"/>
  <c r="KU740" i="40"/>
  <c r="KY740" i="40"/>
  <c r="LC740" i="40"/>
  <c r="LG740" i="40"/>
  <c r="LK740" i="40"/>
  <c r="NQ740" i="40"/>
  <c r="NU740" i="40"/>
  <c r="NY740" i="40"/>
  <c r="OC740" i="40"/>
  <c r="OG740" i="40"/>
  <c r="OK740" i="40"/>
  <c r="OO740" i="40"/>
  <c r="LU743" i="40"/>
  <c r="AB627" i="40"/>
  <c r="AB745" i="40" s="1"/>
  <c r="KD744" i="40"/>
  <c r="P541" i="40"/>
  <c r="W541" i="40"/>
  <c r="Z541" i="40"/>
  <c r="OU744" i="40"/>
  <c r="GV744" i="40"/>
  <c r="R627" i="40"/>
  <c r="R745" i="40" s="1"/>
  <c r="FN441" i="40"/>
  <c r="FN752" i="40" s="1"/>
  <c r="FR441" i="40"/>
  <c r="FR752" i="40" s="1"/>
  <c r="FV441" i="40"/>
  <c r="FV752" i="40" s="1"/>
  <c r="FZ441" i="40"/>
  <c r="FZ752" i="40" s="1"/>
  <c r="GD441" i="40"/>
  <c r="GD752" i="40" s="1"/>
  <c r="GM441" i="40"/>
  <c r="GM752" i="40" s="1"/>
  <c r="HG441" i="40"/>
  <c r="HG752" i="40" s="1"/>
  <c r="HK441" i="40"/>
  <c r="HK752" i="40" s="1"/>
  <c r="HO441" i="40"/>
  <c r="HO752" i="40" s="1"/>
  <c r="HS441" i="40"/>
  <c r="HS752" i="40" s="1"/>
  <c r="HW441" i="40"/>
  <c r="HW752" i="40" s="1"/>
  <c r="IG441" i="40"/>
  <c r="IG752" i="40" s="1"/>
  <c r="IU441" i="40"/>
  <c r="IU751" i="40" s="1"/>
  <c r="IX441" i="40"/>
  <c r="IX752" i="40" s="1"/>
  <c r="JJ441" i="40"/>
  <c r="JJ752" i="40" s="1"/>
  <c r="JN441" i="40"/>
  <c r="JN752" i="40" s="1"/>
  <c r="JW441" i="40"/>
  <c r="JW752" i="40" s="1"/>
  <c r="KO441" i="40"/>
  <c r="KO752" i="40" s="1"/>
  <c r="KS441" i="40"/>
  <c r="KS752" i="40" s="1"/>
  <c r="KW441" i="40"/>
  <c r="KW752" i="40" s="1"/>
  <c r="LA441" i="40"/>
  <c r="LA752" i="40" s="1"/>
  <c r="LE441" i="40"/>
  <c r="LE752" i="40" s="1"/>
  <c r="LI441" i="40"/>
  <c r="LI752" i="40" s="1"/>
  <c r="LQ441" i="40"/>
  <c r="LQ748" i="40" s="1"/>
  <c r="ME441" i="40"/>
  <c r="ME752" i="40" s="1"/>
  <c r="MI441" i="40"/>
  <c r="MI752" i="40" s="1"/>
  <c r="MM441" i="40"/>
  <c r="MM752" i="40" s="1"/>
  <c r="MQ441" i="40"/>
  <c r="MQ752" i="40" s="1"/>
  <c r="MU441" i="40"/>
  <c r="MU752" i="40" s="1"/>
  <c r="MY441" i="40"/>
  <c r="MY752" i="40" s="1"/>
  <c r="NC441" i="40"/>
  <c r="NC748" i="40" s="1"/>
  <c r="NQ441" i="40"/>
  <c r="NQ752" i="40" s="1"/>
  <c r="NU441" i="40"/>
  <c r="NU752" i="40" s="1"/>
  <c r="NY441" i="40"/>
  <c r="NY752" i="40" s="1"/>
  <c r="OC441" i="40"/>
  <c r="OC752" i="40" s="1"/>
  <c r="OG441" i="40"/>
  <c r="OG752" i="40" s="1"/>
  <c r="OK441" i="40"/>
  <c r="OK752" i="40" s="1"/>
  <c r="OO441" i="40"/>
  <c r="OO748" i="40" s="1"/>
  <c r="EV744" i="40"/>
  <c r="H277" i="40"/>
  <c r="AB441" i="40"/>
  <c r="AB743" i="40" s="1"/>
  <c r="HA751" i="40"/>
  <c r="NP441" i="40"/>
  <c r="NP751" i="40" s="1"/>
  <c r="P441" i="40"/>
  <c r="P743" i="40" s="1"/>
  <c r="W441" i="40"/>
  <c r="W743" i="40" s="1"/>
  <c r="Z441" i="40"/>
  <c r="Z743" i="40" s="1"/>
  <c r="KY441" i="40"/>
  <c r="KY752" i="40" s="1"/>
  <c r="DS752" i="40"/>
  <c r="DW752" i="40"/>
  <c r="EA752" i="40"/>
  <c r="EE752" i="40"/>
  <c r="EI752" i="40"/>
  <c r="ES752" i="40"/>
  <c r="FL441" i="40"/>
  <c r="FL752" i="40" s="1"/>
  <c r="HE441" i="40"/>
  <c r="HE752" i="40" s="1"/>
  <c r="HI441" i="40"/>
  <c r="HI752" i="40" s="1"/>
  <c r="HM441" i="40"/>
  <c r="HM752" i="40" s="1"/>
  <c r="HQ441" i="40"/>
  <c r="HQ752" i="40" s="1"/>
  <c r="HU441" i="40"/>
  <c r="HU752" i="40" s="1"/>
  <c r="IE441" i="40"/>
  <c r="IE752" i="40" s="1"/>
  <c r="IZ441" i="40"/>
  <c r="IZ752" i="40" s="1"/>
  <c r="JD441" i="40"/>
  <c r="JD752" i="40" s="1"/>
  <c r="JH441" i="40"/>
  <c r="JH752" i="40" s="1"/>
  <c r="JL441" i="40"/>
  <c r="JL752" i="40" s="1"/>
  <c r="JP441" i="40"/>
  <c r="JP752" i="40" s="1"/>
  <c r="JY441" i="40"/>
  <c r="JY752" i="40" s="1"/>
  <c r="KQ441" i="40"/>
  <c r="KQ752" i="40" s="1"/>
  <c r="KU441" i="40"/>
  <c r="KU752" i="40" s="1"/>
  <c r="LC441" i="40"/>
  <c r="LC752" i="40" s="1"/>
  <c r="LG441" i="40"/>
  <c r="LG752" i="40" s="1"/>
  <c r="LK441" i="40"/>
  <c r="LK752" i="40" s="1"/>
  <c r="MC760" i="40"/>
  <c r="MG441" i="40"/>
  <c r="MG752" i="40" s="1"/>
  <c r="MK441" i="40"/>
  <c r="MK752" i="40" s="1"/>
  <c r="MO441" i="40"/>
  <c r="MO752" i="40" s="1"/>
  <c r="MS441" i="40"/>
  <c r="MS752" i="40" s="1"/>
  <c r="MW441" i="40"/>
  <c r="MW752" i="40" s="1"/>
  <c r="NA441" i="40"/>
  <c r="NA752" i="40" s="1"/>
  <c r="NO760" i="40"/>
  <c r="NS441" i="40"/>
  <c r="NS752" i="40" s="1"/>
  <c r="NW441" i="40"/>
  <c r="NW752" i="40" s="1"/>
  <c r="OA441" i="40"/>
  <c r="OA752" i="40" s="1"/>
  <c r="OE441" i="40"/>
  <c r="OE752" i="40" s="1"/>
  <c r="OI441" i="40"/>
  <c r="OI752" i="40" s="1"/>
  <c r="OM441" i="40"/>
  <c r="OM752" i="40" s="1"/>
  <c r="FB743" i="40"/>
  <c r="OW743" i="40"/>
  <c r="H606" i="40"/>
  <c r="H744" i="40" s="1"/>
  <c r="Y606" i="40"/>
  <c r="LY745" i="40"/>
  <c r="P277" i="40"/>
  <c r="W277" i="40"/>
  <c r="Z277" i="40"/>
  <c r="DP441" i="40"/>
  <c r="DP760" i="40" s="1"/>
  <c r="GS261" i="40"/>
  <c r="KH743" i="40"/>
  <c r="GP743" i="40"/>
  <c r="NK743" i="40"/>
  <c r="P202" i="40"/>
  <c r="W202" i="40"/>
  <c r="Z202" i="40"/>
  <c r="IL257" i="40"/>
  <c r="NH257" i="40"/>
  <c r="DR743" i="40"/>
  <c r="DR740" i="40" s="1"/>
  <c r="DR752" i="40"/>
  <c r="FF760" i="40"/>
  <c r="FS743" i="40"/>
  <c r="FS740" i="40" s="1"/>
  <c r="FS441" i="40"/>
  <c r="FS752" i="40" s="1"/>
  <c r="GA743" i="40"/>
  <c r="GA740" i="40" s="1"/>
  <c r="GA441" i="40"/>
  <c r="GA752" i="40" s="1"/>
  <c r="GO743" i="40"/>
  <c r="GO740" i="40" s="1"/>
  <c r="GO441" i="40"/>
  <c r="GO752" i="40" s="1"/>
  <c r="X27" i="40"/>
  <c r="X14" i="40" s="1"/>
  <c r="GX50" i="40"/>
  <c r="GX261" i="40"/>
  <c r="AG743" i="40"/>
  <c r="AG740" i="40" s="1"/>
  <c r="AW743" i="40"/>
  <c r="AW740" i="40" s="1"/>
  <c r="KR441" i="40"/>
  <c r="KR752" i="40" s="1"/>
  <c r="KZ441" i="40"/>
  <c r="KZ752" i="40" s="1"/>
  <c r="LH441" i="40"/>
  <c r="LH752" i="40" s="1"/>
  <c r="MH441" i="40"/>
  <c r="MH752" i="40" s="1"/>
  <c r="MT441" i="40"/>
  <c r="MT752" i="40" s="1"/>
  <c r="DT752" i="40"/>
  <c r="DX752" i="40"/>
  <c r="EB752" i="40"/>
  <c r="ET752" i="40"/>
  <c r="FM441" i="40"/>
  <c r="FM752" i="40" s="1"/>
  <c r="FQ441" i="40"/>
  <c r="FQ752" i="40" s="1"/>
  <c r="FU441" i="40"/>
  <c r="FU752" i="40" s="1"/>
  <c r="FY441" i="40"/>
  <c r="FY752" i="40" s="1"/>
  <c r="GC441" i="40"/>
  <c r="GC752" i="40" s="1"/>
  <c r="GL441" i="40"/>
  <c r="GL752" i="40" s="1"/>
  <c r="IO442" i="40"/>
  <c r="GK740" i="40"/>
  <c r="ME740" i="40"/>
  <c r="MI740" i="40"/>
  <c r="MM740" i="40"/>
  <c r="MQ740" i="40"/>
  <c r="MU740" i="40"/>
  <c r="MY740" i="40"/>
  <c r="NC740" i="40"/>
  <c r="NP740" i="40"/>
  <c r="NT740" i="40"/>
  <c r="NX740" i="40"/>
  <c r="OB740" i="40"/>
  <c r="OF740" i="40"/>
  <c r="OJ740" i="40"/>
  <c r="ON740" i="40"/>
  <c r="Q541" i="40"/>
  <c r="X541" i="40"/>
  <c r="AA541" i="40"/>
  <c r="NG745" i="40"/>
  <c r="IQ494" i="40"/>
  <c r="NH659" i="40"/>
  <c r="OQ745" i="40"/>
  <c r="GS677" i="40"/>
  <c r="NH680" i="40"/>
  <c r="OX704" i="40"/>
  <c r="KN749" i="40"/>
  <c r="KV441" i="40"/>
  <c r="KV752" i="40" s="1"/>
  <c r="LD441" i="40"/>
  <c r="LD752" i="40" s="1"/>
  <c r="LP441" i="40"/>
  <c r="LP752" i="40" s="1"/>
  <c r="ML441" i="40"/>
  <c r="ML752" i="40" s="1"/>
  <c r="NB441" i="40"/>
  <c r="NB752" i="40" s="1"/>
  <c r="FN740" i="40"/>
  <c r="FR740" i="40"/>
  <c r="FV740" i="40"/>
  <c r="FZ740" i="40"/>
  <c r="GD740" i="40"/>
  <c r="GM740" i="40"/>
  <c r="IM743" i="40"/>
  <c r="OY418" i="40"/>
  <c r="Q420" i="40"/>
  <c r="IN55" i="40"/>
  <c r="KC60" i="40"/>
  <c r="KI114" i="40"/>
  <c r="H127" i="40"/>
  <c r="Y127" i="40"/>
  <c r="IQ152" i="40"/>
  <c r="KG156" i="40"/>
  <c r="NJ439" i="40"/>
  <c r="NM476" i="40"/>
  <c r="EX743" i="40"/>
  <c r="NF330" i="40"/>
  <c r="NH426" i="40"/>
  <c r="NH435" i="40"/>
  <c r="OS743" i="40"/>
  <c r="IL578" i="40"/>
  <c r="LZ579" i="40"/>
  <c r="KI58" i="40"/>
  <c r="NH100" i="40"/>
  <c r="P127" i="40"/>
  <c r="IP234" i="40"/>
  <c r="NJ416" i="40"/>
  <c r="KG60" i="40"/>
  <c r="NG743" i="40"/>
  <c r="Q606" i="40"/>
  <c r="X606" i="40"/>
  <c r="IP364" i="40"/>
  <c r="GW368" i="40"/>
  <c r="Q341" i="40"/>
  <c r="AA341" i="40"/>
  <c r="OX418" i="40"/>
  <c r="R420" i="40"/>
  <c r="AB420" i="40"/>
  <c r="Y420" i="40"/>
  <c r="DM441" i="40"/>
  <c r="DM760" i="40" s="1"/>
  <c r="IT441" i="40"/>
  <c r="IT755" i="40" s="1"/>
  <c r="JB441" i="40"/>
  <c r="JB752" i="40" s="1"/>
  <c r="R441" i="40"/>
  <c r="R743" i="40" s="1"/>
  <c r="IK743" i="40"/>
  <c r="KD743" i="40"/>
  <c r="KI63" i="40"/>
  <c r="LV66" i="40"/>
  <c r="LZ68" i="40"/>
  <c r="NH70" i="40"/>
  <c r="OX72" i="40"/>
  <c r="KJ114" i="40"/>
  <c r="W127" i="40"/>
  <c r="Z127" i="40"/>
  <c r="H202" i="40"/>
  <c r="Y202" i="40"/>
  <c r="IL234" i="40"/>
  <c r="NL426" i="40"/>
  <c r="X420" i="40"/>
  <c r="AA420" i="40"/>
  <c r="NJ435" i="40"/>
  <c r="GS20" i="40"/>
  <c r="KI22" i="40"/>
  <c r="KE63" i="40"/>
  <c r="KE114" i="40"/>
  <c r="LX172" i="40"/>
  <c r="GU177" i="40"/>
  <c r="LZ188" i="40"/>
  <c r="IN234" i="40"/>
  <c r="OY280" i="40"/>
  <c r="KI376" i="40"/>
  <c r="KE383" i="40"/>
  <c r="NF416" i="40"/>
  <c r="NM426" i="40"/>
  <c r="NL435" i="40"/>
  <c r="LS442" i="40"/>
  <c r="OQ442" i="40"/>
  <c r="MX743" i="40"/>
  <c r="MX740" i="40" s="1"/>
  <c r="MX441" i="40"/>
  <c r="MX752" i="40" s="1"/>
  <c r="KB743" i="40"/>
  <c r="GW491" i="40"/>
  <c r="DJ31" i="40"/>
  <c r="NH24" i="40"/>
  <c r="AA27" i="40"/>
  <c r="AA14" i="40" s="1"/>
  <c r="IP55" i="40"/>
  <c r="IN56" i="40"/>
  <c r="IJ176" i="40"/>
  <c r="Q127" i="40"/>
  <c r="LZ280" i="40"/>
  <c r="H27" i="40"/>
  <c r="H14" i="40" s="1"/>
  <c r="Y27" i="40"/>
  <c r="Y14" i="40" s="1"/>
  <c r="GS48" i="40"/>
  <c r="GW50" i="40"/>
  <c r="IL52" i="40"/>
  <c r="IL55" i="40"/>
  <c r="KE58" i="40"/>
  <c r="NJ100" i="40"/>
  <c r="OR123" i="40"/>
  <c r="KE156" i="40"/>
  <c r="Q202" i="40"/>
  <c r="X202" i="40"/>
  <c r="AA202" i="40"/>
  <c r="R202" i="40"/>
  <c r="AB202" i="40"/>
  <c r="KJ376" i="40"/>
  <c r="GB743" i="40"/>
  <c r="GB740" i="40" s="1"/>
  <c r="GB441" i="40"/>
  <c r="GB752" i="40" s="1"/>
  <c r="HD749" i="40"/>
  <c r="HL743" i="40"/>
  <c r="HL740" i="40" s="1"/>
  <c r="HL441" i="40"/>
  <c r="HL752" i="40" s="1"/>
  <c r="HT743" i="40"/>
  <c r="HT740" i="40" s="1"/>
  <c r="HT441" i="40"/>
  <c r="HT752" i="40" s="1"/>
  <c r="IH743" i="40"/>
  <c r="IH740" i="40" s="1"/>
  <c r="IH441" i="40"/>
  <c r="IH752" i="40" s="1"/>
  <c r="GU491" i="40"/>
  <c r="GQ491" i="40"/>
  <c r="FP441" i="40"/>
  <c r="FP752" i="40" s="1"/>
  <c r="FT441" i="40"/>
  <c r="FT752" i="40" s="1"/>
  <c r="FX441" i="40"/>
  <c r="FX752" i="40" s="1"/>
  <c r="GK441" i="40"/>
  <c r="GK752" i="40" s="1"/>
  <c r="HG740" i="40"/>
  <c r="HK740" i="40"/>
  <c r="HO740" i="40"/>
  <c r="HS740" i="40"/>
  <c r="HW740" i="40"/>
  <c r="IG740" i="40"/>
  <c r="KO740" i="40"/>
  <c r="KS740" i="40"/>
  <c r="KW740" i="40"/>
  <c r="LA740" i="40"/>
  <c r="LE740" i="40"/>
  <c r="LI740" i="40"/>
  <c r="LQ740" i="40"/>
  <c r="MC740" i="40"/>
  <c r="MG740" i="40"/>
  <c r="MK740" i="40"/>
  <c r="MO740" i="40"/>
  <c r="MS740" i="40"/>
  <c r="MW740" i="40"/>
  <c r="NA740" i="40"/>
  <c r="II743" i="40"/>
  <c r="LS743" i="40"/>
  <c r="NL476" i="40"/>
  <c r="IJ578" i="40"/>
  <c r="LX579" i="40"/>
  <c r="NL584" i="40"/>
  <c r="GS588" i="40"/>
  <c r="NL626" i="40"/>
  <c r="GV745" i="40"/>
  <c r="LU745" i="40"/>
  <c r="NF634" i="40"/>
  <c r="DJ637" i="40"/>
  <c r="NM659" i="40"/>
  <c r="GX677" i="40"/>
  <c r="NM680" i="40"/>
  <c r="OV704" i="40"/>
  <c r="DQ752" i="40"/>
  <c r="DU752" i="40"/>
  <c r="DY752" i="40"/>
  <c r="EC752" i="40"/>
  <c r="EG752" i="40"/>
  <c r="EQ752" i="40"/>
  <c r="EU752" i="40"/>
  <c r="JF441" i="40"/>
  <c r="JF752" i="40" s="1"/>
  <c r="KA441" i="40"/>
  <c r="KA752" i="40" s="1"/>
  <c r="MD760" i="40"/>
  <c r="IL465" i="40"/>
  <c r="NJ469" i="40"/>
  <c r="GP442" i="40"/>
  <c r="IP471" i="40"/>
  <c r="Y441" i="40"/>
  <c r="Y743" i="40" s="1"/>
  <c r="NO740" i="40"/>
  <c r="NS740" i="40"/>
  <c r="NW740" i="40"/>
  <c r="OA740" i="40"/>
  <c r="OE740" i="40"/>
  <c r="OI740" i="40"/>
  <c r="OM740" i="40"/>
  <c r="NH476" i="40"/>
  <c r="IL494" i="40"/>
  <c r="IN578" i="40"/>
  <c r="LT579" i="40"/>
  <c r="NJ584" i="40"/>
  <c r="GR745" i="40"/>
  <c r="NJ634" i="40"/>
  <c r="NJ659" i="40"/>
  <c r="GU677" i="40"/>
  <c r="NJ680" i="40"/>
  <c r="OR704" i="40"/>
  <c r="HD760" i="40"/>
  <c r="AH740" i="40"/>
  <c r="AL740" i="40"/>
  <c r="AP740" i="40"/>
  <c r="AT740" i="40"/>
  <c r="AX740" i="40"/>
  <c r="BB740" i="40"/>
  <c r="IZ740" i="40"/>
  <c r="JD740" i="40"/>
  <c r="JH740" i="40"/>
  <c r="JL740" i="40"/>
  <c r="JP740" i="40"/>
  <c r="JY740" i="40"/>
  <c r="NJ476" i="40"/>
  <c r="IN494" i="40"/>
  <c r="OQ744" i="40"/>
  <c r="KH744" i="40"/>
  <c r="IP578" i="40"/>
  <c r="LV579" i="40"/>
  <c r="EZ744" i="40"/>
  <c r="AA606" i="40"/>
  <c r="IO745" i="40"/>
  <c r="NK745" i="40"/>
  <c r="NL659" i="40"/>
  <c r="GW677" i="40"/>
  <c r="NL680" i="40"/>
  <c r="OT704" i="40"/>
  <c r="IN733" i="40"/>
  <c r="IP152" i="40"/>
  <c r="IL168" i="40"/>
  <c r="KG170" i="40"/>
  <c r="MA172" i="40"/>
  <c r="NH173" i="40"/>
  <c r="OX175" i="40"/>
  <c r="IN176" i="40"/>
  <c r="GX177" i="40"/>
  <c r="LX179" i="40"/>
  <c r="LZ184" i="40"/>
  <c r="LV188" i="40"/>
  <c r="OY192" i="40"/>
  <c r="NM196" i="40"/>
  <c r="IP56" i="40"/>
  <c r="OV123" i="40"/>
  <c r="DJ129" i="40"/>
  <c r="GS139" i="40"/>
  <c r="DJ146" i="40"/>
  <c r="GU20" i="40"/>
  <c r="KC22" i="40"/>
  <c r="NJ24" i="40"/>
  <c r="DJ33" i="40"/>
  <c r="GU48" i="40"/>
  <c r="GW51" i="40"/>
  <c r="IN52" i="40"/>
  <c r="IL53" i="40"/>
  <c r="KG58" i="40"/>
  <c r="OX123" i="40"/>
  <c r="IL152" i="40"/>
  <c r="GW20" i="40"/>
  <c r="KE22" i="40"/>
  <c r="NL24" i="40"/>
  <c r="GW48" i="40"/>
  <c r="GS50" i="40"/>
  <c r="IL56" i="40"/>
  <c r="IJ56" i="40"/>
  <c r="IJ57" i="40"/>
  <c r="KI60" i="40"/>
  <c r="KG64" i="40"/>
  <c r="MA66" i="40"/>
  <c r="LX68" i="40"/>
  <c r="NH69" i="40"/>
  <c r="NM70" i="40"/>
  <c r="OX71" i="40"/>
  <c r="OV72" i="40"/>
  <c r="OT123" i="40"/>
  <c r="Q277" i="40"/>
  <c r="X277" i="40"/>
  <c r="AA277" i="40"/>
  <c r="GZ760" i="40"/>
  <c r="GZ756" i="40"/>
  <c r="IN257" i="40"/>
  <c r="NJ257" i="40"/>
  <c r="IN258" i="40"/>
  <c r="GU261" i="40"/>
  <c r="IQ312" i="40"/>
  <c r="NL257" i="40"/>
  <c r="IP257" i="40"/>
  <c r="GW261" i="40"/>
  <c r="Y277" i="40"/>
  <c r="GQ20" i="40"/>
  <c r="KG22" i="40"/>
  <c r="NF24" i="40"/>
  <c r="Q27" i="40"/>
  <c r="Q14" i="40" s="1"/>
  <c r="GQ48" i="40"/>
  <c r="GU50" i="40"/>
  <c r="IJ52" i="40"/>
  <c r="KE60" i="40"/>
  <c r="KC61" i="40"/>
  <c r="KG63" i="40"/>
  <c r="LX66" i="40"/>
  <c r="NJ70" i="40"/>
  <c r="NM100" i="40"/>
  <c r="NL100" i="40"/>
  <c r="GW139" i="40"/>
  <c r="IN152" i="40"/>
  <c r="KC156" i="40"/>
  <c r="LX166" i="40"/>
  <c r="KE170" i="40"/>
  <c r="LZ172" i="40"/>
  <c r="IL176" i="40"/>
  <c r="GW177" i="40"/>
  <c r="LV179" i="40"/>
  <c r="MA188" i="40"/>
  <c r="OX192" i="40"/>
  <c r="NL196" i="40"/>
  <c r="FH760" i="40"/>
  <c r="KG456" i="40"/>
  <c r="KC456" i="40"/>
  <c r="KE456" i="40"/>
  <c r="IP52" i="40"/>
  <c r="IQ55" i="40"/>
  <c r="KJ58" i="40"/>
  <c r="KJ63" i="40"/>
  <c r="LZ66" i="40"/>
  <c r="LV68" i="40"/>
  <c r="NL70" i="40"/>
  <c r="OT72" i="40"/>
  <c r="GU101" i="40"/>
  <c r="OV101" i="40"/>
  <c r="LX113" i="40"/>
  <c r="KG114" i="40"/>
  <c r="X127" i="40"/>
  <c r="AA127" i="40"/>
  <c r="GU139" i="40"/>
  <c r="KI156" i="40"/>
  <c r="KI170" i="40"/>
  <c r="LV172" i="40"/>
  <c r="OY175" i="40"/>
  <c r="IP176" i="40"/>
  <c r="GS177" i="40"/>
  <c r="LZ179" i="40"/>
  <c r="MA184" i="40"/>
  <c r="LX188" i="40"/>
  <c r="IQ234" i="40"/>
  <c r="NF257" i="40"/>
  <c r="GX273" i="40"/>
  <c r="AB277" i="40"/>
  <c r="H420" i="40"/>
  <c r="AK743" i="40"/>
  <c r="AK740" i="40" s="1"/>
  <c r="AO743" i="40"/>
  <c r="AO740" i="40" s="1"/>
  <c r="OT418" i="40"/>
  <c r="NH439" i="40"/>
  <c r="NF439" i="40"/>
  <c r="KI456" i="40"/>
  <c r="IJ364" i="40"/>
  <c r="GQ368" i="40"/>
  <c r="X341" i="40"/>
  <c r="KG383" i="40"/>
  <c r="LZ387" i="40"/>
  <c r="OT392" i="40"/>
  <c r="OV415" i="40"/>
  <c r="NL416" i="40"/>
  <c r="NF440" i="40"/>
  <c r="DO441" i="40"/>
  <c r="DO760" i="40" s="1"/>
  <c r="DZ752" i="40"/>
  <c r="KM760" i="40"/>
  <c r="GU474" i="40"/>
  <c r="NF476" i="40"/>
  <c r="LX318" i="40"/>
  <c r="LX317" i="40" s="1"/>
  <c r="AB341" i="40"/>
  <c r="IL364" i="40"/>
  <c r="GS368" i="40"/>
  <c r="KE376" i="40"/>
  <c r="KI383" i="40"/>
  <c r="NH416" i="40"/>
  <c r="P420" i="40"/>
  <c r="W420" i="40"/>
  <c r="Z420" i="40"/>
  <c r="NM435" i="40"/>
  <c r="ER752" i="40"/>
  <c r="KJ456" i="40"/>
  <c r="H341" i="40"/>
  <c r="Y341" i="40"/>
  <c r="IP359" i="40"/>
  <c r="IN364" i="40"/>
  <c r="GU368" i="40"/>
  <c r="DJ372" i="40"/>
  <c r="KG376" i="40"/>
  <c r="KC383" i="40"/>
  <c r="IP401" i="40"/>
  <c r="IP398" i="40" s="1"/>
  <c r="OR417" i="40"/>
  <c r="OV418" i="40"/>
  <c r="NJ426" i="40"/>
  <c r="NJ438" i="40"/>
  <c r="NL439" i="40"/>
  <c r="DV752" i="40"/>
  <c r="EH752" i="40"/>
  <c r="NI442" i="40"/>
  <c r="NI743" i="40"/>
  <c r="GS491" i="40"/>
  <c r="R541" i="40"/>
  <c r="AB541" i="40"/>
  <c r="IN581" i="40"/>
  <c r="IN583" i="40"/>
  <c r="NF584" i="40"/>
  <c r="IL589" i="40"/>
  <c r="NL595" i="40"/>
  <c r="BL608" i="40"/>
  <c r="R606" i="40"/>
  <c r="AB606" i="40"/>
  <c r="IJ494" i="40"/>
  <c r="Q441" i="40"/>
  <c r="Q743" i="40" s="1"/>
  <c r="X441" i="40"/>
  <c r="X743" i="40" s="1"/>
  <c r="AA441" i="40"/>
  <c r="AA743" i="40" s="1"/>
  <c r="GS523" i="40"/>
  <c r="NL536" i="40"/>
  <c r="Q627" i="40"/>
  <c r="Q745" i="40" s="1"/>
  <c r="X627" i="40"/>
  <c r="AA627" i="40"/>
  <c r="AA745" i="40" s="1"/>
  <c r="IK745" i="40"/>
  <c r="EX745" i="40"/>
  <c r="FB745" i="40"/>
  <c r="IN726" i="40"/>
  <c r="GQ727" i="40"/>
  <c r="LX728" i="40"/>
  <c r="KI526" i="40"/>
  <c r="KE531" i="40"/>
  <c r="LZ534" i="40"/>
  <c r="NH584" i="40"/>
  <c r="P606" i="40"/>
  <c r="P744" i="40" s="1"/>
  <c r="W606" i="40"/>
  <c r="Z606" i="40"/>
  <c r="IP494" i="40"/>
  <c r="LV590" i="40"/>
  <c r="NH596" i="40"/>
  <c r="Y627" i="40"/>
  <c r="Y745" i="40" s="1"/>
  <c r="NH634" i="40"/>
  <c r="NL634" i="40"/>
  <c r="NF659" i="40"/>
  <c r="GQ677" i="40"/>
  <c r="IJ678" i="40"/>
  <c r="NF680" i="40"/>
  <c r="IN694" i="40"/>
  <c r="GQ699" i="40"/>
  <c r="NF703" i="40"/>
  <c r="GU705" i="40"/>
  <c r="LT708" i="40"/>
  <c r="AC713" i="40"/>
  <c r="AC745" i="40" s="1"/>
  <c r="BP143" i="40"/>
  <c r="MJ743" i="40"/>
  <c r="MJ740" i="40" s="1"/>
  <c r="MJ441" i="40"/>
  <c r="MJ752" i="40" s="1"/>
  <c r="MZ743" i="40"/>
  <c r="MZ740" i="40" s="1"/>
  <c r="MZ441" i="40"/>
  <c r="MZ752" i="40" s="1"/>
  <c r="NF488" i="40"/>
  <c r="NE743" i="40"/>
  <c r="GX505" i="40"/>
  <c r="GQ505" i="40"/>
  <c r="W27" i="40"/>
  <c r="W14" i="40" s="1"/>
  <c r="DJ32" i="40"/>
  <c r="GQ50" i="40"/>
  <c r="GW101" i="40"/>
  <c r="GS51" i="40"/>
  <c r="IP53" i="40"/>
  <c r="IJ55" i="40"/>
  <c r="KC58" i="40"/>
  <c r="KG61" i="40"/>
  <c r="KC63" i="40"/>
  <c r="MA68" i="40"/>
  <c r="NL69" i="40"/>
  <c r="OY72" i="40"/>
  <c r="NF100" i="40"/>
  <c r="OR101" i="40"/>
  <c r="LT113" i="40"/>
  <c r="GX139" i="40"/>
  <c r="BL143" i="40"/>
  <c r="IJ152" i="40"/>
  <c r="MA166" i="40"/>
  <c r="KJ170" i="40"/>
  <c r="OT175" i="40"/>
  <c r="MA179" i="40"/>
  <c r="LV184" i="40"/>
  <c r="OT192" i="40"/>
  <c r="NH196" i="40"/>
  <c r="IJ234" i="40"/>
  <c r="IQ257" i="40"/>
  <c r="OY257" i="40"/>
  <c r="GQ261" i="40"/>
  <c r="AC306" i="40"/>
  <c r="AC742" i="40" s="1"/>
  <c r="IN312" i="40"/>
  <c r="AB27" i="40"/>
  <c r="AB14" i="40" s="1"/>
  <c r="DJ34" i="40"/>
  <c r="GU51" i="40"/>
  <c r="IJ53" i="40"/>
  <c r="IQ56" i="40"/>
  <c r="IP57" i="40"/>
  <c r="KJ60" i="40"/>
  <c r="KI61" i="40"/>
  <c r="KE64" i="40"/>
  <c r="LT68" i="40"/>
  <c r="NF69" i="40"/>
  <c r="OV71" i="40"/>
  <c r="OR72" i="40"/>
  <c r="GS101" i="40"/>
  <c r="OT101" i="40"/>
  <c r="LV113" i="40"/>
  <c r="OY123" i="40"/>
  <c r="GQ139" i="40"/>
  <c r="BN143" i="40"/>
  <c r="KJ156" i="40"/>
  <c r="LV166" i="40"/>
  <c r="IQ168" i="40"/>
  <c r="KC170" i="40"/>
  <c r="NM173" i="40"/>
  <c r="OV175" i="40"/>
  <c r="LT179" i="40"/>
  <c r="LX184" i="40"/>
  <c r="OV192" i="40"/>
  <c r="NJ196" i="40"/>
  <c r="IJ257" i="40"/>
  <c r="IL258" i="40"/>
  <c r="GW273" i="40"/>
  <c r="LX280" i="40"/>
  <c r="IP312" i="40"/>
  <c r="LW317" i="40"/>
  <c r="LV318" i="40"/>
  <c r="LV317" i="40" s="1"/>
  <c r="NL330" i="40"/>
  <c r="IN359" i="40"/>
  <c r="LX387" i="40"/>
  <c r="OR392" i="40"/>
  <c r="IN401" i="40"/>
  <c r="IN398" i="40" s="1"/>
  <c r="OT415" i="40"/>
  <c r="NM416" i="40"/>
  <c r="OX417" i="40"/>
  <c r="NH438" i="40"/>
  <c r="NM439" i="40"/>
  <c r="NL440" i="40"/>
  <c r="IW441" i="40"/>
  <c r="IW749" i="40" s="1"/>
  <c r="KM756" i="40"/>
  <c r="MC441" i="40"/>
  <c r="MC757" i="40" s="1"/>
  <c r="NO441" i="40"/>
  <c r="NO755" i="40" s="1"/>
  <c r="IK442" i="40"/>
  <c r="OS442" i="40"/>
  <c r="GR442" i="40"/>
  <c r="KH442" i="40"/>
  <c r="NH469" i="40"/>
  <c r="NG442" i="40"/>
  <c r="GW470" i="40"/>
  <c r="IV441" i="40"/>
  <c r="IV757" i="40" s="1"/>
  <c r="IY743" i="40"/>
  <c r="IY740" i="40" s="1"/>
  <c r="IY441" i="40"/>
  <c r="IY752" i="40" s="1"/>
  <c r="JC743" i="40"/>
  <c r="JC740" i="40" s="1"/>
  <c r="JC441" i="40"/>
  <c r="JC752" i="40" s="1"/>
  <c r="JG743" i="40"/>
  <c r="JG740" i="40" s="1"/>
  <c r="JG441" i="40"/>
  <c r="JG752" i="40" s="1"/>
  <c r="JK743" i="40"/>
  <c r="JK740" i="40" s="1"/>
  <c r="JK441" i="40"/>
  <c r="JK752" i="40" s="1"/>
  <c r="JO743" i="40"/>
  <c r="JO740" i="40" s="1"/>
  <c r="JO441" i="40"/>
  <c r="JO752" i="40" s="1"/>
  <c r="JX743" i="40"/>
  <c r="JX740" i="40" s="1"/>
  <c r="JX441" i="40"/>
  <c r="JX752" i="40" s="1"/>
  <c r="GS474" i="40"/>
  <c r="GR743" i="40"/>
  <c r="GW505" i="40"/>
  <c r="GQ523" i="40"/>
  <c r="NJ536" i="40"/>
  <c r="H541" i="40"/>
  <c r="Y541" i="40"/>
  <c r="GQ588" i="40"/>
  <c r="LT590" i="40"/>
  <c r="NF596" i="40"/>
  <c r="DJ630" i="40"/>
  <c r="IL733" i="40"/>
  <c r="KB442" i="40"/>
  <c r="MR743" i="40"/>
  <c r="MR740" i="40" s="1"/>
  <c r="MR441" i="40"/>
  <c r="MR752" i="40" s="1"/>
  <c r="OS744" i="40"/>
  <c r="GT745" i="40"/>
  <c r="GU631" i="40"/>
  <c r="II442" i="40"/>
  <c r="GX470" i="40"/>
  <c r="GQ470" i="40"/>
  <c r="MF743" i="40"/>
  <c r="MF740" i="40" s="1"/>
  <c r="MF441" i="40"/>
  <c r="MF752" i="40" s="1"/>
  <c r="MV743" i="40"/>
  <c r="MV740" i="40" s="1"/>
  <c r="MV441" i="40"/>
  <c r="MV752" i="40" s="1"/>
  <c r="KF743" i="40"/>
  <c r="GQ51" i="40"/>
  <c r="OR71" i="40"/>
  <c r="OX101" i="40"/>
  <c r="LZ113" i="40"/>
  <c r="LZ166" i="40"/>
  <c r="MB166" i="40" s="1"/>
  <c r="IN168" i="40"/>
  <c r="LT172" i="40"/>
  <c r="NJ173" i="40"/>
  <c r="GQ177" i="40"/>
  <c r="LT188" i="40"/>
  <c r="IP258" i="40"/>
  <c r="GS273" i="40"/>
  <c r="GS303" i="40"/>
  <c r="IL312" i="40"/>
  <c r="LZ318" i="40"/>
  <c r="LZ317" i="40" s="1"/>
  <c r="NH330" i="40"/>
  <c r="IJ359" i="40"/>
  <c r="KC376" i="40"/>
  <c r="LT387" i="40"/>
  <c r="OV392" i="40"/>
  <c r="IJ401" i="40"/>
  <c r="IJ398" i="40" s="1"/>
  <c r="OX415" i="40"/>
  <c r="OT417" i="40"/>
  <c r="NL438" i="40"/>
  <c r="NH440" i="40"/>
  <c r="FG760" i="40"/>
  <c r="GT442" i="40"/>
  <c r="LW442" i="40"/>
  <c r="OU442" i="40"/>
  <c r="OW442" i="40"/>
  <c r="GV442" i="40"/>
  <c r="KD442" i="40"/>
  <c r="NL469" i="40"/>
  <c r="NK442" i="40"/>
  <c r="GS470" i="40"/>
  <c r="GW474" i="40"/>
  <c r="GV743" i="40"/>
  <c r="GS505" i="40"/>
  <c r="GU523" i="40"/>
  <c r="NM536" i="40"/>
  <c r="NF536" i="40"/>
  <c r="GU588" i="40"/>
  <c r="LX590" i="40"/>
  <c r="NJ596" i="40"/>
  <c r="IP733" i="40"/>
  <c r="DN441" i="40"/>
  <c r="DN760" i="40" s="1"/>
  <c r="LY442" i="40"/>
  <c r="MN743" i="40"/>
  <c r="MN740" i="40" s="1"/>
  <c r="MN441" i="40"/>
  <c r="MN752" i="40" s="1"/>
  <c r="ND743" i="40"/>
  <c r="ND740" i="40" s="1"/>
  <c r="ND441" i="40"/>
  <c r="ND752" i="40" s="1"/>
  <c r="EV743" i="40"/>
  <c r="LW743" i="40"/>
  <c r="P27" i="40"/>
  <c r="P14" i="40" s="1"/>
  <c r="Z27" i="40"/>
  <c r="Z14" i="40" s="1"/>
  <c r="IN53" i="40"/>
  <c r="IL57" i="40"/>
  <c r="KE61" i="40"/>
  <c r="KI64" i="40"/>
  <c r="LT66" i="40"/>
  <c r="NJ69" i="40"/>
  <c r="NF70" i="40"/>
  <c r="GX48" i="40"/>
  <c r="IQ52" i="40"/>
  <c r="IN57" i="40"/>
  <c r="KC64" i="40"/>
  <c r="OT71" i="40"/>
  <c r="GQ101" i="40"/>
  <c r="KC114" i="40"/>
  <c r="AB127" i="40"/>
  <c r="DJ134" i="40"/>
  <c r="IP168" i="40"/>
  <c r="NL173" i="40"/>
  <c r="IQ176" i="40"/>
  <c r="IQ258" i="40"/>
  <c r="GU273" i="40"/>
  <c r="LV280" i="40"/>
  <c r="LT318" i="40"/>
  <c r="LT317" i="40" s="1"/>
  <c r="NJ330" i="40"/>
  <c r="P341" i="40"/>
  <c r="W341" i="40"/>
  <c r="Z341" i="40"/>
  <c r="IL359" i="40"/>
  <c r="IQ364" i="40"/>
  <c r="GX368" i="40"/>
  <c r="KJ383" i="40"/>
  <c r="LV387" i="40"/>
  <c r="OX392" i="40"/>
  <c r="IO398" i="40"/>
  <c r="IL401" i="40"/>
  <c r="IL398" i="40" s="1"/>
  <c r="OR415" i="40"/>
  <c r="OV417" i="40"/>
  <c r="OR418" i="40"/>
  <c r="NF426" i="40"/>
  <c r="NF435" i="40"/>
  <c r="NF438" i="40"/>
  <c r="NJ440" i="40"/>
  <c r="FJ760" i="40"/>
  <c r="NE442" i="40"/>
  <c r="IM442" i="40"/>
  <c r="DJ462" i="40"/>
  <c r="IP465" i="40"/>
  <c r="KF442" i="40"/>
  <c r="LU442" i="40"/>
  <c r="NM469" i="40"/>
  <c r="NF469" i="40"/>
  <c r="GU470" i="40"/>
  <c r="IL471" i="40"/>
  <c r="GT743" i="40"/>
  <c r="KL752" i="40"/>
  <c r="KP743" i="40"/>
  <c r="KP740" i="40" s="1"/>
  <c r="KP441" i="40"/>
  <c r="KP752" i="40" s="1"/>
  <c r="KT743" i="40"/>
  <c r="KT740" i="40" s="1"/>
  <c r="KT441" i="40"/>
  <c r="KT752" i="40" s="1"/>
  <c r="KX743" i="40"/>
  <c r="KX740" i="40" s="1"/>
  <c r="KX441" i="40"/>
  <c r="KX752" i="40" s="1"/>
  <c r="LB743" i="40"/>
  <c r="LB740" i="40" s="1"/>
  <c r="LB441" i="40"/>
  <c r="LB752" i="40" s="1"/>
  <c r="LF743" i="40"/>
  <c r="LF740" i="40" s="1"/>
  <c r="LF441" i="40"/>
  <c r="LF752" i="40" s="1"/>
  <c r="LJ743" i="40"/>
  <c r="LJ740" i="40" s="1"/>
  <c r="LJ441" i="40"/>
  <c r="LJ752" i="40" s="1"/>
  <c r="LR743" i="40"/>
  <c r="LR740" i="40" s="1"/>
  <c r="LR441" i="40"/>
  <c r="LR752" i="40" s="1"/>
  <c r="NR743" i="40"/>
  <c r="NR740" i="40" s="1"/>
  <c r="NR441" i="40"/>
  <c r="NR752" i="40" s="1"/>
  <c r="NV743" i="40"/>
  <c r="NV740" i="40" s="1"/>
  <c r="NV441" i="40"/>
  <c r="NV752" i="40" s="1"/>
  <c r="NZ743" i="40"/>
  <c r="NZ740" i="40" s="1"/>
  <c r="NZ441" i="40"/>
  <c r="NZ752" i="40" s="1"/>
  <c r="OD743" i="40"/>
  <c r="OD740" i="40" s="1"/>
  <c r="OD441" i="40"/>
  <c r="OD752" i="40" s="1"/>
  <c r="OH743" i="40"/>
  <c r="OH740" i="40" s="1"/>
  <c r="OH441" i="40"/>
  <c r="OH752" i="40" s="1"/>
  <c r="OL743" i="40"/>
  <c r="OL740" i="40" s="1"/>
  <c r="OL441" i="40"/>
  <c r="OL752" i="40" s="1"/>
  <c r="OP743" i="40"/>
  <c r="OP740" i="40" s="1"/>
  <c r="OP441" i="40"/>
  <c r="OP752" i="40" s="1"/>
  <c r="EZ743" i="40"/>
  <c r="GQ474" i="40"/>
  <c r="OU743" i="40"/>
  <c r="GU505" i="40"/>
  <c r="GW523" i="40"/>
  <c r="NH536" i="40"/>
  <c r="OW744" i="40"/>
  <c r="DJ553" i="40"/>
  <c r="GW588" i="40"/>
  <c r="LZ590" i="40"/>
  <c r="NL596" i="40"/>
  <c r="GP745" i="40"/>
  <c r="GQ631" i="40"/>
  <c r="P627" i="40"/>
  <c r="W627" i="40"/>
  <c r="W745" i="40" s="1"/>
  <c r="Z627" i="40"/>
  <c r="Z745" i="40" s="1"/>
  <c r="LW745" i="40"/>
  <c r="IQ733" i="40"/>
  <c r="IJ733" i="40"/>
  <c r="DK462" i="40"/>
  <c r="IQ465" i="40"/>
  <c r="IN471" i="40"/>
  <c r="AI740" i="40"/>
  <c r="AM740" i="40"/>
  <c r="AQ740" i="40"/>
  <c r="AU740" i="40"/>
  <c r="AY740" i="40"/>
  <c r="BC740" i="40"/>
  <c r="DT740" i="40"/>
  <c r="DX740" i="40"/>
  <c r="EB740" i="40"/>
  <c r="EF740" i="40"/>
  <c r="EP740" i="40"/>
  <c r="ET740" i="40"/>
  <c r="FM740" i="40"/>
  <c r="FQ740" i="40"/>
  <c r="FU740" i="40"/>
  <c r="FY740" i="40"/>
  <c r="GC740" i="40"/>
  <c r="GL740" i="40"/>
  <c r="HF740" i="40"/>
  <c r="HJ740" i="40"/>
  <c r="HN740" i="40"/>
  <c r="HR740" i="40"/>
  <c r="HV740" i="40"/>
  <c r="IF740" i="40"/>
  <c r="NL488" i="40"/>
  <c r="KG526" i="40"/>
  <c r="KC531" i="40"/>
  <c r="LX534" i="40"/>
  <c r="KB744" i="40"/>
  <c r="GT744" i="40"/>
  <c r="II744" i="40"/>
  <c r="IM744" i="40"/>
  <c r="LU744" i="40"/>
  <c r="LY744" i="40"/>
  <c r="IL581" i="40"/>
  <c r="IL583" i="40"/>
  <c r="NE744" i="40"/>
  <c r="NI744" i="40"/>
  <c r="FB744" i="40"/>
  <c r="IJ589" i="40"/>
  <c r="NJ595" i="40"/>
  <c r="BJ608" i="40"/>
  <c r="NJ626" i="40"/>
  <c r="GS631" i="40"/>
  <c r="GW631" i="40"/>
  <c r="II745" i="40"/>
  <c r="KD745" i="40"/>
  <c r="KH745" i="40"/>
  <c r="NE745" i="40"/>
  <c r="NI745" i="40"/>
  <c r="DK637" i="40"/>
  <c r="EV745" i="40"/>
  <c r="EZ745" i="40"/>
  <c r="OW745" i="40"/>
  <c r="IP678" i="40"/>
  <c r="IL694" i="40"/>
  <c r="DJ697" i="40"/>
  <c r="GW699" i="40"/>
  <c r="NL703" i="40"/>
  <c r="GS705" i="40"/>
  <c r="LZ708" i="40"/>
  <c r="IL726" i="40"/>
  <c r="GW727" i="40"/>
  <c r="LV728" i="40"/>
  <c r="IN465" i="40"/>
  <c r="IQ471" i="40"/>
  <c r="AS740" i="40"/>
  <c r="BA740" i="40"/>
  <c r="DV740" i="40"/>
  <c r="DZ740" i="40"/>
  <c r="ED740" i="40"/>
  <c r="EH740" i="40"/>
  <c r="ER740" i="40"/>
  <c r="FO740" i="40"/>
  <c r="FW740" i="40"/>
  <c r="GJ740" i="40"/>
  <c r="HH740" i="40"/>
  <c r="HP740" i="40"/>
  <c r="ID740" i="40"/>
  <c r="NH488" i="40"/>
  <c r="GX491" i="40"/>
  <c r="KC526" i="40"/>
  <c r="KG531" i="40"/>
  <c r="LT534" i="40"/>
  <c r="KF744" i="40"/>
  <c r="GP744" i="40"/>
  <c r="IK744" i="40"/>
  <c r="IO744" i="40"/>
  <c r="LS744" i="40"/>
  <c r="LW744" i="40"/>
  <c r="IP581" i="40"/>
  <c r="IP583" i="40"/>
  <c r="NG744" i="40"/>
  <c r="NK744" i="40"/>
  <c r="EX744" i="40"/>
  <c r="IN589" i="40"/>
  <c r="NF595" i="40"/>
  <c r="BN608" i="40"/>
  <c r="NF626" i="40"/>
  <c r="IM745" i="40"/>
  <c r="KB745" i="40"/>
  <c r="KF745" i="40"/>
  <c r="OS745" i="40"/>
  <c r="DJ668" i="40"/>
  <c r="IL678" i="40"/>
  <c r="IP694" i="40"/>
  <c r="GS699" i="40"/>
  <c r="NH703" i="40"/>
  <c r="OY704" i="40"/>
  <c r="GW705" i="40"/>
  <c r="LV708" i="40"/>
  <c r="IP726" i="40"/>
  <c r="GS727" i="40"/>
  <c r="LZ728" i="40"/>
  <c r="JA740" i="40"/>
  <c r="JE740" i="40"/>
  <c r="JI740" i="40"/>
  <c r="JM740" i="40"/>
  <c r="JQ740" i="40"/>
  <c r="JZ740" i="40"/>
  <c r="KR740" i="40"/>
  <c r="KV740" i="40"/>
  <c r="KZ740" i="40"/>
  <c r="LD740" i="40"/>
  <c r="LH740" i="40"/>
  <c r="LP740" i="40"/>
  <c r="MD740" i="40"/>
  <c r="MH740" i="40"/>
  <c r="ML740" i="40"/>
  <c r="MP740" i="40"/>
  <c r="MT740" i="40"/>
  <c r="NB740" i="40"/>
  <c r="IQ474" i="40"/>
  <c r="NJ488" i="40"/>
  <c r="GX523" i="40"/>
  <c r="KE526" i="40"/>
  <c r="KI531" i="40"/>
  <c r="LV534" i="40"/>
  <c r="DK553" i="40"/>
  <c r="GR744" i="40"/>
  <c r="IJ581" i="40"/>
  <c r="IJ583" i="40"/>
  <c r="GX588" i="40"/>
  <c r="IP589" i="40"/>
  <c r="MA590" i="40"/>
  <c r="NH595" i="40"/>
  <c r="NM596" i="40"/>
  <c r="NH626" i="40"/>
  <c r="LS745" i="40"/>
  <c r="OU745" i="40"/>
  <c r="IN678" i="40"/>
  <c r="IJ694" i="40"/>
  <c r="GU699" i="40"/>
  <c r="NJ703" i="40"/>
  <c r="GQ705" i="40"/>
  <c r="LX708" i="40"/>
  <c r="IJ726" i="40"/>
  <c r="GU727" i="40"/>
  <c r="LT728" i="40"/>
  <c r="DK17" i="40"/>
  <c r="EV741" i="40"/>
  <c r="FB741" i="40"/>
  <c r="II741" i="40"/>
  <c r="IO741" i="40"/>
  <c r="IQ21" i="40"/>
  <c r="LS741" i="40"/>
  <c r="MA23" i="40"/>
  <c r="OQ741" i="40"/>
  <c r="OW741" i="40"/>
  <c r="DK32" i="40"/>
  <c r="DK34" i="40"/>
  <c r="GX51" i="40"/>
  <c r="IQ53" i="40"/>
  <c r="IQ57" i="40"/>
  <c r="KJ61" i="40"/>
  <c r="KJ64" i="40"/>
  <c r="NM69" i="40"/>
  <c r="OY71" i="40"/>
  <c r="GX101" i="40"/>
  <c r="OY101" i="40"/>
  <c r="MA113" i="40"/>
  <c r="DK134" i="40"/>
  <c r="BJ160" i="40"/>
  <c r="BL160" i="40"/>
  <c r="BN160" i="40"/>
  <c r="LT166" i="40"/>
  <c r="IJ168" i="40"/>
  <c r="NF173" i="40"/>
  <c r="OR175" i="40"/>
  <c r="LT184" i="40"/>
  <c r="OR192" i="40"/>
  <c r="NF196" i="40"/>
  <c r="NM257" i="40"/>
  <c r="IJ258" i="40"/>
  <c r="GQ273" i="40"/>
  <c r="R277" i="40"/>
  <c r="LT280" i="40"/>
  <c r="GQ303" i="40"/>
  <c r="GU303" i="40"/>
  <c r="GX303" i="40"/>
  <c r="EX741" i="40"/>
  <c r="EZ741" i="40"/>
  <c r="IK741" i="40"/>
  <c r="IM741" i="40"/>
  <c r="LU741" i="40"/>
  <c r="LW741" i="40"/>
  <c r="OS741" i="40"/>
  <c r="OU741" i="40"/>
  <c r="DJ17" i="40"/>
  <c r="GP741" i="40"/>
  <c r="GR741" i="40"/>
  <c r="GT741" i="40"/>
  <c r="GV741" i="40"/>
  <c r="GX20" i="40"/>
  <c r="IJ21" i="40"/>
  <c r="IL21" i="40"/>
  <c r="IN21" i="40"/>
  <c r="IP21" i="40"/>
  <c r="KB741" i="40"/>
  <c r="KD741" i="40"/>
  <c r="KF741" i="40"/>
  <c r="KH741" i="40"/>
  <c r="KJ22" i="40"/>
  <c r="LT23" i="40"/>
  <c r="LV23" i="40"/>
  <c r="LX23" i="40"/>
  <c r="LZ23" i="40"/>
  <c r="NE741" i="40"/>
  <c r="NG741" i="40"/>
  <c r="NI741" i="40"/>
  <c r="NK741" i="40"/>
  <c r="NM24" i="40"/>
  <c r="R27" i="40"/>
  <c r="DK31" i="40"/>
  <c r="DK33" i="40"/>
  <c r="R127" i="40"/>
  <c r="DK129" i="40"/>
  <c r="DK146" i="40"/>
  <c r="MA280" i="40"/>
  <c r="NM280" i="40"/>
  <c r="GW303" i="40"/>
  <c r="IJ312" i="40"/>
  <c r="GZ759" i="40"/>
  <c r="MC759" i="40"/>
  <c r="NO759" i="40"/>
  <c r="MA318" i="40"/>
  <c r="MA317" i="40" s="1"/>
  <c r="NM318" i="40"/>
  <c r="NM317" i="40" s="1"/>
  <c r="OY318" i="40"/>
  <c r="OY317" i="40" s="1"/>
  <c r="NM330" i="40"/>
  <c r="OZ802" i="40"/>
  <c r="OZ800" i="40"/>
  <c r="OZ795" i="40"/>
  <c r="OZ803" i="40"/>
  <c r="OZ801" i="40"/>
  <c r="OZ796" i="40"/>
  <c r="OZ794" i="40"/>
  <c r="OZ789" i="40"/>
  <c r="OZ787" i="40"/>
  <c r="OZ793" i="40"/>
  <c r="OZ788" i="40"/>
  <c r="OZ786" i="40"/>
  <c r="OZ781" i="40"/>
  <c r="OZ779" i="40"/>
  <c r="OZ774" i="40"/>
  <c r="OZ772" i="40"/>
  <c r="OZ782" i="40"/>
  <c r="OZ780" i="40"/>
  <c r="OZ775" i="40"/>
  <c r="OZ773" i="40"/>
  <c r="IQ359" i="40"/>
  <c r="DK372" i="40"/>
  <c r="MA387" i="40"/>
  <c r="OY392" i="40"/>
  <c r="IQ401" i="40"/>
  <c r="IQ398" i="40" s="1"/>
  <c r="OY415" i="40"/>
  <c r="OY417" i="40"/>
  <c r="NM438" i="40"/>
  <c r="NM440" i="40"/>
  <c r="GX452" i="40"/>
  <c r="NM457" i="40"/>
  <c r="IJ465" i="40"/>
  <c r="IJ471" i="40"/>
  <c r="NM488" i="40"/>
  <c r="KJ526" i="40"/>
  <c r="KJ531" i="40"/>
  <c r="MA534" i="40"/>
  <c r="DK545" i="40"/>
  <c r="BP744" i="40"/>
  <c r="OT744" i="40"/>
  <c r="KJ551" i="40"/>
  <c r="GX575" i="40"/>
  <c r="IQ581" i="40"/>
  <c r="IQ583" i="40"/>
  <c r="IQ589" i="40"/>
  <c r="NM595" i="40"/>
  <c r="NM626" i="40"/>
  <c r="DK668" i="40"/>
  <c r="IQ678" i="40"/>
  <c r="IQ694" i="40"/>
  <c r="DK697" i="40"/>
  <c r="GX699" i="40"/>
  <c r="NM703" i="40"/>
  <c r="GX705" i="40"/>
  <c r="MA708" i="40"/>
  <c r="IQ726" i="40"/>
  <c r="GX727" i="40"/>
  <c r="MA728" i="40"/>
  <c r="FK759" i="40"/>
  <c r="HD759" i="40"/>
  <c r="MD759" i="40"/>
  <c r="NP759" i="40"/>
  <c r="OP803" i="40"/>
  <c r="ON803" i="40"/>
  <c r="OL803" i="40"/>
  <c r="OJ803" i="40"/>
  <c r="OH803" i="40"/>
  <c r="OF803" i="40"/>
  <c r="OD803" i="40"/>
  <c r="OB803" i="40"/>
  <c r="NZ803" i="40"/>
  <c r="NX803" i="40"/>
  <c r="NV803" i="40"/>
  <c r="NT803" i="40"/>
  <c r="NR803" i="40"/>
  <c r="OO802" i="40"/>
  <c r="OM802" i="40"/>
  <c r="OK802" i="40"/>
  <c r="OI802" i="40"/>
  <c r="OG802" i="40"/>
  <c r="OE802" i="40"/>
  <c r="OC802" i="40"/>
  <c r="OA802" i="40"/>
  <c r="NY802" i="40"/>
  <c r="NW802" i="40"/>
  <c r="NU802" i="40"/>
  <c r="NS802" i="40"/>
  <c r="NQ802" i="40"/>
  <c r="OP801" i="40"/>
  <c r="ON801" i="40"/>
  <c r="OL801" i="40"/>
  <c r="OJ801" i="40"/>
  <c r="OH801" i="40"/>
  <c r="OF801" i="40"/>
  <c r="OD801" i="40"/>
  <c r="OB801" i="40"/>
  <c r="NZ801" i="40"/>
  <c r="NX801" i="40"/>
  <c r="NV801" i="40"/>
  <c r="NT801" i="40"/>
  <c r="NR801" i="40"/>
  <c r="OO800" i="40"/>
  <c r="OM800" i="40"/>
  <c r="OK800" i="40"/>
  <c r="OI800" i="40"/>
  <c r="OG800" i="40"/>
  <c r="OE800" i="40"/>
  <c r="OC800" i="40"/>
  <c r="OA800" i="40"/>
  <c r="NY800" i="40"/>
  <c r="NW800" i="40"/>
  <c r="NU800" i="40"/>
  <c r="NS800" i="40"/>
  <c r="NQ800" i="40"/>
  <c r="OP796" i="40"/>
  <c r="ON796" i="40"/>
  <c r="OL796" i="40"/>
  <c r="OJ796" i="40"/>
  <c r="OH796" i="40"/>
  <c r="OF796" i="40"/>
  <c r="OD796" i="40"/>
  <c r="OB796" i="40"/>
  <c r="NZ796" i="40"/>
  <c r="NX796" i="40"/>
  <c r="NV796" i="40"/>
  <c r="NT796" i="40"/>
  <c r="NR796" i="40"/>
  <c r="OO795" i="40"/>
  <c r="OM795" i="40"/>
  <c r="OK795" i="40"/>
  <c r="OI795" i="40"/>
  <c r="OG795" i="40"/>
  <c r="OE795" i="40"/>
  <c r="OC795" i="40"/>
  <c r="OA795" i="40"/>
  <c r="NY795" i="40"/>
  <c r="OO803" i="40"/>
  <c r="OM803" i="40"/>
  <c r="OK803" i="40"/>
  <c r="OI803" i="40"/>
  <c r="OG803" i="40"/>
  <c r="OE803" i="40"/>
  <c r="OC803" i="40"/>
  <c r="OA803" i="40"/>
  <c r="NY803" i="40"/>
  <c r="NW803" i="40"/>
  <c r="NU803" i="40"/>
  <c r="NS803" i="40"/>
  <c r="NQ803" i="40"/>
  <c r="OP802" i="40"/>
  <c r="ON802" i="40"/>
  <c r="OL802" i="40"/>
  <c r="OJ802" i="40"/>
  <c r="OH802" i="40"/>
  <c r="OF802" i="40"/>
  <c r="OD802" i="40"/>
  <c r="OB802" i="40"/>
  <c r="NZ802" i="40"/>
  <c r="NX802" i="40"/>
  <c r="NV802" i="40"/>
  <c r="NT802" i="40"/>
  <c r="NR802" i="40"/>
  <c r="OO801" i="40"/>
  <c r="OM801" i="40"/>
  <c r="OK801" i="40"/>
  <c r="OI801" i="40"/>
  <c r="OG801" i="40"/>
  <c r="OE801" i="40"/>
  <c r="OC801" i="40"/>
  <c r="OA801" i="40"/>
  <c r="NY801" i="40"/>
  <c r="NW801" i="40"/>
  <c r="NU801" i="40"/>
  <c r="NS801" i="40"/>
  <c r="NQ801" i="40"/>
  <c r="OP800" i="40"/>
  <c r="ON800" i="40"/>
  <c r="OL800" i="40"/>
  <c r="OJ800" i="40"/>
  <c r="OH800" i="40"/>
  <c r="OF800" i="40"/>
  <c r="OD800" i="40"/>
  <c r="OB800" i="40"/>
  <c r="NZ800" i="40"/>
  <c r="NX800" i="40"/>
  <c r="NV800" i="40"/>
  <c r="NT800" i="40"/>
  <c r="NR800" i="40"/>
  <c r="OO796" i="40"/>
  <c r="OM796" i="40"/>
  <c r="OK796" i="40"/>
  <c r="OI796" i="40"/>
  <c r="OG796" i="40"/>
  <c r="OE796" i="40"/>
  <c r="OC796" i="40"/>
  <c r="OA796" i="40"/>
  <c r="NY796" i="40"/>
  <c r="NW796" i="40"/>
  <c r="NU796" i="40"/>
  <c r="NS796" i="40"/>
  <c r="NQ796" i="40"/>
  <c r="OP795" i="40"/>
  <c r="ON795" i="40"/>
  <c r="OL795" i="40"/>
  <c r="OJ795" i="40"/>
  <c r="OH795" i="40"/>
  <c r="OF795" i="40"/>
  <c r="OD795" i="40"/>
  <c r="OB795" i="40"/>
  <c r="NZ795" i="40"/>
  <c r="NX795" i="40"/>
  <c r="NV795" i="40"/>
  <c r="NT795" i="40"/>
  <c r="NR795" i="40"/>
  <c r="OO794" i="40"/>
  <c r="OM794" i="40"/>
  <c r="OK794" i="40"/>
  <c r="OI794" i="40"/>
  <c r="OG794" i="40"/>
  <c r="OE794" i="40"/>
  <c r="OC794" i="40"/>
  <c r="OA794" i="40"/>
  <c r="NY794" i="40"/>
  <c r="NW794" i="40"/>
  <c r="NU794" i="40"/>
  <c r="NS794" i="40"/>
  <c r="NQ794" i="40"/>
  <c r="OP793" i="40"/>
  <c r="ON793" i="40"/>
  <c r="OL793" i="40"/>
  <c r="OJ793" i="40"/>
  <c r="OH793" i="40"/>
  <c r="OF793" i="40"/>
  <c r="OD793" i="40"/>
  <c r="OB793" i="40"/>
  <c r="NZ793" i="40"/>
  <c r="NX793" i="40"/>
  <c r="NV793" i="40"/>
  <c r="NT793" i="40"/>
  <c r="NR793" i="40"/>
  <c r="OO789" i="40"/>
  <c r="OM789" i="40"/>
  <c r="OK789" i="40"/>
  <c r="OI789" i="40"/>
  <c r="OG789" i="40"/>
  <c r="OE789" i="40"/>
  <c r="OC789" i="40"/>
  <c r="OA789" i="40"/>
  <c r="NY789" i="40"/>
  <c r="NW789" i="40"/>
  <c r="NU789" i="40"/>
  <c r="NS789" i="40"/>
  <c r="NQ789" i="40"/>
  <c r="OP788" i="40"/>
  <c r="ON788" i="40"/>
  <c r="OL788" i="40"/>
  <c r="OJ788" i="40"/>
  <c r="OH788" i="40"/>
  <c r="OF788" i="40"/>
  <c r="OD788" i="40"/>
  <c r="OB788" i="40"/>
  <c r="NZ788" i="40"/>
  <c r="NX788" i="40"/>
  <c r="NV788" i="40"/>
  <c r="NT788" i="40"/>
  <c r="NR788" i="40"/>
  <c r="OO787" i="40"/>
  <c r="OM787" i="40"/>
  <c r="OK787" i="40"/>
  <c r="OI787" i="40"/>
  <c r="OG787" i="40"/>
  <c r="OE787" i="40"/>
  <c r="OC787" i="40"/>
  <c r="OA787" i="40"/>
  <c r="NY787" i="40"/>
  <c r="NW787" i="40"/>
  <c r="NU787" i="40"/>
  <c r="NS787" i="40"/>
  <c r="NQ787" i="40"/>
  <c r="OP786" i="40"/>
  <c r="ON786" i="40"/>
  <c r="OL786" i="40"/>
  <c r="OJ786" i="40"/>
  <c r="OH786" i="40"/>
  <c r="OF786" i="40"/>
  <c r="OD786" i="40"/>
  <c r="OB786" i="40"/>
  <c r="NZ786" i="40"/>
  <c r="NX786" i="40"/>
  <c r="NV786" i="40"/>
  <c r="NT786" i="40"/>
  <c r="NR786" i="40"/>
  <c r="NW795" i="40"/>
  <c r="NU795" i="40"/>
  <c r="NS795" i="40"/>
  <c r="NQ795" i="40"/>
  <c r="OP794" i="40"/>
  <c r="ON794" i="40"/>
  <c r="OL794" i="40"/>
  <c r="OJ794" i="40"/>
  <c r="OH794" i="40"/>
  <c r="OF794" i="40"/>
  <c r="OD794" i="40"/>
  <c r="OB794" i="40"/>
  <c r="NZ794" i="40"/>
  <c r="NX794" i="40"/>
  <c r="NV794" i="40"/>
  <c r="NT794" i="40"/>
  <c r="NR794" i="40"/>
  <c r="OO793" i="40"/>
  <c r="OM793" i="40"/>
  <c r="OK793" i="40"/>
  <c r="OI793" i="40"/>
  <c r="OG793" i="40"/>
  <c r="OE793" i="40"/>
  <c r="OC793" i="40"/>
  <c r="OA793" i="40"/>
  <c r="NY793" i="40"/>
  <c r="NW793" i="40"/>
  <c r="NU793" i="40"/>
  <c r="NS793" i="40"/>
  <c r="NQ793" i="40"/>
  <c r="OP789" i="40"/>
  <c r="ON789" i="40"/>
  <c r="OL789" i="40"/>
  <c r="OJ789" i="40"/>
  <c r="OH789" i="40"/>
  <c r="OF789" i="40"/>
  <c r="OD789" i="40"/>
  <c r="OB789" i="40"/>
  <c r="NZ789" i="40"/>
  <c r="NX789" i="40"/>
  <c r="NV789" i="40"/>
  <c r="NT789" i="40"/>
  <c r="NR789" i="40"/>
  <c r="OO788" i="40"/>
  <c r="OM788" i="40"/>
  <c r="OK788" i="40"/>
  <c r="OI788" i="40"/>
  <c r="OG788" i="40"/>
  <c r="OE788" i="40"/>
  <c r="OC788" i="40"/>
  <c r="OA788" i="40"/>
  <c r="NY788" i="40"/>
  <c r="NW788" i="40"/>
  <c r="NU788" i="40"/>
  <c r="NS788" i="40"/>
  <c r="NQ788" i="40"/>
  <c r="OP787" i="40"/>
  <c r="ON787" i="40"/>
  <c r="OL787" i="40"/>
  <c r="OJ787" i="40"/>
  <c r="OH787" i="40"/>
  <c r="OF787" i="40"/>
  <c r="OD787" i="40"/>
  <c r="OB787" i="40"/>
  <c r="NZ787" i="40"/>
  <c r="NX787" i="40"/>
  <c r="NV787" i="40"/>
  <c r="NT787" i="40"/>
  <c r="NR787" i="40"/>
  <c r="OO786" i="40"/>
  <c r="OM786" i="40"/>
  <c r="OK786" i="40"/>
  <c r="OI786" i="40"/>
  <c r="OG786" i="40"/>
  <c r="OE786" i="40"/>
  <c r="OC786" i="40"/>
  <c r="OA786" i="40"/>
  <c r="NY786" i="40"/>
  <c r="NW786" i="40"/>
  <c r="NU786" i="40"/>
  <c r="NS786" i="40"/>
  <c r="NQ786" i="40"/>
  <c r="OP782" i="40"/>
  <c r="ON782" i="40"/>
  <c r="OL782" i="40"/>
  <c r="OJ782" i="40"/>
  <c r="OH782" i="40"/>
  <c r="OF782" i="40"/>
  <c r="OD782" i="40"/>
  <c r="OB782" i="40"/>
  <c r="NZ782" i="40"/>
  <c r="NX782" i="40"/>
  <c r="NV782" i="40"/>
  <c r="NT782" i="40"/>
  <c r="NR782" i="40"/>
  <c r="OO781" i="40"/>
  <c r="OM781" i="40"/>
  <c r="OK781" i="40"/>
  <c r="OI781" i="40"/>
  <c r="OG781" i="40"/>
  <c r="OE781" i="40"/>
  <c r="OC781" i="40"/>
  <c r="OA781" i="40"/>
  <c r="NY781" i="40"/>
  <c r="NW781" i="40"/>
  <c r="NU781" i="40"/>
  <c r="NS781" i="40"/>
  <c r="NQ781" i="40"/>
  <c r="OP780" i="40"/>
  <c r="ON780" i="40"/>
  <c r="OL780" i="40"/>
  <c r="OJ780" i="40"/>
  <c r="OH780" i="40"/>
  <c r="OF780" i="40"/>
  <c r="OD780" i="40"/>
  <c r="OB780" i="40"/>
  <c r="NZ780" i="40"/>
  <c r="NX780" i="40"/>
  <c r="NV780" i="40"/>
  <c r="NT780" i="40"/>
  <c r="NR780" i="40"/>
  <c r="OO779" i="40"/>
  <c r="OM779" i="40"/>
  <c r="OK779" i="40"/>
  <c r="OI779" i="40"/>
  <c r="OG779" i="40"/>
  <c r="OE779" i="40"/>
  <c r="OC779" i="40"/>
  <c r="OA779" i="40"/>
  <c r="NY779" i="40"/>
  <c r="NW779" i="40"/>
  <c r="NU779" i="40"/>
  <c r="NS779" i="40"/>
  <c r="NQ779" i="40"/>
  <c r="OP775" i="40"/>
  <c r="ON775" i="40"/>
  <c r="OL775" i="40"/>
  <c r="OJ775" i="40"/>
  <c r="OH775" i="40"/>
  <c r="OF775" i="40"/>
  <c r="OD775" i="40"/>
  <c r="OB775" i="40"/>
  <c r="NZ775" i="40"/>
  <c r="NX775" i="40"/>
  <c r="NV775" i="40"/>
  <c r="NT775" i="40"/>
  <c r="NR775" i="40"/>
  <c r="OO774" i="40"/>
  <c r="OM774" i="40"/>
  <c r="OK774" i="40"/>
  <c r="OI774" i="40"/>
  <c r="OG774" i="40"/>
  <c r="OE774" i="40"/>
  <c r="OE809" i="40" s="1"/>
  <c r="OC774" i="40"/>
  <c r="OA774" i="40"/>
  <c r="NY774" i="40"/>
  <c r="NW774" i="40"/>
  <c r="NU774" i="40"/>
  <c r="NU809" i="40" s="1"/>
  <c r="NS774" i="40"/>
  <c r="NS809" i="40" s="1"/>
  <c r="NQ774" i="40"/>
  <c r="OP773" i="40"/>
  <c r="ON773" i="40"/>
  <c r="OL773" i="40"/>
  <c r="OJ773" i="40"/>
  <c r="OH773" i="40"/>
  <c r="OH808" i="40" s="1"/>
  <c r="OF773" i="40"/>
  <c r="OF808" i="40" s="1"/>
  <c r="OD773" i="40"/>
  <c r="OB773" i="40"/>
  <c r="NZ773" i="40"/>
  <c r="NZ808" i="40" s="1"/>
  <c r="NX773" i="40"/>
  <c r="NV773" i="40"/>
  <c r="NT773" i="40"/>
  <c r="NT808" i="40" s="1"/>
  <c r="NR773" i="40"/>
  <c r="OO772" i="40"/>
  <c r="OM772" i="40"/>
  <c r="OK772" i="40"/>
  <c r="OI772" i="40"/>
  <c r="OG772" i="40"/>
  <c r="OE772" i="40"/>
  <c r="OC772" i="40"/>
  <c r="OA772" i="40"/>
  <c r="NY772" i="40"/>
  <c r="NW772" i="40"/>
  <c r="NU772" i="40"/>
  <c r="NS772" i="40"/>
  <c r="NQ772" i="40"/>
  <c r="OO782" i="40"/>
  <c r="OM782" i="40"/>
  <c r="OK782" i="40"/>
  <c r="OI782" i="40"/>
  <c r="OG782" i="40"/>
  <c r="OE782" i="40"/>
  <c r="OC782" i="40"/>
  <c r="OA782" i="40"/>
  <c r="NY782" i="40"/>
  <c r="NW782" i="40"/>
  <c r="NU782" i="40"/>
  <c r="NS782" i="40"/>
  <c r="NQ782" i="40"/>
  <c r="OP781" i="40"/>
  <c r="ON781" i="40"/>
  <c r="OL781" i="40"/>
  <c r="OJ781" i="40"/>
  <c r="OH781" i="40"/>
  <c r="OF781" i="40"/>
  <c r="OD781" i="40"/>
  <c r="OB781" i="40"/>
  <c r="NZ781" i="40"/>
  <c r="NX781" i="40"/>
  <c r="NV781" i="40"/>
  <c r="NT781" i="40"/>
  <c r="NR781" i="40"/>
  <c r="OO780" i="40"/>
  <c r="OM780" i="40"/>
  <c r="OK780" i="40"/>
  <c r="OI780" i="40"/>
  <c r="OG780" i="40"/>
  <c r="OE780" i="40"/>
  <c r="OC780" i="40"/>
  <c r="OA780" i="40"/>
  <c r="NY780" i="40"/>
  <c r="NW780" i="40"/>
  <c r="NU780" i="40"/>
  <c r="NS780" i="40"/>
  <c r="NQ780" i="40"/>
  <c r="OP779" i="40"/>
  <c r="ON779" i="40"/>
  <c r="OL779" i="40"/>
  <c r="OJ779" i="40"/>
  <c r="OH779" i="40"/>
  <c r="OF779" i="40"/>
  <c r="OD779" i="40"/>
  <c r="OB779" i="40"/>
  <c r="NZ779" i="40"/>
  <c r="NX779" i="40"/>
  <c r="NV779" i="40"/>
  <c r="NT779" i="40"/>
  <c r="NR779" i="40"/>
  <c r="OO775" i="40"/>
  <c r="OM775" i="40"/>
  <c r="OK775" i="40"/>
  <c r="OI775" i="40"/>
  <c r="OG775" i="40"/>
  <c r="OE775" i="40"/>
  <c r="OC775" i="40"/>
  <c r="OA775" i="40"/>
  <c r="NY775" i="40"/>
  <c r="NW775" i="40"/>
  <c r="NU775" i="40"/>
  <c r="NS775" i="40"/>
  <c r="NQ775" i="40"/>
  <c r="OP774" i="40"/>
  <c r="ON774" i="40"/>
  <c r="OL774" i="40"/>
  <c r="OJ774" i="40"/>
  <c r="OH774" i="40"/>
  <c r="OF774" i="40"/>
  <c r="OD774" i="40"/>
  <c r="OB774" i="40"/>
  <c r="NZ774" i="40"/>
  <c r="NX774" i="40"/>
  <c r="NV774" i="40"/>
  <c r="NT774" i="40"/>
  <c r="NR774" i="40"/>
  <c r="OO773" i="40"/>
  <c r="OM773" i="40"/>
  <c r="OK773" i="40"/>
  <c r="OI773" i="40"/>
  <c r="OG773" i="40"/>
  <c r="OE773" i="40"/>
  <c r="OC773" i="40"/>
  <c r="OA773" i="40"/>
  <c r="NY773" i="40"/>
  <c r="NW773" i="40"/>
  <c r="NU773" i="40"/>
  <c r="NS773" i="40"/>
  <c r="NQ773" i="40"/>
  <c r="OP772" i="40"/>
  <c r="ON772" i="40"/>
  <c r="OL772" i="40"/>
  <c r="OJ772" i="40"/>
  <c r="OH772" i="40"/>
  <c r="OF772" i="40"/>
  <c r="OD772" i="40"/>
  <c r="NZ772" i="40"/>
  <c r="NV772" i="40"/>
  <c r="NR772" i="40"/>
  <c r="OB772" i="40"/>
  <c r="NX772" i="40"/>
  <c r="NT772" i="40"/>
  <c r="R341" i="40"/>
  <c r="GQ452" i="40"/>
  <c r="GS452" i="40"/>
  <c r="GU452" i="40"/>
  <c r="GW452" i="40"/>
  <c r="NF457" i="40"/>
  <c r="NH457" i="40"/>
  <c r="NJ457" i="40"/>
  <c r="NL457" i="40"/>
  <c r="GX474" i="40"/>
  <c r="DJ545" i="40"/>
  <c r="KC551" i="40"/>
  <c r="KC744" i="40" s="1"/>
  <c r="KE551" i="40"/>
  <c r="KE744" i="40" s="1"/>
  <c r="KG551" i="40"/>
  <c r="KI551" i="40"/>
  <c r="GQ575" i="40"/>
  <c r="GS575" i="40"/>
  <c r="GU575" i="40"/>
  <c r="GW575" i="40"/>
  <c r="IQ578" i="40"/>
  <c r="MA579" i="40"/>
  <c r="NM584" i="40"/>
  <c r="FK762" i="40"/>
  <c r="FK744" i="40"/>
  <c r="FK740" i="40" s="1"/>
  <c r="BJ629" i="40"/>
  <c r="BL629" i="40"/>
  <c r="BN629" i="40"/>
  <c r="DK630" i="40"/>
  <c r="GX631" i="40"/>
  <c r="NM634" i="40"/>
  <c r="AC740" i="40" l="1"/>
  <c r="OI809" i="40"/>
  <c r="OC809" i="40"/>
  <c r="NV808" i="40"/>
  <c r="OJ808" i="40"/>
  <c r="NQ809" i="40"/>
  <c r="OM809" i="40"/>
  <c r="OP808" i="40"/>
  <c r="NT809" i="40"/>
  <c r="OB809" i="40"/>
  <c r="OB808" i="40"/>
  <c r="OL808" i="40"/>
  <c r="NX808" i="40"/>
  <c r="IT751" i="40"/>
  <c r="DF458" i="40"/>
  <c r="DA458" i="40" s="1"/>
  <c r="DF294" i="40"/>
  <c r="DG294" i="40" s="1"/>
  <c r="DI294" i="40" s="1"/>
  <c r="DF262" i="40"/>
  <c r="DC262" i="40" s="1"/>
  <c r="DF204" i="40"/>
  <c r="DC204" i="40" s="1"/>
  <c r="DF168" i="40"/>
  <c r="DA168" i="40" s="1"/>
  <c r="DF159" i="40"/>
  <c r="DA159" i="40" s="1"/>
  <c r="DF74" i="40"/>
  <c r="DG74" i="40" s="1"/>
  <c r="DI74" i="40" s="1"/>
  <c r="DF715" i="40"/>
  <c r="DC715" i="40" s="1"/>
  <c r="DF493" i="40"/>
  <c r="DC493" i="40" s="1"/>
  <c r="DF280" i="40"/>
  <c r="DG280" i="40" s="1"/>
  <c r="DI280" i="40" s="1"/>
  <c r="DF589" i="40"/>
  <c r="DA589" i="40" s="1"/>
  <c r="DF392" i="40"/>
  <c r="DC392" i="40" s="1"/>
  <c r="DF177" i="40"/>
  <c r="DA177" i="40" s="1"/>
  <c r="DF712" i="40"/>
  <c r="DF591" i="40"/>
  <c r="DF547" i="40"/>
  <c r="DF479" i="40"/>
  <c r="DF114" i="40"/>
  <c r="DF649" i="40"/>
  <c r="DF610" i="40"/>
  <c r="DF582" i="40"/>
  <c r="DF551" i="40"/>
  <c r="DF307" i="40"/>
  <c r="DF167" i="40"/>
  <c r="DF355" i="40"/>
  <c r="DF231" i="40"/>
  <c r="DF141" i="40"/>
  <c r="DF662" i="40"/>
  <c r="DF616" i="40"/>
  <c r="DF513" i="40"/>
  <c r="DF273" i="40"/>
  <c r="DF165" i="40"/>
  <c r="DF142" i="40"/>
  <c r="DF130" i="40"/>
  <c r="DF123" i="40"/>
  <c r="DF86" i="40"/>
  <c r="DF330" i="40"/>
  <c r="DF201" i="40"/>
  <c r="DF726" i="40"/>
  <c r="DF708" i="40"/>
  <c r="DF674" i="40"/>
  <c r="DF498" i="40"/>
  <c r="DF425" i="40"/>
  <c r="DF387" i="40"/>
  <c r="DF101" i="40"/>
  <c r="DF164" i="40"/>
  <c r="DF728" i="40"/>
  <c r="DF578" i="40"/>
  <c r="DF509" i="40"/>
  <c r="DF448" i="40"/>
  <c r="DF424" i="40"/>
  <c r="DF195" i="40"/>
  <c r="DF714" i="40"/>
  <c r="DF636" i="40"/>
  <c r="DF554" i="40"/>
  <c r="DF376" i="40"/>
  <c r="DF360" i="40"/>
  <c r="DF580" i="40"/>
  <c r="DF550" i="40"/>
  <c r="X745" i="40"/>
  <c r="IT753" i="40"/>
  <c r="IU753" i="40"/>
  <c r="IV753" i="40"/>
  <c r="IW753" i="40"/>
  <c r="IT754" i="40"/>
  <c r="IT750" i="40"/>
  <c r="IU750" i="40"/>
  <c r="IV750" i="40"/>
  <c r="IW750" i="40"/>
  <c r="IW757" i="40"/>
  <c r="IU757" i="40"/>
  <c r="IT757" i="40"/>
  <c r="OT745" i="40"/>
  <c r="IT756" i="40"/>
  <c r="IW752" i="40"/>
  <c r="IU752" i="40"/>
  <c r="IV760" i="40"/>
  <c r="IV743" i="40"/>
  <c r="IV740" i="40" s="1"/>
  <c r="IV752" i="40"/>
  <c r="IV749" i="40"/>
  <c r="IW760" i="40"/>
  <c r="IW743" i="40"/>
  <c r="IW740" i="40" s="1"/>
  <c r="IT760" i="40"/>
  <c r="IT743" i="40"/>
  <c r="IT740" i="40" s="1"/>
  <c r="IV755" i="40"/>
  <c r="IV748" i="40"/>
  <c r="IU749" i="40"/>
  <c r="IU755" i="40"/>
  <c r="IU748" i="40"/>
  <c r="IW755" i="40"/>
  <c r="IW748" i="40"/>
  <c r="IV751" i="40"/>
  <c r="IT748" i="40"/>
  <c r="IT749" i="40"/>
  <c r="IW751" i="40"/>
  <c r="IW754" i="40"/>
  <c r="IU760" i="40"/>
  <c r="IU743" i="40"/>
  <c r="IU740" i="40" s="1"/>
  <c r="IV754" i="40"/>
  <c r="IV756" i="40"/>
  <c r="IU754" i="40"/>
  <c r="IU756" i="40"/>
  <c r="IT752" i="40"/>
  <c r="IW756" i="40"/>
  <c r="FH751" i="40"/>
  <c r="FH748" i="40"/>
  <c r="FH755" i="40"/>
  <c r="FH752" i="40"/>
  <c r="FF756" i="40"/>
  <c r="FF751" i="40"/>
  <c r="FG748" i="40"/>
  <c r="FG755" i="40"/>
  <c r="FG752" i="40"/>
  <c r="FI747" i="40"/>
  <c r="FJ756" i="40"/>
  <c r="FJ754" i="40"/>
  <c r="FH756" i="40"/>
  <c r="FH754" i="40"/>
  <c r="FF754" i="40"/>
  <c r="FF755" i="40"/>
  <c r="FG756" i="40"/>
  <c r="FG754" i="40"/>
  <c r="FJ751" i="40"/>
  <c r="FJ755" i="40"/>
  <c r="FJ752" i="40"/>
  <c r="FJ750" i="40"/>
  <c r="FH750" i="40"/>
  <c r="FG750" i="40"/>
  <c r="FF750" i="40"/>
  <c r="FF757" i="40"/>
  <c r="FH757" i="40"/>
  <c r="FJ757" i="40"/>
  <c r="FG757" i="40"/>
  <c r="FG749" i="40"/>
  <c r="FG743" i="40"/>
  <c r="FG740" i="40" s="1"/>
  <c r="FJ743" i="40"/>
  <c r="FJ740" i="40" s="1"/>
  <c r="FH743" i="40"/>
  <c r="FH740" i="40" s="1"/>
  <c r="FF743" i="40"/>
  <c r="FF740" i="40" s="1"/>
  <c r="ON748" i="40"/>
  <c r="OJ748" i="40"/>
  <c r="OF748" i="40"/>
  <c r="OB748" i="40"/>
  <c r="NX748" i="40"/>
  <c r="NT748" i="40"/>
  <c r="NP748" i="40"/>
  <c r="NB748" i="40"/>
  <c r="MX748" i="40"/>
  <c r="MT748" i="40"/>
  <c r="MP748" i="40"/>
  <c r="ML748" i="40"/>
  <c r="MH748" i="40"/>
  <c r="MD748" i="40"/>
  <c r="LP748" i="40"/>
  <c r="LH748" i="40"/>
  <c r="LD748" i="40"/>
  <c r="KZ748" i="40"/>
  <c r="KV748" i="40"/>
  <c r="KR748" i="40"/>
  <c r="KN748" i="40"/>
  <c r="JZ748" i="40"/>
  <c r="JQ748" i="40"/>
  <c r="JM748" i="40"/>
  <c r="JI748" i="40"/>
  <c r="JE748" i="40"/>
  <c r="JA748" i="40"/>
  <c r="IF748" i="40"/>
  <c r="HV748" i="40"/>
  <c r="HR748" i="40"/>
  <c r="HN748" i="40"/>
  <c r="HJ748" i="40"/>
  <c r="HF748" i="40"/>
  <c r="HA748" i="40"/>
  <c r="GL748" i="40"/>
  <c r="GC748" i="40"/>
  <c r="FY748" i="40"/>
  <c r="FU748" i="40"/>
  <c r="FQ748" i="40"/>
  <c r="FM748" i="40"/>
  <c r="OM748" i="40"/>
  <c r="OI748" i="40"/>
  <c r="OE748" i="40"/>
  <c r="OA748" i="40"/>
  <c r="NW748" i="40"/>
  <c r="NS748" i="40"/>
  <c r="NO748" i="40"/>
  <c r="NA748" i="40"/>
  <c r="MW748" i="40"/>
  <c r="MS748" i="40"/>
  <c r="MO748" i="40"/>
  <c r="MK748" i="40"/>
  <c r="MG748" i="40"/>
  <c r="MC748" i="40"/>
  <c r="LK748" i="40"/>
  <c r="LG748" i="40"/>
  <c r="LC748" i="40"/>
  <c r="KY748" i="40"/>
  <c r="KU748" i="40"/>
  <c r="KQ748" i="40"/>
  <c r="KM748" i="40"/>
  <c r="JY748" i="40"/>
  <c r="JP748" i="40"/>
  <c r="JL748" i="40"/>
  <c r="JH748" i="40"/>
  <c r="JD748" i="40"/>
  <c r="IZ748" i="40"/>
  <c r="IE748" i="40"/>
  <c r="HU748" i="40"/>
  <c r="HQ748" i="40"/>
  <c r="HM748" i="40"/>
  <c r="HI748" i="40"/>
  <c r="HE748" i="40"/>
  <c r="GZ748" i="40"/>
  <c r="GK748" i="40"/>
  <c r="GB748" i="40"/>
  <c r="FX748" i="40"/>
  <c r="FT748" i="40"/>
  <c r="FP748" i="40"/>
  <c r="FL748" i="40"/>
  <c r="OP748" i="40"/>
  <c r="OL748" i="40"/>
  <c r="OH748" i="40"/>
  <c r="OD748" i="40"/>
  <c r="NZ748" i="40"/>
  <c r="NV748" i="40"/>
  <c r="NR748" i="40"/>
  <c r="ND748" i="40"/>
  <c r="MZ748" i="40"/>
  <c r="MV748" i="40"/>
  <c r="MR748" i="40"/>
  <c r="MN748" i="40"/>
  <c r="MJ748" i="40"/>
  <c r="MF748" i="40"/>
  <c r="LR748" i="40"/>
  <c r="LJ748" i="40"/>
  <c r="LF748" i="40"/>
  <c r="LB748" i="40"/>
  <c r="KX748" i="40"/>
  <c r="KT748" i="40"/>
  <c r="KP748" i="40"/>
  <c r="KL748" i="40"/>
  <c r="JX748" i="40"/>
  <c r="JO748" i="40"/>
  <c r="JK748" i="40"/>
  <c r="JG748" i="40"/>
  <c r="JC748" i="40"/>
  <c r="IY748" i="40"/>
  <c r="IH748" i="40"/>
  <c r="ID748" i="40"/>
  <c r="HT748" i="40"/>
  <c r="HP748" i="40"/>
  <c r="HL748" i="40"/>
  <c r="HH748" i="40"/>
  <c r="HD748" i="40"/>
  <c r="GO748" i="40"/>
  <c r="GJ748" i="40"/>
  <c r="GA748" i="40"/>
  <c r="FW748" i="40"/>
  <c r="FS748" i="40"/>
  <c r="FO748" i="40"/>
  <c r="FK748" i="40"/>
  <c r="OK748" i="40"/>
  <c r="OG748" i="40"/>
  <c r="OC748" i="40"/>
  <c r="NY748" i="40"/>
  <c r="NU748" i="40"/>
  <c r="NQ748" i="40"/>
  <c r="MY748" i="40"/>
  <c r="MU748" i="40"/>
  <c r="MQ748" i="40"/>
  <c r="MM748" i="40"/>
  <c r="MI748" i="40"/>
  <c r="ME748" i="40"/>
  <c r="LI748" i="40"/>
  <c r="LE748" i="40"/>
  <c r="LA748" i="40"/>
  <c r="KW748" i="40"/>
  <c r="KS748" i="40"/>
  <c r="KO748" i="40"/>
  <c r="KA748" i="40"/>
  <c r="JW748" i="40"/>
  <c r="JN748" i="40"/>
  <c r="JJ748" i="40"/>
  <c r="JF748" i="40"/>
  <c r="JB748" i="40"/>
  <c r="IX748" i="40"/>
  <c r="IG748" i="40"/>
  <c r="HW748" i="40"/>
  <c r="HS748" i="40"/>
  <c r="HO748" i="40"/>
  <c r="HK748" i="40"/>
  <c r="HG748" i="40"/>
  <c r="HB748" i="40"/>
  <c r="GM748" i="40"/>
  <c r="GD748" i="40"/>
  <c r="FZ748" i="40"/>
  <c r="FV748" i="40"/>
  <c r="FR748" i="40"/>
  <c r="FN748" i="40"/>
  <c r="MA744" i="40"/>
  <c r="ON808" i="40"/>
  <c r="NR808" i="40"/>
  <c r="GQ744" i="40"/>
  <c r="DO750" i="40"/>
  <c r="DP750" i="40"/>
  <c r="DM750" i="40"/>
  <c r="DN750" i="40"/>
  <c r="DO755" i="40"/>
  <c r="DO754" i="40"/>
  <c r="DM754" i="40"/>
  <c r="DP756" i="40"/>
  <c r="DP755" i="40"/>
  <c r="DN754" i="40"/>
  <c r="DO756" i="40"/>
  <c r="DM755" i="40"/>
  <c r="DM756" i="40"/>
  <c r="DP754" i="40"/>
  <c r="DN756" i="40"/>
  <c r="DN755" i="40"/>
  <c r="DO748" i="40"/>
  <c r="DO752" i="40"/>
  <c r="DM749" i="40"/>
  <c r="DM751" i="40"/>
  <c r="DM753" i="40"/>
  <c r="DP748" i="40"/>
  <c r="DP752" i="40"/>
  <c r="DN757" i="40"/>
  <c r="DN749" i="40"/>
  <c r="DN751" i="40"/>
  <c r="DN753" i="40"/>
  <c r="DO757" i="40"/>
  <c r="DO749" i="40"/>
  <c r="DO751" i="40"/>
  <c r="DO753" i="40"/>
  <c r="DM757" i="40"/>
  <c r="DM748" i="40"/>
  <c r="DM752" i="40"/>
  <c r="DP757" i="40"/>
  <c r="DP749" i="40"/>
  <c r="DP751" i="40"/>
  <c r="DP753" i="40"/>
  <c r="DN748" i="40"/>
  <c r="DN752" i="40"/>
  <c r="DN743" i="40"/>
  <c r="DN740" i="40" s="1"/>
  <c r="DP743" i="40"/>
  <c r="DP740" i="40" s="1"/>
  <c r="DO743" i="40"/>
  <c r="DO740" i="40" s="1"/>
  <c r="DM743" i="40"/>
  <c r="DM740" i="40" s="1"/>
  <c r="LX745" i="40"/>
  <c r="OV745" i="40"/>
  <c r="IL745" i="40"/>
  <c r="FA744" i="40"/>
  <c r="EW744" i="40"/>
  <c r="GS744" i="40"/>
  <c r="MD755" i="40"/>
  <c r="MD750" i="40"/>
  <c r="OZ415" i="40"/>
  <c r="OG809" i="40"/>
  <c r="EY744" i="40"/>
  <c r="OA809" i="40"/>
  <c r="HA755" i="40"/>
  <c r="NU808" i="40"/>
  <c r="OK808" i="40"/>
  <c r="NW808" i="40"/>
  <c r="OE808" i="40"/>
  <c r="OM808" i="40"/>
  <c r="NV809" i="40"/>
  <c r="OL809" i="40"/>
  <c r="NS808" i="40"/>
  <c r="OA808" i="40"/>
  <c r="OI808" i="40"/>
  <c r="NR809" i="40"/>
  <c r="NZ809" i="40"/>
  <c r="OH809" i="40"/>
  <c r="OP809" i="40"/>
  <c r="BS318" i="40"/>
  <c r="DF318" i="40" s="1"/>
  <c r="BS402" i="40"/>
  <c r="DF402" i="40" s="1"/>
  <c r="BS200" i="40"/>
  <c r="DF200" i="40" s="1"/>
  <c r="HA750" i="40"/>
  <c r="HD750" i="40"/>
  <c r="NN595" i="40"/>
  <c r="IR471" i="40"/>
  <c r="MC752" i="40"/>
  <c r="GY101" i="40"/>
  <c r="MC756" i="40"/>
  <c r="AA198" i="40"/>
  <c r="AA197" i="40" s="1"/>
  <c r="AA742" i="40" s="1"/>
  <c r="NN426" i="40"/>
  <c r="MB534" i="40"/>
  <c r="KM749" i="40"/>
  <c r="KN754" i="40"/>
  <c r="HD754" i="40"/>
  <c r="HD751" i="40"/>
  <c r="MB387" i="40"/>
  <c r="KN755" i="40"/>
  <c r="KN752" i="40"/>
  <c r="HD755" i="40"/>
  <c r="HD752" i="40"/>
  <c r="KN756" i="40"/>
  <c r="HD756" i="40"/>
  <c r="LY441" i="40"/>
  <c r="OC808" i="40"/>
  <c r="GY51" i="40"/>
  <c r="NQ808" i="40"/>
  <c r="NY808" i="40"/>
  <c r="OG808" i="40"/>
  <c r="ON809" i="40"/>
  <c r="NP750" i="40"/>
  <c r="FK751" i="40"/>
  <c r="GZ749" i="40"/>
  <c r="NO752" i="40"/>
  <c r="KH441" i="40"/>
  <c r="IR494" i="40"/>
  <c r="NP755" i="40"/>
  <c r="FK754" i="40"/>
  <c r="FF752" i="40"/>
  <c r="KM757" i="40"/>
  <c r="NP753" i="40"/>
  <c r="NP757" i="40"/>
  <c r="NP752" i="40"/>
  <c r="FK756" i="40"/>
  <c r="FK749" i="40"/>
  <c r="DL372" i="40"/>
  <c r="IR359" i="40"/>
  <c r="KH359" i="40" s="1"/>
  <c r="KM751" i="40"/>
  <c r="KM755" i="40"/>
  <c r="GZ757" i="40"/>
  <c r="NN416" i="40"/>
  <c r="HB752" i="40"/>
  <c r="GY261" i="40"/>
  <c r="OD809" i="40"/>
  <c r="P198" i="40"/>
  <c r="P197" i="40" s="1"/>
  <c r="P742" i="40" s="1"/>
  <c r="GY273" i="40"/>
  <c r="P13" i="40"/>
  <c r="P741" i="40" s="1"/>
  <c r="IN745" i="40"/>
  <c r="LT745" i="40"/>
  <c r="GU744" i="40"/>
  <c r="NP754" i="40"/>
  <c r="NP756" i="40"/>
  <c r="NP749" i="40"/>
  <c r="FK753" i="40"/>
  <c r="FK755" i="40"/>
  <c r="FK757" i="40"/>
  <c r="FK750" i="40"/>
  <c r="FK752" i="40"/>
  <c r="FH749" i="40"/>
  <c r="NN330" i="40"/>
  <c r="NO756" i="40"/>
  <c r="KM752" i="40"/>
  <c r="KM754" i="40"/>
  <c r="DL637" i="40"/>
  <c r="IM441" i="40"/>
  <c r="GY177" i="40"/>
  <c r="KE442" i="40"/>
  <c r="FA745" i="40"/>
  <c r="KJ442" i="40"/>
  <c r="KC743" i="40"/>
  <c r="NH745" i="40"/>
  <c r="MB68" i="40"/>
  <c r="MB188" i="40"/>
  <c r="MD753" i="40"/>
  <c r="MD757" i="40"/>
  <c r="HA752" i="40"/>
  <c r="FF749" i="40"/>
  <c r="MC750" i="40"/>
  <c r="MC754" i="40"/>
  <c r="GZ751" i="40"/>
  <c r="GZ755" i="40"/>
  <c r="GY491" i="40"/>
  <c r="NE441" i="40"/>
  <c r="IR176" i="40"/>
  <c r="NG441" i="40"/>
  <c r="OZ392" i="40"/>
  <c r="HB756" i="40"/>
  <c r="GY368" i="40"/>
  <c r="LX744" i="40"/>
  <c r="OS441" i="40"/>
  <c r="H198" i="40"/>
  <c r="H197" i="40" s="1"/>
  <c r="H742" i="40" s="1"/>
  <c r="NN173" i="40"/>
  <c r="NN435" i="40"/>
  <c r="MB179" i="40"/>
  <c r="KL754" i="40"/>
  <c r="KL751" i="40"/>
  <c r="MB172" i="40"/>
  <c r="MC749" i="40"/>
  <c r="MC751" i="40"/>
  <c r="MC753" i="40"/>
  <c r="MC755" i="40"/>
  <c r="OZ101" i="40"/>
  <c r="IR53" i="40"/>
  <c r="BR143" i="40"/>
  <c r="KF441" i="40"/>
  <c r="KF752" i="40" s="1"/>
  <c r="W13" i="40"/>
  <c r="W741" i="40" s="1"/>
  <c r="IN744" i="40"/>
  <c r="X198" i="40"/>
  <c r="X197" i="40" s="1"/>
  <c r="X742" i="40" s="1"/>
  <c r="W540" i="40"/>
  <c r="W744" i="40" s="1"/>
  <c r="OO808" i="40"/>
  <c r="NL741" i="40"/>
  <c r="Y198" i="40"/>
  <c r="Y197" i="40" s="1"/>
  <c r="Y742" i="40" s="1"/>
  <c r="KG741" i="40"/>
  <c r="LV745" i="40"/>
  <c r="IJ745" i="40"/>
  <c r="DK745" i="40"/>
  <c r="IQ744" i="40"/>
  <c r="KG744" i="40"/>
  <c r="MD752" i="40"/>
  <c r="MD754" i="40"/>
  <c r="MD756" i="40"/>
  <c r="MD749" i="40"/>
  <c r="HA754" i="40"/>
  <c r="HA756" i="40"/>
  <c r="HA749" i="40"/>
  <c r="GZ750" i="40"/>
  <c r="GZ752" i="40"/>
  <c r="GZ754" i="40"/>
  <c r="KD441" i="40"/>
  <c r="KD752" i="40" s="1"/>
  <c r="KG743" i="40"/>
  <c r="KK170" i="40"/>
  <c r="KK22" i="40"/>
  <c r="OZ71" i="40"/>
  <c r="KK61" i="40"/>
  <c r="DL32" i="40"/>
  <c r="KI743" i="40"/>
  <c r="LU441" i="40"/>
  <c r="FB752" i="40"/>
  <c r="IR364" i="40"/>
  <c r="KH364" i="40" s="1"/>
  <c r="IR52" i="40"/>
  <c r="OQ441" i="40"/>
  <c r="II441" i="40"/>
  <c r="Y540" i="40"/>
  <c r="Y744" i="40" s="1"/>
  <c r="H540" i="40"/>
  <c r="AA540" i="40"/>
  <c r="AA744" i="40" s="1"/>
  <c r="OR745" i="40"/>
  <c r="NM745" i="40"/>
  <c r="GX745" i="40"/>
  <c r="OY744" i="40"/>
  <c r="OF809" i="40"/>
  <c r="NY809" i="40"/>
  <c r="OD808" i="40"/>
  <c r="OO809" i="40"/>
  <c r="GQ741" i="40"/>
  <c r="LT744" i="40"/>
  <c r="OT442" i="40"/>
  <c r="GU743" i="40"/>
  <c r="LV744" i="40"/>
  <c r="NN476" i="40"/>
  <c r="HB750" i="40"/>
  <c r="HB754" i="40"/>
  <c r="EW745" i="40"/>
  <c r="NL745" i="40"/>
  <c r="FA743" i="40"/>
  <c r="IR168" i="40"/>
  <c r="GY48" i="40"/>
  <c r="Z13" i="40"/>
  <c r="Z741" i="40" s="1"/>
  <c r="NN536" i="40"/>
  <c r="Z540" i="40"/>
  <c r="Z744" i="40" s="1"/>
  <c r="P540" i="40"/>
  <c r="IR234" i="40"/>
  <c r="OK809" i="40"/>
  <c r="IR726" i="40"/>
  <c r="MB708" i="40"/>
  <c r="DL668" i="40"/>
  <c r="DJ745" i="40"/>
  <c r="BR608" i="40"/>
  <c r="KC745" i="40"/>
  <c r="KK531" i="40"/>
  <c r="LY531" i="40" s="1"/>
  <c r="MB590" i="40"/>
  <c r="DL134" i="40"/>
  <c r="GW743" i="40"/>
  <c r="NL744" i="40"/>
  <c r="GQ743" i="40"/>
  <c r="GQ745" i="40"/>
  <c r="IL744" i="40"/>
  <c r="NN196" i="40"/>
  <c r="GP441" i="40"/>
  <c r="KK58" i="40"/>
  <c r="Q198" i="40"/>
  <c r="Q197" i="40" s="1"/>
  <c r="Q742" i="40" s="1"/>
  <c r="GY505" i="40"/>
  <c r="OV744" i="40"/>
  <c r="Y13" i="40"/>
  <c r="Y741" i="40" s="1"/>
  <c r="IR257" i="40"/>
  <c r="GW741" i="40"/>
  <c r="OZ72" i="40"/>
  <c r="KI741" i="40"/>
  <c r="BK30" i="40"/>
  <c r="DF30" i="40" s="1"/>
  <c r="IR152" i="40"/>
  <c r="KK456" i="40"/>
  <c r="Q13" i="40"/>
  <c r="Q741" i="40" s="1"/>
  <c r="IR57" i="40"/>
  <c r="DL34" i="40"/>
  <c r="GY50" i="40"/>
  <c r="OZ417" i="40"/>
  <c r="MB280" i="40"/>
  <c r="NK280" i="40" s="1"/>
  <c r="NF741" i="40"/>
  <c r="KE741" i="40"/>
  <c r="DL553" i="40"/>
  <c r="W198" i="40"/>
  <c r="W197" i="40" s="1"/>
  <c r="W742" i="40" s="1"/>
  <c r="GU745" i="40"/>
  <c r="GS745" i="40"/>
  <c r="FC745" i="40"/>
  <c r="EY745" i="40"/>
  <c r="KL756" i="40"/>
  <c r="KL749" i="40"/>
  <c r="GY705" i="40"/>
  <c r="IR583" i="40"/>
  <c r="NN438" i="40"/>
  <c r="HB749" i="40"/>
  <c r="HB751" i="40"/>
  <c r="HB755" i="40"/>
  <c r="OJ809" i="40"/>
  <c r="NX809" i="40"/>
  <c r="NW809" i="40"/>
  <c r="Q540" i="40"/>
  <c r="Q744" i="40" s="1"/>
  <c r="GY588" i="40"/>
  <c r="FD745" i="40"/>
  <c r="KJ745" i="40"/>
  <c r="NM744" i="40"/>
  <c r="GX743" i="40"/>
  <c r="OE798" i="40"/>
  <c r="OM798" i="40"/>
  <c r="MB728" i="40"/>
  <c r="GY699" i="40"/>
  <c r="IR678" i="40"/>
  <c r="IR589" i="40"/>
  <c r="IR55" i="40"/>
  <c r="IR465" i="40"/>
  <c r="Z198" i="40"/>
  <c r="Z197" i="40" s="1"/>
  <c r="Z742" i="40" s="1"/>
  <c r="NY798" i="40"/>
  <c r="OC798" i="40"/>
  <c r="OG798" i="40"/>
  <c r="OK798" i="40"/>
  <c r="OO798" i="40"/>
  <c r="NN439" i="40"/>
  <c r="NH744" i="40"/>
  <c r="KK64" i="40"/>
  <c r="LY64" i="40" s="1"/>
  <c r="IP442" i="40"/>
  <c r="GY470" i="40"/>
  <c r="GR740" i="40"/>
  <c r="IJ744" i="40"/>
  <c r="IP744" i="40"/>
  <c r="IR733" i="40"/>
  <c r="OX442" i="40"/>
  <c r="IR258" i="40"/>
  <c r="OZ418" i="40"/>
  <c r="NF744" i="40"/>
  <c r="KK63" i="40"/>
  <c r="KE745" i="40"/>
  <c r="NJ745" i="40"/>
  <c r="NF745" i="40"/>
  <c r="NJ744" i="40"/>
  <c r="AB198" i="40"/>
  <c r="AB197" i="40" s="1"/>
  <c r="AB742" i="40" s="1"/>
  <c r="H13" i="40"/>
  <c r="H741" i="40" s="1"/>
  <c r="GS741" i="40"/>
  <c r="NH741" i="40"/>
  <c r="GW745" i="40"/>
  <c r="OR744" i="40"/>
  <c r="OX744" i="40"/>
  <c r="GY139" i="40"/>
  <c r="GU741" i="40"/>
  <c r="NN70" i="40"/>
  <c r="MB66" i="40"/>
  <c r="NJ741" i="40"/>
  <c r="GY677" i="40"/>
  <c r="NX784" i="40"/>
  <c r="OF784" i="40"/>
  <c r="ON784" i="40"/>
  <c r="AA13" i="40"/>
  <c r="AA741" i="40" s="1"/>
  <c r="GY523" i="40"/>
  <c r="NS791" i="40"/>
  <c r="OA791" i="40"/>
  <c r="OI791" i="40"/>
  <c r="NS798" i="40"/>
  <c r="OA798" i="40"/>
  <c r="OI798" i="40"/>
  <c r="GY727" i="40"/>
  <c r="KK526" i="40"/>
  <c r="NO749" i="40"/>
  <c r="NO753" i="40"/>
  <c r="NO757" i="40"/>
  <c r="NN69" i="40"/>
  <c r="OV442" i="40"/>
  <c r="GS743" i="40"/>
  <c r="LZ744" i="40"/>
  <c r="KK383" i="40"/>
  <c r="KC741" i="40"/>
  <c r="NK441" i="40"/>
  <c r="KB441" i="40"/>
  <c r="KB752" i="40" s="1"/>
  <c r="IR694" i="40"/>
  <c r="IR581" i="40"/>
  <c r="OR442" i="40"/>
  <c r="NO750" i="40"/>
  <c r="NO754" i="40"/>
  <c r="FJ749" i="40"/>
  <c r="OS740" i="40"/>
  <c r="BP743" i="40"/>
  <c r="BP740" i="40" s="1"/>
  <c r="MB113" i="40"/>
  <c r="OZ704" i="40"/>
  <c r="IK441" i="40"/>
  <c r="KL755" i="40"/>
  <c r="KG745" i="40"/>
  <c r="NN703" i="40"/>
  <c r="DL697" i="40"/>
  <c r="GX744" i="40"/>
  <c r="KJ743" i="40"/>
  <c r="NN440" i="40"/>
  <c r="NO751" i="40"/>
  <c r="OV743" i="40"/>
  <c r="BO608" i="40"/>
  <c r="DL462" i="40"/>
  <c r="KG442" i="40"/>
  <c r="OW441" i="40"/>
  <c r="GY303" i="40"/>
  <c r="NN596" i="40"/>
  <c r="OZ123" i="40"/>
  <c r="AB540" i="40"/>
  <c r="NK740" i="40"/>
  <c r="KF740" i="40"/>
  <c r="GP740" i="40"/>
  <c r="LU740" i="40"/>
  <c r="IR56" i="40"/>
  <c r="X540" i="40"/>
  <c r="NL743" i="40"/>
  <c r="IL442" i="40"/>
  <c r="OZ192" i="40"/>
  <c r="NN680" i="40"/>
  <c r="KK114" i="40"/>
  <c r="NT784" i="40"/>
  <c r="OB784" i="40"/>
  <c r="OJ784" i="40"/>
  <c r="OZ809" i="40"/>
  <c r="GV740" i="40"/>
  <c r="OQ743" i="40"/>
  <c r="OQ740" i="40" s="1"/>
  <c r="IR312" i="40"/>
  <c r="KH312" i="40" s="1"/>
  <c r="EX752" i="40"/>
  <c r="KH740" i="40"/>
  <c r="KD740" i="40"/>
  <c r="KK156" i="40"/>
  <c r="IN442" i="40"/>
  <c r="OZ808" i="40"/>
  <c r="OZ807" i="40"/>
  <c r="NI740" i="40"/>
  <c r="KC442" i="40"/>
  <c r="KK60" i="40"/>
  <c r="NG740" i="40"/>
  <c r="OW740" i="40"/>
  <c r="NE740" i="40"/>
  <c r="EY743" i="40"/>
  <c r="NN100" i="40"/>
  <c r="NX805" i="40"/>
  <c r="OF805" i="40"/>
  <c r="ON805" i="40"/>
  <c r="LS740" i="40"/>
  <c r="NF743" i="40"/>
  <c r="NN659" i="40"/>
  <c r="LS441" i="40"/>
  <c r="KK376" i="40"/>
  <c r="IQ743" i="40"/>
  <c r="R540" i="40"/>
  <c r="R744" i="40" s="1"/>
  <c r="NI441" i="40"/>
  <c r="OZ175" i="40"/>
  <c r="MB184" i="40"/>
  <c r="NR784" i="40"/>
  <c r="NZ784" i="40"/>
  <c r="OH784" i="40"/>
  <c r="OP784" i="40"/>
  <c r="NQ791" i="40"/>
  <c r="NY791" i="40"/>
  <c r="OG791" i="40"/>
  <c r="OO791" i="40"/>
  <c r="NQ798" i="40"/>
  <c r="NV805" i="40"/>
  <c r="OD805" i="40"/>
  <c r="OL805" i="40"/>
  <c r="IJ442" i="40"/>
  <c r="X13" i="40"/>
  <c r="X741" i="40" s="1"/>
  <c r="NH743" i="40"/>
  <c r="AB13" i="40"/>
  <c r="AB741" i="40" s="1"/>
  <c r="BM143" i="40"/>
  <c r="NV784" i="40"/>
  <c r="OD784" i="40"/>
  <c r="OL784" i="40"/>
  <c r="NU791" i="40"/>
  <c r="OC791" i="40"/>
  <c r="OK791" i="40"/>
  <c r="NU798" i="40"/>
  <c r="NR805" i="40"/>
  <c r="NZ805" i="40"/>
  <c r="OH805" i="40"/>
  <c r="OP805" i="40"/>
  <c r="NM743" i="40"/>
  <c r="OY743" i="40"/>
  <c r="BM160" i="40"/>
  <c r="NJ743" i="40"/>
  <c r="NN469" i="40"/>
  <c r="OU441" i="40"/>
  <c r="NW791" i="40"/>
  <c r="OE791" i="40"/>
  <c r="OM791" i="40"/>
  <c r="NW798" i="40"/>
  <c r="NT805" i="40"/>
  <c r="OB805" i="40"/>
  <c r="OJ805" i="40"/>
  <c r="GT740" i="40"/>
  <c r="BQ16" i="40"/>
  <c r="LW740" i="40"/>
  <c r="BK608" i="40"/>
  <c r="EZ752" i="40"/>
  <c r="BQ608" i="40"/>
  <c r="LW441" i="40"/>
  <c r="LW752" i="40" s="1"/>
  <c r="BO143" i="40"/>
  <c r="BK143" i="40"/>
  <c r="KI442" i="40"/>
  <c r="OR743" i="40"/>
  <c r="GT441" i="40"/>
  <c r="BQ143" i="40"/>
  <c r="OZ810" i="40"/>
  <c r="OU740" i="40"/>
  <c r="BM608" i="40"/>
  <c r="GV441" i="40"/>
  <c r="GR441" i="40"/>
  <c r="EV752" i="40"/>
  <c r="BN745" i="40"/>
  <c r="BO629" i="40"/>
  <c r="BJ745" i="40"/>
  <c r="BR629" i="40"/>
  <c r="BK629" i="40"/>
  <c r="GW744" i="40"/>
  <c r="GY575" i="40"/>
  <c r="NT807" i="40"/>
  <c r="NT777" i="40"/>
  <c r="OX745" i="40"/>
  <c r="LZ745" i="40"/>
  <c r="BL745" i="40"/>
  <c r="BM629" i="40"/>
  <c r="FC744" i="40"/>
  <c r="BL743" i="40"/>
  <c r="NN457" i="40"/>
  <c r="NL442" i="40"/>
  <c r="NH442" i="40"/>
  <c r="LZ442" i="40"/>
  <c r="LV442" i="40"/>
  <c r="GY452" i="40"/>
  <c r="GW442" i="40"/>
  <c r="GS442" i="40"/>
  <c r="NX807" i="40"/>
  <c r="NX777" i="40"/>
  <c r="NR807" i="40"/>
  <c r="NR777" i="40"/>
  <c r="NZ807" i="40"/>
  <c r="NZ777" i="40"/>
  <c r="OF807" i="40"/>
  <c r="OF777" i="40"/>
  <c r="OJ807" i="40"/>
  <c r="OJ777" i="40"/>
  <c r="ON807" i="40"/>
  <c r="ON777" i="40"/>
  <c r="NQ810" i="40"/>
  <c r="NQ776" i="40"/>
  <c r="NU810" i="40"/>
  <c r="NU776" i="40"/>
  <c r="NY810" i="40"/>
  <c r="NY776" i="40"/>
  <c r="OC810" i="40"/>
  <c r="OC776" i="40"/>
  <c r="OG810" i="40"/>
  <c r="OG776" i="40"/>
  <c r="OK810" i="40"/>
  <c r="OK776" i="40"/>
  <c r="OO810" i="40"/>
  <c r="OO776" i="40"/>
  <c r="NQ783" i="40"/>
  <c r="NU783" i="40"/>
  <c r="NY783" i="40"/>
  <c r="OC783" i="40"/>
  <c r="OG783" i="40"/>
  <c r="OK783" i="40"/>
  <c r="OO783" i="40"/>
  <c r="NS807" i="40"/>
  <c r="NS777" i="40"/>
  <c r="NW807" i="40"/>
  <c r="NW777" i="40"/>
  <c r="OA807" i="40"/>
  <c r="OA777" i="40"/>
  <c r="OE807" i="40"/>
  <c r="OE777" i="40"/>
  <c r="OI807" i="40"/>
  <c r="OI777" i="40"/>
  <c r="OM807" i="40"/>
  <c r="OM777" i="40"/>
  <c r="NR810" i="40"/>
  <c r="NR776" i="40"/>
  <c r="NV810" i="40"/>
  <c r="NV776" i="40"/>
  <c r="NZ810" i="40"/>
  <c r="NZ776" i="40"/>
  <c r="OD810" i="40"/>
  <c r="OD776" i="40"/>
  <c r="OH810" i="40"/>
  <c r="OH776" i="40"/>
  <c r="OL810" i="40"/>
  <c r="OL776" i="40"/>
  <c r="OP810" i="40"/>
  <c r="OP776" i="40"/>
  <c r="NS784" i="40"/>
  <c r="NW784" i="40"/>
  <c r="OA784" i="40"/>
  <c r="OE784" i="40"/>
  <c r="OI784" i="40"/>
  <c r="OM784" i="40"/>
  <c r="NR783" i="40"/>
  <c r="NV783" i="40"/>
  <c r="NZ783" i="40"/>
  <c r="OD783" i="40"/>
  <c r="OH783" i="40"/>
  <c r="OL783" i="40"/>
  <c r="OP783" i="40"/>
  <c r="NR790" i="40"/>
  <c r="NV790" i="40"/>
  <c r="NZ790" i="40"/>
  <c r="OD790" i="40"/>
  <c r="OH790" i="40"/>
  <c r="OL790" i="40"/>
  <c r="OP790" i="40"/>
  <c r="NT791" i="40"/>
  <c r="NX791" i="40"/>
  <c r="OB791" i="40"/>
  <c r="OF791" i="40"/>
  <c r="OJ791" i="40"/>
  <c r="ON791" i="40"/>
  <c r="NQ790" i="40"/>
  <c r="NU790" i="40"/>
  <c r="NY790" i="40"/>
  <c r="OC790" i="40"/>
  <c r="OG790" i="40"/>
  <c r="OK790" i="40"/>
  <c r="OO790" i="40"/>
  <c r="NT798" i="40"/>
  <c r="NX798" i="40"/>
  <c r="OB798" i="40"/>
  <c r="OF798" i="40"/>
  <c r="OJ798" i="40"/>
  <c r="ON798" i="40"/>
  <c r="NQ797" i="40"/>
  <c r="NU797" i="40"/>
  <c r="NY797" i="40"/>
  <c r="OC797" i="40"/>
  <c r="OG797" i="40"/>
  <c r="OK797" i="40"/>
  <c r="OO797" i="40"/>
  <c r="NQ804" i="40"/>
  <c r="NU804" i="40"/>
  <c r="NY804" i="40"/>
  <c r="OC804" i="40"/>
  <c r="OG804" i="40"/>
  <c r="OK804" i="40"/>
  <c r="OO804" i="40"/>
  <c r="NR797" i="40"/>
  <c r="NV797" i="40"/>
  <c r="NZ797" i="40"/>
  <c r="OD797" i="40"/>
  <c r="OH797" i="40"/>
  <c r="OL797" i="40"/>
  <c r="OP797" i="40"/>
  <c r="NS805" i="40"/>
  <c r="NW805" i="40"/>
  <c r="OA805" i="40"/>
  <c r="OE805" i="40"/>
  <c r="OI805" i="40"/>
  <c r="OM805" i="40"/>
  <c r="NR804" i="40"/>
  <c r="NV804" i="40"/>
  <c r="NZ804" i="40"/>
  <c r="OD804" i="40"/>
  <c r="OH804" i="40"/>
  <c r="OL804" i="40"/>
  <c r="OP804" i="40"/>
  <c r="OY745" i="40"/>
  <c r="MA745" i="40"/>
  <c r="KI745" i="40"/>
  <c r="IQ745" i="40"/>
  <c r="NN584" i="40"/>
  <c r="MB579" i="40"/>
  <c r="KJ744" i="40"/>
  <c r="BN744" i="40"/>
  <c r="BJ744" i="40"/>
  <c r="OY442" i="40"/>
  <c r="MA442" i="40"/>
  <c r="IQ442" i="40"/>
  <c r="FD743" i="40"/>
  <c r="BQ629" i="40"/>
  <c r="NN488" i="40"/>
  <c r="MB318" i="40"/>
  <c r="MB317" i="40" s="1"/>
  <c r="BK29" i="40"/>
  <c r="DF29" i="40" s="1"/>
  <c r="OX741" i="40"/>
  <c r="OT741" i="40"/>
  <c r="NM741" i="40"/>
  <c r="KB740" i="40"/>
  <c r="IP741" i="40"/>
  <c r="IR21" i="40"/>
  <c r="IL741" i="40"/>
  <c r="GX741" i="40"/>
  <c r="FA741" i="40"/>
  <c r="EW741" i="40"/>
  <c r="BL741" i="40"/>
  <c r="BM16" i="40"/>
  <c r="R14" i="40"/>
  <c r="NN24" i="40"/>
  <c r="EZ740" i="40"/>
  <c r="EX740" i="40"/>
  <c r="NN626" i="40"/>
  <c r="IR401" i="40"/>
  <c r="IR398" i="40" s="1"/>
  <c r="R198" i="40"/>
  <c r="BO160" i="40"/>
  <c r="BK160" i="40"/>
  <c r="BR160" i="40"/>
  <c r="IQ741" i="40"/>
  <c r="FB740" i="40"/>
  <c r="EV740" i="40"/>
  <c r="DK741" i="40"/>
  <c r="NN257" i="40"/>
  <c r="OW257" i="40" s="1"/>
  <c r="DL146" i="40"/>
  <c r="DL129" i="40"/>
  <c r="DL31" i="40"/>
  <c r="DL33" i="40"/>
  <c r="IP745" i="40"/>
  <c r="KI744" i="40"/>
  <c r="KK551" i="40"/>
  <c r="KK744" i="40" s="1"/>
  <c r="DJ744" i="40"/>
  <c r="DL545" i="40"/>
  <c r="BN743" i="40"/>
  <c r="BJ743" i="40"/>
  <c r="NJ442" i="40"/>
  <c r="NF442" i="40"/>
  <c r="LX442" i="40"/>
  <c r="LT442" i="40"/>
  <c r="GU442" i="40"/>
  <c r="GQ442" i="40"/>
  <c r="OB807" i="40"/>
  <c r="OB777" i="40"/>
  <c r="NV807" i="40"/>
  <c r="NV777" i="40"/>
  <c r="OD807" i="40"/>
  <c r="OD777" i="40"/>
  <c r="OH807" i="40"/>
  <c r="OH777" i="40"/>
  <c r="OL807" i="40"/>
  <c r="OL777" i="40"/>
  <c r="OP807" i="40"/>
  <c r="OP777" i="40"/>
  <c r="NS810" i="40"/>
  <c r="NS776" i="40"/>
  <c r="NW810" i="40"/>
  <c r="NW776" i="40"/>
  <c r="OA810" i="40"/>
  <c r="OA776" i="40"/>
  <c r="OE810" i="40"/>
  <c r="OE776" i="40"/>
  <c r="OI810" i="40"/>
  <c r="OI776" i="40"/>
  <c r="OM810" i="40"/>
  <c r="OM776" i="40"/>
  <c r="NS783" i="40"/>
  <c r="NW783" i="40"/>
  <c r="OA783" i="40"/>
  <c r="OE783" i="40"/>
  <c r="OI783" i="40"/>
  <c r="OM783" i="40"/>
  <c r="NQ807" i="40"/>
  <c r="NQ777" i="40"/>
  <c r="NU807" i="40"/>
  <c r="NU777" i="40"/>
  <c r="NY807" i="40"/>
  <c r="NY777" i="40"/>
  <c r="OC807" i="40"/>
  <c r="OC777" i="40"/>
  <c r="OG807" i="40"/>
  <c r="OG777" i="40"/>
  <c r="OK807" i="40"/>
  <c r="OK777" i="40"/>
  <c r="OO807" i="40"/>
  <c r="OO777" i="40"/>
  <c r="NT810" i="40"/>
  <c r="NT776" i="40"/>
  <c r="NX810" i="40"/>
  <c r="NX776" i="40"/>
  <c r="OB810" i="40"/>
  <c r="OB776" i="40"/>
  <c r="OF810" i="40"/>
  <c r="OF776" i="40"/>
  <c r="OJ810" i="40"/>
  <c r="OJ776" i="40"/>
  <c r="ON810" i="40"/>
  <c r="ON776" i="40"/>
  <c r="NQ784" i="40"/>
  <c r="NU784" i="40"/>
  <c r="NY784" i="40"/>
  <c r="OC784" i="40"/>
  <c r="OG784" i="40"/>
  <c r="OK784" i="40"/>
  <c r="OO784" i="40"/>
  <c r="NT783" i="40"/>
  <c r="NX783" i="40"/>
  <c r="OB783" i="40"/>
  <c r="OF783" i="40"/>
  <c r="OJ783" i="40"/>
  <c r="ON783" i="40"/>
  <c r="NT790" i="40"/>
  <c r="NX790" i="40"/>
  <c r="OB790" i="40"/>
  <c r="OF790" i="40"/>
  <c r="OJ790" i="40"/>
  <c r="ON790" i="40"/>
  <c r="NR791" i="40"/>
  <c r="NV791" i="40"/>
  <c r="NZ791" i="40"/>
  <c r="OD791" i="40"/>
  <c r="OH791" i="40"/>
  <c r="OL791" i="40"/>
  <c r="OP791" i="40"/>
  <c r="NS790" i="40"/>
  <c r="NW790" i="40"/>
  <c r="OA790" i="40"/>
  <c r="OE790" i="40"/>
  <c r="OI790" i="40"/>
  <c r="OM790" i="40"/>
  <c r="NR798" i="40"/>
  <c r="NV798" i="40"/>
  <c r="NZ798" i="40"/>
  <c r="OD798" i="40"/>
  <c r="OH798" i="40"/>
  <c r="OL798" i="40"/>
  <c r="OP798" i="40"/>
  <c r="NS797" i="40"/>
  <c r="NW797" i="40"/>
  <c r="OA797" i="40"/>
  <c r="OE797" i="40"/>
  <c r="OI797" i="40"/>
  <c r="OM797" i="40"/>
  <c r="NS804" i="40"/>
  <c r="NW804" i="40"/>
  <c r="OA804" i="40"/>
  <c r="OE804" i="40"/>
  <c r="OI804" i="40"/>
  <c r="OM804" i="40"/>
  <c r="NT797" i="40"/>
  <c r="NX797" i="40"/>
  <c r="OB797" i="40"/>
  <c r="OF797" i="40"/>
  <c r="OJ797" i="40"/>
  <c r="ON797" i="40"/>
  <c r="NQ805" i="40"/>
  <c r="NU805" i="40"/>
  <c r="NY805" i="40"/>
  <c r="OC805" i="40"/>
  <c r="OG805" i="40"/>
  <c r="OK805" i="40"/>
  <c r="OO805" i="40"/>
  <c r="NT804" i="40"/>
  <c r="NX804" i="40"/>
  <c r="OB804" i="40"/>
  <c r="OF804" i="40"/>
  <c r="OJ804" i="40"/>
  <c r="ON804" i="40"/>
  <c r="NN634" i="40"/>
  <c r="GY631" i="40"/>
  <c r="DL630" i="40"/>
  <c r="FD744" i="40"/>
  <c r="IR578" i="40"/>
  <c r="BL744" i="40"/>
  <c r="DK744" i="40"/>
  <c r="MA743" i="40"/>
  <c r="NM442" i="40"/>
  <c r="GX442" i="40"/>
  <c r="GY474" i="40"/>
  <c r="OV741" i="40"/>
  <c r="OR741" i="40"/>
  <c r="MB23" i="40"/>
  <c r="KJ741" i="40"/>
  <c r="IN741" i="40"/>
  <c r="IJ741" i="40"/>
  <c r="FC741" i="40"/>
  <c r="EY741" i="40"/>
  <c r="DJ741" i="40"/>
  <c r="DL17" i="40"/>
  <c r="BN741" i="40"/>
  <c r="BO16" i="40"/>
  <c r="BJ741" i="40"/>
  <c r="BR16" i="40"/>
  <c r="BK16" i="40"/>
  <c r="OY741" i="40"/>
  <c r="IM740" i="40"/>
  <c r="IK740" i="40"/>
  <c r="GY20" i="40"/>
  <c r="MA741" i="40"/>
  <c r="II740" i="40"/>
  <c r="FD741" i="40"/>
  <c r="BQ160" i="40"/>
  <c r="Z740" i="40" l="1"/>
  <c r="H740" i="40"/>
  <c r="Y740" i="40"/>
  <c r="AA740" i="40"/>
  <c r="W740" i="40"/>
  <c r="OB812" i="40"/>
  <c r="NT812" i="40"/>
  <c r="OB778" i="40"/>
  <c r="P740" i="40"/>
  <c r="LZ64" i="40"/>
  <c r="LV64" i="40"/>
  <c r="LV741" i="40" s="1"/>
  <c r="LT64" i="40"/>
  <c r="LT741" i="40" s="1"/>
  <c r="LX64" i="40"/>
  <c r="LX741" i="40" s="1"/>
  <c r="LY741" i="40"/>
  <c r="LT531" i="40"/>
  <c r="LT743" i="40" s="1"/>
  <c r="LZ531" i="40"/>
  <c r="LX531" i="40"/>
  <c r="LX743" i="40" s="1"/>
  <c r="LV531" i="40"/>
  <c r="LV743" i="40" s="1"/>
  <c r="LY743" i="40"/>
  <c r="KP764" i="40"/>
  <c r="KR764" i="40"/>
  <c r="KT764" i="40"/>
  <c r="KV764" i="40"/>
  <c r="KX764" i="40"/>
  <c r="KZ764" i="40"/>
  <c r="LB764" i="40"/>
  <c r="LD764" i="40"/>
  <c r="LF764" i="40"/>
  <c r="LH764" i="40"/>
  <c r="LJ764" i="40"/>
  <c r="LL764" i="40"/>
  <c r="LN764" i="40"/>
  <c r="LP764" i="40"/>
  <c r="LR764" i="40"/>
  <c r="LL765" i="40"/>
  <c r="LN765" i="40"/>
  <c r="LL766" i="40"/>
  <c r="LN766" i="40"/>
  <c r="LL767" i="40"/>
  <c r="LN767" i="40"/>
  <c r="KQ764" i="40"/>
  <c r="KS764" i="40"/>
  <c r="KU764" i="40"/>
  <c r="KW764" i="40"/>
  <c r="KY764" i="40"/>
  <c r="LA764" i="40"/>
  <c r="LC764" i="40"/>
  <c r="LE764" i="40"/>
  <c r="LG764" i="40"/>
  <c r="LI764" i="40"/>
  <c r="LK764" i="40"/>
  <c r="LM764" i="40"/>
  <c r="LO764" i="40"/>
  <c r="LQ764" i="40"/>
  <c r="KO764" i="40"/>
  <c r="LM765" i="40"/>
  <c r="LO765" i="40"/>
  <c r="LM766" i="40"/>
  <c r="LO766" i="40"/>
  <c r="LM767" i="40"/>
  <c r="LO767" i="40"/>
  <c r="DE715" i="40"/>
  <c r="DG168" i="40"/>
  <c r="DI168" i="40" s="1"/>
  <c r="DE392" i="40"/>
  <c r="DG458" i="40"/>
  <c r="DI458" i="40" s="1"/>
  <c r="KI364" i="40"/>
  <c r="KK364" i="40" s="1"/>
  <c r="KE364" i="40"/>
  <c r="KG364" i="40"/>
  <c r="KC364" i="40"/>
  <c r="KG359" i="40"/>
  <c r="KC359" i="40"/>
  <c r="KI359" i="40"/>
  <c r="KK359" i="40" s="1"/>
  <c r="KE359" i="40"/>
  <c r="KI312" i="40"/>
  <c r="KK312" i="40" s="1"/>
  <c r="KE312" i="40"/>
  <c r="KG312" i="40"/>
  <c r="KC312" i="40"/>
  <c r="IY764" i="40"/>
  <c r="JA764" i="40"/>
  <c r="JC764" i="40"/>
  <c r="JE764" i="40"/>
  <c r="JG764" i="40"/>
  <c r="JI764" i="40"/>
  <c r="JK764" i="40"/>
  <c r="JM764" i="40"/>
  <c r="JO764" i="40"/>
  <c r="JQ764" i="40"/>
  <c r="JS764" i="40"/>
  <c r="JU764" i="40"/>
  <c r="IY765" i="40"/>
  <c r="JA765" i="40"/>
  <c r="JC765" i="40"/>
  <c r="JE765" i="40"/>
  <c r="JG765" i="40"/>
  <c r="JI765" i="40"/>
  <c r="JK765" i="40"/>
  <c r="JM765" i="40"/>
  <c r="JO765" i="40"/>
  <c r="JQ765" i="40"/>
  <c r="JS765" i="40"/>
  <c r="JU765" i="40"/>
  <c r="IY766" i="40"/>
  <c r="JA766" i="40"/>
  <c r="JC766" i="40"/>
  <c r="JE766" i="40"/>
  <c r="JG766" i="40"/>
  <c r="JI766" i="40"/>
  <c r="JK766" i="40"/>
  <c r="JM766" i="40"/>
  <c r="JO766" i="40"/>
  <c r="JQ766" i="40"/>
  <c r="JS766" i="40"/>
  <c r="JU766" i="40"/>
  <c r="IY767" i="40"/>
  <c r="IY768" i="40" s="1"/>
  <c r="JA767" i="40"/>
  <c r="JA768" i="40" s="1"/>
  <c r="JC767" i="40"/>
  <c r="JE767" i="40"/>
  <c r="JE768" i="40" s="1"/>
  <c r="JG767" i="40"/>
  <c r="JG768" i="40" s="1"/>
  <c r="JI767" i="40"/>
  <c r="JI768" i="40" s="1"/>
  <c r="JK767" i="40"/>
  <c r="JM767" i="40"/>
  <c r="JM768" i="40" s="1"/>
  <c r="JO767" i="40"/>
  <c r="JO768" i="40" s="1"/>
  <c r="JQ767" i="40"/>
  <c r="JQ768" i="40" s="1"/>
  <c r="JS767" i="40"/>
  <c r="JU767" i="40"/>
  <c r="IZ764" i="40"/>
  <c r="JB764" i="40"/>
  <c r="JD764" i="40"/>
  <c r="JF764" i="40"/>
  <c r="JH764" i="40"/>
  <c r="JJ764" i="40"/>
  <c r="JL764" i="40"/>
  <c r="JN764" i="40"/>
  <c r="JP764" i="40"/>
  <c r="JR764" i="40"/>
  <c r="JT764" i="40"/>
  <c r="JV764" i="40"/>
  <c r="IZ765" i="40"/>
  <c r="JB765" i="40"/>
  <c r="JD765" i="40"/>
  <c r="JF765" i="40"/>
  <c r="JH765" i="40"/>
  <c r="JJ765" i="40"/>
  <c r="JL765" i="40"/>
  <c r="JN765" i="40"/>
  <c r="JP765" i="40"/>
  <c r="JR765" i="40"/>
  <c r="JT765" i="40"/>
  <c r="JV765" i="40"/>
  <c r="IZ766" i="40"/>
  <c r="JB766" i="40"/>
  <c r="JD766" i="40"/>
  <c r="JF766" i="40"/>
  <c r="JH766" i="40"/>
  <c r="JJ766" i="40"/>
  <c r="JL766" i="40"/>
  <c r="JN766" i="40"/>
  <c r="JP766" i="40"/>
  <c r="JR766" i="40"/>
  <c r="JT766" i="40"/>
  <c r="JV766" i="40"/>
  <c r="IZ767" i="40"/>
  <c r="JB767" i="40"/>
  <c r="JB768" i="40" s="1"/>
  <c r="JD767" i="40"/>
  <c r="JF767" i="40"/>
  <c r="JH767" i="40"/>
  <c r="JJ767" i="40"/>
  <c r="JJ768" i="40" s="1"/>
  <c r="JL767" i="40"/>
  <c r="JN767" i="40"/>
  <c r="JP767" i="40"/>
  <c r="JP768" i="40" s="1"/>
  <c r="JR767" i="40"/>
  <c r="JR768" i="40" s="1"/>
  <c r="JT767" i="40"/>
  <c r="JV767" i="40"/>
  <c r="JV768" i="40" s="1"/>
  <c r="KH752" i="40"/>
  <c r="DE294" i="40"/>
  <c r="DA392" i="40"/>
  <c r="DG715" i="40"/>
  <c r="DI715" i="40" s="1"/>
  <c r="DE168" i="40"/>
  <c r="DE458" i="40"/>
  <c r="DG392" i="40"/>
  <c r="DI392" i="40" s="1"/>
  <c r="DA280" i="40"/>
  <c r="DA715" i="40"/>
  <c r="DC168" i="40"/>
  <c r="DC458" i="40"/>
  <c r="DA493" i="40"/>
  <c r="DG159" i="40"/>
  <c r="DI159" i="40" s="1"/>
  <c r="DA74" i="40"/>
  <c r="DE262" i="40"/>
  <c r="FN766" i="40"/>
  <c r="DC280" i="40"/>
  <c r="DA262" i="40"/>
  <c r="DE177" i="40"/>
  <c r="DE280" i="40"/>
  <c r="DG262" i="40"/>
  <c r="DI262" i="40" s="1"/>
  <c r="DC589" i="40"/>
  <c r="DA204" i="40"/>
  <c r="DG177" i="40"/>
  <c r="DI177" i="40" s="1"/>
  <c r="DC177" i="40"/>
  <c r="FF747" i="40"/>
  <c r="DE589" i="40"/>
  <c r="DG493" i="40"/>
  <c r="DI493" i="40" s="1"/>
  <c r="DE74" i="40"/>
  <c r="DE159" i="40"/>
  <c r="DG204" i="40"/>
  <c r="DI204" i="40" s="1"/>
  <c r="DA294" i="40"/>
  <c r="DG589" i="40"/>
  <c r="DI589" i="40" s="1"/>
  <c r="DE493" i="40"/>
  <c r="DC74" i="40"/>
  <c r="DC159" i="40"/>
  <c r="DE204" i="40"/>
  <c r="DC294" i="40"/>
  <c r="DC402" i="40"/>
  <c r="DA402" i="40"/>
  <c r="DG402" i="40"/>
  <c r="DI402" i="40" s="1"/>
  <c r="DE402" i="40"/>
  <c r="DA318" i="40"/>
  <c r="DC318" i="40"/>
  <c r="DG318" i="40"/>
  <c r="DI318" i="40" s="1"/>
  <c r="DE318" i="40"/>
  <c r="DG200" i="40"/>
  <c r="DI200" i="40" s="1"/>
  <c r="DA200" i="40"/>
  <c r="DC200" i="40"/>
  <c r="DE200" i="40"/>
  <c r="DF743" i="40"/>
  <c r="DA550" i="40"/>
  <c r="DC550" i="40"/>
  <c r="DE550" i="40"/>
  <c r="DG550" i="40"/>
  <c r="DI550" i="40" s="1"/>
  <c r="DG360" i="40"/>
  <c r="DI360" i="40" s="1"/>
  <c r="DC360" i="40"/>
  <c r="DE360" i="40"/>
  <c r="DA360" i="40"/>
  <c r="DC554" i="40"/>
  <c r="DG554" i="40"/>
  <c r="DI554" i="40" s="1"/>
  <c r="DE554" i="40"/>
  <c r="DA554" i="40"/>
  <c r="DE714" i="40"/>
  <c r="DC714" i="40"/>
  <c r="DA714" i="40"/>
  <c r="DG714" i="40"/>
  <c r="DI714" i="40" s="1"/>
  <c r="DG424" i="40"/>
  <c r="DI424" i="40" s="1"/>
  <c r="DA424" i="40"/>
  <c r="DC424" i="40"/>
  <c r="DE424" i="40"/>
  <c r="DA509" i="40"/>
  <c r="DC509" i="40"/>
  <c r="DG509" i="40"/>
  <c r="DI509" i="40" s="1"/>
  <c r="DE509" i="40"/>
  <c r="DE728" i="40"/>
  <c r="DC728" i="40"/>
  <c r="DA728" i="40"/>
  <c r="DG728" i="40"/>
  <c r="DI728" i="40" s="1"/>
  <c r="DG101" i="40"/>
  <c r="DI101" i="40" s="1"/>
  <c r="DA101" i="40"/>
  <c r="DE101" i="40"/>
  <c r="DC101" i="40"/>
  <c r="DE387" i="40"/>
  <c r="DC387" i="40"/>
  <c r="DA387" i="40"/>
  <c r="DG387" i="40"/>
  <c r="DI387" i="40" s="1"/>
  <c r="DA498" i="40"/>
  <c r="DC498" i="40"/>
  <c r="DG498" i="40"/>
  <c r="DI498" i="40" s="1"/>
  <c r="DE498" i="40"/>
  <c r="DA674" i="40"/>
  <c r="DC674" i="40"/>
  <c r="DE674" i="40"/>
  <c r="DG674" i="40"/>
  <c r="DI674" i="40" s="1"/>
  <c r="DA726" i="40"/>
  <c r="DG726" i="40"/>
  <c r="DI726" i="40" s="1"/>
  <c r="DE726" i="40"/>
  <c r="DC726" i="40"/>
  <c r="DG86" i="40"/>
  <c r="DI86" i="40" s="1"/>
  <c r="DE86" i="40"/>
  <c r="DA86" i="40"/>
  <c r="DC86" i="40"/>
  <c r="DG130" i="40"/>
  <c r="DI130" i="40" s="1"/>
  <c r="DC130" i="40"/>
  <c r="DA130" i="40"/>
  <c r="DE130" i="40"/>
  <c r="DG165" i="40"/>
  <c r="DI165" i="40" s="1"/>
  <c r="DA165" i="40"/>
  <c r="DC165" i="40"/>
  <c r="DE165" i="40"/>
  <c r="DG513" i="40"/>
  <c r="DI513" i="40" s="1"/>
  <c r="DA513" i="40"/>
  <c r="DE513" i="40"/>
  <c r="DC513" i="40"/>
  <c r="DE662" i="40"/>
  <c r="DC662" i="40"/>
  <c r="DA662" i="40"/>
  <c r="DG662" i="40"/>
  <c r="DI662" i="40" s="1"/>
  <c r="DG141" i="40"/>
  <c r="DI141" i="40" s="1"/>
  <c r="DA141" i="40"/>
  <c r="DE141" i="40"/>
  <c r="DC141" i="40"/>
  <c r="DE355" i="40"/>
  <c r="DG355" i="40"/>
  <c r="DI355" i="40" s="1"/>
  <c r="DA355" i="40"/>
  <c r="DC355" i="40"/>
  <c r="DC307" i="40"/>
  <c r="DG307" i="40"/>
  <c r="DI307" i="40" s="1"/>
  <c r="DE307" i="40"/>
  <c r="DA307" i="40"/>
  <c r="DC582" i="40"/>
  <c r="DE582" i="40"/>
  <c r="DG582" i="40"/>
  <c r="DI582" i="40" s="1"/>
  <c r="DA582" i="40"/>
  <c r="DC649" i="40"/>
  <c r="DE649" i="40"/>
  <c r="DG649" i="40"/>
  <c r="DI649" i="40" s="1"/>
  <c r="DA649" i="40"/>
  <c r="DG479" i="40"/>
  <c r="DI479" i="40" s="1"/>
  <c r="DA479" i="40"/>
  <c r="DC479" i="40"/>
  <c r="DE479" i="40"/>
  <c r="DA591" i="40"/>
  <c r="DC591" i="40"/>
  <c r="DE591" i="40"/>
  <c r="DG591" i="40"/>
  <c r="DI591" i="40" s="1"/>
  <c r="DG29" i="40"/>
  <c r="DI29" i="40" s="1"/>
  <c r="DA29" i="40"/>
  <c r="DC29" i="40"/>
  <c r="DE29" i="40"/>
  <c r="DG30" i="40"/>
  <c r="DI30" i="40" s="1"/>
  <c r="DA30" i="40"/>
  <c r="DE30" i="40"/>
  <c r="DC30" i="40"/>
  <c r="DA580" i="40"/>
  <c r="DG580" i="40"/>
  <c r="DI580" i="40" s="1"/>
  <c r="DC580" i="40"/>
  <c r="DE580" i="40"/>
  <c r="DC376" i="40"/>
  <c r="DA376" i="40"/>
  <c r="DG376" i="40"/>
  <c r="DI376" i="40" s="1"/>
  <c r="DE376" i="40"/>
  <c r="DA636" i="40"/>
  <c r="DG636" i="40"/>
  <c r="DI636" i="40" s="1"/>
  <c r="DE636" i="40"/>
  <c r="DC636" i="40"/>
  <c r="DG195" i="40"/>
  <c r="DI195" i="40" s="1"/>
  <c r="DA195" i="40"/>
  <c r="DC195" i="40"/>
  <c r="DE195" i="40"/>
  <c r="DC448" i="40"/>
  <c r="DE448" i="40"/>
  <c r="DA448" i="40"/>
  <c r="DG448" i="40"/>
  <c r="DI448" i="40" s="1"/>
  <c r="DG578" i="40"/>
  <c r="DI578" i="40" s="1"/>
  <c r="DA578" i="40"/>
  <c r="DE578" i="40"/>
  <c r="DC578" i="40"/>
  <c r="DG164" i="40"/>
  <c r="DI164" i="40" s="1"/>
  <c r="DA164" i="40"/>
  <c r="DC164" i="40"/>
  <c r="DE164" i="40"/>
  <c r="DE425" i="40"/>
  <c r="DA425" i="40"/>
  <c r="DC425" i="40"/>
  <c r="DG425" i="40"/>
  <c r="DI425" i="40" s="1"/>
  <c r="DA708" i="40"/>
  <c r="DE708" i="40"/>
  <c r="DG708" i="40"/>
  <c r="DI708" i="40" s="1"/>
  <c r="DC708" i="40"/>
  <c r="DA201" i="40"/>
  <c r="DC201" i="40"/>
  <c r="DG201" i="40"/>
  <c r="DI201" i="40" s="1"/>
  <c r="DE201" i="40"/>
  <c r="DA330" i="40"/>
  <c r="DC330" i="40"/>
  <c r="DG330" i="40"/>
  <c r="DI330" i="40" s="1"/>
  <c r="DE330" i="40"/>
  <c r="DG123" i="40"/>
  <c r="DI123" i="40" s="1"/>
  <c r="DE123" i="40"/>
  <c r="DC123" i="40"/>
  <c r="DA123" i="40"/>
  <c r="DG142" i="40"/>
  <c r="DI142" i="40" s="1"/>
  <c r="DA142" i="40"/>
  <c r="DC142" i="40"/>
  <c r="DE142" i="40"/>
  <c r="DA273" i="40"/>
  <c r="DC273" i="40"/>
  <c r="DG273" i="40"/>
  <c r="DI273" i="40" s="1"/>
  <c r="DE273" i="40"/>
  <c r="DG616" i="40"/>
  <c r="DI616" i="40" s="1"/>
  <c r="DA616" i="40"/>
  <c r="DE616" i="40"/>
  <c r="DC616" i="40"/>
  <c r="DE231" i="40"/>
  <c r="DG231" i="40"/>
  <c r="DI231" i="40" s="1"/>
  <c r="DA231" i="40"/>
  <c r="DC231" i="40"/>
  <c r="DG167" i="40"/>
  <c r="DI167" i="40" s="1"/>
  <c r="DA167" i="40"/>
  <c r="DC167" i="40"/>
  <c r="DE167" i="40"/>
  <c r="DA551" i="40"/>
  <c r="DE551" i="40"/>
  <c r="DG551" i="40"/>
  <c r="DI551" i="40" s="1"/>
  <c r="DC551" i="40"/>
  <c r="DA610" i="40"/>
  <c r="DE610" i="40"/>
  <c r="DC610" i="40"/>
  <c r="DG610" i="40"/>
  <c r="DI610" i="40" s="1"/>
  <c r="DG114" i="40"/>
  <c r="DI114" i="40" s="1"/>
  <c r="DE114" i="40"/>
  <c r="DC114" i="40"/>
  <c r="DA114" i="40"/>
  <c r="DA547" i="40"/>
  <c r="DC547" i="40"/>
  <c r="DE547" i="40"/>
  <c r="DG547" i="40"/>
  <c r="DG712" i="40"/>
  <c r="DI712" i="40" s="1"/>
  <c r="DE712" i="40"/>
  <c r="DA712" i="40"/>
  <c r="DC712" i="40"/>
  <c r="GO764" i="40"/>
  <c r="GG764" i="40"/>
  <c r="FY764" i="40"/>
  <c r="FQ764" i="40"/>
  <c r="GE764" i="40"/>
  <c r="FW764" i="40"/>
  <c r="FO764" i="40"/>
  <c r="FK765" i="40"/>
  <c r="GL765" i="40"/>
  <c r="GH765" i="40"/>
  <c r="GD765" i="40"/>
  <c r="FZ765" i="40"/>
  <c r="FV765" i="40"/>
  <c r="FR765" i="40"/>
  <c r="FN765" i="40"/>
  <c r="FK767" i="40"/>
  <c r="GL767" i="40"/>
  <c r="GH767" i="40"/>
  <c r="FK764" i="40"/>
  <c r="GL764" i="40"/>
  <c r="GH764" i="40"/>
  <c r="GD764" i="40"/>
  <c r="FZ764" i="40"/>
  <c r="FV764" i="40"/>
  <c r="FR764" i="40"/>
  <c r="FN764" i="40"/>
  <c r="GO765" i="40"/>
  <c r="GK765" i="40"/>
  <c r="GG765" i="40"/>
  <c r="GC765" i="40"/>
  <c r="FY765" i="40"/>
  <c r="FU765" i="40"/>
  <c r="FQ765" i="40"/>
  <c r="FM765" i="40"/>
  <c r="GO767" i="40"/>
  <c r="GK767" i="40"/>
  <c r="GG767" i="40"/>
  <c r="GC767" i="40"/>
  <c r="FY767" i="40"/>
  <c r="FU767" i="40"/>
  <c r="FQ767" i="40"/>
  <c r="FM767" i="40"/>
  <c r="GM766" i="40"/>
  <c r="GI766" i="40"/>
  <c r="GE766" i="40"/>
  <c r="GA766" i="40"/>
  <c r="FW766" i="40"/>
  <c r="FS766" i="40"/>
  <c r="FO766" i="40"/>
  <c r="GD767" i="40"/>
  <c r="FZ767" i="40"/>
  <c r="FV767" i="40"/>
  <c r="FR767" i="40"/>
  <c r="FN767" i="40"/>
  <c r="GN766" i="40"/>
  <c r="GJ766" i="40"/>
  <c r="GF766" i="40"/>
  <c r="GB766" i="40"/>
  <c r="FX766" i="40"/>
  <c r="FT766" i="40"/>
  <c r="FP766" i="40"/>
  <c r="FL766" i="40"/>
  <c r="GI764" i="40"/>
  <c r="GK764" i="40"/>
  <c r="GC764" i="40"/>
  <c r="FU764" i="40"/>
  <c r="GM764" i="40"/>
  <c r="GA764" i="40"/>
  <c r="FS764" i="40"/>
  <c r="FM764" i="40"/>
  <c r="GN765" i="40"/>
  <c r="GJ765" i="40"/>
  <c r="GF765" i="40"/>
  <c r="GB765" i="40"/>
  <c r="FX765" i="40"/>
  <c r="FT765" i="40"/>
  <c r="FP765" i="40"/>
  <c r="FL765" i="40"/>
  <c r="GN767" i="40"/>
  <c r="GJ767" i="40"/>
  <c r="GF767" i="40"/>
  <c r="GN764" i="40"/>
  <c r="GJ764" i="40"/>
  <c r="GF764" i="40"/>
  <c r="GB764" i="40"/>
  <c r="FX764" i="40"/>
  <c r="FT764" i="40"/>
  <c r="FP764" i="40"/>
  <c r="FL764" i="40"/>
  <c r="GM765" i="40"/>
  <c r="GI765" i="40"/>
  <c r="GE765" i="40"/>
  <c r="GA765" i="40"/>
  <c r="FW765" i="40"/>
  <c r="FS765" i="40"/>
  <c r="FO765" i="40"/>
  <c r="FK766" i="40"/>
  <c r="GM767" i="40"/>
  <c r="GI767" i="40"/>
  <c r="GE767" i="40"/>
  <c r="GA767" i="40"/>
  <c r="FW767" i="40"/>
  <c r="FS767" i="40"/>
  <c r="FO767" i="40"/>
  <c r="GO766" i="40"/>
  <c r="GK766" i="40"/>
  <c r="GG766" i="40"/>
  <c r="GC766" i="40"/>
  <c r="FY766" i="40"/>
  <c r="FU766" i="40"/>
  <c r="FQ766" i="40"/>
  <c r="FM766" i="40"/>
  <c r="GB767" i="40"/>
  <c r="FX767" i="40"/>
  <c r="FT767" i="40"/>
  <c r="FP767" i="40"/>
  <c r="FL767" i="40"/>
  <c r="GL766" i="40"/>
  <c r="GH766" i="40"/>
  <c r="GD766" i="40"/>
  <c r="FZ766" i="40"/>
  <c r="FV766" i="40"/>
  <c r="FR766" i="40"/>
  <c r="OZ442" i="40"/>
  <c r="OZ441" i="40" s="1"/>
  <c r="GV752" i="40"/>
  <c r="GV748" i="40"/>
  <c r="GT752" i="40"/>
  <c r="GT748" i="40"/>
  <c r="OU752" i="40"/>
  <c r="OU748" i="40"/>
  <c r="NI752" i="40"/>
  <c r="NI748" i="40"/>
  <c r="GP752" i="40"/>
  <c r="GP748" i="40"/>
  <c r="II752" i="40"/>
  <c r="II748" i="40"/>
  <c r="OS752" i="40"/>
  <c r="OS748" i="40"/>
  <c r="NE752" i="40"/>
  <c r="NE748" i="40"/>
  <c r="IM752" i="40"/>
  <c r="IM748" i="40"/>
  <c r="KH748" i="40"/>
  <c r="KB748" i="40"/>
  <c r="LW748" i="40"/>
  <c r="GR752" i="40"/>
  <c r="GR748" i="40"/>
  <c r="LS752" i="40"/>
  <c r="LS748" i="40"/>
  <c r="IK752" i="40"/>
  <c r="IK748" i="40"/>
  <c r="OQ752" i="40"/>
  <c r="OQ748" i="40"/>
  <c r="LU752" i="40"/>
  <c r="LU748" i="40"/>
  <c r="NG752" i="40"/>
  <c r="NG748" i="40"/>
  <c r="KF748" i="40"/>
  <c r="KD748" i="40"/>
  <c r="OB811" i="40"/>
  <c r="DS766" i="40"/>
  <c r="DU766" i="40"/>
  <c r="DW766" i="40"/>
  <c r="DY766" i="40"/>
  <c r="EA766" i="40"/>
  <c r="EC766" i="40"/>
  <c r="EE766" i="40"/>
  <c r="EG766" i="40"/>
  <c r="EI766" i="40"/>
  <c r="EK766" i="40"/>
  <c r="EM766" i="40"/>
  <c r="EO766" i="40"/>
  <c r="EQ766" i="40"/>
  <c r="ES766" i="40"/>
  <c r="EU766" i="40"/>
  <c r="DS767" i="40"/>
  <c r="DU767" i="40"/>
  <c r="DW767" i="40"/>
  <c r="DY767" i="40"/>
  <c r="EA767" i="40"/>
  <c r="EC767" i="40"/>
  <c r="EE767" i="40"/>
  <c r="EG767" i="40"/>
  <c r="EI767" i="40"/>
  <c r="EK767" i="40"/>
  <c r="EM767" i="40"/>
  <c r="EO767" i="40"/>
  <c r="EQ767" i="40"/>
  <c r="ES767" i="40"/>
  <c r="EU767" i="40"/>
  <c r="DR766" i="40"/>
  <c r="DT766" i="40"/>
  <c r="DV766" i="40"/>
  <c r="DX766" i="40"/>
  <c r="DZ766" i="40"/>
  <c r="EB766" i="40"/>
  <c r="ED766" i="40"/>
  <c r="EF766" i="40"/>
  <c r="EH766" i="40"/>
  <c r="EJ766" i="40"/>
  <c r="EL766" i="40"/>
  <c r="EN766" i="40"/>
  <c r="EP766" i="40"/>
  <c r="ER766" i="40"/>
  <c r="ET766" i="40"/>
  <c r="DR767" i="40"/>
  <c r="DT767" i="40"/>
  <c r="DV767" i="40"/>
  <c r="DX767" i="40"/>
  <c r="DZ767" i="40"/>
  <c r="EB767" i="40"/>
  <c r="ED767" i="40"/>
  <c r="EF767" i="40"/>
  <c r="EH767" i="40"/>
  <c r="EJ767" i="40"/>
  <c r="EL767" i="40"/>
  <c r="EN767" i="40"/>
  <c r="EP767" i="40"/>
  <c r="ER767" i="40"/>
  <c r="ET767" i="40"/>
  <c r="DQ766" i="40"/>
  <c r="DQ767" i="40"/>
  <c r="DQ764" i="40"/>
  <c r="DS765" i="40"/>
  <c r="DU765" i="40"/>
  <c r="DW765" i="40"/>
  <c r="DY765" i="40"/>
  <c r="EA765" i="40"/>
  <c r="EC765" i="40"/>
  <c r="EE765" i="40"/>
  <c r="EG765" i="40"/>
  <c r="EI765" i="40"/>
  <c r="EK765" i="40"/>
  <c r="EM765" i="40"/>
  <c r="EO765" i="40"/>
  <c r="EQ765" i="40"/>
  <c r="ES765" i="40"/>
  <c r="EU765" i="40"/>
  <c r="DS764" i="40"/>
  <c r="DU764" i="40"/>
  <c r="DW764" i="40"/>
  <c r="DY764" i="40"/>
  <c r="EA764" i="40"/>
  <c r="EC764" i="40"/>
  <c r="EE764" i="40"/>
  <c r="EG764" i="40"/>
  <c r="EI764" i="40"/>
  <c r="EK764" i="40"/>
  <c r="EM764" i="40"/>
  <c r="EO764" i="40"/>
  <c r="EQ764" i="40"/>
  <c r="ES764" i="40"/>
  <c r="EU764" i="40"/>
  <c r="DR765" i="40"/>
  <c r="DT765" i="40"/>
  <c r="DV765" i="40"/>
  <c r="DX765" i="40"/>
  <c r="DZ765" i="40"/>
  <c r="EB765" i="40"/>
  <c r="ED765" i="40"/>
  <c r="EF765" i="40"/>
  <c r="EH765" i="40"/>
  <c r="EJ765" i="40"/>
  <c r="EL765" i="40"/>
  <c r="EN765" i="40"/>
  <c r="EP765" i="40"/>
  <c r="ER765" i="40"/>
  <c r="ET765" i="40"/>
  <c r="DR764" i="40"/>
  <c r="DT764" i="40"/>
  <c r="DV764" i="40"/>
  <c r="DX764" i="40"/>
  <c r="DZ764" i="40"/>
  <c r="EB764" i="40"/>
  <c r="ED764" i="40"/>
  <c r="EF764" i="40"/>
  <c r="EH764" i="40"/>
  <c r="EJ764" i="40"/>
  <c r="EL764" i="40"/>
  <c r="EN764" i="40"/>
  <c r="EP764" i="40"/>
  <c r="ER764" i="40"/>
  <c r="ET764" i="40"/>
  <c r="DQ765" i="40"/>
  <c r="OP812" i="40"/>
  <c r="NV812" i="40"/>
  <c r="ON812" i="40"/>
  <c r="NZ812" i="40"/>
  <c r="OG812" i="40"/>
  <c r="OC812" i="40"/>
  <c r="NU812" i="40"/>
  <c r="OL812" i="40"/>
  <c r="OH812" i="40"/>
  <c r="NR812" i="40"/>
  <c r="KG441" i="40"/>
  <c r="OI812" i="40"/>
  <c r="OE812" i="40"/>
  <c r="NS812" i="40"/>
  <c r="KC441" i="40"/>
  <c r="OM812" i="40"/>
  <c r="OA812" i="40"/>
  <c r="BS143" i="40"/>
  <c r="DB143" i="40" s="1"/>
  <c r="HD747" i="40"/>
  <c r="DO747" i="40"/>
  <c r="KN747" i="40"/>
  <c r="LX441" i="40"/>
  <c r="NQ812" i="40"/>
  <c r="KE441" i="40"/>
  <c r="DM747" i="40"/>
  <c r="HP764" i="40"/>
  <c r="FK747" i="40"/>
  <c r="NP747" i="40"/>
  <c r="IU747" i="40"/>
  <c r="KM747" i="40"/>
  <c r="KU766" i="40"/>
  <c r="HN766" i="40"/>
  <c r="FD752" i="40"/>
  <c r="FH747" i="40"/>
  <c r="OD812" i="40"/>
  <c r="IW747" i="40"/>
  <c r="HQ767" i="40"/>
  <c r="ID765" i="40"/>
  <c r="KI441" i="40"/>
  <c r="KJ740" i="40"/>
  <c r="NY812" i="40"/>
  <c r="GZ747" i="40"/>
  <c r="IT747" i="40"/>
  <c r="IV747" i="40"/>
  <c r="HA747" i="40"/>
  <c r="KJ441" i="40"/>
  <c r="KJ752" i="40" s="1"/>
  <c r="KP766" i="40"/>
  <c r="MD747" i="40"/>
  <c r="MC747" i="40"/>
  <c r="FA752" i="40"/>
  <c r="HO764" i="40"/>
  <c r="NV806" i="40"/>
  <c r="KX765" i="40"/>
  <c r="HW765" i="40"/>
  <c r="HH767" i="40"/>
  <c r="HQ764" i="40"/>
  <c r="NM441" i="40"/>
  <c r="HE765" i="40"/>
  <c r="OF812" i="40"/>
  <c r="NW766" i="40"/>
  <c r="OM806" i="40"/>
  <c r="OO812" i="40"/>
  <c r="LJ767" i="40"/>
  <c r="LQ766" i="40"/>
  <c r="LA767" i="40"/>
  <c r="KO765" i="40"/>
  <c r="LD766" i="40"/>
  <c r="NT765" i="40"/>
  <c r="OJ764" i="40"/>
  <c r="LK766" i="40"/>
  <c r="LE765" i="40"/>
  <c r="KT767" i="40"/>
  <c r="LR765" i="40"/>
  <c r="LG765" i="40"/>
  <c r="KV767" i="40"/>
  <c r="LI767" i="40"/>
  <c r="KS767" i="40"/>
  <c r="LC766" i="40"/>
  <c r="LQ765" i="40"/>
  <c r="KW765" i="40"/>
  <c r="LB767" i="40"/>
  <c r="LP766" i="40"/>
  <c r="KV766" i="40"/>
  <c r="LF765" i="40"/>
  <c r="KP765" i="40"/>
  <c r="HS767" i="40"/>
  <c r="HM766" i="40"/>
  <c r="HG765" i="40"/>
  <c r="ID767" i="40"/>
  <c r="HP766" i="40"/>
  <c r="HH765" i="40"/>
  <c r="NV767" i="40"/>
  <c r="LC767" i="40"/>
  <c r="KW766" i="40"/>
  <c r="KQ765" i="40"/>
  <c r="LP767" i="40"/>
  <c r="LF766" i="40"/>
  <c r="KZ765" i="40"/>
  <c r="HK766" i="40"/>
  <c r="HV767" i="40"/>
  <c r="HF765" i="40"/>
  <c r="LQ767" i="40"/>
  <c r="LE767" i="40"/>
  <c r="KW767" i="40"/>
  <c r="KO767" i="40"/>
  <c r="LG766" i="40"/>
  <c r="KY766" i="40"/>
  <c r="KQ766" i="40"/>
  <c r="LI765" i="40"/>
  <c r="LA765" i="40"/>
  <c r="KS765" i="40"/>
  <c r="LR767" i="40"/>
  <c r="LF767" i="40"/>
  <c r="KX767" i="40"/>
  <c r="KP767" i="40"/>
  <c r="LH766" i="40"/>
  <c r="KZ766" i="40"/>
  <c r="KR766" i="40"/>
  <c r="LJ765" i="40"/>
  <c r="LB765" i="40"/>
  <c r="KT765" i="40"/>
  <c r="IG767" i="40"/>
  <c r="HK767" i="40"/>
  <c r="HU766" i="40"/>
  <c r="HE766" i="40"/>
  <c r="HO765" i="40"/>
  <c r="ID764" i="40"/>
  <c r="HH764" i="40"/>
  <c r="HP767" i="40"/>
  <c r="ID766" i="40"/>
  <c r="HH766" i="40"/>
  <c r="HP765" i="40"/>
  <c r="IE764" i="40"/>
  <c r="HI764" i="40"/>
  <c r="LK767" i="40"/>
  <c r="KU767" i="40"/>
  <c r="LE766" i="40"/>
  <c r="KO766" i="40"/>
  <c r="KY765" i="40"/>
  <c r="LD767" i="40"/>
  <c r="LR766" i="40"/>
  <c r="KX766" i="40"/>
  <c r="LH765" i="40"/>
  <c r="IG766" i="40"/>
  <c r="HU765" i="40"/>
  <c r="HN764" i="40"/>
  <c r="HF767" i="40"/>
  <c r="HV765" i="40"/>
  <c r="OP765" i="40"/>
  <c r="OC767" i="40"/>
  <c r="NQ765" i="40"/>
  <c r="BO741" i="40"/>
  <c r="MK766" i="40"/>
  <c r="GW441" i="40"/>
  <c r="KK442" i="40"/>
  <c r="GQ740" i="40"/>
  <c r="JW767" i="40"/>
  <c r="JY766" i="40"/>
  <c r="KA765" i="40"/>
  <c r="IX765" i="40"/>
  <c r="JX766" i="40"/>
  <c r="JY764" i="40"/>
  <c r="IX767" i="40"/>
  <c r="JW765" i="40"/>
  <c r="JX767" i="40"/>
  <c r="JX765" i="40"/>
  <c r="KA767" i="40"/>
  <c r="JX764" i="40"/>
  <c r="OL767" i="40"/>
  <c r="OF766" i="40"/>
  <c r="NZ765" i="40"/>
  <c r="NT764" i="40"/>
  <c r="OM766" i="40"/>
  <c r="OG765" i="40"/>
  <c r="OA764" i="40"/>
  <c r="OZ743" i="40"/>
  <c r="OM799" i="40"/>
  <c r="OK812" i="40"/>
  <c r="MH765" i="40"/>
  <c r="MX767" i="40"/>
  <c r="NS764" i="40"/>
  <c r="OI764" i="40"/>
  <c r="NY765" i="40"/>
  <c r="OO765" i="40"/>
  <c r="OE766" i="40"/>
  <c r="NU767" i="40"/>
  <c r="OK767" i="40"/>
  <c r="OB764" i="40"/>
  <c r="NR765" i="40"/>
  <c r="OH765" i="40"/>
  <c r="NX766" i="40"/>
  <c r="ON766" i="40"/>
  <c r="OD767" i="40"/>
  <c r="OR740" i="40"/>
  <c r="GY743" i="40"/>
  <c r="GX441" i="40"/>
  <c r="OZ744" i="40"/>
  <c r="NN745" i="40"/>
  <c r="GQ441" i="40"/>
  <c r="GU441" i="40"/>
  <c r="OJ812" i="40"/>
  <c r="HB747" i="40"/>
  <c r="JZ767" i="40"/>
  <c r="FG747" i="40"/>
  <c r="HK764" i="40"/>
  <c r="HS764" i="40"/>
  <c r="IG764" i="40"/>
  <c r="HJ765" i="40"/>
  <c r="HR765" i="40"/>
  <c r="IF765" i="40"/>
  <c r="HJ766" i="40"/>
  <c r="HR766" i="40"/>
  <c r="IF766" i="40"/>
  <c r="HJ767" i="40"/>
  <c r="HR767" i="40"/>
  <c r="IF767" i="40"/>
  <c r="HJ764" i="40"/>
  <c r="HR764" i="40"/>
  <c r="IF764" i="40"/>
  <c r="HI765" i="40"/>
  <c r="HQ765" i="40"/>
  <c r="IE765" i="40"/>
  <c r="HG766" i="40"/>
  <c r="HO766" i="40"/>
  <c r="HW766" i="40"/>
  <c r="HE767" i="40"/>
  <c r="HM767" i="40"/>
  <c r="HU767" i="40"/>
  <c r="Q740" i="40"/>
  <c r="HW767" i="40"/>
  <c r="HO767" i="40"/>
  <c r="HG767" i="40"/>
  <c r="IE766" i="40"/>
  <c r="HQ766" i="40"/>
  <c r="HI766" i="40"/>
  <c r="IG765" i="40"/>
  <c r="HS765" i="40"/>
  <c r="HK765" i="40"/>
  <c r="IH764" i="40"/>
  <c r="HT764" i="40"/>
  <c r="HL764" i="40"/>
  <c r="IH767" i="40"/>
  <c r="HT767" i="40"/>
  <c r="HL767" i="40"/>
  <c r="IH766" i="40"/>
  <c r="HT766" i="40"/>
  <c r="HL766" i="40"/>
  <c r="IH765" i="40"/>
  <c r="HT765" i="40"/>
  <c r="HL765" i="40"/>
  <c r="HU764" i="40"/>
  <c r="HM764" i="40"/>
  <c r="HE764" i="40"/>
  <c r="JZ764" i="40"/>
  <c r="JY765" i="40"/>
  <c r="IX766" i="40"/>
  <c r="JW766" i="40"/>
  <c r="KA766" i="40"/>
  <c r="JY767" i="40"/>
  <c r="IX764" i="40"/>
  <c r="JW764" i="40"/>
  <c r="KA764" i="40"/>
  <c r="JZ765" i="40"/>
  <c r="JZ766" i="40"/>
  <c r="BS160" i="40"/>
  <c r="DB160" i="40" s="1"/>
  <c r="GY745" i="40"/>
  <c r="KI740" i="40"/>
  <c r="IE767" i="40"/>
  <c r="HI767" i="40"/>
  <c r="HS766" i="40"/>
  <c r="HM765" i="40"/>
  <c r="HV764" i="40"/>
  <c r="HF764" i="40"/>
  <c r="HN767" i="40"/>
  <c r="HV766" i="40"/>
  <c r="HF766" i="40"/>
  <c r="HN765" i="40"/>
  <c r="HW764" i="40"/>
  <c r="HG764" i="40"/>
  <c r="GS740" i="40"/>
  <c r="BS608" i="40"/>
  <c r="DB608" i="40" s="1"/>
  <c r="NU764" i="40"/>
  <c r="NL740" i="40"/>
  <c r="X744" i="40"/>
  <c r="X740" i="40" s="1"/>
  <c r="AB744" i="40"/>
  <c r="AB740" i="40" s="1"/>
  <c r="MY767" i="40"/>
  <c r="ME765" i="40"/>
  <c r="MP766" i="40"/>
  <c r="FC743" i="40"/>
  <c r="FC740" i="40" s="1"/>
  <c r="FC752" i="40"/>
  <c r="OT743" i="40"/>
  <c r="OT740" i="40" s="1"/>
  <c r="OT441" i="40"/>
  <c r="EY740" i="40"/>
  <c r="IR744" i="40"/>
  <c r="DL745" i="40"/>
  <c r="KK745" i="40"/>
  <c r="FE745" i="40"/>
  <c r="OJ806" i="40"/>
  <c r="NT806" i="40"/>
  <c r="OA792" i="40"/>
  <c r="ON785" i="40"/>
  <c r="NX785" i="40"/>
  <c r="GU740" i="40"/>
  <c r="NF441" i="40"/>
  <c r="IR745" i="40"/>
  <c r="NN743" i="40"/>
  <c r="MB744" i="40"/>
  <c r="OO799" i="40"/>
  <c r="OG799" i="40"/>
  <c r="NY799" i="40"/>
  <c r="NU792" i="40"/>
  <c r="OD785" i="40"/>
  <c r="NX812" i="40"/>
  <c r="GS441" i="40"/>
  <c r="LZ441" i="40"/>
  <c r="FE744" i="40"/>
  <c r="OG766" i="40"/>
  <c r="MI767" i="40"/>
  <c r="MS766" i="40"/>
  <c r="ND765" i="40"/>
  <c r="MM765" i="40"/>
  <c r="MX764" i="40"/>
  <c r="MH764" i="40"/>
  <c r="MP767" i="40"/>
  <c r="MX766" i="40"/>
  <c r="MH766" i="40"/>
  <c r="MP765" i="40"/>
  <c r="MY764" i="40"/>
  <c r="MI764" i="40"/>
  <c r="MQ764" i="40"/>
  <c r="MX765" i="40"/>
  <c r="MH767" i="40"/>
  <c r="MP764" i="40"/>
  <c r="MU765" i="40"/>
  <c r="NA766" i="40"/>
  <c r="OE806" i="40"/>
  <c r="NW806" i="40"/>
  <c r="ON792" i="40"/>
  <c r="OF792" i="40"/>
  <c r="NX792" i="40"/>
  <c r="ON811" i="40"/>
  <c r="OJ811" i="40"/>
  <c r="OF811" i="40"/>
  <c r="NX811" i="40"/>
  <c r="NT811" i="40"/>
  <c r="LT441" i="40"/>
  <c r="NJ441" i="40"/>
  <c r="LG767" i="40"/>
  <c r="KY767" i="40"/>
  <c r="KQ767" i="40"/>
  <c r="LI766" i="40"/>
  <c r="LA766" i="40"/>
  <c r="KS766" i="40"/>
  <c r="LK765" i="40"/>
  <c r="LC765" i="40"/>
  <c r="KU765" i="40"/>
  <c r="LH767" i="40"/>
  <c r="KZ767" i="40"/>
  <c r="KR767" i="40"/>
  <c r="LJ766" i="40"/>
  <c r="LB766" i="40"/>
  <c r="KT766" i="40"/>
  <c r="LP765" i="40"/>
  <c r="LD765" i="40"/>
  <c r="KV765" i="40"/>
  <c r="OF767" i="40"/>
  <c r="NZ766" i="40"/>
  <c r="OM767" i="40"/>
  <c r="OA765" i="40"/>
  <c r="ME764" i="40"/>
  <c r="MM764" i="40"/>
  <c r="MU764" i="40"/>
  <c r="NC764" i="40"/>
  <c r="ML765" i="40"/>
  <c r="MT765" i="40"/>
  <c r="NB765" i="40"/>
  <c r="ML766" i="40"/>
  <c r="MT766" i="40"/>
  <c r="NB766" i="40"/>
  <c r="ML767" i="40"/>
  <c r="MT767" i="40"/>
  <c r="NB767" i="40"/>
  <c r="ML764" i="40"/>
  <c r="MT764" i="40"/>
  <c r="NB764" i="40"/>
  <c r="MI765" i="40"/>
  <c r="MQ765" i="40"/>
  <c r="MY765" i="40"/>
  <c r="MG766" i="40"/>
  <c r="MO766" i="40"/>
  <c r="MW766" i="40"/>
  <c r="ME767" i="40"/>
  <c r="MM767" i="40"/>
  <c r="GY744" i="40"/>
  <c r="MQ767" i="40"/>
  <c r="MK767" i="40"/>
  <c r="MG767" i="40"/>
  <c r="ND766" i="40"/>
  <c r="MY766" i="40"/>
  <c r="MU766" i="40"/>
  <c r="MQ766" i="40"/>
  <c r="MM766" i="40"/>
  <c r="MI766" i="40"/>
  <c r="ME766" i="40"/>
  <c r="NA765" i="40"/>
  <c r="MW765" i="40"/>
  <c r="MS765" i="40"/>
  <c r="MO765" i="40"/>
  <c r="MK765" i="40"/>
  <c r="MG765" i="40"/>
  <c r="ND764" i="40"/>
  <c r="MZ764" i="40"/>
  <c r="MV764" i="40"/>
  <c r="MR764" i="40"/>
  <c r="MN764" i="40"/>
  <c r="MJ764" i="40"/>
  <c r="MF764" i="40"/>
  <c r="MZ767" i="40"/>
  <c r="MV767" i="40"/>
  <c r="MR767" i="40"/>
  <c r="MN767" i="40"/>
  <c r="MJ767" i="40"/>
  <c r="MF767" i="40"/>
  <c r="MZ766" i="40"/>
  <c r="MV766" i="40"/>
  <c r="MR766" i="40"/>
  <c r="MN766" i="40"/>
  <c r="MJ766" i="40"/>
  <c r="MF766" i="40"/>
  <c r="MZ765" i="40"/>
  <c r="MV765" i="40"/>
  <c r="MR765" i="40"/>
  <c r="MN765" i="40"/>
  <c r="MJ765" i="40"/>
  <c r="MF765" i="40"/>
  <c r="NA764" i="40"/>
  <c r="MW764" i="40"/>
  <c r="MS764" i="40"/>
  <c r="MO764" i="40"/>
  <c r="MK764" i="40"/>
  <c r="MG764" i="40"/>
  <c r="EW752" i="40"/>
  <c r="EW743" i="40"/>
  <c r="EW740" i="40" s="1"/>
  <c r="OX743" i="40"/>
  <c r="OX740" i="40" s="1"/>
  <c r="OX441" i="40"/>
  <c r="OK764" i="40"/>
  <c r="NQ766" i="40"/>
  <c r="NW767" i="40"/>
  <c r="OD764" i="40"/>
  <c r="OJ765" i="40"/>
  <c r="OP766" i="40"/>
  <c r="KR765" i="40"/>
  <c r="KK743" i="40"/>
  <c r="BO744" i="40"/>
  <c r="BM745" i="40"/>
  <c r="MB745" i="40"/>
  <c r="OZ745" i="40"/>
  <c r="KC740" i="40"/>
  <c r="ND767" i="40"/>
  <c r="MU767" i="40"/>
  <c r="NL441" i="40"/>
  <c r="MO767" i="40"/>
  <c r="MW767" i="40"/>
  <c r="FE743" i="40"/>
  <c r="MS767" i="40"/>
  <c r="NA767" i="40"/>
  <c r="BK741" i="40"/>
  <c r="NJ740" i="40"/>
  <c r="BR741" i="40"/>
  <c r="DL744" i="40"/>
  <c r="BM744" i="40"/>
  <c r="KK741" i="40"/>
  <c r="NW812" i="40"/>
  <c r="IQ441" i="40"/>
  <c r="OY441" i="40"/>
  <c r="OY740" i="40"/>
  <c r="OV740" i="40"/>
  <c r="ON806" i="40"/>
  <c r="NX806" i="40"/>
  <c r="OI799" i="40"/>
  <c r="NS799" i="40"/>
  <c r="OB785" i="40"/>
  <c r="FA740" i="40"/>
  <c r="NR806" i="40"/>
  <c r="NY792" i="40"/>
  <c r="NZ785" i="40"/>
  <c r="NH740" i="40"/>
  <c r="KG740" i="40"/>
  <c r="DN747" i="40"/>
  <c r="OI806" i="40"/>
  <c r="OA806" i="40"/>
  <c r="NS806" i="40"/>
  <c r="OE792" i="40"/>
  <c r="OJ792" i="40"/>
  <c r="OB792" i="40"/>
  <c r="NT792" i="40"/>
  <c r="ON778" i="40"/>
  <c r="OJ778" i="40"/>
  <c r="DP747" i="40"/>
  <c r="NQ764" i="40"/>
  <c r="NY764" i="40"/>
  <c r="OG764" i="40"/>
  <c r="OO764" i="40"/>
  <c r="NW765" i="40"/>
  <c r="OE765" i="40"/>
  <c r="OM765" i="40"/>
  <c r="NU766" i="40"/>
  <c r="OC766" i="40"/>
  <c r="OK766" i="40"/>
  <c r="NS767" i="40"/>
  <c r="OA767" i="40"/>
  <c r="OI767" i="40"/>
  <c r="NR764" i="40"/>
  <c r="NZ764" i="40"/>
  <c r="OH764" i="40"/>
  <c r="OP764" i="40"/>
  <c r="NX765" i="40"/>
  <c r="OF765" i="40"/>
  <c r="ON765" i="40"/>
  <c r="NV766" i="40"/>
  <c r="OD766" i="40"/>
  <c r="OL766" i="40"/>
  <c r="NT767" i="40"/>
  <c r="OB767" i="40"/>
  <c r="OJ767" i="40"/>
  <c r="KL747" i="40"/>
  <c r="OP767" i="40"/>
  <c r="OH767" i="40"/>
  <c r="NZ767" i="40"/>
  <c r="NR767" i="40"/>
  <c r="OJ766" i="40"/>
  <c r="OB766" i="40"/>
  <c r="NT766" i="40"/>
  <c r="OL765" i="40"/>
  <c r="OD765" i="40"/>
  <c r="NV765" i="40"/>
  <c r="ON764" i="40"/>
  <c r="OF764" i="40"/>
  <c r="NX764" i="40"/>
  <c r="OO767" i="40"/>
  <c r="OG767" i="40"/>
  <c r="NY767" i="40"/>
  <c r="NQ767" i="40"/>
  <c r="OI766" i="40"/>
  <c r="OA766" i="40"/>
  <c r="NS766" i="40"/>
  <c r="OK765" i="40"/>
  <c r="OC765" i="40"/>
  <c r="NU765" i="40"/>
  <c r="OM764" i="40"/>
  <c r="OE764" i="40"/>
  <c r="NW764" i="40"/>
  <c r="OB806" i="40"/>
  <c r="ON799" i="40"/>
  <c r="OF799" i="40"/>
  <c r="NX799" i="40"/>
  <c r="OE799" i="40"/>
  <c r="NW799" i="40"/>
  <c r="OI792" i="40"/>
  <c r="NS792" i="40"/>
  <c r="OF785" i="40"/>
  <c r="OI785" i="40"/>
  <c r="OA785" i="40"/>
  <c r="NS785" i="40"/>
  <c r="OM811" i="40"/>
  <c r="OI811" i="40"/>
  <c r="OE811" i="40"/>
  <c r="OA811" i="40"/>
  <c r="NW811" i="40"/>
  <c r="NS811" i="40"/>
  <c r="ON767" i="40"/>
  <c r="NX767" i="40"/>
  <c r="OH766" i="40"/>
  <c r="NR766" i="40"/>
  <c r="OB765" i="40"/>
  <c r="OL764" i="40"/>
  <c r="NV764" i="40"/>
  <c r="OE767" i="40"/>
  <c r="OO766" i="40"/>
  <c r="NY766" i="40"/>
  <c r="OI765" i="40"/>
  <c r="NS765" i="40"/>
  <c r="OC764" i="40"/>
  <c r="OF778" i="40"/>
  <c r="NX778" i="40"/>
  <c r="NT778" i="40"/>
  <c r="NF740" i="40"/>
  <c r="OD806" i="40"/>
  <c r="NQ799" i="40"/>
  <c r="OC792" i="40"/>
  <c r="OL785" i="40"/>
  <c r="LV441" i="40"/>
  <c r="FJ747" i="40"/>
  <c r="NO747" i="40"/>
  <c r="OF806" i="40"/>
  <c r="OJ799" i="40"/>
  <c r="OB799" i="40"/>
  <c r="NT799" i="40"/>
  <c r="OA799" i="40"/>
  <c r="OM792" i="40"/>
  <c r="NW792" i="40"/>
  <c r="OJ785" i="40"/>
  <c r="NT785" i="40"/>
  <c r="OM785" i="40"/>
  <c r="OE785" i="40"/>
  <c r="NW785" i="40"/>
  <c r="OM778" i="40"/>
  <c r="OI778" i="40"/>
  <c r="OE778" i="40"/>
  <c r="OA778" i="40"/>
  <c r="NW778" i="40"/>
  <c r="NS778" i="40"/>
  <c r="OP806" i="40"/>
  <c r="OK799" i="40"/>
  <c r="OC799" i="40"/>
  <c r="NU799" i="40"/>
  <c r="OG792" i="40"/>
  <c r="NQ792" i="40"/>
  <c r="OH785" i="40"/>
  <c r="NR785" i="40"/>
  <c r="OH806" i="40"/>
  <c r="OK792" i="40"/>
  <c r="NH441" i="40"/>
  <c r="GW740" i="40"/>
  <c r="KE743" i="40"/>
  <c r="KE740" i="40" s="1"/>
  <c r="NZ806" i="40"/>
  <c r="OO792" i="40"/>
  <c r="OP785" i="40"/>
  <c r="OL806" i="40"/>
  <c r="NV785" i="40"/>
  <c r="OV441" i="40"/>
  <c r="IQ740" i="40"/>
  <c r="BK744" i="40"/>
  <c r="EY752" i="40"/>
  <c r="DL741" i="40"/>
  <c r="BR744" i="40"/>
  <c r="FD740" i="40"/>
  <c r="NZ811" i="40"/>
  <c r="NR811" i="40"/>
  <c r="OR441" i="40"/>
  <c r="NK318" i="40"/>
  <c r="NJ318" i="40" s="1"/>
  <c r="NJ317" i="40" s="1"/>
  <c r="OX257" i="40"/>
  <c r="OV257" i="40"/>
  <c r="OT257" i="40"/>
  <c r="OR257" i="40"/>
  <c r="MA740" i="40"/>
  <c r="BJ740" i="40"/>
  <c r="BN740" i="40"/>
  <c r="FE741" i="40"/>
  <c r="IO474" i="40"/>
  <c r="NN741" i="40"/>
  <c r="BM741" i="40"/>
  <c r="GX740" i="40"/>
  <c r="IR741" i="40"/>
  <c r="NM740" i="40"/>
  <c r="OZ741" i="40"/>
  <c r="IR442" i="40"/>
  <c r="BQ745" i="40"/>
  <c r="BS629" i="40"/>
  <c r="DD629" i="40" s="1"/>
  <c r="MA441" i="40"/>
  <c r="OL799" i="40"/>
  <c r="OD799" i="40"/>
  <c r="NV799" i="40"/>
  <c r="OO806" i="40"/>
  <c r="OG806" i="40"/>
  <c r="NY806" i="40"/>
  <c r="NQ806" i="40"/>
  <c r="OL792" i="40"/>
  <c r="OD792" i="40"/>
  <c r="NV792" i="40"/>
  <c r="OP811" i="40"/>
  <c r="OL811" i="40"/>
  <c r="OH811" i="40"/>
  <c r="OD811" i="40"/>
  <c r="NV811" i="40"/>
  <c r="OK785" i="40"/>
  <c r="OC785" i="40"/>
  <c r="NU785" i="40"/>
  <c r="OO778" i="40"/>
  <c r="OK778" i="40"/>
  <c r="OG778" i="40"/>
  <c r="OC778" i="40"/>
  <c r="NY778" i="40"/>
  <c r="NU778" i="40"/>
  <c r="NQ778" i="40"/>
  <c r="BK743" i="40"/>
  <c r="BO743" i="40"/>
  <c r="NN442" i="40"/>
  <c r="BR745" i="40"/>
  <c r="BO745" i="40"/>
  <c r="BS16" i="40"/>
  <c r="DF16" i="40" s="1"/>
  <c r="BQ743" i="40"/>
  <c r="GY741" i="40"/>
  <c r="BM743" i="40"/>
  <c r="BQ744" i="40"/>
  <c r="R197" i="40"/>
  <c r="R13" i="40"/>
  <c r="BL740" i="40"/>
  <c r="NN744" i="40"/>
  <c r="OP799" i="40"/>
  <c r="OH799" i="40"/>
  <c r="NZ799" i="40"/>
  <c r="NR799" i="40"/>
  <c r="OK806" i="40"/>
  <c r="OC806" i="40"/>
  <c r="NU806" i="40"/>
  <c r="OP792" i="40"/>
  <c r="OH792" i="40"/>
  <c r="NZ792" i="40"/>
  <c r="NR792" i="40"/>
  <c r="OP778" i="40"/>
  <c r="OL778" i="40"/>
  <c r="OH778" i="40"/>
  <c r="OD778" i="40"/>
  <c r="NZ778" i="40"/>
  <c r="NV778" i="40"/>
  <c r="NR778" i="40"/>
  <c r="OO785" i="40"/>
  <c r="OG785" i="40"/>
  <c r="NY785" i="40"/>
  <c r="NQ785" i="40"/>
  <c r="OO811" i="40"/>
  <c r="OK811" i="40"/>
  <c r="OG811" i="40"/>
  <c r="OC811" i="40"/>
  <c r="NY811" i="40"/>
  <c r="NU811" i="40"/>
  <c r="NQ811" i="40"/>
  <c r="BR743" i="40"/>
  <c r="GY442" i="40"/>
  <c r="MB442" i="40"/>
  <c r="BK745" i="40"/>
  <c r="NL280" i="40"/>
  <c r="NJ280" i="40"/>
  <c r="NH280" i="40"/>
  <c r="NF280" i="40"/>
  <c r="BQ741" i="40"/>
  <c r="JK768" i="40" l="1"/>
  <c r="JD768" i="40"/>
  <c r="JC768" i="40"/>
  <c r="JL768" i="40"/>
  <c r="JS768" i="40"/>
  <c r="JN768" i="40"/>
  <c r="LX740" i="40"/>
  <c r="LT740" i="40"/>
  <c r="OB813" i="40"/>
  <c r="NT813" i="40"/>
  <c r="KI752" i="40"/>
  <c r="KG752" i="40"/>
  <c r="JU768" i="40"/>
  <c r="JF768" i="40"/>
  <c r="LV740" i="40"/>
  <c r="KC752" i="40"/>
  <c r="JH768" i="40"/>
  <c r="KE752" i="40"/>
  <c r="IZ768" i="40"/>
  <c r="FY769" i="40"/>
  <c r="GO769" i="40"/>
  <c r="LM768" i="40"/>
  <c r="LN768" i="40"/>
  <c r="LO768" i="40"/>
  <c r="LL768" i="40"/>
  <c r="JT768" i="40"/>
  <c r="LM769" i="40"/>
  <c r="LN769" i="40"/>
  <c r="LY359" i="40"/>
  <c r="LY364" i="40"/>
  <c r="LO769" i="40"/>
  <c r="LL769" i="40"/>
  <c r="MB531" i="40"/>
  <c r="MB743" i="40" s="1"/>
  <c r="LZ743" i="40"/>
  <c r="LY740" i="40"/>
  <c r="MB64" i="40"/>
  <c r="MB741" i="40" s="1"/>
  <c r="LZ741" i="40"/>
  <c r="JV769" i="40"/>
  <c r="JV770" i="40" s="1"/>
  <c r="JR769" i="40"/>
  <c r="JR770" i="40" s="1"/>
  <c r="JN769" i="40"/>
  <c r="JJ769" i="40"/>
  <c r="JJ770" i="40" s="1"/>
  <c r="JF769" i="40"/>
  <c r="JB769" i="40"/>
  <c r="JB770" i="40" s="1"/>
  <c r="JU769" i="40"/>
  <c r="JQ769" i="40"/>
  <c r="JQ770" i="40" s="1"/>
  <c r="JM769" i="40"/>
  <c r="JM770" i="40" s="1"/>
  <c r="JI769" i="40"/>
  <c r="JI770" i="40" s="1"/>
  <c r="JE769" i="40"/>
  <c r="JE770" i="40" s="1"/>
  <c r="JA769" i="40"/>
  <c r="JA770" i="40" s="1"/>
  <c r="JT769" i="40"/>
  <c r="JT770" i="40" s="1"/>
  <c r="JP769" i="40"/>
  <c r="JP770" i="40" s="1"/>
  <c r="JL769" i="40"/>
  <c r="JH769" i="40"/>
  <c r="JD769" i="40"/>
  <c r="IZ769" i="40"/>
  <c r="IZ770" i="40" s="1"/>
  <c r="JS769" i="40"/>
  <c r="JO769" i="40"/>
  <c r="JO770" i="40" s="1"/>
  <c r="JK769" i="40"/>
  <c r="JG769" i="40"/>
  <c r="JG770" i="40" s="1"/>
  <c r="JC769" i="40"/>
  <c r="IY769" i="40"/>
  <c r="IY770" i="40" s="1"/>
  <c r="FZ768" i="40"/>
  <c r="FK769" i="40"/>
  <c r="FR768" i="40"/>
  <c r="GH769" i="40"/>
  <c r="FQ769" i="40"/>
  <c r="GG768" i="40"/>
  <c r="FV768" i="40"/>
  <c r="GL769" i="40"/>
  <c r="GE769" i="40"/>
  <c r="FO768" i="40"/>
  <c r="FW768" i="40"/>
  <c r="GE768" i="40"/>
  <c r="FO769" i="40"/>
  <c r="FN768" i="40"/>
  <c r="GI768" i="40"/>
  <c r="GL768" i="40"/>
  <c r="GM768" i="40"/>
  <c r="FX769" i="40"/>
  <c r="GF769" i="40"/>
  <c r="GN769" i="40"/>
  <c r="FT768" i="40"/>
  <c r="GK768" i="40"/>
  <c r="GA768" i="40"/>
  <c r="GF768" i="40"/>
  <c r="FP768" i="40"/>
  <c r="FS768" i="40"/>
  <c r="FP769" i="40"/>
  <c r="GB769" i="40"/>
  <c r="FU768" i="40"/>
  <c r="FN769" i="40"/>
  <c r="FL768" i="40"/>
  <c r="GB768" i="40"/>
  <c r="GD768" i="40"/>
  <c r="FM768" i="40"/>
  <c r="GC768" i="40"/>
  <c r="FT769" i="40"/>
  <c r="GJ768" i="40"/>
  <c r="FL769" i="40"/>
  <c r="GN768" i="40"/>
  <c r="FW769" i="40"/>
  <c r="GJ769" i="40"/>
  <c r="FK768" i="40"/>
  <c r="FK770" i="40" s="1"/>
  <c r="GG769" i="40"/>
  <c r="FX768" i="40"/>
  <c r="GO768" i="40"/>
  <c r="FV769" i="40"/>
  <c r="GD769" i="40"/>
  <c r="FQ768" i="40"/>
  <c r="FY768" i="40"/>
  <c r="GH768" i="40"/>
  <c r="DF741" i="40"/>
  <c r="DC16" i="40"/>
  <c r="DC741" i="40" s="1"/>
  <c r="DG16" i="40"/>
  <c r="DE16" i="40"/>
  <c r="DE741" i="40" s="1"/>
  <c r="DA16" i="40"/>
  <c r="DA741" i="40" s="1"/>
  <c r="DD745" i="40"/>
  <c r="DB744" i="40"/>
  <c r="CZ629" i="40"/>
  <c r="DD608" i="40"/>
  <c r="DB629" i="40"/>
  <c r="CZ608" i="40"/>
  <c r="DF143" i="40"/>
  <c r="DA743" i="40"/>
  <c r="DI743" i="40"/>
  <c r="DG743" i="40"/>
  <c r="DF629" i="40"/>
  <c r="DF608" i="40"/>
  <c r="CY767" i="40"/>
  <c r="CW767" i="40"/>
  <c r="CU767" i="40"/>
  <c r="CS767" i="40"/>
  <c r="CQ767" i="40"/>
  <c r="CO767" i="40"/>
  <c r="CM767" i="40"/>
  <c r="CK767" i="40"/>
  <c r="CI767" i="40"/>
  <c r="CG767" i="40"/>
  <c r="CE767" i="40"/>
  <c r="CC767" i="40"/>
  <c r="CA767" i="40"/>
  <c r="BY767" i="40"/>
  <c r="BW767" i="40"/>
  <c r="CY766" i="40"/>
  <c r="CW766" i="40"/>
  <c r="CU766" i="40"/>
  <c r="CS766" i="40"/>
  <c r="CQ766" i="40"/>
  <c r="CO766" i="40"/>
  <c r="CM766" i="40"/>
  <c r="CK766" i="40"/>
  <c r="CI766" i="40"/>
  <c r="CG766" i="40"/>
  <c r="CE766" i="40"/>
  <c r="CC766" i="40"/>
  <c r="CA766" i="40"/>
  <c r="BY766" i="40"/>
  <c r="BW766" i="40"/>
  <c r="CY765" i="40"/>
  <c r="CW765" i="40"/>
  <c r="CU765" i="40"/>
  <c r="CS765" i="40"/>
  <c r="CQ765" i="40"/>
  <c r="CO765" i="40"/>
  <c r="CM765" i="40"/>
  <c r="CK765" i="40"/>
  <c r="CI765" i="40"/>
  <c r="CG765" i="40"/>
  <c r="CE765" i="40"/>
  <c r="CC765" i="40"/>
  <c r="CA765" i="40"/>
  <c r="BY765" i="40"/>
  <c r="BW765" i="40"/>
  <c r="CY764" i="40"/>
  <c r="CW764" i="40"/>
  <c r="CU764" i="40"/>
  <c r="CS764" i="40"/>
  <c r="CQ764" i="40"/>
  <c r="CO764" i="40"/>
  <c r="CM764" i="40"/>
  <c r="CK764" i="40"/>
  <c r="CI764" i="40"/>
  <c r="CG764" i="40"/>
  <c r="CE764" i="40"/>
  <c r="CC764" i="40"/>
  <c r="CA764" i="40"/>
  <c r="BY764" i="40"/>
  <c r="BW764" i="40"/>
  <c r="CX767" i="40"/>
  <c r="CV767" i="40"/>
  <c r="CT767" i="40"/>
  <c r="CR767" i="40"/>
  <c r="CP767" i="40"/>
  <c r="CN767" i="40"/>
  <c r="CL767" i="40"/>
  <c r="CJ767" i="40"/>
  <c r="CH767" i="40"/>
  <c r="CF767" i="40"/>
  <c r="CD767" i="40"/>
  <c r="CB767" i="40"/>
  <c r="BZ767" i="40"/>
  <c r="BX767" i="40"/>
  <c r="BV767" i="40"/>
  <c r="CX766" i="40"/>
  <c r="CV766" i="40"/>
  <c r="CT766" i="40"/>
  <c r="CR766" i="40"/>
  <c r="CP766" i="40"/>
  <c r="CN766" i="40"/>
  <c r="CL766" i="40"/>
  <c r="CJ766" i="40"/>
  <c r="CH766" i="40"/>
  <c r="CF766" i="40"/>
  <c r="CD766" i="40"/>
  <c r="CB766" i="40"/>
  <c r="BZ766" i="40"/>
  <c r="BX766" i="40"/>
  <c r="BV766" i="40"/>
  <c r="CX765" i="40"/>
  <c r="CV765" i="40"/>
  <c r="CT765" i="40"/>
  <c r="CR765" i="40"/>
  <c r="CP765" i="40"/>
  <c r="CN765" i="40"/>
  <c r="CL765" i="40"/>
  <c r="CJ765" i="40"/>
  <c r="CH765" i="40"/>
  <c r="CF765" i="40"/>
  <c r="CD765" i="40"/>
  <c r="CB765" i="40"/>
  <c r="BZ765" i="40"/>
  <c r="BX765" i="40"/>
  <c r="BV765" i="40"/>
  <c r="CX764" i="40"/>
  <c r="CV764" i="40"/>
  <c r="CT764" i="40"/>
  <c r="CR764" i="40"/>
  <c r="CP764" i="40"/>
  <c r="CN764" i="40"/>
  <c r="CL764" i="40"/>
  <c r="CJ764" i="40"/>
  <c r="CH764" i="40"/>
  <c r="CF764" i="40"/>
  <c r="CD764" i="40"/>
  <c r="CB764" i="40"/>
  <c r="BZ764" i="40"/>
  <c r="BX764" i="40"/>
  <c r="BV764" i="40"/>
  <c r="DI547" i="40"/>
  <c r="CZ160" i="40"/>
  <c r="DD143" i="40"/>
  <c r="DD160" i="40"/>
  <c r="CZ143" i="40"/>
  <c r="DE743" i="40"/>
  <c r="DC743" i="40"/>
  <c r="DF160" i="40"/>
  <c r="FZ769" i="40"/>
  <c r="FR769" i="40"/>
  <c r="FM769" i="40"/>
  <c r="GA769" i="40"/>
  <c r="FU769" i="40"/>
  <c r="GK769" i="40"/>
  <c r="FS769" i="40"/>
  <c r="GM769" i="40"/>
  <c r="GC769" i="40"/>
  <c r="GI769" i="40"/>
  <c r="NJ748" i="40"/>
  <c r="EC769" i="40"/>
  <c r="DY769" i="40"/>
  <c r="DU769" i="40"/>
  <c r="OY752" i="40"/>
  <c r="OY748" i="40"/>
  <c r="GS752" i="40"/>
  <c r="GS748" i="40"/>
  <c r="GU752" i="40"/>
  <c r="GU748" i="40"/>
  <c r="GX752" i="40"/>
  <c r="GX748" i="40"/>
  <c r="KI748" i="40"/>
  <c r="KE748" i="40"/>
  <c r="MA752" i="40"/>
  <c r="MA748" i="40"/>
  <c r="IQ752" i="40"/>
  <c r="IQ748" i="40"/>
  <c r="GQ752" i="40"/>
  <c r="GQ748" i="40"/>
  <c r="GW752" i="40"/>
  <c r="GW748" i="40"/>
  <c r="NM752" i="40"/>
  <c r="NM748" i="40"/>
  <c r="KJ748" i="40"/>
  <c r="KG748" i="40"/>
  <c r="KC748" i="40"/>
  <c r="EK769" i="40"/>
  <c r="EG769" i="40"/>
  <c r="ER769" i="40"/>
  <c r="EN769" i="40"/>
  <c r="EJ769" i="40"/>
  <c r="EF769" i="40"/>
  <c r="EB769" i="40"/>
  <c r="DX769" i="40"/>
  <c r="DT769" i="40"/>
  <c r="ES769" i="40"/>
  <c r="EO769" i="40"/>
  <c r="EU769" i="40"/>
  <c r="EQ769" i="40"/>
  <c r="EM769" i="40"/>
  <c r="EI769" i="40"/>
  <c r="EE769" i="40"/>
  <c r="EA769" i="40"/>
  <c r="DW769" i="40"/>
  <c r="DS769" i="40"/>
  <c r="ET769" i="40"/>
  <c r="EP769" i="40"/>
  <c r="EL769" i="40"/>
  <c r="EH769" i="40"/>
  <c r="ED769" i="40"/>
  <c r="DZ769" i="40"/>
  <c r="DV769" i="40"/>
  <c r="DR769" i="40"/>
  <c r="EK768" i="40"/>
  <c r="EG768" i="40"/>
  <c r="DY768" i="40"/>
  <c r="DQ769" i="40"/>
  <c r="ER768" i="40"/>
  <c r="EN768" i="40"/>
  <c r="EJ768" i="40"/>
  <c r="EF768" i="40"/>
  <c r="EB768" i="40"/>
  <c r="DX768" i="40"/>
  <c r="DT768" i="40"/>
  <c r="ES768" i="40"/>
  <c r="EO768" i="40"/>
  <c r="EC768" i="40"/>
  <c r="DU768" i="40"/>
  <c r="EM768" i="40"/>
  <c r="EI768" i="40"/>
  <c r="EE768" i="40"/>
  <c r="DQ768" i="40"/>
  <c r="ET768" i="40"/>
  <c r="EP768" i="40"/>
  <c r="EL768" i="40"/>
  <c r="EH768" i="40"/>
  <c r="ED768" i="40"/>
  <c r="DZ768" i="40"/>
  <c r="DV768" i="40"/>
  <c r="DR768" i="40"/>
  <c r="EU768" i="40"/>
  <c r="EQ768" i="40"/>
  <c r="EA768" i="40"/>
  <c r="DW768" i="40"/>
  <c r="DS768" i="40"/>
  <c r="NR813" i="40"/>
  <c r="OP813" i="40"/>
  <c r="ON813" i="40"/>
  <c r="NV813" i="40"/>
  <c r="NZ813" i="40"/>
  <c r="NU813" i="40"/>
  <c r="OG813" i="40"/>
  <c r="OH813" i="40"/>
  <c r="OC813" i="40"/>
  <c r="OL813" i="40"/>
  <c r="OE813" i="40"/>
  <c r="NQ813" i="40"/>
  <c r="NS813" i="40"/>
  <c r="OA813" i="40"/>
  <c r="OI813" i="40"/>
  <c r="OM813" i="40"/>
  <c r="HP769" i="40"/>
  <c r="DK442" i="40"/>
  <c r="DK441" i="40" s="1"/>
  <c r="DJ200" i="40"/>
  <c r="DK200" i="40"/>
  <c r="LI769" i="40"/>
  <c r="BD764" i="40"/>
  <c r="BH764" i="40"/>
  <c r="BE765" i="40"/>
  <c r="BI765" i="40"/>
  <c r="BF766" i="40"/>
  <c r="BG767" i="40"/>
  <c r="BE764" i="40"/>
  <c r="BI764" i="40"/>
  <c r="BF765" i="40"/>
  <c r="BG766" i="40"/>
  <c r="BD767" i="40"/>
  <c r="BH767" i="40"/>
  <c r="BF764" i="40"/>
  <c r="BG765" i="40"/>
  <c r="BD766" i="40"/>
  <c r="BH766" i="40"/>
  <c r="BE767" i="40"/>
  <c r="BI767" i="40"/>
  <c r="BG764" i="40"/>
  <c r="BD765" i="40"/>
  <c r="BH765" i="40"/>
  <c r="BE766" i="40"/>
  <c r="BI766" i="40"/>
  <c r="BF767" i="40"/>
  <c r="JX769" i="40"/>
  <c r="NY813" i="40"/>
  <c r="OO813" i="40"/>
  <c r="KV768" i="40"/>
  <c r="HU769" i="40"/>
  <c r="OD813" i="40"/>
  <c r="NK317" i="40"/>
  <c r="OF813" i="40"/>
  <c r="HG769" i="40"/>
  <c r="HO768" i="40"/>
  <c r="LA768" i="40"/>
  <c r="LJ769" i="40"/>
  <c r="KP769" i="40"/>
  <c r="LR769" i="40"/>
  <c r="KY768" i="40"/>
  <c r="MR768" i="40"/>
  <c r="KQ769" i="40"/>
  <c r="KO769" i="40"/>
  <c r="MZ769" i="40"/>
  <c r="HH769" i="40"/>
  <c r="KZ769" i="40"/>
  <c r="LQ769" i="40"/>
  <c r="KO768" i="40"/>
  <c r="LG769" i="40"/>
  <c r="HP768" i="40"/>
  <c r="KX768" i="40"/>
  <c r="LQ768" i="40"/>
  <c r="KS768" i="40"/>
  <c r="LP769" i="40"/>
  <c r="LB769" i="40"/>
  <c r="LH768" i="40"/>
  <c r="KX769" i="40"/>
  <c r="LC769" i="40"/>
  <c r="HO769" i="40"/>
  <c r="LH769" i="40"/>
  <c r="MJ769" i="40"/>
  <c r="IE769" i="40"/>
  <c r="KS769" i="40"/>
  <c r="NW813" i="40"/>
  <c r="NQ768" i="40"/>
  <c r="OP768" i="40"/>
  <c r="OP769" i="40"/>
  <c r="NQ769" i="40"/>
  <c r="MJ768" i="40"/>
  <c r="MZ768" i="40"/>
  <c r="MR769" i="40"/>
  <c r="ME769" i="40"/>
  <c r="HI769" i="40"/>
  <c r="LB768" i="40"/>
  <c r="LR768" i="40"/>
  <c r="LC768" i="40"/>
  <c r="HH768" i="40"/>
  <c r="ID768" i="40"/>
  <c r="KY769" i="40"/>
  <c r="LI768" i="40"/>
  <c r="KW769" i="40"/>
  <c r="OK813" i="40"/>
  <c r="LP768" i="40"/>
  <c r="KZ768" i="40"/>
  <c r="LG768" i="40"/>
  <c r="NA768" i="40"/>
  <c r="MO768" i="40"/>
  <c r="ND768" i="40"/>
  <c r="KR769" i="40"/>
  <c r="MG769" i="40"/>
  <c r="MO769" i="40"/>
  <c r="MW769" i="40"/>
  <c r="LE768" i="40"/>
  <c r="LD768" i="40"/>
  <c r="KT768" i="40"/>
  <c r="LF768" i="40"/>
  <c r="KU769" i="40"/>
  <c r="LK769" i="40"/>
  <c r="KQ768" i="40"/>
  <c r="NX813" i="40"/>
  <c r="OJ813" i="40"/>
  <c r="MH768" i="40"/>
  <c r="HN769" i="40"/>
  <c r="HS769" i="40"/>
  <c r="HE769" i="40"/>
  <c r="IG769" i="40"/>
  <c r="ID769" i="40"/>
  <c r="KW768" i="40"/>
  <c r="MQ768" i="40"/>
  <c r="KV769" i="40"/>
  <c r="HI768" i="40"/>
  <c r="IX769" i="40"/>
  <c r="HL768" i="40"/>
  <c r="LE769" i="40"/>
  <c r="KR768" i="40"/>
  <c r="MK768" i="40"/>
  <c r="NB769" i="40"/>
  <c r="MH769" i="40"/>
  <c r="HV768" i="40"/>
  <c r="HW768" i="40"/>
  <c r="IF769" i="40"/>
  <c r="LA769" i="40"/>
  <c r="KP768" i="40"/>
  <c r="OA769" i="40"/>
  <c r="OG768" i="40"/>
  <c r="NT769" i="40"/>
  <c r="OJ769" i="40"/>
  <c r="NZ768" i="40"/>
  <c r="NZ769" i="40"/>
  <c r="OG769" i="40"/>
  <c r="MK769" i="40"/>
  <c r="MI769" i="40"/>
  <c r="MP768" i="40"/>
  <c r="HQ769" i="40"/>
  <c r="IG768" i="40"/>
  <c r="HK769" i="40"/>
  <c r="IX768" i="40"/>
  <c r="IF768" i="40"/>
  <c r="BS741" i="40"/>
  <c r="HS768" i="40"/>
  <c r="MS768" i="40"/>
  <c r="NA769" i="40"/>
  <c r="MY769" i="40"/>
  <c r="MU769" i="40"/>
  <c r="MI768" i="40"/>
  <c r="MP769" i="40"/>
  <c r="MX768" i="40"/>
  <c r="MY768" i="40"/>
  <c r="HF769" i="40"/>
  <c r="KA769" i="40"/>
  <c r="IH769" i="40"/>
  <c r="IH768" i="40"/>
  <c r="HG768" i="40"/>
  <c r="HM768" i="40"/>
  <c r="HQ768" i="40"/>
  <c r="HJ768" i="40"/>
  <c r="HK768" i="40"/>
  <c r="JZ768" i="40"/>
  <c r="NR769" i="40"/>
  <c r="KA768" i="40"/>
  <c r="JX768" i="40"/>
  <c r="JY769" i="40"/>
  <c r="MB441" i="40"/>
  <c r="GY441" i="40"/>
  <c r="KU768" i="40"/>
  <c r="LK768" i="40"/>
  <c r="NH318" i="40"/>
  <c r="NH317" i="40" s="1"/>
  <c r="NH752" i="40" s="1"/>
  <c r="NL318" i="40"/>
  <c r="NN318" i="40" s="1"/>
  <c r="NN317" i="40" s="1"/>
  <c r="FE752" i="40"/>
  <c r="OZ740" i="40"/>
  <c r="HF768" i="40"/>
  <c r="LD769" i="40"/>
  <c r="LJ768" i="40"/>
  <c r="HW769" i="40"/>
  <c r="HR769" i="40"/>
  <c r="HT769" i="40"/>
  <c r="ME768" i="40"/>
  <c r="HN768" i="40"/>
  <c r="HV769" i="40"/>
  <c r="JW768" i="40"/>
  <c r="JY768" i="40"/>
  <c r="HM769" i="40"/>
  <c r="HT768" i="40"/>
  <c r="HL769" i="40"/>
  <c r="HU768" i="40"/>
  <c r="HE768" i="40"/>
  <c r="IE768" i="40"/>
  <c r="HJ769" i="40"/>
  <c r="KK740" i="40"/>
  <c r="MF768" i="40"/>
  <c r="MN768" i="40"/>
  <c r="MV768" i="40"/>
  <c r="MF769" i="40"/>
  <c r="MN769" i="40"/>
  <c r="MV769" i="40"/>
  <c r="ND769" i="40"/>
  <c r="MS769" i="40"/>
  <c r="MG768" i="40"/>
  <c r="MM768" i="40"/>
  <c r="NB768" i="40"/>
  <c r="ML768" i="40"/>
  <c r="MT768" i="40"/>
  <c r="MT770" i="40" s="1"/>
  <c r="MM769" i="40"/>
  <c r="MU768" i="40"/>
  <c r="MQ769" i="40"/>
  <c r="MX769" i="40"/>
  <c r="JZ769" i="40"/>
  <c r="MW768" i="40"/>
  <c r="HR768" i="40"/>
  <c r="KT769" i="40"/>
  <c r="JW769" i="40"/>
  <c r="NN441" i="40"/>
  <c r="ML769" i="40"/>
  <c r="LF769" i="40"/>
  <c r="KK441" i="40"/>
  <c r="KK752" i="40" s="1"/>
  <c r="BS744" i="40"/>
  <c r="NF318" i="40"/>
  <c r="NF317" i="40" s="1"/>
  <c r="NF752" i="40" s="1"/>
  <c r="NJ752" i="40"/>
  <c r="BS745" i="40"/>
  <c r="OH769" i="40"/>
  <c r="OH768" i="40"/>
  <c r="NU768" i="40"/>
  <c r="NT768" i="40"/>
  <c r="OL769" i="40"/>
  <c r="OM769" i="40"/>
  <c r="OL768" i="40"/>
  <c r="NU769" i="40"/>
  <c r="NS768" i="40"/>
  <c r="OE768" i="40"/>
  <c r="NX768" i="40"/>
  <c r="NW768" i="40"/>
  <c r="OM768" i="40"/>
  <c r="OF768" i="40"/>
  <c r="OI769" i="40"/>
  <c r="OB769" i="40"/>
  <c r="OO769" i="40"/>
  <c r="NY769" i="40"/>
  <c r="NS769" i="40"/>
  <c r="OC768" i="40"/>
  <c r="OO768" i="40"/>
  <c r="NV769" i="40"/>
  <c r="OJ768" i="40"/>
  <c r="OD768" i="40"/>
  <c r="OA768" i="40"/>
  <c r="OK769" i="40"/>
  <c r="NW769" i="40"/>
  <c r="OF769" i="40"/>
  <c r="OC769" i="40"/>
  <c r="OI768" i="40"/>
  <c r="NY768" i="40"/>
  <c r="NV768" i="40"/>
  <c r="OB768" i="40"/>
  <c r="NR768" i="40"/>
  <c r="OD769" i="40"/>
  <c r="ON768" i="40"/>
  <c r="NX769" i="40"/>
  <c r="OK768" i="40"/>
  <c r="OE769" i="40"/>
  <c r="ON769" i="40"/>
  <c r="BR740" i="40"/>
  <c r="BO740" i="40"/>
  <c r="BQ740" i="40"/>
  <c r="OU798" i="40"/>
  <c r="OQ798" i="40"/>
  <c r="OW798" i="40"/>
  <c r="OW791" i="40"/>
  <c r="BK740" i="40"/>
  <c r="NN280" i="40"/>
  <c r="OW784" i="40"/>
  <c r="OU784" i="40"/>
  <c r="OS784" i="40"/>
  <c r="OQ784" i="40"/>
  <c r="OS798" i="40"/>
  <c r="BC767" i="40"/>
  <c r="BA767" i="40"/>
  <c r="AY767" i="40"/>
  <c r="AW767" i="40"/>
  <c r="AU767" i="40"/>
  <c r="AS767" i="40"/>
  <c r="AQ767" i="40"/>
  <c r="AO767" i="40"/>
  <c r="AM767" i="40"/>
  <c r="AK767" i="40"/>
  <c r="AI767" i="40"/>
  <c r="AG767" i="40"/>
  <c r="BC766" i="40"/>
  <c r="BA766" i="40"/>
  <c r="AY766" i="40"/>
  <c r="AW766" i="40"/>
  <c r="AU766" i="40"/>
  <c r="AS766" i="40"/>
  <c r="AQ766" i="40"/>
  <c r="AO766" i="40"/>
  <c r="AM766" i="40"/>
  <c r="AK766" i="40"/>
  <c r="AI766" i="40"/>
  <c r="AG766" i="40"/>
  <c r="BC765" i="40"/>
  <c r="BA765" i="40"/>
  <c r="AY765" i="40"/>
  <c r="AW765" i="40"/>
  <c r="AU765" i="40"/>
  <c r="AS765" i="40"/>
  <c r="AQ765" i="40"/>
  <c r="AO765" i="40"/>
  <c r="AM765" i="40"/>
  <c r="AK765" i="40"/>
  <c r="AI765" i="40"/>
  <c r="AG765" i="40"/>
  <c r="BB764" i="40"/>
  <c r="AZ764" i="40"/>
  <c r="AX764" i="40"/>
  <c r="AV764" i="40"/>
  <c r="AT764" i="40"/>
  <c r="AR764" i="40"/>
  <c r="AP764" i="40"/>
  <c r="AN764" i="40"/>
  <c r="AL764" i="40"/>
  <c r="AJ764" i="40"/>
  <c r="AH764" i="40"/>
  <c r="AF764" i="40"/>
  <c r="BB767" i="40"/>
  <c r="AZ767" i="40"/>
  <c r="AX767" i="40"/>
  <c r="AV767" i="40"/>
  <c r="AT767" i="40"/>
  <c r="AR767" i="40"/>
  <c r="AP767" i="40"/>
  <c r="AN767" i="40"/>
  <c r="AL767" i="40"/>
  <c r="AJ767" i="40"/>
  <c r="AH767" i="40"/>
  <c r="AF767" i="40"/>
  <c r="BB766" i="40"/>
  <c r="AZ766" i="40"/>
  <c r="AX766" i="40"/>
  <c r="AV766" i="40"/>
  <c r="AT766" i="40"/>
  <c r="AR766" i="40"/>
  <c r="AP766" i="40"/>
  <c r="AN766" i="40"/>
  <c r="AL766" i="40"/>
  <c r="AJ766" i="40"/>
  <c r="AH766" i="40"/>
  <c r="AF766" i="40"/>
  <c r="BB765" i="40"/>
  <c r="AZ765" i="40"/>
  <c r="AX765" i="40"/>
  <c r="AV765" i="40"/>
  <c r="AT765" i="40"/>
  <c r="AR765" i="40"/>
  <c r="AP765" i="40"/>
  <c r="AN765" i="40"/>
  <c r="AL765" i="40"/>
  <c r="AJ765" i="40"/>
  <c r="AH765" i="40"/>
  <c r="AF765" i="40"/>
  <c r="BC764" i="40"/>
  <c r="BC769" i="40" s="1"/>
  <c r="BA764" i="40"/>
  <c r="BA769" i="40" s="1"/>
  <c r="AY764" i="40"/>
  <c r="AW764" i="40"/>
  <c r="AW769" i="40" s="1"/>
  <c r="AU764" i="40"/>
  <c r="AS764" i="40"/>
  <c r="AQ764" i="40"/>
  <c r="AQ769" i="40" s="1"/>
  <c r="AO764" i="40"/>
  <c r="AO769" i="40" s="1"/>
  <c r="AM764" i="40"/>
  <c r="AM769" i="40" s="1"/>
  <c r="AK764" i="40"/>
  <c r="AK769" i="40" s="1"/>
  <c r="AI764" i="40"/>
  <c r="AG764" i="40"/>
  <c r="R741" i="40"/>
  <c r="OW777" i="40"/>
  <c r="OU777" i="40"/>
  <c r="OS777" i="40"/>
  <c r="OQ777" i="40"/>
  <c r="OQ791" i="40"/>
  <c r="OU791" i="40"/>
  <c r="OW805" i="40"/>
  <c r="OU805" i="40"/>
  <c r="OS805" i="40"/>
  <c r="OQ805" i="40"/>
  <c r="NN740" i="40"/>
  <c r="IP474" i="40"/>
  <c r="IN474" i="40"/>
  <c r="IL474" i="40"/>
  <c r="IJ474" i="40"/>
  <c r="OZ257" i="40"/>
  <c r="BS743" i="40"/>
  <c r="R742" i="40"/>
  <c r="GY740" i="40"/>
  <c r="OS791" i="40"/>
  <c r="BM740" i="40"/>
  <c r="FE740" i="40"/>
  <c r="JS770" i="40" l="1"/>
  <c r="JK770" i="40"/>
  <c r="JU770" i="40"/>
  <c r="JD770" i="40"/>
  <c r="GL770" i="40"/>
  <c r="JC770" i="40"/>
  <c r="JL770" i="40"/>
  <c r="JN770" i="40"/>
  <c r="JF770" i="40"/>
  <c r="GB770" i="40"/>
  <c r="MB740" i="40"/>
  <c r="DJ743" i="40"/>
  <c r="DJ740" i="40" s="1"/>
  <c r="GO770" i="40"/>
  <c r="JH770" i="40"/>
  <c r="FY770" i="40"/>
  <c r="LM770" i="40"/>
  <c r="LN770" i="40"/>
  <c r="FZ770" i="40"/>
  <c r="LO770" i="40"/>
  <c r="LL770" i="40"/>
  <c r="GJ770" i="40"/>
  <c r="GI770" i="40"/>
  <c r="GM770" i="40"/>
  <c r="GA770" i="40"/>
  <c r="FR770" i="40"/>
  <c r="LZ740" i="40"/>
  <c r="FN770" i="40"/>
  <c r="GK770" i="40"/>
  <c r="GD770" i="40"/>
  <c r="FP770" i="40"/>
  <c r="FT770" i="40"/>
  <c r="FV770" i="40"/>
  <c r="GC770" i="40"/>
  <c r="FU770" i="40"/>
  <c r="FW770" i="40"/>
  <c r="GF770" i="40"/>
  <c r="LV364" i="40"/>
  <c r="LX364" i="40"/>
  <c r="LZ364" i="40"/>
  <c r="MB364" i="40" s="1"/>
  <c r="LT364" i="40"/>
  <c r="LV359" i="40"/>
  <c r="LT359" i="40"/>
  <c r="LX359" i="40"/>
  <c r="LZ359" i="40"/>
  <c r="LY748" i="40"/>
  <c r="LY752" i="40"/>
  <c r="FX770" i="40"/>
  <c r="GH770" i="40"/>
  <c r="GE770" i="40"/>
  <c r="FQ770" i="40"/>
  <c r="GG770" i="40"/>
  <c r="FS770" i="40"/>
  <c r="FM770" i="40"/>
  <c r="FO770" i="40"/>
  <c r="GN770" i="40"/>
  <c r="CW769" i="40"/>
  <c r="CG769" i="40"/>
  <c r="CO769" i="40"/>
  <c r="FL770" i="40"/>
  <c r="CS769" i="40"/>
  <c r="CN769" i="40"/>
  <c r="CV769" i="40"/>
  <c r="CU769" i="40"/>
  <c r="CY769" i="40"/>
  <c r="CJ769" i="40"/>
  <c r="CR769" i="40"/>
  <c r="CC769" i="40"/>
  <c r="DG160" i="40"/>
  <c r="BW769" i="40"/>
  <c r="CA769" i="40"/>
  <c r="CE769" i="40"/>
  <c r="CI769" i="40"/>
  <c r="CM769" i="40"/>
  <c r="CQ769" i="40"/>
  <c r="BX769" i="40"/>
  <c r="CB769" i="40"/>
  <c r="CF769" i="40"/>
  <c r="BY769" i="40"/>
  <c r="BV769" i="40"/>
  <c r="BZ769" i="40"/>
  <c r="CD769" i="40"/>
  <c r="CH769" i="40"/>
  <c r="CL769" i="40"/>
  <c r="CP769" i="40"/>
  <c r="CT769" i="40"/>
  <c r="CX769" i="40"/>
  <c r="LA770" i="40"/>
  <c r="DE160" i="40"/>
  <c r="DA160" i="40"/>
  <c r="DH160" i="40"/>
  <c r="BX768" i="40"/>
  <c r="BX770" i="40" s="1"/>
  <c r="CB768" i="40"/>
  <c r="CF768" i="40"/>
  <c r="CF770" i="40" s="1"/>
  <c r="CJ768" i="40"/>
  <c r="CN768" i="40"/>
  <c r="CR768" i="40"/>
  <c r="CV768" i="40"/>
  <c r="BY768" i="40"/>
  <c r="BY770" i="40" s="1"/>
  <c r="CC768" i="40"/>
  <c r="CC770" i="40" s="1"/>
  <c r="CG768" i="40"/>
  <c r="CK768" i="40"/>
  <c r="CK770" i="40" s="1"/>
  <c r="CO768" i="40"/>
  <c r="CO770" i="40" s="1"/>
  <c r="CS768" i="40"/>
  <c r="CW768" i="40"/>
  <c r="CW770" i="40" s="1"/>
  <c r="DG608" i="40"/>
  <c r="DF744" i="40"/>
  <c r="DG143" i="40"/>
  <c r="DC629" i="40"/>
  <c r="DC745" i="40" s="1"/>
  <c r="DB745" i="40"/>
  <c r="DB740" i="40" s="1"/>
  <c r="CZ745" i="40"/>
  <c r="DH629" i="40"/>
  <c r="DH745" i="40" s="1"/>
  <c r="DA629" i="40"/>
  <c r="DA745" i="40" s="1"/>
  <c r="DC160" i="40"/>
  <c r="DH143" i="40"/>
  <c r="DA143" i="40"/>
  <c r="DE143" i="40"/>
  <c r="BV768" i="40"/>
  <c r="BZ768" i="40"/>
  <c r="CD768" i="40"/>
  <c r="CH768" i="40"/>
  <c r="CL768" i="40"/>
  <c r="CP768" i="40"/>
  <c r="CT768" i="40"/>
  <c r="CX768" i="40"/>
  <c r="BW768" i="40"/>
  <c r="CA768" i="40"/>
  <c r="CE768" i="40"/>
  <c r="CI768" i="40"/>
  <c r="CM768" i="40"/>
  <c r="CQ768" i="40"/>
  <c r="CU768" i="40"/>
  <c r="CY768" i="40"/>
  <c r="DG629" i="40"/>
  <c r="DF745" i="40"/>
  <c r="DH608" i="40"/>
  <c r="DH744" i="40" s="1"/>
  <c r="DA608" i="40"/>
  <c r="DA744" i="40" s="1"/>
  <c r="CZ744" i="40"/>
  <c r="DE608" i="40"/>
  <c r="DE744" i="40" s="1"/>
  <c r="DD744" i="40"/>
  <c r="DD740" i="40" s="1"/>
  <c r="DC143" i="40"/>
  <c r="DC608" i="40"/>
  <c r="DC744" i="40" s="1"/>
  <c r="DE629" i="40"/>
  <c r="DE745" i="40" s="1"/>
  <c r="DG741" i="40"/>
  <c r="DI16" i="40"/>
  <c r="DI741" i="40" s="1"/>
  <c r="AY769" i="40"/>
  <c r="AS769" i="40"/>
  <c r="AI769" i="40"/>
  <c r="DU770" i="40"/>
  <c r="DY770" i="40"/>
  <c r="KS770" i="40"/>
  <c r="LQ770" i="40"/>
  <c r="EC770" i="40"/>
  <c r="OW280" i="40"/>
  <c r="OV280" i="40" s="1"/>
  <c r="NN748" i="40"/>
  <c r="NK752" i="40"/>
  <c r="NK748" i="40"/>
  <c r="NF748" i="40"/>
  <c r="GY752" i="40"/>
  <c r="GY748" i="40"/>
  <c r="EG770" i="40"/>
  <c r="NH748" i="40"/>
  <c r="KK748" i="40"/>
  <c r="EQ770" i="40"/>
  <c r="DR770" i="40"/>
  <c r="DZ770" i="40"/>
  <c r="EH770" i="40"/>
  <c r="EP770" i="40"/>
  <c r="EI770" i="40"/>
  <c r="EO770" i="40"/>
  <c r="DT770" i="40"/>
  <c r="EB770" i="40"/>
  <c r="EJ770" i="40"/>
  <c r="ER770" i="40"/>
  <c r="EK770" i="40"/>
  <c r="EN770" i="40"/>
  <c r="EU770" i="40"/>
  <c r="DV770" i="40"/>
  <c r="ED770" i="40"/>
  <c r="EL770" i="40"/>
  <c r="ET770" i="40"/>
  <c r="EE770" i="40"/>
  <c r="EM770" i="40"/>
  <c r="ES770" i="40"/>
  <c r="DX770" i="40"/>
  <c r="EF770" i="40"/>
  <c r="DW770" i="40"/>
  <c r="DS770" i="40"/>
  <c r="EA770" i="40"/>
  <c r="DQ770" i="40"/>
  <c r="KZ770" i="40"/>
  <c r="LG770" i="40"/>
  <c r="LB770" i="40"/>
  <c r="HM770" i="40"/>
  <c r="HE770" i="40"/>
  <c r="LJ770" i="40"/>
  <c r="JX770" i="40"/>
  <c r="HP770" i="40"/>
  <c r="DK743" i="40"/>
  <c r="DK740" i="40" s="1"/>
  <c r="DJ442" i="40"/>
  <c r="DJ441" i="40" s="1"/>
  <c r="LI770" i="40"/>
  <c r="DL442" i="40"/>
  <c r="DL441" i="40" s="1"/>
  <c r="BE768" i="40"/>
  <c r="BF768" i="40"/>
  <c r="BI769" i="40"/>
  <c r="BG769" i="40"/>
  <c r="DL200" i="40"/>
  <c r="BE769" i="40"/>
  <c r="BG768" i="40"/>
  <c r="BH768" i="40"/>
  <c r="BH769" i="40"/>
  <c r="BI768" i="40"/>
  <c r="BD768" i="40"/>
  <c r="BF769" i="40"/>
  <c r="BD769" i="40"/>
  <c r="AG769" i="40"/>
  <c r="HQ770" i="40"/>
  <c r="MG770" i="40"/>
  <c r="HS770" i="40"/>
  <c r="HK770" i="40"/>
  <c r="JY770" i="40"/>
  <c r="JZ770" i="40"/>
  <c r="KA770" i="40"/>
  <c r="KW770" i="40"/>
  <c r="LP770" i="40"/>
  <c r="KY770" i="40"/>
  <c r="MZ770" i="40"/>
  <c r="HU770" i="40"/>
  <c r="IE770" i="40"/>
  <c r="IF770" i="40"/>
  <c r="KV770" i="40"/>
  <c r="IX770" i="40"/>
  <c r="MK770" i="40"/>
  <c r="NB770" i="40"/>
  <c r="HJ770" i="40"/>
  <c r="MI770" i="40"/>
  <c r="MJ770" i="40"/>
  <c r="HO770" i="40"/>
  <c r="HG770" i="40"/>
  <c r="KP770" i="40"/>
  <c r="HI770" i="40"/>
  <c r="NL317" i="40"/>
  <c r="LR770" i="40"/>
  <c r="LE770" i="40"/>
  <c r="KO770" i="40"/>
  <c r="MR770" i="40"/>
  <c r="KQ770" i="40"/>
  <c r="ID770" i="40"/>
  <c r="KX770" i="40"/>
  <c r="MQ770" i="40"/>
  <c r="HH770" i="40"/>
  <c r="NA770" i="40"/>
  <c r="OW812" i="40"/>
  <c r="NQ770" i="40"/>
  <c r="IG770" i="40"/>
  <c r="NT770" i="40"/>
  <c r="MM770" i="40"/>
  <c r="LH770" i="40"/>
  <c r="KT770" i="40"/>
  <c r="MU770" i="40"/>
  <c r="ND770" i="40"/>
  <c r="HN770" i="40"/>
  <c r="ME770" i="40"/>
  <c r="HW770" i="40"/>
  <c r="KU770" i="40"/>
  <c r="MY770" i="40"/>
  <c r="KR770" i="40"/>
  <c r="MH770" i="40"/>
  <c r="OU812" i="40"/>
  <c r="LC770" i="40"/>
  <c r="MO770" i="40"/>
  <c r="OP770" i="40"/>
  <c r="LK770" i="40"/>
  <c r="OQ812" i="40"/>
  <c r="NR770" i="40"/>
  <c r="MV770" i="40"/>
  <c r="MX770" i="40"/>
  <c r="MS770" i="40"/>
  <c r="HV770" i="40"/>
  <c r="HL770" i="40"/>
  <c r="LD770" i="40"/>
  <c r="MW770" i="40"/>
  <c r="OS812" i="40"/>
  <c r="OJ770" i="40"/>
  <c r="LF770" i="40"/>
  <c r="OG770" i="40"/>
  <c r="NZ770" i="40"/>
  <c r="MF770" i="40"/>
  <c r="IH770" i="40"/>
  <c r="HF770" i="40"/>
  <c r="MP770" i="40"/>
  <c r="OA770" i="40"/>
  <c r="OO770" i="40"/>
  <c r="ML770" i="40"/>
  <c r="MN770" i="40"/>
  <c r="HT770" i="40"/>
  <c r="JW770" i="40"/>
  <c r="HR770" i="40"/>
  <c r="NW770" i="40"/>
  <c r="NV770" i="40"/>
  <c r="OM770" i="40"/>
  <c r="NU770" i="40"/>
  <c r="OH770" i="40"/>
  <c r="OF770" i="40"/>
  <c r="OE770" i="40"/>
  <c r="BS740" i="40"/>
  <c r="NX770" i="40"/>
  <c r="NS770" i="40"/>
  <c r="OR798" i="40"/>
  <c r="ON770" i="40"/>
  <c r="OD770" i="40"/>
  <c r="OI770" i="40"/>
  <c r="NY770" i="40"/>
  <c r="OL770" i="40"/>
  <c r="OB770" i="40"/>
  <c r="OC770" i="40"/>
  <c r="OY798" i="40"/>
  <c r="OZ798" i="40" s="1"/>
  <c r="OK770" i="40"/>
  <c r="OV798" i="40"/>
  <c r="OT798" i="40"/>
  <c r="OT791" i="40"/>
  <c r="OT784" i="40"/>
  <c r="IL743" i="40"/>
  <c r="IL740" i="40" s="1"/>
  <c r="IL441" i="40"/>
  <c r="IR474" i="40"/>
  <c r="OT805" i="40"/>
  <c r="OX805" i="40"/>
  <c r="OR791" i="40"/>
  <c r="OY791" i="40"/>
  <c r="OZ791" i="40" s="1"/>
  <c r="OT777" i="40"/>
  <c r="OX777" i="40"/>
  <c r="R740" i="40"/>
  <c r="AH768" i="40"/>
  <c r="AL768" i="40"/>
  <c r="AP768" i="40"/>
  <c r="AT768" i="40"/>
  <c r="AX768" i="40"/>
  <c r="BB768" i="40"/>
  <c r="AF769" i="40"/>
  <c r="AJ769" i="40"/>
  <c r="AN769" i="40"/>
  <c r="AR769" i="40"/>
  <c r="AV769" i="40"/>
  <c r="AZ769" i="40"/>
  <c r="AI768" i="40"/>
  <c r="AM768" i="40"/>
  <c r="AM770" i="40" s="1"/>
  <c r="AQ768" i="40"/>
  <c r="AQ770" i="40" s="1"/>
  <c r="AU768" i="40"/>
  <c r="AU770" i="40" s="1"/>
  <c r="AY768" i="40"/>
  <c r="BC768" i="40"/>
  <c r="BC770" i="40" s="1"/>
  <c r="OY784" i="40"/>
  <c r="OZ784" i="40" s="1"/>
  <c r="OR784" i="40"/>
  <c r="OV784" i="40"/>
  <c r="NN752" i="40"/>
  <c r="IJ441" i="40"/>
  <c r="IJ743" i="40"/>
  <c r="IJ740" i="40" s="1"/>
  <c r="IN743" i="40"/>
  <c r="IN740" i="40" s="1"/>
  <c r="IN441" i="40"/>
  <c r="IO441" i="40"/>
  <c r="IO743" i="40"/>
  <c r="IO740" i="40" s="1"/>
  <c r="OW318" i="40"/>
  <c r="OY805" i="40"/>
  <c r="OZ805" i="40" s="1"/>
  <c r="OR805" i="40"/>
  <c r="OV805" i="40"/>
  <c r="OV791" i="40"/>
  <c r="OY777" i="40"/>
  <c r="OZ777" i="40" s="1"/>
  <c r="OR777" i="40"/>
  <c r="OV777" i="40"/>
  <c r="AF768" i="40"/>
  <c r="AJ768" i="40"/>
  <c r="AN768" i="40"/>
  <c r="AR768" i="40"/>
  <c r="AV768" i="40"/>
  <c r="AZ768" i="40"/>
  <c r="AH769" i="40"/>
  <c r="AL769" i="40"/>
  <c r="AP769" i="40"/>
  <c r="AT769" i="40"/>
  <c r="AX769" i="40"/>
  <c r="BB769" i="40"/>
  <c r="AG768" i="40"/>
  <c r="AK768" i="40"/>
  <c r="AK770" i="40" s="1"/>
  <c r="AO768" i="40"/>
  <c r="AO770" i="40" s="1"/>
  <c r="AS768" i="40"/>
  <c r="AW768" i="40"/>
  <c r="AW770" i="40" s="1"/>
  <c r="BA768" i="40"/>
  <c r="BA770" i="40" s="1"/>
  <c r="OX784" i="40"/>
  <c r="OX798" i="40"/>
  <c r="OX791" i="40"/>
  <c r="CZ740" i="40" l="1"/>
  <c r="DK143" i="40"/>
  <c r="CB770" i="40"/>
  <c r="MB359" i="40"/>
  <c r="LZ748" i="40"/>
  <c r="LZ752" i="40"/>
  <c r="LT748" i="40"/>
  <c r="LT752" i="40"/>
  <c r="LX748" i="40"/>
  <c r="LX752" i="40"/>
  <c r="LV748" i="40"/>
  <c r="LV752" i="40"/>
  <c r="DA740" i="40"/>
  <c r="DH740" i="40"/>
  <c r="CU770" i="40"/>
  <c r="CM770" i="40"/>
  <c r="CE770" i="40"/>
  <c r="BW770" i="40"/>
  <c r="CT770" i="40"/>
  <c r="CL770" i="40"/>
  <c r="CD770" i="40"/>
  <c r="BV770" i="40"/>
  <c r="CG770" i="40"/>
  <c r="CJ770" i="40"/>
  <c r="CS770" i="40"/>
  <c r="DC740" i="40"/>
  <c r="DI160" i="40"/>
  <c r="CY770" i="40"/>
  <c r="CV770" i="40"/>
  <c r="CN770" i="40"/>
  <c r="CR770" i="40"/>
  <c r="CQ770" i="40"/>
  <c r="CI770" i="40"/>
  <c r="CA770" i="40"/>
  <c r="CX770" i="40"/>
  <c r="CP770" i="40"/>
  <c r="CH770" i="40"/>
  <c r="BZ770" i="40"/>
  <c r="DE740" i="40"/>
  <c r="DI629" i="40"/>
  <c r="DI745" i="40" s="1"/>
  <c r="DG745" i="40"/>
  <c r="DF740" i="40"/>
  <c r="DI143" i="40"/>
  <c r="DJ143" i="40" s="1"/>
  <c r="DL143" i="40" s="1"/>
  <c r="DI608" i="40"/>
  <c r="DI744" i="40" s="1"/>
  <c r="DG744" i="40"/>
  <c r="DG740" i="40" s="1"/>
  <c r="AY770" i="40"/>
  <c r="AI770" i="40"/>
  <c r="AS770" i="40"/>
  <c r="OX280" i="40"/>
  <c r="OZ280" i="40" s="1"/>
  <c r="DL743" i="40"/>
  <c r="DL740" i="40" s="1"/>
  <c r="OR280" i="40"/>
  <c r="OT280" i="40"/>
  <c r="IL752" i="40"/>
  <c r="IL748" i="40"/>
  <c r="NL752" i="40"/>
  <c r="NL748" i="40"/>
  <c r="IN752" i="40"/>
  <c r="IN748" i="40"/>
  <c r="IO752" i="40"/>
  <c r="IO748" i="40"/>
  <c r="IJ752" i="40"/>
  <c r="IJ748" i="40"/>
  <c r="AG770" i="40"/>
  <c r="BI770" i="40"/>
  <c r="BE770" i="40"/>
  <c r="BF770" i="40"/>
  <c r="BG770" i="40"/>
  <c r="BD770" i="40"/>
  <c r="BH770" i="40"/>
  <c r="OT812" i="40"/>
  <c r="EX769" i="40"/>
  <c r="KB769" i="40"/>
  <c r="EZ769" i="40"/>
  <c r="LW769" i="40"/>
  <c r="LY769" i="40"/>
  <c r="OY812" i="40"/>
  <c r="OZ812" i="40" s="1"/>
  <c r="OV812" i="40"/>
  <c r="EV769" i="40"/>
  <c r="NI769" i="40"/>
  <c r="LS769" i="40"/>
  <c r="LU769" i="40"/>
  <c r="FB769" i="40"/>
  <c r="OX812" i="40"/>
  <c r="OR812" i="40"/>
  <c r="NK769" i="40"/>
  <c r="IK769" i="40"/>
  <c r="KH769" i="40"/>
  <c r="NE769" i="40"/>
  <c r="KF769" i="40"/>
  <c r="NG769" i="40"/>
  <c r="IM769" i="40"/>
  <c r="GV769" i="40"/>
  <c r="OW769" i="40"/>
  <c r="GT769" i="40"/>
  <c r="KD769" i="40"/>
  <c r="II769" i="40"/>
  <c r="IO769" i="40"/>
  <c r="GP769" i="40"/>
  <c r="GR769" i="40"/>
  <c r="AZ770" i="40"/>
  <c r="AR770" i="40"/>
  <c r="AJ770" i="40"/>
  <c r="OU769" i="40"/>
  <c r="OS769" i="40"/>
  <c r="AN770" i="40"/>
  <c r="OQ769" i="40"/>
  <c r="AV770" i="40"/>
  <c r="AF770" i="40"/>
  <c r="AX770" i="40"/>
  <c r="AP770" i="40"/>
  <c r="AH770" i="40"/>
  <c r="IP743" i="40"/>
  <c r="IP740" i="40" s="1"/>
  <c r="IP441" i="40"/>
  <c r="OX318" i="40"/>
  <c r="OW317" i="40"/>
  <c r="OW752" i="40" s="1"/>
  <c r="OR318" i="40"/>
  <c r="OR317" i="40" s="1"/>
  <c r="OT318" i="40"/>
  <c r="OT317" i="40" s="1"/>
  <c r="OV318" i="40"/>
  <c r="OV317" i="40" s="1"/>
  <c r="OV752" i="40" s="1"/>
  <c r="BB770" i="40"/>
  <c r="AT770" i="40"/>
  <c r="AL770" i="40"/>
  <c r="IR743" i="40"/>
  <c r="IR740" i="40" s="1"/>
  <c r="IR441" i="40"/>
  <c r="MB748" i="40" l="1"/>
  <c r="MB752" i="40"/>
  <c r="DB769" i="40"/>
  <c r="DI740" i="40"/>
  <c r="DF769" i="40"/>
  <c r="DD769" i="40"/>
  <c r="CZ769" i="40"/>
  <c r="OT752" i="40"/>
  <c r="IR752" i="40"/>
  <c r="IR748" i="40"/>
  <c r="OT748" i="40"/>
  <c r="IP752" i="40"/>
  <c r="IP748" i="40"/>
  <c r="OV748" i="40"/>
  <c r="OW748" i="40"/>
  <c r="OR748" i="40"/>
  <c r="EY769" i="40"/>
  <c r="KC769" i="40"/>
  <c r="FD769" i="40"/>
  <c r="FE769" i="40" s="1"/>
  <c r="NF769" i="40"/>
  <c r="EW769" i="40"/>
  <c r="FC769" i="40"/>
  <c r="MA769" i="40"/>
  <c r="MB769" i="40" s="1"/>
  <c r="KG769" i="40"/>
  <c r="LV769" i="40"/>
  <c r="IJ769" i="40"/>
  <c r="KI769" i="40"/>
  <c r="NL769" i="40"/>
  <c r="KJ769" i="40"/>
  <c r="KK769" i="40" s="1"/>
  <c r="NH769" i="40"/>
  <c r="NJ769" i="40"/>
  <c r="LZ769" i="40"/>
  <c r="FA769" i="40"/>
  <c r="LT769" i="40"/>
  <c r="LX769" i="40"/>
  <c r="NM769" i="40"/>
  <c r="NN769" i="40" s="1"/>
  <c r="GX769" i="40"/>
  <c r="GY769" i="40" s="1"/>
  <c r="KE769" i="40"/>
  <c r="IP769" i="40"/>
  <c r="IQ769" i="40"/>
  <c r="IR769" i="40" s="1"/>
  <c r="IL769" i="40"/>
  <c r="IN769" i="40"/>
  <c r="GU769" i="40"/>
  <c r="GS769" i="40"/>
  <c r="GW769" i="40"/>
  <c r="GQ769" i="40"/>
  <c r="OR769" i="40"/>
  <c r="OX769" i="40"/>
  <c r="OY769" i="40"/>
  <c r="OZ769" i="40" s="1"/>
  <c r="OV769" i="40"/>
  <c r="OT769" i="40"/>
  <c r="BP769" i="40"/>
  <c r="OZ318" i="40"/>
  <c r="OZ317" i="40" s="1"/>
  <c r="OZ752" i="40" s="1"/>
  <c r="OX317" i="40"/>
  <c r="OX752" i="40" s="1"/>
  <c r="OR752" i="40"/>
  <c r="BJ769" i="40"/>
  <c r="BL769" i="40"/>
  <c r="BN769" i="40"/>
  <c r="DE769" i="40" l="1"/>
  <c r="DA769" i="40"/>
  <c r="DH769" i="40"/>
  <c r="DI769" i="40" s="1"/>
  <c r="DG769" i="40"/>
  <c r="DC769" i="40"/>
  <c r="OZ748" i="40"/>
  <c r="OX748" i="40"/>
  <c r="BO769" i="40"/>
  <c r="BK769" i="40"/>
  <c r="BR769" i="40"/>
  <c r="BS769" i="40" s="1"/>
  <c r="BQ769" i="40"/>
  <c r="BM769" i="40"/>
  <c r="AD740" i="40"/>
  <c r="DL769" i="40" l="1"/>
  <c r="DK769" i="40"/>
  <c r="DJ769" i="40"/>
</calcChain>
</file>

<file path=xl/sharedStrings.xml><?xml version="1.0" encoding="utf-8"?>
<sst xmlns="http://schemas.openxmlformats.org/spreadsheetml/2006/main" count="13002" uniqueCount="1643">
  <si>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</si>
  <si>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</si>
  <si>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</si>
  <si>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</si>
  <si>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</si>
  <si>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</si>
  <si>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</si>
  <si>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</si>
  <si>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</si>
  <si>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</si>
  <si>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</si>
  <si>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</si>
  <si>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</si>
  <si>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</si>
  <si>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</si>
  <si>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</si>
  <si>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</si>
  <si>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</si>
  <si>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</si>
  <si>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</si>
  <si>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</si>
  <si>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</si>
  <si>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</si>
  <si>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</si>
  <si>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</si>
  <si>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</si>
  <si>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</si>
  <si>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</si>
  <si>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</si>
  <si>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</si>
  <si>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</si>
  <si>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</si>
  <si>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</si>
  <si>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</si>
  <si>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</si>
  <si>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</si>
  <si>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</si>
  <si>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</si>
  <si>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</si>
  <si>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</si>
  <si>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</si>
  <si>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</si>
  <si>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</si>
  <si>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</si>
  <si>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</si>
  <si>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</si>
  <si>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</si>
  <si>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</si>
  <si>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</si>
  <si>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</si>
  <si>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</si>
  <si>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</si>
  <si>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</si>
  <si>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</si>
  <si>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</si>
  <si>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</si>
  <si>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</si>
  <si>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</si>
  <si>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</si>
  <si>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</si>
  <si>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</si>
  <si>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</si>
  <si>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</si>
  <si>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</si>
  <si>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</si>
  <si>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</si>
  <si>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</si>
  <si>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</si>
  <si>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</si>
  <si>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</si>
  <si>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</si>
  <si>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</si>
  <si>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</si>
  <si>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</si>
  <si>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</si>
  <si>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</si>
  <si>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</si>
  <si>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</si>
  <si>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</si>
  <si>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</si>
  <si>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</si>
  <si>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</si>
  <si>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</si>
  <si>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</si>
  <si>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</si>
  <si>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</si>
  <si>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</si>
  <si>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</si>
  <si>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</si>
  <si>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</si>
  <si>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</si>
  <si>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</si>
  <si>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</si>
  <si>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</si>
  <si>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</si>
  <si>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</si>
  <si>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</si>
  <si>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</si>
  <si>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</si>
  <si>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</si>
  <si>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</si>
  <si>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</si>
  <si>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</si>
  <si>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</si>
  <si>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</si>
  <si>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</si>
  <si>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</si>
  <si>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</si>
  <si>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</si>
  <si>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</si>
  <si>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</si>
  <si>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</si>
  <si>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</si>
  <si>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</si>
  <si>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</si>
  <si>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</si>
  <si>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</si>
  <si>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</si>
  <si>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</si>
  <si>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</si>
  <si>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</si>
  <si>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</si>
  <si>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</si>
  <si>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</si>
  <si>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</si>
  <si>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</si>
  <si>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</si>
  <si>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</si>
  <si>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</si>
  <si>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</si>
  <si>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</si>
  <si>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</si>
  <si>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</si>
  <si>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</si>
  <si>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</si>
  <si>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</si>
  <si>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</si>
  <si>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</si>
  <si>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</si>
  <si>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</si>
  <si>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</si>
  <si>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</si>
  <si>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</si>
  <si>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</si>
  <si>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</si>
  <si>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</si>
  <si>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</si>
  <si>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</si>
  <si>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</si>
  <si>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</si>
  <si>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</si>
  <si>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</si>
  <si>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</si>
  <si>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</si>
  <si>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</si>
  <si>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</si>
  <si>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</si>
  <si>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</si>
  <si>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</si>
  <si>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</si>
  <si>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</si>
  <si>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</si>
  <si>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</si>
  <si>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</si>
  <si>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</si>
  <si>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</si>
  <si>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</si>
  <si>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</si>
  <si>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</si>
  <si>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</si>
  <si>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</si>
  <si>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</si>
  <si>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</si>
  <si>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</si>
  <si>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</si>
  <si>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</si>
  <si>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</si>
  <si>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</si>
  <si>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</si>
  <si>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</si>
  <si>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</si>
  <si>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</si>
  <si>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</si>
  <si>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</si>
  <si>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</si>
  <si>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</si>
  <si>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</si>
  <si>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</si>
  <si>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</si>
  <si>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</si>
  <si>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</si>
  <si>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</si>
  <si>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</si>
  <si>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</si>
  <si>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</si>
  <si>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</si>
  <si>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</si>
  <si>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</si>
  <si>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</si>
  <si>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</si>
  <si>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</si>
  <si>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</si>
  <si>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</si>
  <si>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</si>
  <si>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</si>
  <si>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</si>
  <si>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</si>
  <si>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</si>
  <si>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</si>
  <si>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</si>
  <si>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</si>
  <si>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</si>
  <si>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</si>
  <si>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</si>
  <si>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</si>
  <si>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</si>
  <si>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</si>
  <si>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</si>
  <si>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</si>
  <si>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</si>
  <si>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</si>
  <si>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</si>
  <si>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</si>
  <si>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</si>
  <si>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</si>
  <si>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</si>
  <si>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</si>
  <si>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</si>
  <si>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</si>
  <si>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</si>
  <si>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</si>
  <si>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</si>
  <si>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</si>
  <si>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</si>
  <si>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</si>
  <si>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</si>
  <si>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</si>
  <si>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</si>
  <si>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</si>
  <si>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</si>
  <si>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</si>
  <si>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</si>
  <si>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</si>
  <si>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</si>
  <si>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</si>
  <si>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</si>
  <si>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</si>
  <si>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</si>
  <si>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</si>
  <si>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</si>
  <si>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</si>
  <si>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</si>
  <si>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</si>
  <si>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</si>
  <si>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</si>
  <si>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</si>
  <si>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</si>
  <si>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</si>
  <si>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</si>
  <si>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</si>
  <si>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</si>
  <si>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</si>
  <si>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</si>
  <si>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</si>
  <si>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</si>
  <si>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</si>
  <si>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</si>
  <si>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</si>
  <si>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</si>
  <si>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</si>
  <si>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</si>
  <si>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</si>
  <si>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</si>
  <si>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</si>
  <si>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</si>
  <si>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</si>
  <si>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</si>
  <si>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</si>
  <si>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</si>
  <si>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</si>
  <si>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</si>
  <si>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</si>
  <si>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</si>
  <si>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</si>
  <si>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</si>
  <si>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</si>
  <si>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</si>
  <si>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</si>
  <si>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</si>
  <si>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</si>
  <si>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</si>
  <si>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</si>
  <si>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</si>
  <si>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</si>
  <si>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</si>
  <si>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</si>
  <si>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</si>
  <si>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</si>
  <si>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</si>
  <si>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</si>
  <si>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</si>
  <si>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</si>
  <si>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</si>
  <si>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</si>
  <si>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</si>
  <si>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</si>
  <si>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</si>
  <si>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</si>
  <si>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</si>
  <si>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</si>
  <si>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</si>
  <si>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</si>
  <si>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</si>
  <si>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</si>
  <si>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</si>
  <si>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</si>
  <si>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</si>
  <si>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</si>
  <si>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</si>
  <si>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</si>
  <si>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</si>
  <si>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</si>
  <si>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</si>
  <si>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</si>
  <si>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</si>
  <si>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</si>
  <si>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</si>
  <si>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</si>
  <si>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</si>
  <si>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</si>
  <si>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</si>
  <si>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</si>
  <si>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</si>
  <si>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</si>
  <si>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</si>
  <si>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</si>
  <si>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</si>
  <si>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</si>
  <si>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</si>
  <si>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</si>
  <si>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</si>
  <si>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</si>
  <si>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</si>
  <si>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</si>
  <si>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</si>
  <si>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</si>
  <si>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</si>
  <si>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</si>
  <si>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</si>
  <si>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</si>
  <si>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</si>
  <si>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</si>
  <si>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</si>
  <si>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</si>
  <si>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</si>
  <si>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</si>
  <si>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</si>
  <si>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</si>
  <si>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</si>
  <si>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</si>
  <si>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</si>
  <si>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</si>
  <si>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</si>
  <si>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</si>
  <si>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</si>
  <si>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</si>
  <si>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</si>
  <si>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</si>
  <si>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</si>
  <si>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</si>
  <si>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</si>
  <si>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</si>
  <si>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</si>
  <si>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</si>
  <si>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</si>
  <si>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</si>
  <si>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</si>
  <si>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</si>
  <si>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</si>
  <si>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</si>
  <si>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</si>
  <si>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</si>
  <si>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</si>
  <si>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</si>
  <si>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</si>
  <si>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</si>
  <si>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</si>
  <si>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</si>
  <si>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</si>
  <si>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</si>
  <si>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</si>
  <si>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</si>
  <si>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</si>
  <si>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</si>
  <si>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</si>
  <si>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</si>
  <si>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</si>
  <si>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</si>
  <si>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</si>
  <si>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</si>
  <si>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</si>
  <si>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</si>
  <si>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</si>
  <si>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</si>
  <si>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</si>
  <si>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</si>
  <si>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</si>
  <si>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</si>
  <si>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</si>
  <si>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</si>
  <si>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</si>
  <si>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</si>
  <si>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</si>
  <si>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</si>
  <si>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</si>
  <si>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</si>
  <si>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</si>
  <si>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</si>
  <si>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</si>
  <si>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</si>
  <si>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</si>
  <si>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</si>
  <si>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</si>
  <si>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</si>
  <si>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</si>
  <si>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</si>
  <si>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</si>
  <si>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</si>
  <si>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</si>
  <si>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</si>
  <si>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</si>
  <si>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</si>
  <si>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</si>
  <si>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</si>
  <si>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</si>
  <si>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</si>
  <si>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</si>
  <si>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</si>
  <si>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</si>
  <si>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</si>
  <si>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</si>
  <si>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</si>
  <si>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</si>
  <si>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</si>
  <si>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</si>
  <si>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</si>
  <si>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</si>
  <si>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</si>
  <si>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</si>
  <si>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</si>
  <si>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</si>
  <si>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</si>
  <si>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</si>
  <si>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</si>
  <si>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</si>
  <si>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</si>
  <si>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</si>
  <si>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</si>
  <si>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</si>
  <si>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</si>
  <si>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</si>
  <si>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</si>
  <si>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</si>
  <si>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</si>
  <si>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</si>
  <si>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</si>
  <si>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</si>
  <si>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ĐỘNG VẬT</t>
  </si>
  <si>
    <t xml:space="preserve">CHỦ ĐỀ THỰC VẬT </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</si>
  <si>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</si>
  <si>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</si>
  <si>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</si>
  <si>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</si>
  <si>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</si>
  <si>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</si>
  <si>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</si>
  <si>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</si>
  <si>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</si>
  <si>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</si>
  <si>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</si>
  <si>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</si>
  <si>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</si>
  <si>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</si>
  <si>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Động vật trong gia đình</t>
  </si>
  <si>
    <t>Bé yêu cây xanh</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</si>
  <si>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</si>
  <si>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</si>
  <si>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</si>
  <si>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</si>
  <si>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</si>
  <si>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</si>
  <si>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</si>
  <si>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</si>
  <si>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</si>
  <si>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</si>
  <si>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</si>
  <si>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</si>
  <si>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</si>
  <si>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</si>
  <si>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</si>
  <si>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</si>
  <si>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</si>
  <si>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</si>
  <si>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</si>
  <si>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</si>
  <si>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</si>
  <si>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</si>
  <si>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</si>
  <si>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</si>
  <si>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</si>
  <si>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</si>
  <si>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</si>
  <si>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</si>
  <si>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</si>
  <si>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</si>
  <si>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</si>
  <si>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</si>
  <si>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</si>
  <si>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</si>
  <si>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</si>
  <si>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</si>
  <si>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</si>
  <si>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</si>
  <si>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</si>
  <si>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</si>
  <si>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</si>
  <si>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</si>
  <si>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</si>
  <si>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</si>
  <si>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</si>
  <si>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</si>
  <si>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</si>
  <si>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</si>
  <si>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</si>
  <si>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</si>
  <si>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</si>
  <si>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</si>
  <si>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</si>
  <si>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</si>
  <si>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</si>
  <si>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</si>
  <si>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</si>
  <si>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</si>
  <si>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</si>
  <si>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</si>
  <si>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</si>
  <si>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</si>
  <si>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</si>
  <si>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</si>
  <si>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</si>
  <si>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</si>
  <si>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</si>
  <si>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</si>
  <si>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</si>
  <si>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</si>
  <si>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</si>
  <si>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</si>
  <si>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</si>
  <si>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</si>
  <si>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</si>
  <si>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</si>
  <si>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</si>
  <si>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</si>
  <si>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</si>
  <si>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</si>
  <si>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</si>
  <si>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</si>
  <si>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</si>
  <si>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</si>
  <si>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</si>
  <si>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</si>
  <si>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</si>
  <si>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</si>
  <si>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</si>
  <si>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</si>
  <si>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</si>
  <si>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</si>
  <si>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</si>
  <si>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</si>
  <si>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</si>
  <si>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</si>
  <si>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</si>
  <si>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</si>
  <si>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</si>
  <si>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</si>
  <si>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</si>
  <si>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</si>
  <si>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</si>
  <si>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</si>
  <si>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</si>
  <si>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</si>
  <si>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</si>
  <si>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</si>
  <si>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</si>
  <si>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</si>
  <si>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</si>
  <si>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</si>
  <si>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</si>
  <si>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</si>
  <si>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</si>
  <si>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</si>
  <si>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</si>
  <si>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</si>
  <si>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</si>
  <si>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</si>
  <si>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</si>
  <si>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</si>
  <si>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</si>
  <si>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</si>
  <si>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</si>
  <si>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</si>
  <si>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</si>
  <si>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</si>
  <si>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</si>
  <si>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</si>
  <si>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</si>
  <si>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</si>
  <si>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</si>
  <si>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</si>
  <si>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</si>
  <si>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</si>
  <si>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</si>
  <si>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</si>
  <si>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</si>
  <si>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</si>
  <si>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</si>
  <si>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</si>
  <si>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</si>
  <si>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</si>
  <si>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</si>
  <si>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</si>
  <si>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</si>
  <si>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</si>
  <si>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</si>
  <si>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</si>
  <si>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</si>
  <si>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</si>
  <si>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</si>
  <si>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</si>
  <si>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</si>
  <si>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</si>
  <si>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</si>
  <si>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</si>
  <si>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</si>
  <si>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</si>
  <si>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</si>
  <si>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</si>
  <si>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</si>
  <si>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</si>
  <si>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</si>
  <si>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</si>
  <si>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</si>
  <si>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</si>
  <si>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</si>
  <si>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</si>
  <si>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</si>
  <si>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</si>
  <si>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</si>
  <si>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</si>
  <si>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</si>
  <si>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</si>
  <si>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</si>
  <si>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</si>
  <si>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</si>
  <si>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</si>
  <si>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</si>
  <si>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</si>
  <si>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</si>
  <si>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</si>
  <si>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</si>
  <si>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</si>
  <si>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</si>
  <si>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</si>
  <si>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</si>
  <si>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</si>
  <si>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</si>
  <si>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</si>
  <si>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</si>
  <si>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</si>
  <si>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</si>
  <si>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</si>
  <si>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</si>
  <si>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</si>
  <si>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</si>
  <si>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</si>
  <si>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</si>
  <si>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</si>
  <si>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</si>
  <si>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Ngày hội của cô</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</si>
  <si>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</si>
  <si>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</si>
  <si>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</si>
  <si>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</si>
  <si>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</si>
  <si>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</si>
  <si>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</si>
  <si>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</si>
  <si>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</si>
  <si>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</si>
  <si>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</si>
  <si>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</si>
  <si>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</si>
  <si>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</si>
  <si>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</si>
  <si>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</si>
  <si>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</si>
  <si>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</si>
  <si>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</si>
  <si>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</si>
  <si>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</si>
  <si>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</si>
  <si>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</si>
  <si>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</si>
  <si>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</si>
  <si>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</si>
  <si>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sắt</t>
  </si>
  <si>
    <t>Trò chuyện về các hành vi đúng sai khi tham gia giao thông đường bộ</t>
  </si>
  <si>
    <t>Trò chuyện về các hành vi đúng sai khi tham gia giao thông đường thủy</t>
  </si>
  <si>
    <t>Trò chuyện về các hành vi đúng sai khi tham gia giao thông đường hàng không</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</si>
  <si>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</si>
  <si>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</si>
  <si>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</si>
  <si>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</si>
  <si>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</si>
  <si>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</si>
  <si>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</si>
  <si>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</si>
  <si>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</si>
  <si>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</si>
  <si>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</si>
  <si>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</si>
  <si>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</si>
  <si>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</si>
  <si>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</si>
  <si>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</si>
  <si>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</si>
  <si>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</si>
  <si>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</si>
  <si>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</si>
  <si>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</si>
  <si>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</si>
  <si>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</si>
  <si>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</si>
  <si>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</si>
  <si>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</si>
  <si>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</si>
  <si>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</si>
  <si>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</si>
  <si>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</si>
  <si>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</si>
  <si>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</si>
  <si>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</si>
  <si>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</si>
  <si>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</si>
  <si>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</si>
  <si>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</si>
  <si>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</si>
  <si>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</si>
  <si>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</si>
  <si>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</si>
  <si>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</si>
  <si>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</si>
  <si>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</si>
  <si>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</si>
  <si>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</si>
  <si>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</si>
  <si>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</si>
  <si>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</si>
  <si>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</si>
  <si>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</si>
  <si>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</si>
  <si>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</si>
  <si>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</si>
  <si>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</si>
  <si>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</si>
  <si>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</si>
  <si>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</si>
  <si>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</si>
  <si>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</si>
  <si>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</si>
  <si>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</si>
  <si>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</si>
  <si>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</si>
  <si>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</si>
  <si>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</si>
  <si>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</si>
  <si>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</si>
  <si>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</si>
  <si>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</si>
  <si>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</si>
  <si>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</si>
  <si>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</si>
  <si>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</si>
  <si>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</si>
  <si>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</si>
  <si>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</si>
  <si>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</si>
  <si>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</si>
  <si>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</si>
  <si>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</si>
  <si>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</si>
  <si>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</si>
  <si>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</si>
  <si>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</si>
  <si>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</si>
  <si>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</si>
  <si>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</si>
  <si>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</si>
  <si>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</si>
  <si>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</si>
  <si>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</si>
  <si>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</si>
  <si>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</si>
  <si>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</si>
  <si>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HĐNT: Màu sắc bé thích.</t>
  </si>
  <si>
    <t>CHỦ ĐỀ: "TRƯỜNG MẦM NON"</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</si>
  <si>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</si>
  <si>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</si>
  <si>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</si>
  <si>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</si>
  <si>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</si>
  <si>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</si>
  <si>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</si>
  <si>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</si>
  <si>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</si>
  <si>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</si>
  <si>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</si>
  <si>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</si>
  <si>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</si>
  <si>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</si>
  <si>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</si>
  <si>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</si>
  <si>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</si>
  <si>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</si>
  <si>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</si>
  <si>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</si>
  <si>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</si>
  <si>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</si>
  <si>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</si>
  <si>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</si>
  <si>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</si>
  <si>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</si>
  <si>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</si>
  <si>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</si>
  <si>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</si>
  <si>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</si>
  <si>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</si>
  <si>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</si>
  <si>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</si>
  <si>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</si>
  <si>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</si>
  <si>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</si>
  <si>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</si>
  <si>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</si>
  <si>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</si>
  <si>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</si>
  <si>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</si>
  <si>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</si>
  <si>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</si>
  <si>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</si>
  <si>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</si>
  <si>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</si>
  <si>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</si>
  <si>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</si>
  <si>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</si>
  <si>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</si>
  <si>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</si>
  <si>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</si>
  <si>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</si>
  <si>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</si>
  <si>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</si>
  <si>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</si>
  <si>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</si>
  <si>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</si>
  <si>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</si>
  <si>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</si>
  <si>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</si>
  <si>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</si>
  <si>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</si>
  <si>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</si>
  <si>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</si>
  <si>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</si>
  <si>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</si>
  <si>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</si>
  <si>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</si>
  <si>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</si>
  <si>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</si>
  <si>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</si>
  <si>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</si>
  <si>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</si>
  <si>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</si>
  <si>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</si>
  <si>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</si>
  <si>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</si>
  <si>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</si>
  <si>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</si>
  <si>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</si>
  <si>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</si>
  <si>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</si>
  <si>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</si>
  <si>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</si>
  <si>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</si>
  <si>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</si>
  <si>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</si>
  <si>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</si>
  <si>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</si>
  <si>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</si>
  <si>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</si>
  <si>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</si>
  <si>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</si>
  <si>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</si>
  <si>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</si>
  <si>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</si>
  <si>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</si>
  <si>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</si>
  <si>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</si>
  <si>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</si>
  <si>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</si>
  <si>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</si>
  <si>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</si>
  <si>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</si>
  <si>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</si>
  <si>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</si>
  <si>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</si>
  <si>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</si>
  <si>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</si>
  <si>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</si>
  <si>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</si>
  <si>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</si>
  <si>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</si>
  <si>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</si>
  <si>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</si>
  <si>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</si>
  <si>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</si>
  <si>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</si>
  <si>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</si>
  <si>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</si>
  <si>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</si>
  <si>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</si>
  <si>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</si>
  <si>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</si>
  <si>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</si>
  <si>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</si>
  <si>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</si>
  <si>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</si>
  <si>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</si>
  <si>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</si>
  <si>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</si>
  <si>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</si>
  <si>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</si>
  <si>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</si>
  <si>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</si>
  <si>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</si>
  <si>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</si>
  <si>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</si>
  <si>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</si>
  <si>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</si>
  <si>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</si>
  <si>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</si>
  <si>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</si>
  <si>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</si>
  <si>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</si>
  <si>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</si>
  <si>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</si>
  <si>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</si>
  <si>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</si>
  <si>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</si>
  <si>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</si>
  <si>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</si>
  <si>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</si>
  <si>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</si>
  <si>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</si>
  <si>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</si>
  <si>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</si>
  <si>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</si>
  <si>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</si>
  <si>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</si>
  <si>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</si>
  <si>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</si>
  <si>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</si>
  <si>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</si>
  <si>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Động vật dưới nước</t>
  </si>
  <si>
    <t>Động vật trong rừng</t>
  </si>
  <si>
    <t>SHHN:  Phân loại thực phẩm.</t>
  </si>
  <si>
    <t>HĐH/HĐC: Làm quen chữ cái e, ê</t>
  </si>
  <si>
    <t>Chim và
Côn trùng</t>
  </si>
  <si>
    <t xml:space="preserve"> Giờ nhận thức</t>
  </si>
  <si>
    <t xml:space="preserve"> Giờ ngôn ngữ</t>
  </si>
  <si>
    <t>Giờ TCKNXH</t>
  </si>
  <si>
    <t>Giờ thẩm mỹ</t>
  </si>
  <si>
    <t>Nguyễn Hoàng Khôi</t>
  </si>
  <si>
    <t>NguyỄn Thị Hoài An</t>
  </si>
  <si>
    <t>Nguyễn Thành Đạt</t>
  </si>
  <si>
    <t>Nguyễn Văn Anh Đức</t>
  </si>
  <si>
    <t>Tống ngọc Hân</t>
  </si>
  <si>
    <t>Đ. Ng. Thảo Linh</t>
  </si>
  <si>
    <t>Ng. Th. Kim Ngân</t>
  </si>
  <si>
    <t>Trần. Thị Kim Ngân</t>
  </si>
  <si>
    <t>Vũ Thanh Trũ B</t>
  </si>
  <si>
    <t>Nghề nông nghiệp</t>
  </si>
  <si>
    <t>Nghề thợ xây</t>
  </si>
  <si>
    <t>Làm sạch môi trường</t>
  </si>
  <si>
    <t>Ngày hội của chú bộ đội</t>
  </si>
  <si>
    <t>Nhánh 5</t>
  </si>
  <si>
    <t>CHỦ ĐỀ NGHỀ NGHIỆP</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</si>
  <si>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</si>
  <si>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</si>
  <si>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</si>
  <si>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</si>
  <si>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</si>
  <si>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</si>
  <si>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</si>
  <si>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</si>
  <si>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</si>
  <si>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</si>
  <si>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</si>
  <si>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</si>
  <si>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SHHN: Trò chuyện về các hành vi đúng sai khi tham gia giao thông đường sắt</t>
  </si>
  <si>
    <t>SHHN: Trò chuyện về các hành vi đúng sai khi tham gia giao thông đường hàng không</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</si>
  <si>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</si>
  <si>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</si>
  <si>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</si>
  <si>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</si>
  <si>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</si>
  <si>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</si>
  <si>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</si>
  <si>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</si>
  <si>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Cơ thể tôi</t>
  </si>
  <si>
    <t>An toàn</t>
  </si>
  <si>
    <t>CHỦ ĐỀ: "BẢN THÂN"</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</si>
  <si>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</si>
  <si>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</si>
  <si>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</si>
  <si>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</si>
  <si>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Bé vui đón tết</t>
  </si>
  <si>
    <t>Hội pháo đất</t>
  </si>
  <si>
    <t>Một số loại hoa và quả</t>
  </si>
  <si>
    <t>Tái chế</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</si>
  <si>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</si>
  <si>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</si>
  <si>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</si>
  <si>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</si>
  <si>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</si>
  <si>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</si>
  <si>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</si>
  <si>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</si>
  <si>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</si>
  <si>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</si>
  <si>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</si>
  <si>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</si>
  <si>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</si>
  <si>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</si>
  <si>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</si>
  <si>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</si>
  <si>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</si>
  <si>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</si>
  <si>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</si>
  <si>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</si>
  <si>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</si>
  <si>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</si>
  <si>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</si>
  <si>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</si>
  <si>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</si>
  <si>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</si>
  <si>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</si>
  <si>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</si>
  <si>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</si>
  <si>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</si>
  <si>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</si>
  <si>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</si>
  <si>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</si>
  <si>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</si>
  <si>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</si>
  <si>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</si>
  <si>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</si>
  <si>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</si>
  <si>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</si>
  <si>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</si>
  <si>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</si>
  <si>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</si>
  <si>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</si>
  <si>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</si>
  <si>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</si>
  <si>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</si>
  <si>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</si>
  <si>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</si>
  <si>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</si>
  <si>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</si>
  <si>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</si>
  <si>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</si>
  <si>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</si>
  <si>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</si>
  <si>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</si>
  <si>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</si>
  <si>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</si>
  <si>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</si>
  <si>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</si>
  <si>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</si>
  <si>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</si>
  <si>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</si>
  <si>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</si>
  <si>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</si>
  <si>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</si>
  <si>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</si>
  <si>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</si>
  <si>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</si>
  <si>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</si>
  <si>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</si>
  <si>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</si>
  <si>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</si>
  <si>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</si>
  <si>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</si>
  <si>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</si>
  <si>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</si>
  <si>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</si>
  <si>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</si>
  <si>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</si>
  <si>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</si>
  <si>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</si>
  <si>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</si>
  <si>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</si>
  <si>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</si>
  <si>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</si>
  <si>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</si>
  <si>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</si>
  <si>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</si>
  <si>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</si>
  <si>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</si>
  <si>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</si>
  <si>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</si>
  <si>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</si>
  <si>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</si>
  <si>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</si>
  <si>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</si>
  <si>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</si>
  <si>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</si>
  <si>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</si>
  <si>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</si>
  <si>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</si>
  <si>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</si>
  <si>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</si>
  <si>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</si>
  <si>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</si>
  <si>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</si>
  <si>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</si>
  <si>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</si>
  <si>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</si>
  <si>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</si>
  <si>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</si>
  <si>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</si>
  <si>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 xml:space="preserve"> HĐNT: Cửa hàng thời trang của bé; Phở ngon cho bé; Siêu thị mini; Chơi hạt muồng; Trò chơi dân gian: ô ăn quan, lúa ngô khoai sắn; gói bánh,..Xem sách; Vẽ tranh, làm tranh, làm búp bê bằng len, rơm, làm mũ bằng lá cây, lịch,......</t>
  </si>
  <si>
    <t>HĐNT: Cửa hàng thiết kế may đo các loại túi, cốc giấy;
- Cửa hàng bán máy móc thiết bị bảo vệ môi trường;
- Cửa hàng bán đồ dùng dạy học; trang phục bộ đội; Bán đồ dùng nghề xây: bàn xoa, bay, xô, gạch,.. Bán các loại rau giống; Chơi hạt muồng; Chơi các trò chơi dân gian: ô ăn quan, lúa ngô khoai sắn, say lúa, giã gạo, bện chổi, đan, gói bánh; Xem sách; Vẽ tranh, làm tranh,......</t>
  </si>
  <si>
    <t>HĐNT: Cửa hàng con giống và thức ăn chăn nuôi; Phở ngon cho bé; Siêu thị mini; Chơi hạt muồng; Trò chơi dân gian: cắp cua bỏ giỏ, ; Xem sách; Vẽ tranh, làm tranh, làm các con vật: trâu, mèo, lợn,sâu,......bằng lá cây, bèo tây....</t>
  </si>
  <si>
    <t>HĐNT: Cửa hàng thời trang của bé; Bún riêu cua; Siêu thị mini; Chơi hạt muồng; Trò chơi dân gian: ô ăn quan, lúa ngô khoai sắn; Xem sách; Vẽ tranh, làm tranh, làm búp bê bằng len, rơm,....</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</si>
  <si>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</si>
  <si>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</si>
  <si>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</si>
  <si>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</si>
  <si>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</si>
  <si>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</si>
  <si>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</si>
  <si>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</si>
  <si>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</si>
  <si>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</si>
  <si>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</si>
  <si>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</si>
  <si>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</si>
  <si>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</si>
  <si>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</si>
  <si>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</si>
  <si>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</si>
  <si>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</si>
  <si>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</si>
  <si>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</si>
  <si>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</si>
  <si>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</si>
  <si>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</si>
  <si>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</si>
  <si>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</si>
  <si>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</si>
  <si>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</si>
  <si>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</si>
  <si>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</si>
  <si>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</si>
  <si>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</si>
  <si>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</si>
  <si>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</si>
  <si>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</si>
  <si>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</si>
  <si>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</si>
  <si>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</si>
  <si>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</si>
  <si>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</si>
  <si>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</si>
  <si>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</si>
  <si>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</si>
  <si>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</si>
  <si>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</si>
  <si>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</si>
  <si>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</si>
  <si>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</si>
  <si>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</si>
  <si>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</si>
  <si>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</si>
  <si>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</si>
  <si>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</si>
  <si>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</si>
  <si>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</si>
  <si>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</si>
  <si>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</si>
  <si>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</si>
  <si>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</si>
  <si>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</si>
  <si>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</si>
  <si>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</si>
  <si>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</si>
  <si>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</si>
  <si>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</si>
  <si>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</si>
  <si>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</si>
  <si>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</si>
  <si>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</si>
  <si>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</si>
  <si>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</si>
  <si>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</si>
  <si>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</si>
  <si>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</si>
  <si>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</si>
  <si>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</si>
  <si>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</si>
  <si>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</si>
  <si>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</si>
  <si>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</si>
  <si>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</si>
  <si>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</si>
  <si>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</si>
  <si>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</si>
  <si>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</si>
  <si>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</si>
  <si>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</si>
  <si>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</si>
  <si>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</si>
  <si>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</si>
  <si>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</si>
  <si>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</si>
  <si>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</si>
  <si>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</si>
  <si>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HĐNT: Chợ quê;  Chơi hạt muồng; Trò chơi dân gian: ô ăn quan, lúa ngô khoai sắn; cơm canh rau đay, gói bánh,... 
- Xem sách; Vẽ tranh, làm tranh, làm búp bê bằng len, rơm, làm mũ, nón từ lá cây....</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</si>
  <si>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</si>
  <si>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</si>
  <si>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</si>
  <si>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</si>
  <si>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</si>
  <si>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</si>
  <si>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</si>
  <si>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</si>
  <si>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</si>
  <si>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</si>
  <si>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</si>
  <si>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</si>
  <si>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</si>
  <si>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</si>
  <si>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</si>
  <si>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</si>
  <si>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</si>
  <si>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</si>
  <si>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</si>
  <si>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</si>
  <si>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</si>
  <si>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</si>
  <si>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</si>
  <si>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</si>
  <si>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</si>
  <si>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</si>
  <si>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</si>
  <si>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</si>
  <si>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</si>
  <si>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</si>
  <si>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</si>
  <si>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</si>
  <si>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</si>
  <si>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</si>
  <si>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</si>
  <si>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</si>
  <si>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</si>
  <si>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</si>
  <si>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</si>
  <si>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</si>
  <si>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</si>
  <si>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</si>
  <si>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</si>
  <si>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</si>
  <si>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</si>
  <si>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</si>
  <si>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</si>
  <si>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</si>
  <si>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</si>
  <si>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</si>
  <si>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</si>
  <si>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</si>
  <si>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</si>
  <si>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</si>
  <si>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</si>
  <si>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</si>
  <si>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</si>
  <si>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</si>
  <si>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</si>
  <si>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</si>
  <si>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</si>
  <si>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</si>
  <si>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</si>
  <si>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</si>
  <si>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</si>
  <si>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</si>
  <si>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</si>
  <si>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</si>
  <si>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</si>
  <si>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</si>
  <si>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</si>
  <si>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</si>
  <si>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</si>
  <si>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</si>
  <si>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</si>
  <si>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</si>
  <si>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</si>
  <si>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</si>
  <si>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</si>
  <si>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</si>
  <si>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</si>
  <si>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</si>
  <si>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</si>
  <si>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</si>
  <si>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</si>
  <si>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</si>
  <si>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</si>
  <si>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</si>
  <si>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</si>
  <si>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</si>
  <si>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</si>
  <si>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</si>
  <si>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</si>
  <si>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</si>
  <si>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</si>
  <si>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</si>
  <si>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</si>
  <si>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</si>
  <si>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</si>
  <si>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</si>
  <si>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</si>
  <si>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</si>
  <si>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</si>
  <si>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</si>
  <si>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</si>
  <si>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</si>
  <si>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</si>
  <si>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</si>
  <si>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</si>
  <si>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</si>
  <si>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</si>
  <si>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</si>
  <si>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</si>
  <si>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</si>
  <si>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</si>
  <si>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</si>
  <si>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</si>
  <si>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</si>
  <si>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</si>
  <si>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</si>
  <si>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</si>
  <si>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</si>
  <si>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</si>
  <si>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</si>
  <si>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</si>
  <si>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</si>
  <si>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</si>
  <si>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</si>
  <si>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</si>
  <si>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</si>
  <si>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</si>
  <si>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</si>
  <si>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</si>
  <si>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</si>
  <si>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</si>
  <si>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</si>
  <si>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</si>
  <si>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</si>
  <si>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</si>
  <si>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</si>
  <si>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</si>
  <si>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</si>
  <si>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</si>
  <si>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</si>
  <si>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</si>
  <si>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</si>
  <si>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</si>
  <si>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</si>
  <si>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</si>
  <si>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</si>
  <si>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</si>
  <si>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</si>
  <si>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</si>
  <si>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</si>
  <si>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</si>
  <si>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</si>
  <si>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</si>
  <si>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</si>
  <si>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</si>
  <si>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</si>
  <si>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</si>
  <si>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</si>
  <si>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</si>
  <si>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</si>
  <si>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</si>
  <si>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</si>
  <si>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</si>
  <si>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</si>
  <si>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</si>
  <si>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</si>
  <si>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</si>
  <si>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</si>
  <si>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</si>
  <si>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</si>
  <si>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</si>
  <si>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</si>
  <si>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</si>
  <si>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</si>
  <si>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</si>
  <si>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</si>
  <si>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</si>
  <si>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</si>
  <si>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</si>
  <si>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</si>
  <si>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</si>
  <si>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</si>
  <si>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</si>
  <si>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</si>
  <si>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</si>
  <si>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</si>
  <si>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</si>
  <si>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</si>
  <si>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</si>
  <si>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</si>
  <si>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</si>
  <si>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</si>
  <si>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</si>
  <si>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</si>
  <si>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</si>
  <si>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</si>
  <si>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</si>
  <si>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</si>
  <si>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</si>
  <si>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</si>
  <si>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</si>
  <si>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</si>
  <si>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</si>
  <si>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</si>
  <si>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</si>
  <si>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</si>
  <si>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</si>
  <si>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</si>
  <si>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</si>
  <si>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</si>
  <si>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</si>
  <si>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</si>
  <si>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</si>
  <si>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</si>
  <si>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</si>
  <si>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</si>
  <si>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</si>
  <si>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</si>
  <si>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</si>
  <si>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</si>
  <si>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</si>
  <si>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</si>
  <si>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xe chở rác; Vẽ cây xanh; Vẽ vườn cây.</t>
  </si>
  <si>
    <t>HĐH/HĐG: Vẽ khẩu trang.</t>
  </si>
  <si>
    <t>HĐH/HĐG: Vẽ bàn tay; Bàn chân; Trang phục tặng bạn trai; Đồ dùng đồ chơi tặng bạn trai; Bạn trai; Một số thực phẩm,..</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</si>
  <si>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</si>
  <si>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HĐH/HĐG: Vẽ chân dung mẹ; Trang phục, quà tặng mẹ; Vẽ cái áo; Cái ấm;…</t>
  </si>
  <si>
    <t xml:space="preserve"> HĐH/HĐG: Vẽ bánh chưng; Bao lì xì; Lọ hoa; Hoa hồng; Bắp cải,…</t>
  </si>
  <si>
    <t>HĐH/HĐG: Vẽ đàn gà; Ổ gà; Đàn cá; Con khỉ; Vẽ nhà cho các con vật;…..</t>
  </si>
  <si>
    <t>HĐH/HĐG: Vẽ ô tô; Gara ô tô; Biển báo giao thông; Tàu thuỷ,….</t>
  </si>
  <si>
    <t>HĐH/HĐG: Vẽ dép Bác Hồ; Mũ Bác Hồ; Cái cặp; Quyển sách;….</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</si>
  <si>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</si>
  <si>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</si>
  <si>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</si>
  <si>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</si>
  <si>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</si>
  <si>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</si>
  <si>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</si>
  <si>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</si>
  <si>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</si>
  <si>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</si>
  <si>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</si>
  <si>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</si>
  <si>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</si>
  <si>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</si>
  <si>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</si>
  <si>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</si>
  <si>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</si>
  <si>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</si>
  <si>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</si>
  <si>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</si>
  <si>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</si>
  <si>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</si>
  <si>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</si>
  <si>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</si>
  <si>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</si>
  <si>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</si>
  <si>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</si>
  <si>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</si>
  <si>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</si>
  <si>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</si>
  <si>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</si>
  <si>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</si>
  <si>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</si>
  <si>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</si>
  <si>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</si>
  <si>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</si>
  <si>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</si>
  <si>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</si>
  <si>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</si>
  <si>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</si>
  <si>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</si>
  <si>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</si>
  <si>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</si>
  <si>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</si>
  <si>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</si>
  <si>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</si>
  <si>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</si>
  <si>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</si>
  <si>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</si>
  <si>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</si>
  <si>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</si>
  <si>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</si>
  <si>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</si>
  <si>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</si>
  <si>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</si>
  <si>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</si>
  <si>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</si>
  <si>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</si>
  <si>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</si>
  <si>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</si>
  <si>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</si>
  <si>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</si>
  <si>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</si>
  <si>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</si>
  <si>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</si>
  <si>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</si>
  <si>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</si>
  <si>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</si>
  <si>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</si>
  <si>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</si>
  <si>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</si>
  <si>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</si>
  <si>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</si>
  <si>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</si>
  <si>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</si>
  <si>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</si>
  <si>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</si>
  <si>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</si>
  <si>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</si>
  <si>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</si>
  <si>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</si>
  <si>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</si>
  <si>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</si>
  <si>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</si>
  <si>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</si>
  <si>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</si>
  <si>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</si>
  <si>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</si>
  <si>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</si>
  <si>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</si>
  <si>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</si>
  <si>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</si>
  <si>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</si>
  <si>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</si>
  <si>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</si>
  <si>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</si>
  <si>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</si>
  <si>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</si>
  <si>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</si>
  <si>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</si>
  <si>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</si>
  <si>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</si>
  <si>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</si>
  <si>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</si>
  <si>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</si>
  <si>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</si>
  <si>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</si>
  <si>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</si>
  <si>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</si>
  <si>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</si>
  <si>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</si>
  <si>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</si>
  <si>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</si>
  <si>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</si>
  <si>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</si>
  <si>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HĐG: Xây dựng, lắp ráp với 12-15 khối thành hình TMN, Trại trung thu.</t>
  </si>
  <si>
    <t>HĐG: Vẽ, cắt, dán, trang trí một số đồ dùng đồ chơi, trang ảnh bạn của bé, đèn lồng.</t>
  </si>
  <si>
    <t>HĐH: Dạy trẻ đọc thuộc bài thơ Đèn lồng</t>
  </si>
  <si>
    <t xml:space="preserve"> HĐG: Dự án làm đèn lồng (TEAM))</t>
  </si>
  <si>
    <t>Biết đội mũ bảo hiểm khi ngồi trên xe máy, ô tô, không thò đầu ra ngoài.</t>
  </si>
  <si>
    <t>DP</t>
  </si>
  <si>
    <t>Đội mũ bảo hiểm khi ngồi trên xe máy, ô tô, không thò đầu ra ngoài.</t>
  </si>
  <si>
    <t>HĐH: Dạy hát Tình bạn</t>
  </si>
  <si>
    <t xml:space="preserve">HĐC: Ôn LQ bài hát: Tết trung thu; Rước đèn tháng 8; Chiếc đèn lồng; Bạn có biết tên tôi; Tình bạn; Tình bạn thân;….
</t>
  </si>
  <si>
    <t>HĐG: Vẽ đèn lồng; Vẽ bạn thân, Vẽ trang phục tặng bạn; Vẽ đồ chơi tặng bạn…</t>
  </si>
  <si>
    <t>HĐG: - Tổ chúc các hoạt động tạo hình và nhận xét sản phẩm. Chia sẻ, nhận xét, đánh giá sản phầm.
HĐC: Chia sẻ, nhận xét, đánh giá sản phẩm.(E6)</t>
  </si>
  <si>
    <t>ĐTT: Xem video trò truyện về đèn lồng.(E1)</t>
  </si>
  <si>
    <t>SHHN: Trò chuyện về các bạn của bé.</t>
  </si>
  <si>
    <t>HĐH: Làm đèn lồng (E5)</t>
  </si>
  <si>
    <t>HĐC: Khảo sát nguyên liệu làm đèn lồng (E2,E3)</t>
  </si>
  <si>
    <t>ĐTT: Nghe bài đồng dao, ca dao, hò vè: Nu na nu nống; Tập tầm vông; 
- Nghe BH: Bé chơi lồng đèn; Lồng đèn trung thu; Lớp chúng mình kết đàon, trường chúng cháu là trường mầm non, Tiếng trống trường…..</t>
  </si>
  <si>
    <t xml:space="preserve"> HĐG: Phân loại đồ chơi.</t>
  </si>
  <si>
    <t>HĐG: Nấu ăn, bán hàng.</t>
  </si>
  <si>
    <t>HĐG: Cắt xé dán đèn lồng; bạn thân, trang phục tặng bạn; đồ chơi tặng bạn…</t>
  </si>
  <si>
    <t>HĐG: Nặn đồ chơi tặng bạn, đèn lồng…</t>
  </si>
  <si>
    <t xml:space="preserve">HĐC: Trẻ xem giờ trên đồng hồ, xem ngày trên lịch....
</t>
  </si>
  <si>
    <t>HĐH: Trò chơi chữ cái o, ô, ơ</t>
  </si>
  <si>
    <t>Đọc bài thơ, ca dao, đồng dao phù hợp độ tuổi và chủ đề "Đèn lồng"</t>
  </si>
  <si>
    <t>HĐC: Vận động: Chiếc đèn lồng</t>
  </si>
  <si>
    <t>HĐG: Bé ghép tên bạn; gạch chân chữ cái đá học trong tên bạn.</t>
  </si>
  <si>
    <r>
      <t>Sử dụng một số thiết bị văn phòng phẩm: băng keo 1 mặt, gim bấm, dập lỗ,</t>
    </r>
    <r>
      <rPr>
        <b/>
        <i/>
        <sz val="12"/>
        <rFont val="Times New Roman"/>
        <family val="1"/>
      </rPr>
      <t xml:space="preserve"> dập hoa, dập lá,…</t>
    </r>
  </si>
  <si>
    <r>
      <t xml:space="preserve">Biết thể hiện sự an ủi và chia vui với người thân và bạn bè. Dễ hòa đồng với  bạn bè trong nhóm chơi. </t>
    </r>
    <r>
      <rPr>
        <b/>
        <i/>
        <sz val="12"/>
        <rFont val="Times New Roman"/>
        <family val="1"/>
      </rPr>
      <t>Sẵn sàng giúp đỡ khi người khác gặp khó khăn.</t>
    </r>
  </si>
  <si>
    <r>
      <t xml:space="preserve">Quan tâm đến người thân và bạn bè. </t>
    </r>
    <r>
      <rPr>
        <b/>
        <i/>
        <sz val="12"/>
        <rFont val="Times New Roman"/>
        <family val="1"/>
      </rPr>
      <t>Sẵn sàng giúp đỡ khi người khác gặp khó khăn.</t>
    </r>
  </si>
  <si>
    <t>KH CHĂM SÓC GIÁO DỤC TRẺ CHỦ ĐỀ TRƯỜNG MẦM NON
Thời gian thực hiện: 2 tuần từ ngày 09/09/2024 đến ngày 21/09/2024</t>
  </si>
  <si>
    <t xml:space="preserve">
Bạn của bé </t>
  </si>
  <si>
    <r>
      <t>HĐH: Khám phá đèn lồng.</t>
    </r>
    <r>
      <rPr>
        <b/>
        <i/>
        <sz val="12"/>
        <rFont val="Times New Roman"/>
        <family val="1"/>
      </rPr>
      <t>(E2,E3)</t>
    </r>
  </si>
  <si>
    <t>HĐH: : Dạy trẻ đọc thuộc bài thơ: Đèn lồng</t>
  </si>
  <si>
    <t>HĐH: Lớp học của Mèo con.</t>
  </si>
  <si>
    <t>ĐTT/HĐC: Nghe truyện: Đom đóm cầm đèn lồng; Chiếc đèn lồng; Đêm trung thu đèn lồng ích kỉ; Đèn lồng trung thu; Lớp học của mèo con; Chú vịt khàn; Bài học đầu năm..</t>
  </si>
  <si>
    <t>ĐTT/HĐC: Nghe hát: Chiếc đèn lồng; Lồng đèn trung thu; Lớp chúng mình kết đoàn; bài ca đi học; Ngày đầu tiên đi học; Mùa xuân cô nuôi dạy trẻ; lồng đèn; Ông giẳng ông giăng...</t>
  </si>
  <si>
    <t>HĐC: Vẽ thiết kế đèn lồng
 (E4)</t>
  </si>
  <si>
    <t>NGƯỜI THỰC HIỆN</t>
  </si>
  <si>
    <t>Vũ Thị Thanh Hải</t>
  </si>
  <si>
    <t xml:space="preserve">       Bùi Thị Mến</t>
  </si>
  <si>
    <t xml:space="preserve">                                 TTCM DUYỆT</t>
  </si>
  <si>
    <t>Lưu Thị Thắm</t>
  </si>
  <si>
    <t>HIỆU PHÓ CM  DUYỆT</t>
  </si>
  <si>
    <t xml:space="preserve">
Làm
Đèn Lồng</t>
  </si>
  <si>
    <t>Cửa hàng  may đo; Tiệm nail; Tiệm spa; Chơi hạt muồng; Trò chơi dân gian: Ô ăn quan, lúa ngô khoai sắn; Xem sách; Vẽ tranh, làm tranh, làm búp bê bằng len, rơm,....</t>
  </si>
  <si>
    <r>
      <rPr>
        <b/>
        <i/>
        <u/>
        <sz val="12"/>
        <rFont val="Times New Roman"/>
        <family val="1"/>
      </rPr>
      <t>Chia ra</t>
    </r>
    <r>
      <rPr>
        <b/>
        <i/>
        <sz val="12"/>
        <rFont val="Times New Roman"/>
        <family val="1"/>
      </rPr>
      <t>:   + Giờ thể chất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</si>
</sst>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74">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i/>
      <sz val="12"/>
      <color theme="1"/>
      <name val="Times New Roman"/>
      <family val="1"/>
    </font>
    <font>
      <i/>
      <sz val="9"/>
      <color theme="1"/>
      <name val="Times New Roman"/>
      <family val="1"/>
    </font>
    <font>
      <b/>
      <sz val="10"/>
      <name val="Times New Roman"/>
      <family val="1"/>
    </font>
    <font>
      <b/>
      <sz val="11"/>
      <name val="Times New Roman"/>
      <family val="1"/>
    </font>
    <font>
      <b/>
      <sz val="7"/>
      <name val="Times New Roman"/>
      <family val="1"/>
    </font>
    <font>
      <b/>
      <sz val="8"/>
      <name val="Times New Roman"/>
      <family val="1"/>
    </font>
    <font>
      <u/>
      <sz val="9"/>
      <name val="Calibri"/>
      <family val="2"/>
      <scheme val="minor"/>
    </font>
    <font>
      <b/>
      <i/>
      <sz val="12"/>
      <name val="Times New Roman"/>
      <family val="1"/>
    </font>
    <font>
      <u/>
      <sz val="11"/>
      <name val="Calibri"/>
      <family val="2"/>
      <scheme val="minor"/>
    </font>
    <font>
      <b/>
      <i/>
      <sz val="9"/>
      <name val="Times New Roman"/>
      <family val="1"/>
    </font>
    <font>
      <sz val="11"/>
      <name val="Times New Roman"/>
      <family val="1"/>
    </font>
    <font>
      <i/>
      <sz val="11"/>
      <name val="Times New Roman"/>
      <family val="1"/>
    </font>
    <font>
      <b/>
      <i/>
      <u/>
      <sz val="12"/>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84">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29" fillId="2" borderId="3" xfId="6" applyFont="1" applyFill="1" applyBorder="1" applyAlignment="1">
      <alignment horizontal="center" vertical="center"/>
    </xf>
    <xf numFmtId="9" fontId="29" fillId="2" borderId="3" xfId="31" applyFont="1" applyFill="1" applyBorder="1" applyAlignment="1" applyProtection="1">
      <alignment horizontal="center" vertical="center"/>
    </xf>
    <xf numFmtId="172" fontId="30" fillId="2" borderId="3" xfId="0" applyNumberFormat="1" applyFont="1" applyFill="1" applyBorder="1" applyAlignment="1">
      <alignment horizontal="center" vertical="center"/>
    </xf>
    <xf numFmtId="0" fontId="31" fillId="2" borderId="3" xfId="6" applyFont="1" applyFill="1" applyBorder="1" applyAlignment="1">
      <alignment horizontal="center" vertical="center"/>
    </xf>
    <xf numFmtId="9" fontId="31"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172" fontId="32"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6" fillId="2" borderId="0" xfId="0" applyFont="1" applyFill="1"/>
    <xf numFmtId="0" fontId="38" fillId="2" borderId="0" xfId="0" applyFont="1" applyFill="1"/>
    <xf numFmtId="0" fontId="37"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0" fillId="2" borderId="3" xfId="0" applyNumberFormat="1" applyFont="1" applyFill="1" applyBorder="1" applyAlignment="1">
      <alignment horizontal="center" vertical="center" wrapText="1"/>
    </xf>
    <xf numFmtId="0" fontId="41" fillId="2" borderId="0" xfId="0" applyFont="1" applyFill="1" applyAlignment="1">
      <alignment horizontal="center" vertical="center" wrapText="1"/>
    </xf>
    <xf numFmtId="0" fontId="29" fillId="2" borderId="6" xfId="6" applyFont="1" applyFill="1" applyBorder="1" applyAlignment="1" applyProtection="1">
      <alignment horizontal="left" vertical="center" wrapText="1"/>
      <protection locked="0"/>
    </xf>
    <xf numFmtId="0" fontId="30" fillId="2" borderId="8"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39" fillId="2" borderId="0" xfId="0" applyFont="1" applyFill="1" applyAlignment="1">
      <alignment horizontal="center" vertical="center" wrapText="1"/>
    </xf>
    <xf numFmtId="0" fontId="33" fillId="2" borderId="0" xfId="0" applyFont="1" applyFill="1" applyAlignment="1">
      <alignment horizontal="center" vertical="center" wrapText="1"/>
    </xf>
    <xf numFmtId="0" fontId="39"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6" fillId="2" borderId="3" xfId="0" applyFont="1" applyFill="1" applyBorder="1" applyAlignment="1">
      <alignment horizontal="center" vertical="center" wrapText="1"/>
    </xf>
    <xf numFmtId="0" fontId="46" fillId="2" borderId="3" xfId="0" applyFont="1" applyFill="1" applyBorder="1" applyAlignment="1">
      <alignment horizontal="left" vertical="center" wrapText="1"/>
    </xf>
    <xf numFmtId="0" fontId="16" fillId="2" borderId="0" xfId="0" applyFont="1" applyFill="1" applyAlignment="1">
      <alignment horizontal="center" vertical="center" wrapText="1"/>
    </xf>
    <xf numFmtId="1" fontId="11" fillId="2" borderId="0" xfId="0" applyNumberFormat="1" applyFont="1" applyFill="1" applyAlignment="1">
      <alignment horizontal="center" vertical="center" wrapText="1"/>
    </xf>
    <xf numFmtId="0" fontId="44" fillId="2" borderId="3" xfId="0"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3"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29" fillId="2" borderId="7"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37" fillId="2" borderId="5" xfId="6" applyFont="1" applyFill="1" applyBorder="1" applyAlignment="1" applyProtection="1">
      <alignment textRotation="90" wrapText="1"/>
      <protection locked="0"/>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1" fillId="2" borderId="0" xfId="6" applyFont="1" applyFill="1" applyAlignment="1" applyProtection="1">
      <alignment horizontal="center" vertical="center" wrapText="1"/>
      <protection locked="0"/>
    </xf>
    <xf numFmtId="0" fontId="31"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1" fontId="37" fillId="2" borderId="3" xfId="0" applyNumberFormat="1" applyFont="1" applyFill="1" applyBorder="1" applyAlignment="1">
      <alignment horizontal="center" vertical="center" wrapText="1"/>
    </xf>
    <xf numFmtId="0" fontId="37" fillId="2" borderId="3" xfId="6" applyFont="1" applyFill="1" applyBorder="1" applyAlignment="1" applyProtection="1">
      <alignment horizontal="center" textRotation="90" wrapText="1"/>
      <protection locked="0"/>
    </xf>
    <xf numFmtId="0" fontId="37" fillId="2" borderId="3" xfId="6"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xf>
    <xf numFmtId="0" fontId="37"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2"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49" fillId="2" borderId="3" xfId="0" applyNumberFormat="1" applyFont="1" applyFill="1" applyBorder="1" applyAlignment="1">
      <alignment vertical="center" wrapText="1"/>
    </xf>
    <xf numFmtId="49" fontId="49" fillId="2" borderId="3" xfId="0" applyNumberFormat="1" applyFont="1" applyFill="1" applyBorder="1" applyAlignment="1">
      <alignment horizontal="center" vertical="center" wrapText="1"/>
    </xf>
    <xf numFmtId="49" fontId="51" fillId="2" borderId="3" xfId="30" applyNumberFormat="1" applyFont="1" applyFill="1" applyBorder="1" applyAlignment="1">
      <alignment horizontal="left" vertical="center" wrapText="1"/>
    </xf>
    <xf numFmtId="1" fontId="54"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1" fillId="2" borderId="3" xfId="30" applyFont="1" applyFill="1" applyBorder="1" applyAlignment="1">
      <alignment horizontal="center" vertical="center" wrapText="1"/>
    </xf>
    <xf numFmtId="0" fontId="49" fillId="2" borderId="3" xfId="0" applyFont="1" applyFill="1" applyBorder="1" applyAlignment="1">
      <alignment horizontal="center" vertical="center" wrapText="1"/>
    </xf>
    <xf numFmtId="49" fontId="53"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0" fontId="37"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49" fillId="2" borderId="5" xfId="0" applyNumberFormat="1" applyFont="1" applyFill="1" applyBorder="1" applyAlignment="1">
      <alignment vertical="center" wrapText="1"/>
    </xf>
    <xf numFmtId="49" fontId="49"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15" xfId="0" applyFont="1" applyFill="1" applyBorder="1" applyAlignment="1">
      <alignment vertical="center" wrapText="1"/>
    </xf>
    <xf numFmtId="49" fontId="49"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7" fillId="2" borderId="3"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49" fontId="37"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7" fillId="2" borderId="3" xfId="30" applyNumberFormat="1" applyFont="1" applyFill="1" applyBorder="1" applyAlignment="1">
      <alignment horizontal="center" vertical="center" wrapText="1"/>
    </xf>
    <xf numFmtId="49" fontId="49"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5" fillId="2" borderId="3" xfId="0" applyNumberFormat="1" applyFont="1" applyFill="1" applyBorder="1" applyAlignment="1">
      <alignment vertical="center" wrapText="1"/>
    </xf>
    <xf numFmtId="49" fontId="58" fillId="2" borderId="3" xfId="0" applyNumberFormat="1" applyFont="1" applyFill="1" applyBorder="1" applyAlignment="1">
      <alignment vertical="center" wrapText="1"/>
    </xf>
    <xf numFmtId="1" fontId="37"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6" fillId="2" borderId="5"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0" fontId="53" fillId="2" borderId="3" xfId="0" applyFont="1" applyFill="1" applyBorder="1" applyAlignment="1">
      <alignment vertical="center" wrapText="1"/>
    </xf>
    <xf numFmtId="49" fontId="51" fillId="2" borderId="3" xfId="30" applyNumberFormat="1" applyFont="1" applyFill="1" applyBorder="1" applyAlignment="1">
      <alignment horizontal="center" vertical="center" wrapText="1"/>
    </xf>
    <xf numFmtId="49" fontId="59" fillId="2" borderId="3" xfId="0" applyNumberFormat="1" applyFont="1" applyFill="1" applyBorder="1" applyAlignment="1">
      <alignment vertical="center" wrapText="1"/>
    </xf>
    <xf numFmtId="49" fontId="55"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7" fillId="2" borderId="3" xfId="0" applyNumberFormat="1" applyFont="1" applyFill="1" applyBorder="1" applyAlignment="1">
      <alignment vertical="center" wrapText="1"/>
    </xf>
    <xf numFmtId="49" fontId="53" fillId="2" borderId="3" xfId="0" applyNumberFormat="1" applyFont="1" applyFill="1" applyBorder="1" applyAlignment="1" applyProtection="1">
      <alignment vertical="center" wrapText="1"/>
      <protection locked="0"/>
    </xf>
    <xf numFmtId="49" fontId="55" fillId="2" borderId="3" xfId="0" applyNumberFormat="1" applyFont="1" applyFill="1" applyBorder="1" applyAlignment="1" applyProtection="1">
      <alignment vertical="center" wrapText="1"/>
      <protection locked="0"/>
    </xf>
    <xf numFmtId="49" fontId="37"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49" fontId="54" fillId="2" borderId="3" xfId="0" applyNumberFormat="1"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59"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49" fontId="56" fillId="2" borderId="3" xfId="0" applyNumberFormat="1" applyFont="1" applyFill="1" applyBorder="1" applyAlignment="1" applyProtection="1">
      <alignment horizontal="center" vertical="center" wrapText="1"/>
      <protection locked="0"/>
    </xf>
    <xf numFmtId="0" fontId="37" fillId="2" borderId="0" xfId="0" applyFont="1" applyFill="1" applyAlignment="1">
      <alignment horizontal="center" textRotation="90" wrapText="1"/>
    </xf>
    <xf numFmtId="49" fontId="42" fillId="2" borderId="3" xfId="0" applyNumberFormat="1"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0" fontId="43" fillId="2" borderId="3" xfId="0" applyFont="1" applyFill="1" applyBorder="1" applyAlignment="1" applyProtection="1">
      <alignment horizontal="center" vertical="center" wrapText="1"/>
      <protection locked="0"/>
    </xf>
    <xf numFmtId="0" fontId="43" fillId="2" borderId="3" xfId="0" applyFont="1" applyFill="1" applyBorder="1" applyAlignment="1">
      <alignment horizontal="center" vertical="center"/>
    </xf>
    <xf numFmtId="9" fontId="43" fillId="2" borderId="3" xfId="0" applyNumberFormat="1" applyFont="1" applyFill="1" applyBorder="1" applyAlignment="1">
      <alignment horizontal="center" vertical="center"/>
    </xf>
    <xf numFmtId="172"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3" fillId="2" borderId="3" xfId="0" applyFont="1" applyFill="1" applyBorder="1" applyAlignment="1">
      <alignment horizontal="center" vertical="center" textRotation="90" wrapText="1"/>
    </xf>
    <xf numFmtId="0" fontId="43" fillId="2" borderId="3" xfId="0" applyFont="1" applyFill="1" applyBorder="1" applyAlignment="1">
      <alignment horizontal="center" textRotation="90"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62" fillId="2" borderId="3" xfId="0" applyNumberFormat="1" applyFont="1" applyFill="1" applyBorder="1" applyAlignment="1">
      <alignment horizontal="center" vertical="center" wrapText="1"/>
    </xf>
    <xf numFmtId="49" fontId="62"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0" fillId="2" borderId="3" xfId="4" applyFont="1" applyFill="1" applyBorder="1" applyAlignment="1">
      <alignment vertical="center" textRotation="90"/>
    </xf>
    <xf numFmtId="0" fontId="40" fillId="2" borderId="3" xfId="4" applyFont="1" applyFill="1" applyBorder="1" applyAlignment="1">
      <alignment horizontal="left" vertical="center" textRotation="90" wrapText="1"/>
    </xf>
    <xf numFmtId="49" fontId="40" fillId="2" borderId="3" xfId="0" applyNumberFormat="1" applyFont="1" applyFill="1" applyBorder="1" applyAlignment="1">
      <alignment vertical="center" textRotation="90" wrapText="1"/>
    </xf>
    <xf numFmtId="0" fontId="20" fillId="2" borderId="0" xfId="0" applyFont="1" applyFill="1" applyAlignment="1">
      <alignment vertical="top" wrapText="1"/>
    </xf>
    <xf numFmtId="0" fontId="20" fillId="2" borderId="15" xfId="0" applyFont="1" applyFill="1" applyBorder="1" applyAlignment="1">
      <alignment horizontal="center" vertical="center" wrapText="1"/>
    </xf>
    <xf numFmtId="1" fontId="37" fillId="2" borderId="1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49"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5" xfId="0" applyNumberFormat="1" applyFont="1" applyFill="1" applyBorder="1" applyAlignment="1">
      <alignment horizontal="center" vertical="center" wrapText="1"/>
    </xf>
    <xf numFmtId="49" fontId="57" fillId="2" borderId="5" xfId="30" applyNumberFormat="1" applyFont="1" applyFill="1" applyBorder="1" applyAlignment="1">
      <alignment horizontal="center" vertical="center" wrapText="1"/>
    </xf>
    <xf numFmtId="49" fontId="53" fillId="2" borderId="5" xfId="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lignment horizontal="center" vertical="center" wrapText="1"/>
    </xf>
    <xf numFmtId="49" fontId="49"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49" fontId="20" fillId="2" borderId="3" xfId="0" applyNumberFormat="1" applyFont="1" applyFill="1" applyBorder="1" applyAlignment="1">
      <alignment vertical="center"/>
    </xf>
    <xf numFmtId="0" fontId="63" fillId="2" borderId="3" xfId="0" applyFont="1" applyFill="1" applyBorder="1" applyAlignment="1">
      <alignment horizontal="center" vertical="center" wrapText="1"/>
    </xf>
    <xf numFmtId="49" fontId="23"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readingOrder="1"/>
      <protection locked="0"/>
    </xf>
    <xf numFmtId="1" fontId="11"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0" fontId="11" fillId="2" borderId="3" xfId="0" applyFont="1" applyFill="1" applyBorder="1" applyAlignment="1">
      <alignment vertical="center" wrapText="1"/>
    </xf>
    <xf numFmtId="49" fontId="21" fillId="2" borderId="3" xfId="0" applyNumberFormat="1" applyFont="1" applyFill="1" applyBorder="1" applyAlignment="1">
      <alignment horizontal="center" vertical="center" wrapText="1"/>
    </xf>
    <xf numFmtId="49" fontId="64" fillId="2" borderId="3" xfId="0" applyNumberFormat="1" applyFont="1" applyFill="1" applyBorder="1" applyAlignment="1" applyProtection="1">
      <alignment horizontal="center" vertical="center" wrapText="1"/>
      <protection locked="0"/>
    </xf>
    <xf numFmtId="49" fontId="11" fillId="2" borderId="15" xfId="0" applyNumberFormat="1" applyFont="1" applyFill="1" applyBorder="1" applyAlignment="1">
      <alignment vertical="center" wrapText="1"/>
    </xf>
    <xf numFmtId="49" fontId="16" fillId="2" borderId="15" xfId="0" applyNumberFormat="1" applyFont="1" applyFill="1" applyBorder="1" applyAlignment="1">
      <alignment vertical="center" wrapText="1"/>
    </xf>
    <xf numFmtId="49" fontId="11" fillId="2" borderId="5" xfId="0" applyNumberFormat="1" applyFont="1" applyFill="1" applyBorder="1" applyAlignment="1">
      <alignment vertical="center" wrapText="1"/>
    </xf>
    <xf numFmtId="49" fontId="16" fillId="2" borderId="5" xfId="0" applyNumberFormat="1" applyFont="1" applyFill="1" applyBorder="1" applyAlignment="1">
      <alignment vertical="center" wrapText="1"/>
    </xf>
    <xf numFmtId="1" fontId="11" fillId="2" borderId="5" xfId="0" applyNumberFormat="1" applyFont="1" applyFill="1" applyBorder="1" applyAlignment="1">
      <alignment horizontal="center" vertical="center" wrapText="1"/>
    </xf>
    <xf numFmtId="0" fontId="11" fillId="2" borderId="4" xfId="0" applyFont="1" applyFill="1" applyBorder="1" applyAlignment="1">
      <alignment horizontal="center" vertical="center" wrapText="1"/>
    </xf>
    <xf numFmtId="0" fontId="44" fillId="2" borderId="3" xfId="0" applyFont="1" applyFill="1" applyBorder="1" applyAlignment="1">
      <alignment horizontal="center" vertical="center" wrapText="1" readingOrder="1"/>
    </xf>
    <xf numFmtId="0" fontId="23" fillId="2" borderId="0" xfId="0" applyFont="1" applyFill="1" applyAlignment="1">
      <alignment horizontal="center" vertical="center" wrapText="1" readingOrder="1"/>
    </xf>
    <xf numFmtId="0" fontId="11" fillId="2" borderId="0" xfId="0" applyFont="1" applyFill="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65"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49" fontId="64"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46" fillId="2" borderId="3" xfId="0" applyNumberFormat="1" applyFont="1" applyFill="1" applyBorder="1" applyAlignment="1">
      <alignment horizontal="center" vertical="center" wrapText="1"/>
    </xf>
    <xf numFmtId="49" fontId="67" fillId="2" borderId="3" xfId="30" applyNumberFormat="1"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readingOrder="1"/>
      <protection locked="0"/>
    </xf>
    <xf numFmtId="49" fontId="63" fillId="2" borderId="3" xfId="0" applyNumberFormat="1" applyFont="1" applyFill="1" applyBorder="1" applyAlignment="1">
      <alignment horizontal="center" vertical="center" wrapText="1"/>
    </xf>
    <xf numFmtId="0" fontId="23" fillId="2" borderId="3" xfId="6" applyFont="1" applyFill="1" applyBorder="1" applyAlignment="1">
      <alignment horizontal="center" vertical="center" wrapText="1"/>
    </xf>
    <xf numFmtId="0" fontId="11" fillId="2" borderId="3" xfId="0" applyFont="1" applyFill="1" applyBorder="1" applyAlignment="1" applyProtection="1">
      <alignment horizontal="center" vertical="center" wrapText="1"/>
      <protection locked="0"/>
    </xf>
    <xf numFmtId="1" fontId="63" fillId="2" borderId="3" xfId="0" applyNumberFormat="1" applyFont="1" applyFill="1" applyBorder="1" applyAlignment="1">
      <alignment horizontal="center" vertical="center" wrapText="1"/>
    </xf>
    <xf numFmtId="1" fontId="46" fillId="2" borderId="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49" fontId="16" fillId="2" borderId="7" xfId="0" applyNumberFormat="1" applyFont="1" applyFill="1" applyBorder="1" applyAlignment="1">
      <alignment horizontal="center" vertical="center" wrapText="1"/>
    </xf>
    <xf numFmtId="0" fontId="11" fillId="2" borderId="4" xfId="0" applyFont="1" applyFill="1" applyBorder="1" applyAlignment="1">
      <alignment vertical="center" wrapText="1"/>
    </xf>
    <xf numFmtId="0" fontId="11" fillId="2" borderId="3" xfId="0" applyFont="1" applyFill="1" applyBorder="1" applyAlignment="1">
      <alignment vertical="top" wrapText="1"/>
    </xf>
    <xf numFmtId="49" fontId="11" fillId="2" borderId="3" xfId="0" applyNumberFormat="1" applyFont="1" applyFill="1" applyBorder="1" applyAlignment="1">
      <alignment horizontal="left" vertical="center" wrapText="1"/>
    </xf>
    <xf numFmtId="0" fontId="67" fillId="2" borderId="3" xfId="30" applyNumberFormat="1" applyFont="1" applyFill="1" applyBorder="1" applyAlignment="1">
      <alignment horizontal="left" vertical="center" wrapText="1"/>
    </xf>
    <xf numFmtId="49" fontId="68" fillId="2" borderId="3" xfId="0" applyNumberFormat="1" applyFont="1" applyFill="1" applyBorder="1" applyAlignment="1">
      <alignment vertical="center" wrapText="1"/>
    </xf>
    <xf numFmtId="49" fontId="70"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0" fontId="11" fillId="2" borderId="15" xfId="0" applyFont="1" applyFill="1" applyBorder="1" applyAlignment="1">
      <alignment horizontal="center" vertical="center" wrapText="1"/>
    </xf>
    <xf numFmtId="49" fontId="11" fillId="2" borderId="15" xfId="0" applyNumberFormat="1" applyFont="1" applyFill="1" applyBorder="1" applyAlignment="1">
      <alignment horizontal="center" vertical="center" wrapText="1"/>
    </xf>
    <xf numFmtId="49" fontId="16" fillId="2" borderId="15" xfId="0" applyNumberFormat="1" applyFont="1" applyFill="1" applyBorder="1" applyAlignment="1">
      <alignment horizontal="center" vertical="center" wrapText="1"/>
    </xf>
    <xf numFmtId="0" fontId="20" fillId="2" borderId="15" xfId="0" applyFont="1" applyFill="1" applyBorder="1" applyAlignment="1">
      <alignment horizontal="center" vertical="center" wrapText="1"/>
    </xf>
    <xf numFmtId="49" fontId="49" fillId="2" borderId="15" xfId="0" applyNumberFormat="1" applyFont="1" applyFill="1" applyBorder="1" applyAlignment="1">
      <alignment horizontal="center" vertical="center" wrapText="1"/>
    </xf>
    <xf numFmtId="49" fontId="20" fillId="2" borderId="5" xfId="0" applyNumberFormat="1" applyFont="1" applyFill="1" applyBorder="1" applyAlignment="1">
      <alignment vertical="center" wrapText="1"/>
    </xf>
    <xf numFmtId="0" fontId="20"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49" fontId="49" fillId="2" borderId="5"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49" fontId="20" fillId="2" borderId="15" xfId="0" applyNumberFormat="1" applyFont="1" applyFill="1" applyBorder="1" applyAlignment="1">
      <alignment horizontal="center" vertical="center" wrapText="1"/>
    </xf>
    <xf numFmtId="0" fontId="37" fillId="2" borderId="3" xfId="0" applyFont="1" applyFill="1" applyBorder="1" applyAlignment="1">
      <alignment horizontal="center" vertical="center" wrapText="1"/>
    </xf>
    <xf numFmtId="0" fontId="33" fillId="2" borderId="0" xfId="0" applyFont="1" applyFill="1" applyAlignment="1">
      <alignment horizontal="center" vertical="center" wrapText="1"/>
    </xf>
    <xf numFmtId="0" fontId="14" fillId="2" borderId="0" xfId="0" applyFont="1" applyFill="1" applyAlignment="1">
      <alignment horizontal="center" vertical="center" wrapText="1"/>
    </xf>
    <xf numFmtId="0" fontId="11"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45" fillId="2" borderId="0" xfId="0" applyFont="1" applyFill="1" applyAlignment="1">
      <alignment horizontal="center" vertical="center" wrapText="1"/>
    </xf>
    <xf numFmtId="0" fontId="20" fillId="2" borderId="9" xfId="0" applyFont="1" applyFill="1" applyBorder="1" applyAlignment="1">
      <alignment horizontal="center" vertical="center" wrapText="1"/>
    </xf>
    <xf numFmtId="0" fontId="11" fillId="0" borderId="0" xfId="0" applyFont="1" applyAlignment="1">
      <alignment vertical="center" wrapText="1"/>
    </xf>
    <xf numFmtId="0" fontId="45" fillId="2" borderId="0" xfId="0" applyFont="1" applyFill="1" applyAlignment="1">
      <alignment vertical="center"/>
    </xf>
    <xf numFmtId="0" fontId="45" fillId="2" borderId="0" xfId="0" applyFont="1" applyFill="1" applyAlignment="1">
      <alignment horizontal="center" vertical="center"/>
    </xf>
    <xf numFmtId="0" fontId="11" fillId="2" borderId="3" xfId="0"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11" fillId="2" borderId="3" xfId="0" applyFont="1" applyFill="1" applyBorder="1" applyAlignment="1">
      <alignment vertical="center" wrapText="1"/>
    </xf>
    <xf numFmtId="0" fontId="23" fillId="2" borderId="3" xfId="0" applyFont="1" applyFill="1" applyBorder="1" applyAlignment="1">
      <alignment horizontal="center" vertical="center" wrapText="1"/>
    </xf>
    <xf numFmtId="49" fontId="11" fillId="2" borderId="3" xfId="0" applyNumberFormat="1" applyFont="1" applyFill="1" applyBorder="1" applyAlignment="1" applyProtection="1">
      <alignment horizontal="center" vertical="center" wrapText="1"/>
      <protection locked="0"/>
    </xf>
    <xf numFmtId="49" fontId="71" fillId="2" borderId="3" xfId="0" applyNumberFormat="1" applyFont="1" applyFill="1" applyBorder="1" applyAlignment="1" applyProtection="1">
      <alignment horizontal="center" vertical="center" wrapText="1"/>
      <protection locked="0"/>
    </xf>
    <xf numFmtId="0" fontId="72"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3" xfId="0" applyFont="1" applyFill="1" applyBorder="1" applyAlignment="1">
      <alignment horizontal="center" vertical="center" wrapText="1"/>
    </xf>
    <xf numFmtId="0" fontId="23" fillId="2" borderId="3" xfId="0" applyFont="1" applyFill="1" applyBorder="1" applyAlignment="1">
      <alignment vertical="center" wrapText="1"/>
    </xf>
    <xf numFmtId="0" fontId="63" fillId="2" borderId="6" xfId="0" applyFont="1" applyFill="1" applyBorder="1" applyAlignment="1">
      <alignment vertical="center" wrapText="1"/>
    </xf>
    <xf numFmtId="0" fontId="63" fillId="2" borderId="3" xfId="0" applyFont="1" applyFill="1" applyBorder="1" applyAlignment="1">
      <alignment vertical="center" wrapText="1"/>
    </xf>
    <xf numFmtId="49" fontId="68" fillId="2" borderId="3" xfId="0" applyNumberFormat="1" applyFont="1" applyFill="1" applyBorder="1" applyAlignment="1">
      <alignment horizontal="center" vertical="center" wrapText="1"/>
    </xf>
    <xf numFmtId="0" fontId="68" fillId="2" borderId="3" xfId="0" applyFont="1" applyFill="1" applyBorder="1" applyAlignment="1">
      <alignment horizontal="center" vertical="center" wrapText="1"/>
    </xf>
    <xf numFmtId="49" fontId="2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11"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49"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16" fillId="2" borderId="5" xfId="0" applyNumberFormat="1" applyFont="1" applyFill="1" applyBorder="1" applyAlignment="1">
      <alignment horizontal="center" vertical="center" wrapText="1"/>
    </xf>
    <xf numFmtId="49" fontId="16" fillId="2" borderId="15" xfId="0" applyNumberFormat="1" applyFont="1" applyFill="1" applyBorder="1" applyAlignment="1">
      <alignment horizontal="center" vertical="center" wrapText="1"/>
    </xf>
    <xf numFmtId="49" fontId="11" fillId="2" borderId="5" xfId="0" applyNumberFormat="1" applyFont="1" applyFill="1" applyBorder="1" applyAlignment="1">
      <alignment horizontal="left" vertical="center" wrapText="1"/>
    </xf>
    <xf numFmtId="49" fontId="11" fillId="2" borderId="15" xfId="0" applyNumberFormat="1" applyFont="1" applyFill="1" applyBorder="1" applyAlignment="1">
      <alignment horizontal="left" vertical="center" wrapText="1"/>
    </xf>
    <xf numFmtId="49" fontId="11" fillId="2" borderId="4" xfId="0" applyNumberFormat="1" applyFont="1" applyFill="1" applyBorder="1" applyAlignment="1">
      <alignment horizontal="left" vertical="center" wrapText="1"/>
    </xf>
    <xf numFmtId="49" fontId="16" fillId="2" borderId="3" xfId="0" applyNumberFormat="1" applyFont="1" applyFill="1" applyBorder="1" applyAlignment="1">
      <alignment horizontal="center" vertical="center" wrapText="1"/>
    </xf>
    <xf numFmtId="49" fontId="49" fillId="2" borderId="3" xfId="0" applyNumberFormat="1" applyFont="1" applyFill="1" applyBorder="1" applyAlignment="1">
      <alignment vertical="center" wrapText="1"/>
    </xf>
    <xf numFmtId="49" fontId="49" fillId="2" borderId="4" xfId="0" applyNumberFormat="1" applyFont="1" applyFill="1" applyBorder="1" applyAlignment="1">
      <alignment vertical="center" wrapText="1"/>
    </xf>
    <xf numFmtId="49" fontId="49" fillId="2" borderId="15" xfId="0" applyNumberFormat="1" applyFont="1" applyFill="1" applyBorder="1" applyAlignment="1">
      <alignment horizontal="center" vertical="center" wrapText="1"/>
    </xf>
    <xf numFmtId="49" fontId="49"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49" fontId="21" fillId="2" borderId="5" xfId="0"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49" fontId="11" fillId="2" borderId="5" xfId="0" applyNumberFormat="1" applyFont="1" applyFill="1" applyBorder="1" applyAlignment="1" applyProtection="1">
      <alignment horizontal="center" vertical="center" wrapText="1" readingOrder="1"/>
      <protection locked="0"/>
    </xf>
    <xf numFmtId="49" fontId="11" fillId="2" borderId="4" xfId="0" applyNumberFormat="1" applyFont="1" applyFill="1" applyBorder="1" applyAlignment="1" applyProtection="1">
      <alignment horizontal="center" vertical="center" wrapText="1" readingOrder="1"/>
      <protection locked="0"/>
    </xf>
    <xf numFmtId="49" fontId="20" fillId="2" borderId="5" xfId="0" applyNumberFormat="1" applyFont="1" applyFill="1" applyBorder="1" applyAlignment="1" applyProtection="1">
      <alignment horizontal="center" vertical="center" wrapText="1" readingOrder="1"/>
      <protection locked="0"/>
    </xf>
    <xf numFmtId="49" fontId="20" fillId="2" borderId="4" xfId="0" applyNumberFormat="1" applyFont="1" applyFill="1" applyBorder="1" applyAlignment="1" applyProtection="1">
      <alignment horizontal="center" vertical="center" wrapText="1" readingOrder="1"/>
      <protection locked="0"/>
    </xf>
    <xf numFmtId="49" fontId="20" fillId="2" borderId="5" xfId="0" applyNumberFormat="1" applyFont="1" applyFill="1" applyBorder="1" applyAlignment="1" applyProtection="1">
      <alignment horizontal="center" vertical="center" wrapText="1"/>
      <protection locked="0"/>
    </xf>
    <xf numFmtId="49" fontId="20" fillId="2" borderId="4" xfId="0" applyNumberFormat="1" applyFont="1" applyFill="1" applyBorder="1" applyAlignment="1" applyProtection="1">
      <alignment horizontal="center" vertical="center" wrapText="1"/>
      <protection locked="0"/>
    </xf>
    <xf numFmtId="49" fontId="71" fillId="2" borderId="5" xfId="0" applyNumberFormat="1" applyFont="1" applyFill="1" applyBorder="1" applyAlignment="1" applyProtection="1">
      <alignment horizontal="center" vertical="center" wrapText="1"/>
      <protection locked="0"/>
    </xf>
    <xf numFmtId="49" fontId="71" fillId="2" borderId="4"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11" fillId="2" borderId="5" xfId="0" applyNumberFormat="1"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4" xfId="0" applyFont="1" applyFill="1" applyBorder="1" applyAlignment="1">
      <alignment horizontal="center" vertical="center" wrapText="1"/>
    </xf>
    <xf numFmtId="49" fontId="46" fillId="2" borderId="5" xfId="0" applyNumberFormat="1" applyFont="1" applyFill="1" applyBorder="1" applyAlignment="1">
      <alignment horizontal="center" vertical="center" wrapText="1"/>
    </xf>
    <xf numFmtId="49" fontId="46" fillId="2" borderId="4" xfId="0" applyNumberFormat="1" applyFont="1" applyFill="1" applyBorder="1" applyAlignment="1">
      <alignment horizontal="center" vertical="center" wrapText="1"/>
    </xf>
    <xf numFmtId="0" fontId="45" fillId="2" borderId="0" xfId="0" applyFont="1" applyFill="1" applyAlignment="1">
      <alignment horizontal="center" vertical="center"/>
    </xf>
    <xf numFmtId="0" fontId="45" fillId="2" borderId="0" xfId="0" applyFont="1" applyFill="1" applyAlignment="1">
      <alignment horizontal="left" vertical="center"/>
    </xf>
    <xf numFmtId="0" fontId="45" fillId="2" borderId="0" xfId="0" applyFont="1" applyFill="1" applyAlignment="1">
      <alignment horizontal="center" vertical="center" wrapText="1"/>
    </xf>
    <xf numFmtId="1" fontId="11" fillId="2" borderId="5"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49" fontId="49" fillId="2" borderId="4" xfId="0" applyNumberFormat="1" applyFont="1" applyFill="1" applyBorder="1" applyAlignment="1">
      <alignment horizontal="center" vertical="center" wrapText="1"/>
    </xf>
    <xf numFmtId="49" fontId="49" fillId="2" borderId="5" xfId="0" applyNumberFormat="1" applyFont="1" applyFill="1" applyBorder="1" applyAlignment="1">
      <alignment vertical="center" wrapText="1"/>
    </xf>
    <xf numFmtId="49" fontId="16" fillId="2" borderId="5" xfId="0" applyNumberFormat="1" applyFont="1" applyFill="1" applyBorder="1" applyAlignment="1">
      <alignment vertical="center" wrapText="1"/>
    </xf>
    <xf numFmtId="49" fontId="49" fillId="2" borderId="15" xfId="0" applyNumberFormat="1" applyFont="1" applyFill="1" applyBorder="1" applyAlignment="1">
      <alignment vertical="center" wrapText="1"/>
    </xf>
    <xf numFmtId="0" fontId="20" fillId="2" borderId="15" xfId="0" applyFont="1" applyFill="1" applyBorder="1" applyAlignment="1">
      <alignment horizontal="center" vertical="center" wrapText="1"/>
    </xf>
    <xf numFmtId="49" fontId="23" fillId="2" borderId="6" xfId="0" applyNumberFormat="1" applyFont="1" applyFill="1" applyBorder="1" applyAlignment="1">
      <alignment horizontal="left" vertical="top" wrapText="1"/>
    </xf>
    <xf numFmtId="49" fontId="23" fillId="2" borderId="2" xfId="0" applyNumberFormat="1" applyFont="1" applyFill="1" applyBorder="1" applyAlignment="1">
      <alignment horizontal="left" vertical="top" wrapText="1"/>
    </xf>
    <xf numFmtId="49" fontId="23" fillId="2" borderId="7" xfId="0" applyNumberFormat="1" applyFont="1" applyFill="1" applyBorder="1" applyAlignment="1">
      <alignment horizontal="left" vertical="top" wrapText="1"/>
    </xf>
    <xf numFmtId="49" fontId="11" fillId="2" borderId="3" xfId="0" applyNumberFormat="1" applyFont="1" applyFill="1" applyBorder="1" applyAlignment="1">
      <alignment vertical="center" wrapText="1"/>
    </xf>
    <xf numFmtId="49" fontId="20" fillId="2" borderId="4" xfId="0" applyNumberFormat="1" applyFont="1" applyFill="1" applyBorder="1" applyAlignment="1">
      <alignment horizontal="left" vertical="center" wrapText="1"/>
    </xf>
    <xf numFmtId="49" fontId="20" fillId="2" borderId="15" xfId="0" applyNumberFormat="1" applyFont="1" applyFill="1" applyBorder="1" applyAlignment="1">
      <alignment horizontal="center" vertical="center" wrapText="1"/>
    </xf>
    <xf numFmtId="49" fontId="55" fillId="2" borderId="3" xfId="0" applyNumberFormat="1" applyFont="1" applyFill="1" applyBorder="1" applyAlignment="1">
      <alignment vertical="center" wrapText="1"/>
    </xf>
    <xf numFmtId="49" fontId="68" fillId="2" borderId="3" xfId="0" applyNumberFormat="1" applyFont="1" applyFill="1" applyBorder="1" applyAlignment="1">
      <alignment vertical="center" wrapText="1"/>
    </xf>
    <xf numFmtId="49" fontId="53" fillId="2" borderId="3" xfId="0" applyNumberFormat="1" applyFont="1" applyFill="1" applyBorder="1" applyAlignment="1">
      <alignment vertical="center" wrapText="1"/>
    </xf>
    <xf numFmtId="49" fontId="70" fillId="2" borderId="3" xfId="0" applyNumberFormat="1" applyFont="1" applyFill="1" applyBorder="1" applyAlignment="1">
      <alignment vertical="center" wrapText="1"/>
    </xf>
    <xf numFmtId="0" fontId="11" fillId="2" borderId="15" xfId="0" applyFont="1" applyFill="1" applyBorder="1" applyAlignment="1">
      <alignment horizontal="center" vertical="center" wrapText="1"/>
    </xf>
    <xf numFmtId="49" fontId="11" fillId="2" borderId="15"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top" wrapText="1"/>
    </xf>
    <xf numFmtId="49" fontId="11" fillId="2" borderId="4" xfId="0" applyNumberFormat="1" applyFont="1" applyFill="1" applyBorder="1" applyAlignment="1">
      <alignment horizontal="center" vertical="top"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45" fillId="2" borderId="0" xfId="0" applyNumberFormat="1" applyFont="1" applyFill="1" applyAlignment="1">
      <alignment horizontal="center" vertical="center" wrapText="1"/>
    </xf>
    <xf numFmtId="49" fontId="45" fillId="2" borderId="0" xfId="0" applyNumberFormat="1" applyFont="1" applyFill="1" applyAlignment="1">
      <alignment vertical="center" wrapText="1"/>
    </xf>
    <xf numFmtId="49" fontId="34" fillId="2" borderId="0" xfId="0" applyNumberFormat="1" applyFont="1" applyFill="1" applyAlignment="1">
      <alignment vertical="center" wrapText="1"/>
    </xf>
    <xf numFmtId="49" fontId="34"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50" fillId="2" borderId="0" xfId="0" applyNumberFormat="1" applyFont="1" applyFill="1" applyAlignment="1">
      <alignment horizontal="center" vertical="center" wrapText="1"/>
    </xf>
    <xf numFmtId="49" fontId="34" fillId="2" borderId="0" xfId="0" applyNumberFormat="1" applyFont="1" applyFill="1" applyAlignment="1">
      <alignment horizontal="center" wrapText="1"/>
    </xf>
    <xf numFmtId="49" fontId="48" fillId="2" borderId="0" xfId="0" applyNumberFormat="1" applyFont="1" applyFill="1" applyAlignment="1">
      <alignment horizontal="center" vertical="center" wrapText="1"/>
    </xf>
    <xf numFmtId="0" fontId="33" fillId="2" borderId="0" xfId="0" applyFont="1" applyFill="1" applyAlignment="1">
      <alignment horizontal="center" vertical="center" wrapText="1"/>
    </xf>
    <xf numFmtId="0" fontId="14" fillId="2" borderId="0" xfId="0" applyFont="1" applyFill="1" applyAlignment="1">
      <alignment horizontal="center" vertical="center" wrapText="1"/>
    </xf>
    <xf numFmtId="0" fontId="39" fillId="2" borderId="0" xfId="0" applyFont="1" applyFill="1" applyAlignment="1">
      <alignment horizontal="center" vertical="center" wrapText="1"/>
    </xf>
    <xf numFmtId="49" fontId="70" fillId="2" borderId="3" xfId="0" applyNumberFormat="1" applyFont="1" applyFill="1" applyBorder="1" applyAlignment="1">
      <alignment horizontal="center" vertical="center" wrapText="1"/>
    </xf>
    <xf numFmtId="49" fontId="55" fillId="2" borderId="3" xfId="0" applyNumberFormat="1" applyFont="1" applyFill="1" applyBorder="1" applyAlignment="1">
      <alignment horizontal="center" vertical="center" wrapText="1"/>
    </xf>
    <xf numFmtId="49" fontId="53" fillId="2" borderId="5" xfId="0" applyNumberFormat="1" applyFont="1" applyFill="1" applyBorder="1" applyAlignment="1">
      <alignment horizontal="center" vertical="center" wrapText="1"/>
    </xf>
    <xf numFmtId="49" fontId="53" fillId="2" borderId="4" xfId="0" applyNumberFormat="1" applyFont="1" applyFill="1" applyBorder="1" applyAlignment="1">
      <alignment horizontal="center" vertical="center" wrapText="1"/>
    </xf>
    <xf numFmtId="49" fontId="11" fillId="2" borderId="4" xfId="0" applyNumberFormat="1" applyFont="1" applyFill="1" applyBorder="1" applyAlignment="1">
      <alignment vertical="center" wrapText="1"/>
    </xf>
    <xf numFmtId="49" fontId="23" fillId="2" borderId="3" xfId="0" applyNumberFormat="1" applyFont="1" applyFill="1" applyBorder="1" applyAlignment="1">
      <alignment horizontal="left" vertical="top" wrapText="1"/>
    </xf>
    <xf numFmtId="49" fontId="11" fillId="2" borderId="15" xfId="0" applyNumberFormat="1" applyFont="1" applyFill="1" applyBorder="1" applyAlignment="1">
      <alignment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3" xfId="6" applyFont="1" applyFill="1" applyBorder="1" applyAlignment="1" applyProtection="1">
      <alignment horizontal="center" vertical="center" wrapText="1"/>
      <protection locked="0"/>
    </xf>
    <xf numFmtId="0" fontId="31" fillId="2" borderId="3" xfId="6" applyFont="1" applyFill="1" applyBorder="1" applyAlignment="1" applyProtection="1">
      <alignment horizontal="center" textRotation="90" wrapText="1"/>
      <protection locked="0"/>
    </xf>
    <xf numFmtId="0" fontId="29" fillId="2" borderId="3" xfId="6" applyFont="1" applyFill="1" applyBorder="1" applyAlignment="1" applyProtection="1">
      <alignment horizontal="center" vertical="center" wrapText="1"/>
      <protection locked="0"/>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1" fillId="2" borderId="3" xfId="0" applyFont="1" applyFill="1" applyBorder="1" applyAlignment="1" applyProtection="1">
      <alignment vertical="center" wrapText="1"/>
      <protection locked="0"/>
    </xf>
    <xf numFmtId="0" fontId="11"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9" fontId="31" fillId="2" borderId="5" xfId="0" applyNumberFormat="1" applyFont="1" applyFill="1" applyBorder="1" applyAlignment="1">
      <alignment horizontal="center" vertical="center"/>
    </xf>
    <xf numFmtId="9" fontId="31" fillId="2" borderId="4" xfId="0" applyNumberFormat="1"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11" fillId="2" borderId="3" xfId="0" applyFont="1" applyFill="1" applyBorder="1" applyAlignment="1">
      <alignment vertical="center" wrapText="1"/>
    </xf>
    <xf numFmtId="172" fontId="31" fillId="2" borderId="5" xfId="0" applyNumberFormat="1" applyFont="1" applyFill="1" applyBorder="1" applyAlignment="1">
      <alignment horizontal="center" vertical="center" wrapText="1"/>
    </xf>
    <xf numFmtId="172" fontId="31" fillId="2" borderId="4" xfId="0" applyNumberFormat="1" applyFont="1" applyFill="1" applyBorder="1" applyAlignment="1">
      <alignment horizontal="center" vertical="center" wrapText="1"/>
    </xf>
    <xf numFmtId="0" fontId="31" fillId="2" borderId="3" xfId="0" applyFont="1" applyFill="1" applyBorder="1" applyAlignment="1">
      <alignment horizontal="center" textRotation="90" wrapText="1"/>
    </xf>
    <xf numFmtId="0" fontId="37" fillId="2" borderId="0" xfId="0" applyFont="1" applyFill="1" applyAlignment="1">
      <alignment horizontal="center"/>
    </xf>
    <xf numFmtId="0" fontId="11" fillId="2" borderId="3" xfId="0" applyFont="1" applyFill="1" applyBorder="1" applyAlignment="1">
      <alignment horizontal="center" vertical="center" wrapText="1"/>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49" fontId="55" fillId="2" borderId="5" xfId="0" applyNumberFormat="1" applyFont="1" applyFill="1" applyBorder="1" applyAlignment="1">
      <alignment vertical="center" wrapText="1"/>
    </xf>
    <xf numFmtId="49" fontId="55" fillId="2" borderId="15" xfId="0" applyNumberFormat="1" applyFont="1" applyFill="1" applyBorder="1" applyAlignment="1">
      <alignment vertical="center" wrapText="1"/>
    </xf>
    <xf numFmtId="49" fontId="70" fillId="2" borderId="15" xfId="0" applyNumberFormat="1" applyFont="1" applyFill="1" applyBorder="1" applyAlignment="1">
      <alignment vertical="center" wrapText="1"/>
    </xf>
    <xf numFmtId="49" fontId="55" fillId="2" borderId="4" xfId="0" applyNumberFormat="1" applyFont="1" applyFill="1" applyBorder="1" applyAlignment="1">
      <alignment vertical="center" wrapText="1"/>
    </xf>
    <xf numFmtId="49" fontId="53" fillId="2" borderId="5" xfId="0" applyNumberFormat="1" applyFont="1" applyFill="1" applyBorder="1" applyAlignment="1">
      <alignment vertical="center" wrapText="1"/>
    </xf>
    <xf numFmtId="49" fontId="53" fillId="2" borderId="15" xfId="0" applyNumberFormat="1" applyFont="1" applyFill="1" applyBorder="1" applyAlignment="1">
      <alignment vertical="center" wrapText="1"/>
    </xf>
    <xf numFmtId="49" fontId="68" fillId="2" borderId="15" xfId="0" applyNumberFormat="1" applyFont="1" applyFill="1" applyBorder="1" applyAlignment="1">
      <alignment vertical="center" wrapText="1"/>
    </xf>
    <xf numFmtId="49" fontId="53" fillId="2" borderId="4" xfId="0" applyNumberFormat="1" applyFont="1" applyFill="1" applyBorder="1" applyAlignment="1">
      <alignment vertical="center" wrapText="1"/>
    </xf>
    <xf numFmtId="0" fontId="29" fillId="2" borderId="3" xfId="6" applyFont="1" applyFill="1" applyBorder="1" applyAlignment="1" applyProtection="1">
      <alignment horizont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0" fontId="19" fillId="2" borderId="3" xfId="0" applyFont="1" applyFill="1" applyBorder="1" applyAlignment="1">
      <alignment horizontal="center" vertical="center" wrapText="1"/>
    </xf>
    <xf numFmtId="0" fontId="26" fillId="2" borderId="3" xfId="0" applyFont="1" applyFill="1" applyBorder="1" applyAlignment="1">
      <alignment horizontal="center"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37" fillId="2" borderId="6"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wrapText="1"/>
      <protection locked="0"/>
    </xf>
    <xf numFmtId="0" fontId="37" fillId="2" borderId="3" xfId="0" applyFont="1" applyFill="1" applyBorder="1" applyAlignment="1" applyProtection="1">
      <alignment horizontal="center" vertical="center" wrapText="1"/>
      <protection locked="0"/>
    </xf>
    <xf numFmtId="0" fontId="37" fillId="2" borderId="5" xfId="6" applyFont="1" applyFill="1" applyBorder="1" applyAlignment="1" applyProtection="1">
      <alignment horizontal="center" textRotation="90" wrapText="1"/>
      <protection locked="0"/>
    </xf>
    <xf numFmtId="0" fontId="37" fillId="2" borderId="4" xfId="6" applyFont="1" applyFill="1" applyBorder="1" applyAlignment="1" applyProtection="1">
      <alignment horizontal="center" textRotation="90" wrapText="1"/>
      <protection locked="0"/>
    </xf>
    <xf numFmtId="0" fontId="37" fillId="2" borderId="3" xfId="6" applyFont="1" applyFill="1" applyBorder="1" applyAlignment="1" applyProtection="1">
      <alignment horizontal="center" textRotation="90" wrapText="1"/>
      <protection locked="0"/>
    </xf>
    <xf numFmtId="0" fontId="37" fillId="2" borderId="3" xfId="6" applyFont="1" applyFill="1" applyBorder="1" applyAlignment="1" applyProtection="1">
      <alignment horizontal="center" vertical="center" wrapText="1"/>
      <protection locked="0"/>
    </xf>
    <xf numFmtId="0" fontId="40" fillId="2" borderId="5" xfId="4" applyFont="1" applyFill="1" applyBorder="1" applyAlignment="1">
      <alignment horizontal="left" textRotation="90"/>
    </xf>
    <xf numFmtId="0" fontId="40" fillId="2" borderId="4" xfId="4" applyFont="1" applyFill="1" applyBorder="1" applyAlignment="1">
      <alignment horizontal="left" textRotation="90"/>
    </xf>
    <xf numFmtId="0" fontId="40" fillId="2" borderId="5" xfId="4" applyFont="1" applyFill="1" applyBorder="1" applyAlignment="1">
      <alignment horizontal="left" textRotation="90" wrapText="1"/>
    </xf>
    <xf numFmtId="0" fontId="40" fillId="2" borderId="4" xfId="4" applyFont="1" applyFill="1" applyBorder="1" applyAlignment="1">
      <alignment horizontal="left" textRotation="90" wrapText="1"/>
    </xf>
    <xf numFmtId="0" fontId="37" fillId="2" borderId="3" xfId="0" applyFont="1" applyFill="1" applyBorder="1" applyAlignment="1" applyProtection="1">
      <alignment horizontal="center" wrapText="1"/>
      <protection locked="0"/>
    </xf>
    <xf numFmtId="0" fontId="37" fillId="2" borderId="3" xfId="0" applyFont="1" applyFill="1" applyBorder="1" applyAlignment="1" applyProtection="1">
      <alignment horizontal="center" vertical="top" wrapText="1"/>
      <protection locked="0"/>
    </xf>
    <xf numFmtId="0" fontId="37" fillId="2" borderId="5"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protection locked="0"/>
    </xf>
    <xf numFmtId="0" fontId="37" fillId="2" borderId="6" xfId="6" applyFont="1" applyFill="1" applyBorder="1" applyAlignment="1" applyProtection="1">
      <alignment horizontal="center" vertical="center" wrapText="1"/>
      <protection locked="0"/>
    </xf>
    <xf numFmtId="0" fontId="37" fillId="2" borderId="7" xfId="6" applyFont="1" applyFill="1" applyBorder="1" applyAlignment="1" applyProtection="1">
      <alignment horizontal="center" vertical="center" wrapText="1"/>
      <protection locked="0"/>
    </xf>
    <xf numFmtId="0" fontId="63" fillId="2" borderId="3" xfId="0" applyFont="1" applyFill="1" applyBorder="1" applyAlignment="1" applyProtection="1">
      <alignment horizontal="center" vertical="top" wrapText="1"/>
      <protection locked="0"/>
    </xf>
    <xf numFmtId="0" fontId="23" fillId="2" borderId="3" xfId="0" applyFont="1" applyFill="1" applyBorder="1" applyAlignment="1" applyProtection="1">
      <alignment horizontal="center" vertical="top" wrapText="1"/>
      <protection locked="0"/>
    </xf>
    <xf numFmtId="1" fontId="37" fillId="2" borderId="3" xfId="0" applyNumberFormat="1" applyFont="1" applyFill="1" applyBorder="1" applyAlignment="1">
      <alignment horizontal="center" vertical="top" wrapText="1"/>
    </xf>
    <xf numFmtId="49" fontId="37" fillId="2" borderId="3" xfId="0" applyNumberFormat="1" applyFont="1" applyFill="1" applyBorder="1" applyAlignment="1" applyProtection="1">
      <alignment horizontal="center" vertical="center" wrapText="1"/>
      <protection locked="0"/>
    </xf>
    <xf numFmtId="0" fontId="37" fillId="2" borderId="3" xfId="6" applyFont="1" applyFill="1" applyBorder="1" applyAlignment="1" applyProtection="1">
      <alignment horizontal="center" wrapText="1"/>
      <protection locked="0"/>
    </xf>
    <xf numFmtId="0" fontId="37" fillId="2" borderId="6" xfId="0" applyFont="1" applyFill="1" applyBorder="1" applyAlignment="1" applyProtection="1">
      <alignment horizontal="center" wrapText="1"/>
      <protection locked="0"/>
    </xf>
    <xf numFmtId="0" fontId="37" fillId="2" borderId="2" xfId="0" applyFont="1" applyFill="1" applyBorder="1" applyAlignment="1" applyProtection="1">
      <alignment horizontal="center" wrapText="1"/>
      <protection locked="0"/>
    </xf>
    <xf numFmtId="0" fontId="11" fillId="2" borderId="9"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11" xfId="0" applyFont="1" applyFill="1" applyBorder="1" applyAlignment="1">
      <alignment horizontal="center" vertical="center" wrapText="1"/>
    </xf>
    <xf numFmtId="49" fontId="68" fillId="2" borderId="5" xfId="0" applyNumberFormat="1" applyFont="1" applyFill="1" applyBorder="1" applyAlignment="1">
      <alignment vertical="center" wrapText="1"/>
    </xf>
    <xf numFmtId="49" fontId="16" fillId="2" borderId="15" xfId="0" applyNumberFormat="1" applyFont="1" applyFill="1" applyBorder="1" applyAlignment="1">
      <alignment vertical="center" wrapText="1"/>
    </xf>
    <xf numFmtId="1" fontId="23" fillId="2" borderId="5"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49" fontId="56" fillId="2" borderId="5" xfId="0" applyNumberFormat="1" applyFont="1" applyFill="1" applyBorder="1" applyAlignment="1">
      <alignment horizontal="center" vertical="center" wrapText="1"/>
    </xf>
    <xf numFmtId="49" fontId="56" fillId="2" borderId="4"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vertical="center" wrapText="1"/>
    </xf>
    <xf numFmtId="0" fontId="23" fillId="2" borderId="16" xfId="0" applyFont="1" applyFill="1" applyBorder="1" applyAlignment="1">
      <alignment horizontal="center" vertical="center" wrapText="1"/>
    </xf>
    <xf numFmtId="0" fontId="23" fillId="2" borderId="12" xfId="0" applyFont="1" applyFill="1" applyBorder="1" applyAlignment="1">
      <alignment vertical="center" wrapText="1"/>
    </xf>
    <xf numFmtId="0" fontId="23" fillId="2" borderId="1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5" xfId="0" applyFont="1" applyFill="1" applyBorder="1" applyAlignment="1" applyProtection="1">
      <alignment horizontal="center" vertical="top" wrapText="1"/>
      <protection locked="0"/>
    </xf>
    <xf numFmtId="0" fontId="23" fillId="2" borderId="15" xfId="0" applyFont="1" applyFill="1" applyBorder="1" applyAlignment="1" applyProtection="1">
      <alignment horizontal="center" vertical="top" wrapText="1"/>
      <protection locked="0"/>
    </xf>
    <xf numFmtId="0" fontId="23" fillId="2" borderId="4" xfId="0" applyFont="1" applyFill="1" applyBorder="1" applyAlignment="1" applyProtection="1">
      <alignment horizontal="center" vertical="top" wrapText="1"/>
      <protection locked="0"/>
    </xf>
    <xf numFmtId="0" fontId="37" fillId="2" borderId="3" xfId="6" applyFont="1" applyFill="1" applyBorder="1" applyAlignment="1">
      <alignment horizontal="center" vertical="center" wrapText="1"/>
    </xf>
    <xf numFmtId="0" fontId="64" fillId="2" borderId="6" xfId="0" applyFont="1" applyFill="1" applyBorder="1" applyAlignment="1" applyProtection="1">
      <alignment horizontal="center" vertical="center" wrapText="1"/>
      <protection locked="0"/>
    </xf>
    <xf numFmtId="0" fontId="64" fillId="2" borderId="2" xfId="0"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40" fillId="2" borderId="7" xfId="0" applyFont="1" applyFill="1" applyBorder="1" applyAlignment="1" applyProtection="1">
      <alignment horizontal="center" vertical="center" wrapText="1"/>
      <protection locked="0"/>
    </xf>
    <xf numFmtId="0" fontId="23" fillId="2" borderId="5"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40" fillId="2" borderId="8" xfId="4" applyFont="1" applyFill="1" applyBorder="1" applyAlignment="1">
      <alignment horizontal="left" textRotation="90"/>
    </xf>
    <xf numFmtId="0" fontId="40" fillId="2" borderId="10" xfId="4" applyFont="1" applyFill="1" applyBorder="1" applyAlignment="1">
      <alignment horizontal="left" textRotation="90"/>
    </xf>
    <xf numFmtId="0" fontId="23" fillId="2" borderId="9" xfId="0" applyFont="1" applyFill="1" applyBorder="1" applyAlignment="1">
      <alignment horizontal="center" vertical="center" wrapText="1"/>
    </xf>
    <xf numFmtId="0" fontId="23" fillId="2" borderId="12" xfId="0" applyFont="1" applyFill="1" applyBorder="1" applyAlignment="1">
      <alignment horizontal="center" vertical="center" wrapText="1"/>
    </xf>
    <xf numFmtId="49" fontId="40" fillId="2" borderId="5" xfId="0" applyNumberFormat="1" applyFont="1" applyFill="1" applyBorder="1" applyAlignment="1">
      <alignment horizontal="left" textRotation="90" wrapText="1"/>
    </xf>
    <xf numFmtId="49" fontId="40" fillId="2" borderId="4" xfId="0" applyNumberFormat="1" applyFont="1" applyFill="1" applyBorder="1" applyAlignment="1">
      <alignment horizontal="left" textRotation="90" wrapText="1"/>
    </xf>
    <xf numFmtId="0" fontId="23" fillId="2" borderId="5"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5" xfId="0" applyFont="1" applyFill="1" applyBorder="1" applyAlignment="1">
      <alignment horizontal="center" vertical="top" wrapText="1"/>
    </xf>
    <xf numFmtId="0" fontId="23" fillId="2" borderId="15" xfId="0" applyFont="1" applyFill="1" applyBorder="1" applyAlignment="1">
      <alignment horizontal="center" vertical="top" wrapText="1"/>
    </xf>
    <xf numFmtId="0" fontId="23" fillId="2" borderId="4" xfId="0" applyFont="1" applyFill="1" applyBorder="1" applyAlignment="1">
      <alignment horizontal="center" vertical="top" wrapText="1"/>
    </xf>
    <xf numFmtId="49" fontId="64" fillId="2" borderId="3" xfId="0" applyNumberFormat="1" applyFont="1" applyFill="1" applyBorder="1" applyAlignment="1">
      <alignment horizontal="center" vertical="center" wrapText="1"/>
    </xf>
    <xf numFmtId="49" fontId="42" fillId="2" borderId="3" xfId="0" applyNumberFormat="1" applyFont="1" applyFill="1" applyBorder="1" applyAlignment="1">
      <alignment vertical="center" wrapText="1"/>
    </xf>
    <xf numFmtId="49" fontId="19" fillId="2" borderId="1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49" fontId="31" fillId="2" borderId="15" xfId="0" applyNumberFormat="1" applyFont="1" applyFill="1" applyBorder="1" applyAlignment="1">
      <alignment horizontal="center" vertical="center" wrapText="1"/>
    </xf>
    <xf numFmtId="49" fontId="31" fillId="2" borderId="4" xfId="0" applyNumberFormat="1" applyFont="1" applyFill="1" applyBorder="1" applyAlignment="1">
      <alignment horizontal="center" vertical="center" wrapText="1"/>
    </xf>
    <xf numFmtId="1" fontId="37" fillId="2" borderId="3" xfId="0" applyNumberFormat="1" applyFont="1" applyFill="1" applyBorder="1" applyAlignment="1">
      <alignment vertical="center" wrapText="1"/>
    </xf>
    <xf numFmtId="49" fontId="11" fillId="2" borderId="6" xfId="0" applyNumberFormat="1" applyFont="1" applyFill="1" applyBorder="1" applyAlignment="1">
      <alignment vertical="center" wrapText="1"/>
    </xf>
    <xf numFmtId="49" fontId="11" fillId="2" borderId="2" xfId="0" applyNumberFormat="1" applyFont="1" applyFill="1" applyBorder="1" applyAlignment="1">
      <alignment vertical="center" wrapText="1"/>
    </xf>
    <xf numFmtId="49" fontId="11" fillId="2" borderId="7" xfId="0" applyNumberFormat="1" applyFont="1" applyFill="1" applyBorder="1" applyAlignment="1">
      <alignment vertical="center" wrapText="1"/>
    </xf>
    <xf numFmtId="0" fontId="23" fillId="2" borderId="3" xfId="0" applyFont="1" applyFill="1" applyBorder="1" applyAlignment="1">
      <alignment horizontal="left" vertical="center" wrapText="1"/>
    </xf>
    <xf numFmtId="0" fontId="23" fillId="2" borderId="3" xfId="0" applyFont="1" applyFill="1" applyBorder="1" applyAlignment="1">
      <alignment vertical="center" wrapText="1"/>
    </xf>
    <xf numFmtId="0" fontId="58" fillId="2" borderId="9" xfId="6" applyFont="1" applyFill="1" applyBorder="1" applyAlignment="1" applyProtection="1">
      <alignment horizontal="center" vertical="center" textRotation="90" wrapText="1"/>
      <protection locked="0"/>
    </xf>
    <xf numFmtId="0" fontId="58" fillId="2" borderId="12" xfId="6" applyFont="1" applyFill="1" applyBorder="1" applyAlignment="1" applyProtection="1">
      <alignment horizontal="center" vertical="center" textRotation="90" wrapText="1"/>
      <protection locked="0"/>
    </xf>
    <xf numFmtId="0" fontId="58" fillId="2" borderId="11" xfId="6" applyFont="1" applyFill="1" applyBorder="1" applyAlignment="1" applyProtection="1">
      <alignment horizontal="center" vertical="center" textRotation="90" wrapText="1"/>
      <protection locked="0"/>
    </xf>
    <xf numFmtId="0" fontId="68" fillId="2" borderId="6" xfId="0" applyFont="1" applyFill="1" applyBorder="1" applyAlignment="1" applyProtection="1">
      <alignment horizontal="center" vertical="center" wrapText="1"/>
      <protection locked="0"/>
    </xf>
    <xf numFmtId="0" fontId="68" fillId="2" borderId="2" xfId="0" applyFont="1" applyFill="1" applyBorder="1" applyAlignment="1" applyProtection="1">
      <alignment vertical="center" wrapText="1"/>
      <protection locked="0"/>
    </xf>
    <xf numFmtId="0" fontId="35" fillId="2" borderId="2" xfId="0" applyFont="1" applyFill="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0" fontId="58" fillId="2" borderId="5" xfId="6" applyFont="1" applyFill="1" applyBorder="1" applyAlignment="1" applyProtection="1">
      <alignment horizontal="center" textRotation="90" wrapText="1"/>
      <protection locked="0"/>
    </xf>
    <xf numFmtId="0" fontId="58" fillId="2" borderId="15" xfId="6" applyFont="1" applyFill="1" applyBorder="1" applyAlignment="1" applyProtection="1">
      <alignment horizontal="center" textRotation="90" wrapText="1"/>
      <protection locked="0"/>
    </xf>
    <xf numFmtId="0" fontId="58" fillId="2" borderId="4" xfId="6" applyFont="1" applyFill="1" applyBorder="1" applyAlignment="1" applyProtection="1">
      <alignment horizontal="center" textRotation="90" wrapText="1"/>
      <protection locked="0"/>
    </xf>
    <xf numFmtId="0" fontId="23" fillId="2" borderId="3" xfId="0"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top" wrapText="1"/>
      <protection locked="0"/>
    </xf>
    <xf numFmtId="0" fontId="29" fillId="2" borderId="7" xfId="6" applyFont="1" applyFill="1" applyBorder="1" applyAlignment="1" applyProtection="1">
      <alignment horizontal="center" vertical="top" wrapText="1"/>
      <protection locked="0"/>
    </xf>
    <xf numFmtId="0" fontId="23" fillId="2" borderId="0" xfId="0" applyFont="1" applyFill="1" applyAlignment="1">
      <alignment horizontal="center" vertical="center" wrapText="1"/>
    </xf>
    <xf numFmtId="0" fontId="30" fillId="2" borderId="8"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0"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68" fillId="2" borderId="6"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29" fillId="2" borderId="16" xfId="6" applyFont="1" applyFill="1" applyBorder="1" applyAlignment="1" applyProtection="1">
      <alignment horizontal="center" vertical="center" wrapText="1"/>
      <protection locked="0"/>
    </xf>
    <xf numFmtId="0" fontId="29" fillId="2" borderId="0" xfId="6" applyFont="1" applyFill="1" applyAlignment="1" applyProtection="1">
      <alignment horizontal="center" vertical="center" wrapText="1"/>
      <protection locked="0"/>
    </xf>
    <xf numFmtId="0" fontId="33" fillId="2" borderId="0" xfId="0" applyFont="1" applyFill="1" applyAlignment="1">
      <alignment horizontal="left" vertical="center" wrapText="1"/>
    </xf>
    <xf numFmtId="0" fontId="37" fillId="2" borderId="3" xfId="6" applyFont="1" applyFill="1" applyBorder="1" applyAlignment="1" applyProtection="1">
      <alignment horizontal="left" vertical="center" wrapText="1"/>
      <protection locked="0"/>
    </xf>
    <xf numFmtId="0" fontId="40" fillId="2" borderId="9" xfId="4" applyFont="1" applyFill="1" applyBorder="1" applyAlignment="1">
      <alignment horizontal="left" textRotation="90"/>
    </xf>
    <xf numFmtId="0" fontId="40" fillId="2" borderId="11" xfId="4" applyFont="1" applyFill="1" applyBorder="1" applyAlignment="1">
      <alignment horizontal="left" textRotation="90"/>
    </xf>
    <xf numFmtId="0" fontId="64" fillId="2" borderId="3" xfId="0" applyFont="1" applyFill="1" applyBorder="1" applyAlignment="1">
      <alignment horizontal="center" vertical="center" wrapText="1"/>
    </xf>
    <xf numFmtId="0" fontId="64" fillId="2" borderId="3" xfId="0" applyFont="1" applyFill="1" applyBorder="1" applyAlignment="1">
      <alignment vertical="center" wrapText="1"/>
    </xf>
    <xf numFmtId="0" fontId="23" fillId="2" borderId="6" xfId="0" applyFont="1" applyFill="1" applyBorder="1" applyAlignment="1" applyProtection="1">
      <alignment horizontal="left" vertical="center" wrapText="1"/>
      <protection locked="0"/>
    </xf>
    <xf numFmtId="0" fontId="23" fillId="2"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2" borderId="2"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40" fillId="2" borderId="3" xfId="0" applyFont="1" applyFill="1" applyBorder="1" applyAlignment="1" applyProtection="1">
      <alignment horizontal="center" vertical="center" wrapText="1"/>
      <protection locked="0"/>
    </xf>
    <xf numFmtId="49" fontId="63" fillId="2" borderId="5" xfId="0" applyNumberFormat="1" applyFont="1" applyFill="1" applyBorder="1" applyAlignment="1" applyProtection="1">
      <alignment horizontal="center" vertical="top" wrapText="1"/>
      <protection locked="0"/>
    </xf>
    <xf numFmtId="49" fontId="63" fillId="2" borderId="4" xfId="0" applyNumberFormat="1" applyFont="1" applyFill="1" applyBorder="1" applyAlignment="1" applyProtection="1">
      <alignment horizontal="center" vertical="top" wrapText="1"/>
      <protection locked="0"/>
    </xf>
    <xf numFmtId="0" fontId="63" fillId="2" borderId="3" xfId="0" applyFont="1" applyFill="1" applyBorder="1" applyAlignment="1" applyProtection="1">
      <alignment horizontal="center" vertical="center" wrapText="1"/>
      <protection locked="0"/>
    </xf>
    <xf numFmtId="1" fontId="37" fillId="2" borderId="5" xfId="0" applyNumberFormat="1" applyFont="1" applyFill="1" applyBorder="1" applyAlignment="1">
      <alignment vertical="center" wrapText="1"/>
    </xf>
    <xf numFmtId="1" fontId="37" fillId="2" borderId="4" xfId="0" applyNumberFormat="1" applyFont="1" applyFill="1" applyBorder="1" applyAlignment="1">
      <alignment vertical="center" wrapText="1"/>
    </xf>
    <xf numFmtId="1" fontId="23" fillId="2" borderId="15" xfId="0" applyNumberFormat="1" applyFont="1" applyFill="1" applyBorder="1" applyAlignment="1">
      <alignment horizontal="center" vertical="center" wrapText="1"/>
    </xf>
    <xf numFmtId="1" fontId="37" fillId="2" borderId="15" xfId="0" applyNumberFormat="1" applyFont="1" applyFill="1" applyBorder="1" applyAlignment="1">
      <alignment vertical="center" wrapText="1"/>
    </xf>
    <xf numFmtId="49" fontId="63" fillId="2" borderId="3" xfId="0" applyNumberFormat="1" applyFont="1" applyFill="1" applyBorder="1" applyAlignment="1" applyProtection="1">
      <alignment horizontal="center" vertical="top" wrapText="1"/>
      <protection locked="0"/>
    </xf>
    <xf numFmtId="49" fontId="68" fillId="2" borderId="5" xfId="0" applyNumberFormat="1" applyFont="1" applyFill="1" applyBorder="1" applyAlignment="1">
      <alignment horizontal="center" vertical="center" wrapText="1"/>
    </xf>
    <xf numFmtId="49" fontId="53" fillId="2" borderId="15" xfId="0" applyNumberFormat="1"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49" fontId="69" fillId="2" borderId="5" xfId="30" applyNumberFormat="1" applyFont="1" applyFill="1" applyBorder="1" applyAlignment="1">
      <alignment horizontal="center" vertical="center" wrapText="1"/>
    </xf>
    <xf numFmtId="49" fontId="57" fillId="2" borderId="15" xfId="30" applyNumberFormat="1" applyFont="1" applyFill="1" applyBorder="1" applyAlignment="1">
      <alignment horizontal="center" vertical="center" wrapText="1"/>
    </xf>
    <xf numFmtId="49" fontId="57" fillId="2" borderId="4" xfId="3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H821"/>
  <sheetViews>
    <sheetView tabSelected="1" view="pageBreakPreview" topLeftCell="B1" zoomScale="91" zoomScaleNormal="85" zoomScaleSheetLayoutView="91" workbookViewId="0">
      <pane xSplit="2" ySplit="11" topLeftCell="D740" activePane="bottomRight" state="frozen"/>
      <selection activeCell="B1" sqref="B1"/>
      <selection pane="topRight" activeCell="D1" sqref="D1"/>
      <selection pane="bottomLeft" activeCell="B11" sqref="B11"/>
      <selection pane="bottomRight" activeCell="AD817" sqref="AD817:PA817"/>
    </sheetView>
  </sheetViews>
  <sheetFormatPr defaultRowHeight="15.75"/>
  <cols>
    <col min="1" max="1" width="6.42578125" style="38" hidden="1" customWidth="1"/>
    <col min="2" max="2" width="10.5703125" style="24" hidden="1" customWidth="1"/>
    <col min="3" max="3" width="6.5703125" style="24" customWidth="1"/>
    <col min="4" max="4" width="25.85546875" style="109" customWidth="1"/>
    <col min="5" max="5" width="6.28515625" style="110" customWidth="1"/>
    <col min="6" max="6" width="27.7109375" style="109" hidden="1" customWidth="1"/>
    <col min="7" max="7" width="6.28515625" style="59" hidden="1" customWidth="1"/>
    <col min="8" max="8" width="7" style="59" customWidth="1"/>
    <col min="9" max="9" width="22.5703125" style="110" customWidth="1"/>
    <col min="10" max="10" width="26.7109375" style="110" customWidth="1"/>
    <col min="11" max="11" width="7.5703125" style="63" customWidth="1"/>
    <col min="12" max="12" width="6" style="59" customWidth="1"/>
    <col min="13" max="13" width="6" style="63" customWidth="1"/>
    <col min="14" max="14" width="30.5703125" style="24" hidden="1" customWidth="1"/>
    <col min="15" max="15" width="30.5703125" style="38" hidden="1" customWidth="1"/>
    <col min="16" max="16" width="16.42578125" style="116" hidden="1" customWidth="1"/>
    <col min="17" max="17" width="5.85546875" style="116" hidden="1" customWidth="1"/>
    <col min="18" max="18" width="8.140625" style="64" hidden="1" customWidth="1"/>
    <col min="19" max="20" width="8.140625" style="173" hidden="1" customWidth="1"/>
    <col min="21" max="21" width="8.28515625" style="173" hidden="1" customWidth="1"/>
    <col min="22" max="25" width="8.140625" style="173" hidden="1" customWidth="1"/>
    <col min="26" max="26" width="8.28515625" style="173" hidden="1" customWidth="1"/>
    <col min="27" max="28" width="8.140625" style="173" hidden="1" customWidth="1"/>
    <col min="29" max="29" width="15.140625" style="173" hidden="1" customWidth="1"/>
    <col min="30" max="31" width="9.140625" style="24" customWidth="1"/>
    <col min="32" max="35" width="7.42578125" style="38" hidden="1" customWidth="1"/>
    <col min="36" max="36" width="22.7109375" style="38" hidden="1" customWidth="1"/>
    <col min="37" max="52" width="7.42578125" style="38" hidden="1" customWidth="1"/>
    <col min="53" max="53" width="20.42578125" style="38" hidden="1" customWidth="1"/>
    <col min="54" max="55" width="7.42578125" style="38" hidden="1" customWidth="1"/>
    <col min="56" max="61" width="6.140625" style="38" hidden="1" customWidth="1"/>
    <col min="62" max="62" width="7.42578125" style="37" hidden="1" customWidth="1"/>
    <col min="63" max="63" width="7.7109375" style="37" hidden="1" customWidth="1"/>
    <col min="64" max="64" width="7.42578125" style="37" hidden="1" customWidth="1"/>
    <col min="65" max="65" width="7.7109375" style="37" hidden="1" customWidth="1"/>
    <col min="66" max="66" width="7.42578125" style="37" hidden="1" customWidth="1"/>
    <col min="67" max="67" width="7.7109375" style="37" hidden="1" customWidth="1"/>
    <col min="68" max="68" width="7.42578125" style="37" hidden="1" customWidth="1"/>
    <col min="69" max="70" width="7.7109375" style="37" hidden="1" customWidth="1"/>
    <col min="71" max="71" width="15" style="22" hidden="1" customWidth="1"/>
    <col min="72" max="72" width="17" style="38" hidden="1" customWidth="1"/>
    <col min="73" max="73" width="17" style="53" hidden="1" customWidth="1"/>
    <col min="74" max="74" width="20.42578125" style="53" hidden="1" customWidth="1"/>
    <col min="75" max="75" width="13.42578125" style="38" hidden="1" customWidth="1"/>
    <col min="76" max="76" width="8.7109375" style="38" hidden="1" customWidth="1"/>
    <col min="77" max="79" width="7.42578125" style="38" hidden="1" customWidth="1"/>
    <col min="80" max="80" width="18" style="38" hidden="1" customWidth="1"/>
    <col min="81" max="85" width="7.42578125" style="38" hidden="1" customWidth="1"/>
    <col min="86" max="86" width="8.7109375" style="38" hidden="1" customWidth="1"/>
    <col min="87" max="88" width="7.42578125" style="38" hidden="1" customWidth="1"/>
    <col min="89" max="89" width="8.7109375" style="38" hidden="1" customWidth="1"/>
    <col min="90" max="96" width="7.42578125" style="38" hidden="1" customWidth="1"/>
    <col min="97" max="97" width="20.42578125" style="38" hidden="1" customWidth="1"/>
    <col min="98" max="100" width="6.140625" style="38" hidden="1" customWidth="1"/>
    <col min="101" max="102" width="8.7109375" style="38" hidden="1" customWidth="1"/>
    <col min="103" max="103" width="6.140625" style="38" hidden="1" customWidth="1"/>
    <col min="104" max="104" width="7.42578125" style="38" hidden="1" customWidth="1"/>
    <col min="105" max="105" width="18.85546875" style="38" hidden="1" customWidth="1"/>
    <col min="106" max="106" width="7.42578125" style="38" hidden="1" customWidth="1"/>
    <col min="107" max="107" width="18.28515625" style="38" hidden="1" customWidth="1"/>
    <col min="108" max="108" width="7.42578125" style="38" hidden="1" customWidth="1"/>
    <col min="109" max="109" width="14.140625" style="38" hidden="1" customWidth="1"/>
    <col min="110" max="110" width="7.42578125" style="38" hidden="1" customWidth="1"/>
    <col min="111" max="111" width="9.7109375" style="38" hidden="1" customWidth="1"/>
    <col min="112" max="112" width="18.28515625" style="38" hidden="1" customWidth="1"/>
    <col min="113" max="113" width="14.7109375" style="38" hidden="1" customWidth="1"/>
    <col min="114" max="114" width="8.7109375" style="38" hidden="1" customWidth="1"/>
    <col min="115" max="115" width="7.7109375" style="38" hidden="1" customWidth="1"/>
    <col min="116" max="116" width="8.7109375" style="38" hidden="1" customWidth="1"/>
    <col min="117" max="117" width="31.5703125" style="38" hidden="1" customWidth="1"/>
    <col min="118" max="118" width="26.140625" style="38" hidden="1" customWidth="1"/>
    <col min="119" max="119" width="27.140625" style="38" hidden="1" customWidth="1"/>
    <col min="120" max="120" width="14.42578125" style="38" hidden="1" customWidth="1"/>
    <col min="121" max="122" width="39.140625" style="38" hidden="1" customWidth="1"/>
    <col min="123" max="123" width="23.5703125" style="38" hidden="1" customWidth="1"/>
    <col min="124" max="124" width="39.140625" style="38" hidden="1" customWidth="1"/>
    <col min="125" max="125" width="42.28515625" style="38" hidden="1" customWidth="1"/>
    <col min="126" max="126" width="45.28515625" style="38" hidden="1" customWidth="1"/>
    <col min="127" max="128" width="29.7109375" style="38" hidden="1" customWidth="1"/>
    <col min="129" max="129" width="36" style="38" hidden="1" customWidth="1"/>
    <col min="130" max="130" width="32.85546875" style="38" hidden="1" customWidth="1"/>
    <col min="131" max="131" width="39.140625" style="38" hidden="1" customWidth="1"/>
    <col min="132" max="132" width="29.7109375" style="38" hidden="1" customWidth="1"/>
    <col min="133" max="133" width="26.5703125" style="38" hidden="1" customWidth="1"/>
    <col min="134" max="134" width="39.140625" style="38" hidden="1" customWidth="1"/>
    <col min="135" max="135" width="32.85546875" style="38" hidden="1" customWidth="1"/>
    <col min="136" max="137" width="29.7109375" style="38" hidden="1" customWidth="1"/>
    <col min="138" max="138" width="23.5703125" style="38" hidden="1" customWidth="1"/>
    <col min="139" max="139" width="29.7109375" style="38" hidden="1" customWidth="1"/>
    <col min="140" max="140" width="39.140625" style="38" hidden="1" customWidth="1"/>
    <col min="141" max="141" width="36" style="38" hidden="1" customWidth="1"/>
    <col min="142" max="142" width="39.140625" style="38" hidden="1" customWidth="1"/>
    <col min="143" max="143" width="29.7109375" style="38" hidden="1" customWidth="1"/>
    <col min="144" max="145" width="32.85546875" style="38" hidden="1" customWidth="1"/>
    <col min="146" max="146" width="26.5703125" style="38" hidden="1" customWidth="1"/>
    <col min="147" max="148" width="36" style="38" hidden="1" customWidth="1"/>
    <col min="149" max="150" width="32.85546875" style="38" hidden="1" customWidth="1"/>
    <col min="151" max="151" width="39.140625" style="38" hidden="1" customWidth="1"/>
    <col min="152" max="160" width="7.42578125" style="38" hidden="1" customWidth="1"/>
    <col min="161" max="161" width="11.28515625" style="38" hidden="1" customWidth="1"/>
    <col min="162" max="162" width="22.42578125" style="24" hidden="1" customWidth="1"/>
    <col min="163" max="163" width="25.28515625" style="24" hidden="1" customWidth="1"/>
    <col min="164" max="164" width="18.5703125" style="24" hidden="1" customWidth="1"/>
    <col min="165" max="165" width="29.42578125" style="24" hidden="1" customWidth="1"/>
    <col min="166" max="166" width="32.140625" style="24" hidden="1" customWidth="1"/>
    <col min="167" max="168" width="14.140625" style="38" hidden="1" customWidth="1"/>
    <col min="169" max="169" width="11" style="38" hidden="1" customWidth="1"/>
    <col min="170" max="171" width="14.140625" style="38" hidden="1" customWidth="1"/>
    <col min="172" max="172" width="17.28515625" style="38" hidden="1" customWidth="1"/>
    <col min="173" max="174" width="11" style="38" hidden="1" customWidth="1"/>
    <col min="175" max="175" width="14.140625" style="38" hidden="1" customWidth="1"/>
    <col min="176" max="176" width="11" style="38" hidden="1" customWidth="1"/>
    <col min="177" max="177" width="14.140625" style="38" hidden="1" customWidth="1"/>
    <col min="178" max="179" width="11" style="38" hidden="1" customWidth="1"/>
    <col min="180" max="180" width="14.140625" style="38" hidden="1" customWidth="1"/>
    <col min="181" max="183" width="11" style="38" hidden="1" customWidth="1"/>
    <col min="184" max="184" width="8" style="38" hidden="1" customWidth="1"/>
    <col min="185" max="185" width="11" style="38" hidden="1" customWidth="1"/>
    <col min="186" max="187" width="14.140625" style="38" hidden="1" customWidth="1"/>
    <col min="188" max="188" width="17.28515625" style="38" hidden="1" customWidth="1"/>
    <col min="189" max="189" width="14.140625" style="38" hidden="1" customWidth="1"/>
    <col min="190" max="192" width="11" style="38" hidden="1" customWidth="1"/>
    <col min="193" max="195" width="14.140625" style="38" hidden="1" customWidth="1"/>
    <col min="196" max="196" width="11" style="38" hidden="1" customWidth="1"/>
    <col min="197" max="197" width="14.140625" style="38" hidden="1" customWidth="1"/>
    <col min="198" max="206" width="7.42578125" style="38" hidden="1" customWidth="1"/>
    <col min="207" max="207" width="11.28515625" style="38" hidden="1" customWidth="1"/>
    <col min="208" max="208" width="20.140625" style="38" hidden="1" customWidth="1"/>
    <col min="209" max="209" width="17.85546875" style="38" hidden="1" customWidth="1"/>
    <col min="210" max="210" width="23.28515625" style="38" hidden="1" customWidth="1"/>
    <col min="211" max="211" width="31" style="38" hidden="1" customWidth="1"/>
    <col min="212" max="212" width="16" style="38" hidden="1" customWidth="1"/>
    <col min="213" max="214" width="39.140625" style="38" hidden="1" customWidth="1"/>
    <col min="215" max="215" width="23.5703125" style="38" hidden="1" customWidth="1"/>
    <col min="216" max="216" width="39.140625" style="38" hidden="1" customWidth="1"/>
    <col min="217" max="217" width="42.28515625" style="38" hidden="1" customWidth="1"/>
    <col min="218" max="218" width="45.28515625" style="38" hidden="1" customWidth="1"/>
    <col min="219" max="220" width="29.7109375" style="38" hidden="1" customWidth="1"/>
    <col min="221" max="221" width="36" style="38" hidden="1" customWidth="1"/>
    <col min="222" max="222" width="32.85546875" style="38" hidden="1" customWidth="1"/>
    <col min="223" max="223" width="39.140625" style="38" hidden="1" customWidth="1"/>
    <col min="224" max="224" width="29.7109375" style="38" hidden="1" customWidth="1"/>
    <col min="225" max="225" width="26.5703125" style="38" hidden="1" customWidth="1"/>
    <col min="226" max="226" width="39.140625" style="38" hidden="1" customWidth="1"/>
    <col min="227" max="227" width="36" style="38" hidden="1" customWidth="1"/>
    <col min="228" max="229" width="29.7109375" style="38" hidden="1" customWidth="1"/>
    <col min="230" max="230" width="23.5703125" style="38" hidden="1" customWidth="1"/>
    <col min="231" max="231" width="29.7109375" style="38" hidden="1" customWidth="1"/>
    <col min="232" max="232" width="42.28515625" style="38" hidden="1" customWidth="1"/>
    <col min="233" max="233" width="36" style="38" hidden="1" customWidth="1"/>
    <col min="234" max="234" width="39.140625" style="38" hidden="1" customWidth="1"/>
    <col min="235" max="235" width="32.85546875" style="38" hidden="1" customWidth="1"/>
    <col min="236" max="236" width="29.7109375" style="38" hidden="1" customWidth="1"/>
    <col min="237" max="237" width="32.85546875" style="38" hidden="1" customWidth="1"/>
    <col min="238" max="238" width="26.5703125" style="38" hidden="1" customWidth="1"/>
    <col min="239" max="240" width="36" style="38" hidden="1" customWidth="1"/>
    <col min="241" max="242" width="32.85546875" style="38" hidden="1" customWidth="1"/>
    <col min="243" max="251" width="7.42578125" style="38" hidden="1" customWidth="1"/>
    <col min="252" max="252" width="11.28515625" style="38" hidden="1" customWidth="1"/>
    <col min="253" max="253" width="29.28515625" style="38" hidden="1" customWidth="1"/>
    <col min="254" max="254" width="43.7109375" style="24" hidden="1" customWidth="1"/>
    <col min="255" max="255" width="29.28515625" style="24" hidden="1" customWidth="1"/>
    <col min="256" max="256" width="31.5703125" style="24" hidden="1" customWidth="1"/>
    <col min="257" max="257" width="25.28515625" style="24" hidden="1" customWidth="1"/>
    <col min="258" max="259" width="32.85546875" style="38" hidden="1" customWidth="1"/>
    <col min="260" max="260" width="23.5703125" style="38" hidden="1" customWidth="1"/>
    <col min="261" max="262" width="32.85546875" style="38" hidden="1" customWidth="1"/>
    <col min="263" max="263" width="29.7109375" style="38" hidden="1" customWidth="1"/>
    <col min="264" max="264" width="26.5703125" style="38" hidden="1" customWidth="1"/>
    <col min="265" max="266" width="36" style="38" hidden="1" customWidth="1"/>
    <col min="267" max="268" width="26.5703125" style="38" hidden="1" customWidth="1"/>
    <col min="269" max="269" width="29.7109375" style="38" hidden="1" customWidth="1"/>
    <col min="270" max="271" width="26.5703125" style="38" hidden="1" customWidth="1"/>
    <col min="272" max="272" width="36" style="38" hidden="1" customWidth="1"/>
    <col min="273" max="273" width="32.85546875" style="38" hidden="1" customWidth="1"/>
    <col min="274" max="275" width="29.7109375" style="38" hidden="1" customWidth="1"/>
    <col min="276" max="276" width="32.85546875" style="38" hidden="1" customWidth="1"/>
    <col min="277" max="277" width="29.7109375" style="38" hidden="1" customWidth="1"/>
    <col min="278" max="282" width="6.140625" style="38" hidden="1" customWidth="1"/>
    <col min="283" max="283" width="23.5703125" style="38" hidden="1" customWidth="1"/>
    <col min="284" max="284" width="32.85546875" style="38" hidden="1" customWidth="1"/>
    <col min="285" max="286" width="29.7109375" style="38" hidden="1" customWidth="1"/>
    <col min="287" max="287" width="36" style="38" hidden="1" customWidth="1"/>
    <col min="288" max="296" width="7.42578125" style="38" hidden="1" customWidth="1"/>
    <col min="297" max="297" width="11.28515625" style="99" hidden="1" customWidth="1"/>
    <col min="298" max="300" width="18.5703125" style="38" hidden="1" customWidth="1"/>
    <col min="301" max="302" width="39.140625" style="38" hidden="1" customWidth="1"/>
    <col min="303" max="303" width="23.5703125" style="38" hidden="1" customWidth="1"/>
    <col min="304" max="304" width="39.140625" style="31" hidden="1" customWidth="1"/>
    <col min="305" max="305" width="42.28515625" style="38" hidden="1" customWidth="1"/>
    <col min="306" max="306" width="45.28515625" style="38" hidden="1" customWidth="1"/>
    <col min="307" max="308" width="29.7109375" style="38" hidden="1" customWidth="1"/>
    <col min="309" max="309" width="36" style="38" hidden="1" customWidth="1"/>
    <col min="310" max="310" width="32.85546875" style="38" hidden="1" customWidth="1"/>
    <col min="311" max="311" width="39.140625" style="38" hidden="1" customWidth="1"/>
    <col min="312" max="312" width="29.7109375" style="38" hidden="1" customWidth="1"/>
    <col min="313" max="313" width="26.5703125" style="38" hidden="1" customWidth="1"/>
    <col min="314" max="314" width="39.140625" style="38" hidden="1" customWidth="1"/>
    <col min="315" max="315" width="36" style="38" hidden="1" customWidth="1"/>
    <col min="316" max="317" width="29.7109375" style="38" hidden="1" customWidth="1"/>
    <col min="318" max="318" width="23.5703125" style="38" hidden="1" customWidth="1"/>
    <col min="319" max="319" width="29.7109375" style="38" hidden="1" customWidth="1"/>
    <col min="320" max="320" width="42.28515625" style="38" hidden="1" customWidth="1"/>
    <col min="321" max="321" width="36" style="38" hidden="1" customWidth="1"/>
    <col min="322" max="322" width="39.140625" style="38" hidden="1" customWidth="1"/>
    <col min="323" max="323" width="32.85546875" style="38" hidden="1" customWidth="1"/>
    <col min="324" max="324" width="29.7109375" style="38" hidden="1" customWidth="1"/>
    <col min="325" max="325" width="32.85546875" style="38" hidden="1" customWidth="1"/>
    <col min="326" max="326" width="26.5703125" style="38" hidden="1" customWidth="1"/>
    <col min="327" max="328" width="36" style="38" hidden="1" customWidth="1"/>
    <col min="329" max="330" width="32.85546875" style="38" hidden="1" customWidth="1"/>
    <col min="331" max="331" width="7.42578125" style="38" hidden="1" customWidth="1"/>
    <col min="332" max="332" width="7.7109375" style="38" hidden="1" customWidth="1"/>
    <col min="333" max="333" width="7.42578125" style="38" hidden="1" customWidth="1"/>
    <col min="334" max="334" width="7.7109375" style="38" hidden="1" customWidth="1"/>
    <col min="335" max="335" width="7.42578125" style="38" hidden="1" customWidth="1"/>
    <col min="336" max="336" width="7.7109375" style="38" hidden="1" customWidth="1"/>
    <col min="337" max="337" width="7.42578125" style="38" hidden="1" customWidth="1"/>
    <col min="338" max="339" width="7.7109375" style="38" hidden="1" customWidth="1"/>
    <col min="340" max="340" width="14.7109375" style="38" hidden="1" customWidth="1"/>
    <col min="341" max="341" width="27.7109375" style="38" hidden="1" customWidth="1"/>
    <col min="342" max="342" width="23.5703125" style="38" hidden="1" customWidth="1"/>
    <col min="343" max="344" width="32.85546875" style="38" hidden="1" customWidth="1"/>
    <col min="345" max="345" width="23.5703125" style="38" hidden="1" customWidth="1"/>
    <col min="346" max="347" width="32.85546875" style="38" hidden="1" customWidth="1"/>
    <col min="348" max="348" width="29.7109375" style="38" hidden="1" customWidth="1"/>
    <col min="349" max="349" width="26.5703125" style="38" hidden="1" customWidth="1"/>
    <col min="350" max="351" width="36" style="38" hidden="1" customWidth="1"/>
    <col min="352" max="353" width="26.5703125" style="38" hidden="1" customWidth="1"/>
    <col min="354" max="354" width="29.7109375" style="38" hidden="1" customWidth="1"/>
    <col min="355" max="356" width="26.5703125" style="38" hidden="1" customWidth="1"/>
    <col min="357" max="357" width="36" style="38" hidden="1" customWidth="1"/>
    <col min="358" max="358" width="32.85546875" style="38" hidden="1" customWidth="1"/>
    <col min="359" max="360" width="29.7109375" style="38" hidden="1" customWidth="1"/>
    <col min="361" max="361" width="32.85546875" style="38" hidden="1" customWidth="1"/>
    <col min="362" max="362" width="29.7109375" style="38" hidden="1" customWidth="1"/>
    <col min="363" max="363" width="23.5703125" style="38" hidden="1" customWidth="1"/>
    <col min="364" max="364" width="32.85546875" style="38" hidden="1" customWidth="1"/>
    <col min="365" max="366" width="29.7109375" style="38" hidden="1" customWidth="1"/>
    <col min="367" max="367" width="36" style="38" hidden="1" customWidth="1"/>
    <col min="368" max="368" width="32.85546875" style="38" hidden="1" customWidth="1"/>
    <col min="369" max="377" width="7.42578125" style="38" hidden="1" customWidth="1"/>
    <col min="378" max="378" width="11.28515625" style="38" hidden="1" customWidth="1"/>
    <col min="379" max="379" width="22" style="38" hidden="1" customWidth="1"/>
    <col min="380" max="380" width="21.7109375" style="38" hidden="1" customWidth="1"/>
    <col min="381" max="382" width="32.85546875" style="38" hidden="1" customWidth="1"/>
    <col min="383" max="383" width="23.5703125" style="38" hidden="1" customWidth="1"/>
    <col min="384" max="385" width="32.85546875" style="38" hidden="1" customWidth="1"/>
    <col min="386" max="386" width="29.7109375" style="38" hidden="1" customWidth="1"/>
    <col min="387" max="387" width="26.5703125" style="38" hidden="1" customWidth="1"/>
    <col min="388" max="389" width="36" style="38" hidden="1" customWidth="1"/>
    <col min="390" max="391" width="26.5703125" style="38" hidden="1" customWidth="1"/>
    <col min="392" max="392" width="29.7109375" style="38" hidden="1" customWidth="1"/>
    <col min="393" max="394" width="26.5703125" style="38" hidden="1" customWidth="1"/>
    <col min="395" max="395" width="36" style="38" hidden="1" customWidth="1"/>
    <col min="396" max="396" width="32.85546875" style="38" hidden="1" customWidth="1"/>
    <col min="397" max="398" width="29.7109375" style="38" hidden="1" customWidth="1"/>
    <col min="399" max="399" width="32.85546875" style="38" hidden="1" customWidth="1"/>
    <col min="400" max="400" width="29.7109375" style="38" hidden="1" customWidth="1"/>
    <col min="401" max="401" width="23.5703125" style="38" hidden="1" customWidth="1"/>
    <col min="402" max="402" width="32.85546875" style="38" hidden="1" customWidth="1"/>
    <col min="403" max="404" width="29.7109375" style="38" hidden="1" customWidth="1"/>
    <col min="405" max="405" width="36" style="38" hidden="1" customWidth="1"/>
    <col min="406" max="406" width="29.7109375" style="38" hidden="1" customWidth="1"/>
    <col min="407" max="407" width="7.42578125" style="38" hidden="1" customWidth="1"/>
    <col min="408" max="408" width="9.7109375" style="38" hidden="1" customWidth="1"/>
    <col min="409" max="409" width="7.42578125" style="38" hidden="1" customWidth="1"/>
    <col min="410" max="410" width="9.7109375" style="38" hidden="1" customWidth="1"/>
    <col min="411" max="411" width="7.42578125" style="38" hidden="1" customWidth="1"/>
    <col min="412" max="412" width="9.7109375" style="38" hidden="1" customWidth="1"/>
    <col min="413" max="413" width="7.42578125" style="38" hidden="1" customWidth="1"/>
    <col min="414" max="414" width="9.7109375" style="38" hidden="1" customWidth="1"/>
    <col min="415" max="415" width="12.140625" style="38" hidden="1" customWidth="1"/>
    <col min="416" max="416" width="11.28515625" style="38" hidden="1" customWidth="1"/>
    <col min="417" max="417" width="9.5703125" style="24" customWidth="1"/>
    <col min="418" max="438" width="9.140625" style="24" customWidth="1"/>
    <col min="439" max="561" width="9.140625" style="24"/>
    <col min="562" max="562" width="20.140625" style="24" customWidth="1"/>
    <col min="563" max="563" width="4.28515625" style="24" customWidth="1"/>
    <col min="564" max="564" width="39" style="24" customWidth="1"/>
    <col min="565" max="565" width="53.5703125" style="24" customWidth="1"/>
    <col min="566" max="569" width="7.7109375" style="24" customWidth="1"/>
    <col min="570" max="570" width="10" style="24" customWidth="1"/>
    <col min="571" max="572" width="9.28515625" style="24" customWidth="1"/>
    <col min="573" max="573" width="8" style="24" customWidth="1"/>
    <col min="574" max="817" width="9.140625" style="24"/>
    <col min="818" max="818" width="20.140625" style="24" customWidth="1"/>
    <col min="819" max="819" width="4.28515625" style="24" customWidth="1"/>
    <col min="820" max="820" width="39" style="24" customWidth="1"/>
    <col min="821" max="821" width="53.5703125" style="24" customWidth="1"/>
    <col min="822" max="825" width="7.7109375" style="24" customWidth="1"/>
    <col min="826" max="826" width="10" style="24" customWidth="1"/>
    <col min="827" max="828" width="9.28515625" style="24" customWidth="1"/>
    <col min="829" max="829" width="8" style="24" customWidth="1"/>
    <col min="830" max="1073" width="9.140625" style="24"/>
    <col min="1074" max="1074" width="20.140625" style="24" customWidth="1"/>
    <col min="1075" max="1075" width="4.28515625" style="24" customWidth="1"/>
    <col min="1076" max="1076" width="39" style="24" customWidth="1"/>
    <col min="1077" max="1077" width="53.5703125" style="24" customWidth="1"/>
    <col min="1078" max="1081" width="7.7109375" style="24" customWidth="1"/>
    <col min="1082" max="1082" width="10" style="24" customWidth="1"/>
    <col min="1083" max="1084" width="9.28515625" style="24" customWidth="1"/>
    <col min="1085" max="1085" width="8" style="24" customWidth="1"/>
    <col min="1086" max="1329" width="9.140625" style="24"/>
    <col min="1330" max="1330" width="20.140625" style="24" customWidth="1"/>
    <col min="1331" max="1331" width="4.28515625" style="24" customWidth="1"/>
    <col min="1332" max="1332" width="39" style="24" customWidth="1"/>
    <col min="1333" max="1333" width="53.5703125" style="24" customWidth="1"/>
    <col min="1334" max="1337" width="7.7109375" style="24" customWidth="1"/>
    <col min="1338" max="1338" width="10" style="24" customWidth="1"/>
    <col min="1339" max="1340" width="9.28515625" style="24" customWidth="1"/>
    <col min="1341" max="1341" width="8" style="24" customWidth="1"/>
    <col min="1342" max="1585" width="9.140625" style="24"/>
    <col min="1586" max="1586" width="20.140625" style="24" customWidth="1"/>
    <col min="1587" max="1587" width="4.28515625" style="24" customWidth="1"/>
    <col min="1588" max="1588" width="39" style="24" customWidth="1"/>
    <col min="1589" max="1589" width="53.5703125" style="24" customWidth="1"/>
    <col min="1590" max="1593" width="7.7109375" style="24" customWidth="1"/>
    <col min="1594" max="1594" width="10" style="24" customWidth="1"/>
    <col min="1595" max="1596" width="9.28515625" style="24" customWidth="1"/>
    <col min="1597" max="1597" width="8" style="24" customWidth="1"/>
    <col min="1598" max="1841" width="9.140625" style="24"/>
    <col min="1842" max="1842" width="20.140625" style="24" customWidth="1"/>
    <col min="1843" max="1843" width="4.28515625" style="24" customWidth="1"/>
    <col min="1844" max="1844" width="39" style="24" customWidth="1"/>
    <col min="1845" max="1845" width="53.5703125" style="24" customWidth="1"/>
    <col min="1846" max="1849" width="7.7109375" style="24" customWidth="1"/>
    <col min="1850" max="1850" width="10" style="24" customWidth="1"/>
    <col min="1851" max="1852" width="9.28515625" style="24" customWidth="1"/>
    <col min="1853" max="1853" width="8" style="24" customWidth="1"/>
    <col min="1854" max="2097" width="9.140625" style="24"/>
    <col min="2098" max="2098" width="20.140625" style="24" customWidth="1"/>
    <col min="2099" max="2099" width="4.28515625" style="24" customWidth="1"/>
    <col min="2100" max="2100" width="39" style="24" customWidth="1"/>
    <col min="2101" max="2101" width="53.5703125" style="24" customWidth="1"/>
    <col min="2102" max="2105" width="7.7109375" style="24" customWidth="1"/>
    <col min="2106" max="2106" width="10" style="24" customWidth="1"/>
    <col min="2107" max="2108" width="9.28515625" style="24" customWidth="1"/>
    <col min="2109" max="2109" width="8" style="24" customWidth="1"/>
    <col min="2110" max="2353" width="9.140625" style="24"/>
    <col min="2354" max="2354" width="20.140625" style="24" customWidth="1"/>
    <col min="2355" max="2355" width="4.28515625" style="24" customWidth="1"/>
    <col min="2356" max="2356" width="39" style="24" customWidth="1"/>
    <col min="2357" max="2357" width="53.5703125" style="24" customWidth="1"/>
    <col min="2358" max="2361" width="7.7109375" style="24" customWidth="1"/>
    <col min="2362" max="2362" width="10" style="24" customWidth="1"/>
    <col min="2363" max="2364" width="9.28515625" style="24" customWidth="1"/>
    <col min="2365" max="2365" width="8" style="24" customWidth="1"/>
    <col min="2366" max="2609" width="9.140625" style="24"/>
    <col min="2610" max="2610" width="20.140625" style="24" customWidth="1"/>
    <col min="2611" max="2611" width="4.28515625" style="24" customWidth="1"/>
    <col min="2612" max="2612" width="39" style="24" customWidth="1"/>
    <col min="2613" max="2613" width="53.5703125" style="24" customWidth="1"/>
    <col min="2614" max="2617" width="7.7109375" style="24" customWidth="1"/>
    <col min="2618" max="2618" width="10" style="24" customWidth="1"/>
    <col min="2619" max="2620" width="9.28515625" style="24" customWidth="1"/>
    <col min="2621" max="2621" width="8" style="24" customWidth="1"/>
    <col min="2622" max="2865" width="9.140625" style="24"/>
    <col min="2866" max="2866" width="20.140625" style="24" customWidth="1"/>
    <col min="2867" max="2867" width="4.28515625" style="24" customWidth="1"/>
    <col min="2868" max="2868" width="39" style="24" customWidth="1"/>
    <col min="2869" max="2869" width="53.5703125" style="24" customWidth="1"/>
    <col min="2870" max="2873" width="7.7109375" style="24" customWidth="1"/>
    <col min="2874" max="2874" width="10" style="24" customWidth="1"/>
    <col min="2875" max="2876" width="9.28515625" style="24" customWidth="1"/>
    <col min="2877" max="2877" width="8" style="24" customWidth="1"/>
    <col min="2878" max="3121" width="9.140625" style="24"/>
    <col min="3122" max="3122" width="20.140625" style="24" customWidth="1"/>
    <col min="3123" max="3123" width="4.28515625" style="24" customWidth="1"/>
    <col min="3124" max="3124" width="39" style="24" customWidth="1"/>
    <col min="3125" max="3125" width="53.5703125" style="24" customWidth="1"/>
    <col min="3126" max="3129" width="7.7109375" style="24" customWidth="1"/>
    <col min="3130" max="3130" width="10" style="24" customWidth="1"/>
    <col min="3131" max="3132" width="9.28515625" style="24" customWidth="1"/>
    <col min="3133" max="3133" width="8" style="24" customWidth="1"/>
    <col min="3134" max="3377" width="9.140625" style="24"/>
    <col min="3378" max="3378" width="20.140625" style="24" customWidth="1"/>
    <col min="3379" max="3379" width="4.28515625" style="24" customWidth="1"/>
    <col min="3380" max="3380" width="39" style="24" customWidth="1"/>
    <col min="3381" max="3381" width="53.5703125" style="24" customWidth="1"/>
    <col min="3382" max="3385" width="7.7109375" style="24" customWidth="1"/>
    <col min="3386" max="3386" width="10" style="24" customWidth="1"/>
    <col min="3387" max="3388" width="9.28515625" style="24" customWidth="1"/>
    <col min="3389" max="3389" width="8" style="24" customWidth="1"/>
    <col min="3390" max="3633" width="9.140625" style="24"/>
    <col min="3634" max="3634" width="20.140625" style="24" customWidth="1"/>
    <col min="3635" max="3635" width="4.28515625" style="24" customWidth="1"/>
    <col min="3636" max="3636" width="39" style="24" customWidth="1"/>
    <col min="3637" max="3637" width="53.5703125" style="24" customWidth="1"/>
    <col min="3638" max="3641" width="7.7109375" style="24" customWidth="1"/>
    <col min="3642" max="3642" width="10" style="24" customWidth="1"/>
    <col min="3643" max="3644" width="9.28515625" style="24" customWidth="1"/>
    <col min="3645" max="3645" width="8" style="24" customWidth="1"/>
    <col min="3646" max="3889" width="9.140625" style="24"/>
    <col min="3890" max="3890" width="20.140625" style="24" customWidth="1"/>
    <col min="3891" max="3891" width="4.28515625" style="24" customWidth="1"/>
    <col min="3892" max="3892" width="39" style="24" customWidth="1"/>
    <col min="3893" max="3893" width="53.5703125" style="24" customWidth="1"/>
    <col min="3894" max="3897" width="7.7109375" style="24" customWidth="1"/>
    <col min="3898" max="3898" width="10" style="24" customWidth="1"/>
    <col min="3899" max="3900" width="9.28515625" style="24" customWidth="1"/>
    <col min="3901" max="3901" width="8" style="24" customWidth="1"/>
    <col min="3902" max="4145" width="9.140625" style="24"/>
    <col min="4146" max="4146" width="20.140625" style="24" customWidth="1"/>
    <col min="4147" max="4147" width="4.28515625" style="24" customWidth="1"/>
    <col min="4148" max="4148" width="39" style="24" customWidth="1"/>
    <col min="4149" max="4149" width="53.5703125" style="24" customWidth="1"/>
    <col min="4150" max="4153" width="7.7109375" style="24" customWidth="1"/>
    <col min="4154" max="4154" width="10" style="24" customWidth="1"/>
    <col min="4155" max="4156" width="9.28515625" style="24" customWidth="1"/>
    <col min="4157" max="4157" width="8" style="24" customWidth="1"/>
    <col min="4158" max="4401" width="9.140625" style="24"/>
    <col min="4402" max="4402" width="20.140625" style="24" customWidth="1"/>
    <col min="4403" max="4403" width="4.28515625" style="24" customWidth="1"/>
    <col min="4404" max="4404" width="39" style="24" customWidth="1"/>
    <col min="4405" max="4405" width="53.5703125" style="24" customWidth="1"/>
    <col min="4406" max="4409" width="7.7109375" style="24" customWidth="1"/>
    <col min="4410" max="4410" width="10" style="24" customWidth="1"/>
    <col min="4411" max="4412" width="9.28515625" style="24" customWidth="1"/>
    <col min="4413" max="4413" width="8" style="24" customWidth="1"/>
    <col min="4414" max="4657" width="9.140625" style="24"/>
    <col min="4658" max="4658" width="20.140625" style="24" customWidth="1"/>
    <col min="4659" max="4659" width="4.28515625" style="24" customWidth="1"/>
    <col min="4660" max="4660" width="39" style="24" customWidth="1"/>
    <col min="4661" max="4661" width="53.5703125" style="24" customWidth="1"/>
    <col min="4662" max="4665" width="7.7109375" style="24" customWidth="1"/>
    <col min="4666" max="4666" width="10" style="24" customWidth="1"/>
    <col min="4667" max="4668" width="9.28515625" style="24" customWidth="1"/>
    <col min="4669" max="4669" width="8" style="24" customWidth="1"/>
    <col min="4670" max="4913" width="9.140625" style="24"/>
    <col min="4914" max="4914" width="20.140625" style="24" customWidth="1"/>
    <col min="4915" max="4915" width="4.28515625" style="24" customWidth="1"/>
    <col min="4916" max="4916" width="39" style="24" customWidth="1"/>
    <col min="4917" max="4917" width="53.5703125" style="24" customWidth="1"/>
    <col min="4918" max="4921" width="7.7109375" style="24" customWidth="1"/>
    <col min="4922" max="4922" width="10" style="24" customWidth="1"/>
    <col min="4923" max="4924" width="9.28515625" style="24" customWidth="1"/>
    <col min="4925" max="4925" width="8" style="24" customWidth="1"/>
    <col min="4926" max="5169" width="9.140625" style="24"/>
    <col min="5170" max="5170" width="20.140625" style="24" customWidth="1"/>
    <col min="5171" max="5171" width="4.28515625" style="24" customWidth="1"/>
    <col min="5172" max="5172" width="39" style="24" customWidth="1"/>
    <col min="5173" max="5173" width="53.5703125" style="24" customWidth="1"/>
    <col min="5174" max="5177" width="7.7109375" style="24" customWidth="1"/>
    <col min="5178" max="5178" width="10" style="24" customWidth="1"/>
    <col min="5179" max="5180" width="9.28515625" style="24" customWidth="1"/>
    <col min="5181" max="5181" width="8" style="24" customWidth="1"/>
    <col min="5182" max="5425" width="9.140625" style="24"/>
    <col min="5426" max="5426" width="20.140625" style="24" customWidth="1"/>
    <col min="5427" max="5427" width="4.28515625" style="24" customWidth="1"/>
    <col min="5428" max="5428" width="39" style="24" customWidth="1"/>
    <col min="5429" max="5429" width="53.5703125" style="24" customWidth="1"/>
    <col min="5430" max="5433" width="7.7109375" style="24" customWidth="1"/>
    <col min="5434" max="5434" width="10" style="24" customWidth="1"/>
    <col min="5435" max="5436" width="9.28515625" style="24" customWidth="1"/>
    <col min="5437" max="5437" width="8" style="24" customWidth="1"/>
    <col min="5438" max="5681" width="9.140625" style="24"/>
    <col min="5682" max="5682" width="20.140625" style="24" customWidth="1"/>
    <col min="5683" max="5683" width="4.28515625" style="24" customWidth="1"/>
    <col min="5684" max="5684" width="39" style="24" customWidth="1"/>
    <col min="5685" max="5685" width="53.5703125" style="24" customWidth="1"/>
    <col min="5686" max="5689" width="7.7109375" style="24" customWidth="1"/>
    <col min="5690" max="5690" width="10" style="24" customWidth="1"/>
    <col min="5691" max="5692" width="9.28515625" style="24" customWidth="1"/>
    <col min="5693" max="5693" width="8" style="24" customWidth="1"/>
    <col min="5694" max="5937" width="9.140625" style="24"/>
    <col min="5938" max="5938" width="20.140625" style="24" customWidth="1"/>
    <col min="5939" max="5939" width="4.28515625" style="24" customWidth="1"/>
    <col min="5940" max="5940" width="39" style="24" customWidth="1"/>
    <col min="5941" max="5941" width="53.5703125" style="24" customWidth="1"/>
    <col min="5942" max="5945" width="7.7109375" style="24" customWidth="1"/>
    <col min="5946" max="5946" width="10" style="24" customWidth="1"/>
    <col min="5947" max="5948" width="9.28515625" style="24" customWidth="1"/>
    <col min="5949" max="5949" width="8" style="24" customWidth="1"/>
    <col min="5950" max="6193" width="9.140625" style="24"/>
    <col min="6194" max="6194" width="20.140625" style="24" customWidth="1"/>
    <col min="6195" max="6195" width="4.28515625" style="24" customWidth="1"/>
    <col min="6196" max="6196" width="39" style="24" customWidth="1"/>
    <col min="6197" max="6197" width="53.5703125" style="24" customWidth="1"/>
    <col min="6198" max="6201" width="7.7109375" style="24" customWidth="1"/>
    <col min="6202" max="6202" width="10" style="24" customWidth="1"/>
    <col min="6203" max="6204" width="9.28515625" style="24" customWidth="1"/>
    <col min="6205" max="6205" width="8" style="24" customWidth="1"/>
    <col min="6206" max="6449" width="9.140625" style="24"/>
    <col min="6450" max="6450" width="20.140625" style="24" customWidth="1"/>
    <col min="6451" max="6451" width="4.28515625" style="24" customWidth="1"/>
    <col min="6452" max="6452" width="39" style="24" customWidth="1"/>
    <col min="6453" max="6453" width="53.5703125" style="24" customWidth="1"/>
    <col min="6454" max="6457" width="7.7109375" style="24" customWidth="1"/>
    <col min="6458" max="6458" width="10" style="24" customWidth="1"/>
    <col min="6459" max="6460" width="9.28515625" style="24" customWidth="1"/>
    <col min="6461" max="6461" width="8" style="24" customWidth="1"/>
    <col min="6462" max="6705" width="9.140625" style="24"/>
    <col min="6706" max="6706" width="20.140625" style="24" customWidth="1"/>
    <col min="6707" max="6707" width="4.28515625" style="24" customWidth="1"/>
    <col min="6708" max="6708" width="39" style="24" customWidth="1"/>
    <col min="6709" max="6709" width="53.5703125" style="24" customWidth="1"/>
    <col min="6710" max="6713" width="7.7109375" style="24" customWidth="1"/>
    <col min="6714" max="6714" width="10" style="24" customWidth="1"/>
    <col min="6715" max="6716" width="9.28515625" style="24" customWidth="1"/>
    <col min="6717" max="6717" width="8" style="24" customWidth="1"/>
    <col min="6718" max="6961" width="9.140625" style="24"/>
    <col min="6962" max="6962" width="20.140625" style="24" customWidth="1"/>
    <col min="6963" max="6963" width="4.28515625" style="24" customWidth="1"/>
    <col min="6964" max="6964" width="39" style="24" customWidth="1"/>
    <col min="6965" max="6965" width="53.5703125" style="24" customWidth="1"/>
    <col min="6966" max="6969" width="7.7109375" style="24" customWidth="1"/>
    <col min="6970" max="6970" width="10" style="24" customWidth="1"/>
    <col min="6971" max="6972" width="9.28515625" style="24" customWidth="1"/>
    <col min="6973" max="6973" width="8" style="24" customWidth="1"/>
    <col min="6974" max="7217" width="9.140625" style="24"/>
    <col min="7218" max="7218" width="20.140625" style="24" customWidth="1"/>
    <col min="7219" max="7219" width="4.28515625" style="24" customWidth="1"/>
    <col min="7220" max="7220" width="39" style="24" customWidth="1"/>
    <col min="7221" max="7221" width="53.5703125" style="24" customWidth="1"/>
    <col min="7222" max="7225" width="7.7109375" style="24" customWidth="1"/>
    <col min="7226" max="7226" width="10" style="24" customWidth="1"/>
    <col min="7227" max="7228" width="9.28515625" style="24" customWidth="1"/>
    <col min="7229" max="7229" width="8" style="24" customWidth="1"/>
    <col min="7230" max="7473" width="9.140625" style="24"/>
    <col min="7474" max="7474" width="20.140625" style="24" customWidth="1"/>
    <col min="7475" max="7475" width="4.28515625" style="24" customWidth="1"/>
    <col min="7476" max="7476" width="39" style="24" customWidth="1"/>
    <col min="7477" max="7477" width="53.5703125" style="24" customWidth="1"/>
    <col min="7478" max="7481" width="7.7109375" style="24" customWidth="1"/>
    <col min="7482" max="7482" width="10" style="24" customWidth="1"/>
    <col min="7483" max="7484" width="9.28515625" style="24" customWidth="1"/>
    <col min="7485" max="7485" width="8" style="24" customWidth="1"/>
    <col min="7486" max="7729" width="9.140625" style="24"/>
    <col min="7730" max="7730" width="20.140625" style="24" customWidth="1"/>
    <col min="7731" max="7731" width="4.28515625" style="24" customWidth="1"/>
    <col min="7732" max="7732" width="39" style="24" customWidth="1"/>
    <col min="7733" max="7733" width="53.5703125" style="24" customWidth="1"/>
    <col min="7734" max="7737" width="7.7109375" style="24" customWidth="1"/>
    <col min="7738" max="7738" width="10" style="24" customWidth="1"/>
    <col min="7739" max="7740" width="9.28515625" style="24" customWidth="1"/>
    <col min="7741" max="7741" width="8" style="24" customWidth="1"/>
    <col min="7742" max="7985" width="9.140625" style="24"/>
    <col min="7986" max="7986" width="20.140625" style="24" customWidth="1"/>
    <col min="7987" max="7987" width="4.28515625" style="24" customWidth="1"/>
    <col min="7988" max="7988" width="39" style="24" customWidth="1"/>
    <col min="7989" max="7989" width="53.5703125" style="24" customWidth="1"/>
    <col min="7990" max="7993" width="7.7109375" style="24" customWidth="1"/>
    <col min="7994" max="7994" width="10" style="24" customWidth="1"/>
    <col min="7995" max="7996" width="9.28515625" style="24" customWidth="1"/>
    <col min="7997" max="7997" width="8" style="24" customWidth="1"/>
    <col min="7998" max="8241" width="9.140625" style="24"/>
    <col min="8242" max="8242" width="20.140625" style="24" customWidth="1"/>
    <col min="8243" max="8243" width="4.28515625" style="24" customWidth="1"/>
    <col min="8244" max="8244" width="39" style="24" customWidth="1"/>
    <col min="8245" max="8245" width="53.5703125" style="24" customWidth="1"/>
    <col min="8246" max="8249" width="7.7109375" style="24" customWidth="1"/>
    <col min="8250" max="8250" width="10" style="24" customWidth="1"/>
    <col min="8251" max="8252" width="9.28515625" style="24" customWidth="1"/>
    <col min="8253" max="8253" width="8" style="24" customWidth="1"/>
    <col min="8254" max="8497" width="9.140625" style="24"/>
    <col min="8498" max="8498" width="20.140625" style="24" customWidth="1"/>
    <col min="8499" max="8499" width="4.28515625" style="24" customWidth="1"/>
    <col min="8500" max="8500" width="39" style="24" customWidth="1"/>
    <col min="8501" max="8501" width="53.5703125" style="24" customWidth="1"/>
    <col min="8502" max="8505" width="7.7109375" style="24" customWidth="1"/>
    <col min="8506" max="8506" width="10" style="24" customWidth="1"/>
    <col min="8507" max="8508" width="9.28515625" style="24" customWidth="1"/>
    <col min="8509" max="8509" width="8" style="24" customWidth="1"/>
    <col min="8510" max="8753" width="9.140625" style="24"/>
    <col min="8754" max="8754" width="20.140625" style="24" customWidth="1"/>
    <col min="8755" max="8755" width="4.28515625" style="24" customWidth="1"/>
    <col min="8756" max="8756" width="39" style="24" customWidth="1"/>
    <col min="8757" max="8757" width="53.5703125" style="24" customWidth="1"/>
    <col min="8758" max="8761" width="7.7109375" style="24" customWidth="1"/>
    <col min="8762" max="8762" width="10" style="24" customWidth="1"/>
    <col min="8763" max="8764" width="9.28515625" style="24" customWidth="1"/>
    <col min="8765" max="8765" width="8" style="24" customWidth="1"/>
    <col min="8766" max="9009" width="9.140625" style="24"/>
    <col min="9010" max="9010" width="20.140625" style="24" customWidth="1"/>
    <col min="9011" max="9011" width="4.28515625" style="24" customWidth="1"/>
    <col min="9012" max="9012" width="39" style="24" customWidth="1"/>
    <col min="9013" max="9013" width="53.5703125" style="24" customWidth="1"/>
    <col min="9014" max="9017" width="7.7109375" style="24" customWidth="1"/>
    <col min="9018" max="9018" width="10" style="24" customWidth="1"/>
    <col min="9019" max="9020" width="9.28515625" style="24" customWidth="1"/>
    <col min="9021" max="9021" width="8" style="24" customWidth="1"/>
    <col min="9022" max="9265" width="9.140625" style="24"/>
    <col min="9266" max="9266" width="20.140625" style="24" customWidth="1"/>
    <col min="9267" max="9267" width="4.28515625" style="24" customWidth="1"/>
    <col min="9268" max="9268" width="39" style="24" customWidth="1"/>
    <col min="9269" max="9269" width="53.5703125" style="24" customWidth="1"/>
    <col min="9270" max="9273" width="7.7109375" style="24" customWidth="1"/>
    <col min="9274" max="9274" width="10" style="24" customWidth="1"/>
    <col min="9275" max="9276" width="9.28515625" style="24" customWidth="1"/>
    <col min="9277" max="9277" width="8" style="24" customWidth="1"/>
    <col min="9278" max="9521" width="9.140625" style="24"/>
    <col min="9522" max="9522" width="20.140625" style="24" customWidth="1"/>
    <col min="9523" max="9523" width="4.28515625" style="24" customWidth="1"/>
    <col min="9524" max="9524" width="39" style="24" customWidth="1"/>
    <col min="9525" max="9525" width="53.5703125" style="24" customWidth="1"/>
    <col min="9526" max="9529" width="7.7109375" style="24" customWidth="1"/>
    <col min="9530" max="9530" width="10" style="24" customWidth="1"/>
    <col min="9531" max="9532" width="9.28515625" style="24" customWidth="1"/>
    <col min="9533" max="9533" width="8" style="24" customWidth="1"/>
    <col min="9534" max="9777" width="9.140625" style="24"/>
    <col min="9778" max="9778" width="20.140625" style="24" customWidth="1"/>
    <col min="9779" max="9779" width="4.28515625" style="24" customWidth="1"/>
    <col min="9780" max="9780" width="39" style="24" customWidth="1"/>
    <col min="9781" max="9781" width="53.5703125" style="24" customWidth="1"/>
    <col min="9782" max="9785" width="7.7109375" style="24" customWidth="1"/>
    <col min="9786" max="9786" width="10" style="24" customWidth="1"/>
    <col min="9787" max="9788" width="9.28515625" style="24" customWidth="1"/>
    <col min="9789" max="9789" width="8" style="24" customWidth="1"/>
    <col min="9790" max="10033" width="9.140625" style="24"/>
    <col min="10034" max="10034" width="20.140625" style="24" customWidth="1"/>
    <col min="10035" max="10035" width="4.28515625" style="24" customWidth="1"/>
    <col min="10036" max="10036" width="39" style="24" customWidth="1"/>
    <col min="10037" max="10037" width="53.5703125" style="24" customWidth="1"/>
    <col min="10038" max="10041" width="7.7109375" style="24" customWidth="1"/>
    <col min="10042" max="10042" width="10" style="24" customWidth="1"/>
    <col min="10043" max="10044" width="9.28515625" style="24" customWidth="1"/>
    <col min="10045" max="10045" width="8" style="24" customWidth="1"/>
    <col min="10046" max="10289" width="9.140625" style="24"/>
    <col min="10290" max="10290" width="20.140625" style="24" customWidth="1"/>
    <col min="10291" max="10291" width="4.28515625" style="24" customWidth="1"/>
    <col min="10292" max="10292" width="39" style="24" customWidth="1"/>
    <col min="10293" max="10293" width="53.5703125" style="24" customWidth="1"/>
    <col min="10294" max="10297" width="7.7109375" style="24" customWidth="1"/>
    <col min="10298" max="10298" width="10" style="24" customWidth="1"/>
    <col min="10299" max="10300" width="9.28515625" style="24" customWidth="1"/>
    <col min="10301" max="10301" width="8" style="24" customWidth="1"/>
    <col min="10302" max="10545" width="9.140625" style="24"/>
    <col min="10546" max="10546" width="20.140625" style="24" customWidth="1"/>
    <col min="10547" max="10547" width="4.28515625" style="24" customWidth="1"/>
    <col min="10548" max="10548" width="39" style="24" customWidth="1"/>
    <col min="10549" max="10549" width="53.5703125" style="24" customWidth="1"/>
    <col min="10550" max="10553" width="7.7109375" style="24" customWidth="1"/>
    <col min="10554" max="10554" width="10" style="24" customWidth="1"/>
    <col min="10555" max="10556" width="9.28515625" style="24" customWidth="1"/>
    <col min="10557" max="10557" width="8" style="24" customWidth="1"/>
    <col min="10558" max="10801" width="9.140625" style="24"/>
    <col min="10802" max="10802" width="20.140625" style="24" customWidth="1"/>
    <col min="10803" max="10803" width="4.28515625" style="24" customWidth="1"/>
    <col min="10804" max="10804" width="39" style="24" customWidth="1"/>
    <col min="10805" max="10805" width="53.5703125" style="24" customWidth="1"/>
    <col min="10806" max="10809" width="7.7109375" style="24" customWidth="1"/>
    <col min="10810" max="10810" width="10" style="24" customWidth="1"/>
    <col min="10811" max="10812" width="9.28515625" style="24" customWidth="1"/>
    <col min="10813" max="10813" width="8" style="24" customWidth="1"/>
    <col min="10814" max="11057" width="9.140625" style="24"/>
    <col min="11058" max="11058" width="20.140625" style="24" customWidth="1"/>
    <col min="11059" max="11059" width="4.28515625" style="24" customWidth="1"/>
    <col min="11060" max="11060" width="39" style="24" customWidth="1"/>
    <col min="11061" max="11061" width="53.5703125" style="24" customWidth="1"/>
    <col min="11062" max="11065" width="7.7109375" style="24" customWidth="1"/>
    <col min="11066" max="11066" width="10" style="24" customWidth="1"/>
    <col min="11067" max="11068" width="9.28515625" style="24" customWidth="1"/>
    <col min="11069" max="11069" width="8" style="24" customWidth="1"/>
    <col min="11070" max="11313" width="9.140625" style="24"/>
    <col min="11314" max="11314" width="20.140625" style="24" customWidth="1"/>
    <col min="11315" max="11315" width="4.28515625" style="24" customWidth="1"/>
    <col min="11316" max="11316" width="39" style="24" customWidth="1"/>
    <col min="11317" max="11317" width="53.5703125" style="24" customWidth="1"/>
    <col min="11318" max="11321" width="7.7109375" style="24" customWidth="1"/>
    <col min="11322" max="11322" width="10" style="24" customWidth="1"/>
    <col min="11323" max="11324" width="9.28515625" style="24" customWidth="1"/>
    <col min="11325" max="11325" width="8" style="24" customWidth="1"/>
    <col min="11326" max="11569" width="9.140625" style="24"/>
    <col min="11570" max="11570" width="20.140625" style="24" customWidth="1"/>
    <col min="11571" max="11571" width="4.28515625" style="24" customWidth="1"/>
    <col min="11572" max="11572" width="39" style="24" customWidth="1"/>
    <col min="11573" max="11573" width="53.5703125" style="24" customWidth="1"/>
    <col min="11574" max="11577" width="7.7109375" style="24" customWidth="1"/>
    <col min="11578" max="11578" width="10" style="24" customWidth="1"/>
    <col min="11579" max="11580" width="9.28515625" style="24" customWidth="1"/>
    <col min="11581" max="11581" width="8" style="24" customWidth="1"/>
    <col min="11582" max="11825" width="9.140625" style="24"/>
    <col min="11826" max="11826" width="20.140625" style="24" customWidth="1"/>
    <col min="11827" max="11827" width="4.28515625" style="24" customWidth="1"/>
    <col min="11828" max="11828" width="39" style="24" customWidth="1"/>
    <col min="11829" max="11829" width="53.5703125" style="24" customWidth="1"/>
    <col min="11830" max="11833" width="7.7109375" style="24" customWidth="1"/>
    <col min="11834" max="11834" width="10" style="24" customWidth="1"/>
    <col min="11835" max="11836" width="9.28515625" style="24" customWidth="1"/>
    <col min="11837" max="11837" width="8" style="24" customWidth="1"/>
    <col min="11838" max="12081" width="9.140625" style="24"/>
    <col min="12082" max="12082" width="20.140625" style="24" customWidth="1"/>
    <col min="12083" max="12083" width="4.28515625" style="24" customWidth="1"/>
    <col min="12084" max="12084" width="39" style="24" customWidth="1"/>
    <col min="12085" max="12085" width="53.5703125" style="24" customWidth="1"/>
    <col min="12086" max="12089" width="7.7109375" style="24" customWidth="1"/>
    <col min="12090" max="12090" width="10" style="24" customWidth="1"/>
    <col min="12091" max="12092" width="9.28515625" style="24" customWidth="1"/>
    <col min="12093" max="12093" width="8" style="24" customWidth="1"/>
    <col min="12094" max="12337" width="9.140625" style="24"/>
    <col min="12338" max="12338" width="20.140625" style="24" customWidth="1"/>
    <col min="12339" max="12339" width="4.28515625" style="24" customWidth="1"/>
    <col min="12340" max="12340" width="39" style="24" customWidth="1"/>
    <col min="12341" max="12341" width="53.5703125" style="24" customWidth="1"/>
    <col min="12342" max="12345" width="7.7109375" style="24" customWidth="1"/>
    <col min="12346" max="12346" width="10" style="24" customWidth="1"/>
    <col min="12347" max="12348" width="9.28515625" style="24" customWidth="1"/>
    <col min="12349" max="12349" width="8" style="24" customWidth="1"/>
    <col min="12350" max="12593" width="9.140625" style="24"/>
    <col min="12594" max="12594" width="20.140625" style="24" customWidth="1"/>
    <col min="12595" max="12595" width="4.28515625" style="24" customWidth="1"/>
    <col min="12596" max="12596" width="39" style="24" customWidth="1"/>
    <col min="12597" max="12597" width="53.5703125" style="24" customWidth="1"/>
    <col min="12598" max="12601" width="7.7109375" style="24" customWidth="1"/>
    <col min="12602" max="12602" width="10" style="24" customWidth="1"/>
    <col min="12603" max="12604" width="9.28515625" style="24" customWidth="1"/>
    <col min="12605" max="12605" width="8" style="24" customWidth="1"/>
    <col min="12606" max="12849" width="9.140625" style="24"/>
    <col min="12850" max="12850" width="20.140625" style="24" customWidth="1"/>
    <col min="12851" max="12851" width="4.28515625" style="24" customWidth="1"/>
    <col min="12852" max="12852" width="39" style="24" customWidth="1"/>
    <col min="12853" max="12853" width="53.5703125" style="24" customWidth="1"/>
    <col min="12854" max="12857" width="7.7109375" style="24" customWidth="1"/>
    <col min="12858" max="12858" width="10" style="24" customWidth="1"/>
    <col min="12859" max="12860" width="9.28515625" style="24" customWidth="1"/>
    <col min="12861" max="12861" width="8" style="24" customWidth="1"/>
    <col min="12862" max="13105" width="9.140625" style="24"/>
    <col min="13106" max="13106" width="20.140625" style="24" customWidth="1"/>
    <col min="13107" max="13107" width="4.28515625" style="24" customWidth="1"/>
    <col min="13108" max="13108" width="39" style="24" customWidth="1"/>
    <col min="13109" max="13109" width="53.5703125" style="24" customWidth="1"/>
    <col min="13110" max="13113" width="7.7109375" style="24" customWidth="1"/>
    <col min="13114" max="13114" width="10" style="24" customWidth="1"/>
    <col min="13115" max="13116" width="9.28515625" style="24" customWidth="1"/>
    <col min="13117" max="13117" width="8" style="24" customWidth="1"/>
    <col min="13118" max="13361" width="9.140625" style="24"/>
    <col min="13362" max="13362" width="20.140625" style="24" customWidth="1"/>
    <col min="13363" max="13363" width="4.28515625" style="24" customWidth="1"/>
    <col min="13364" max="13364" width="39" style="24" customWidth="1"/>
    <col min="13365" max="13365" width="53.5703125" style="24" customWidth="1"/>
    <col min="13366" max="13369" width="7.7109375" style="24" customWidth="1"/>
    <col min="13370" max="13370" width="10" style="24" customWidth="1"/>
    <col min="13371" max="13372" width="9.28515625" style="24" customWidth="1"/>
    <col min="13373" max="13373" width="8" style="24" customWidth="1"/>
    <col min="13374" max="13617" width="9.140625" style="24"/>
    <col min="13618" max="13618" width="20.140625" style="24" customWidth="1"/>
    <col min="13619" max="13619" width="4.28515625" style="24" customWidth="1"/>
    <col min="13620" max="13620" width="39" style="24" customWidth="1"/>
    <col min="13621" max="13621" width="53.5703125" style="24" customWidth="1"/>
    <col min="13622" max="13625" width="7.7109375" style="24" customWidth="1"/>
    <col min="13626" max="13626" width="10" style="24" customWidth="1"/>
    <col min="13627" max="13628" width="9.28515625" style="24" customWidth="1"/>
    <col min="13629" max="13629" width="8" style="24" customWidth="1"/>
    <col min="13630" max="13873" width="9.140625" style="24"/>
    <col min="13874" max="13874" width="20.140625" style="24" customWidth="1"/>
    <col min="13875" max="13875" width="4.28515625" style="24" customWidth="1"/>
    <col min="13876" max="13876" width="39" style="24" customWidth="1"/>
    <col min="13877" max="13877" width="53.5703125" style="24" customWidth="1"/>
    <col min="13878" max="13881" width="7.7109375" style="24" customWidth="1"/>
    <col min="13882" max="13882" width="10" style="24" customWidth="1"/>
    <col min="13883" max="13884" width="9.28515625" style="24" customWidth="1"/>
    <col min="13885" max="13885" width="8" style="24" customWidth="1"/>
    <col min="13886" max="14129" width="9.140625" style="24"/>
    <col min="14130" max="14130" width="20.140625" style="24" customWidth="1"/>
    <col min="14131" max="14131" width="4.28515625" style="24" customWidth="1"/>
    <col min="14132" max="14132" width="39" style="24" customWidth="1"/>
    <col min="14133" max="14133" width="53.5703125" style="24" customWidth="1"/>
    <col min="14134" max="14137" width="7.7109375" style="24" customWidth="1"/>
    <col min="14138" max="14138" width="10" style="24" customWidth="1"/>
    <col min="14139" max="14140" width="9.28515625" style="24" customWidth="1"/>
    <col min="14141" max="14141" width="8" style="24" customWidth="1"/>
    <col min="14142" max="14385" width="9.140625" style="24"/>
    <col min="14386" max="14386" width="20.140625" style="24" customWidth="1"/>
    <col min="14387" max="14387" width="4.28515625" style="24" customWidth="1"/>
    <col min="14388" max="14388" width="39" style="24" customWidth="1"/>
    <col min="14389" max="14389" width="53.5703125" style="24" customWidth="1"/>
    <col min="14390" max="14393" width="7.7109375" style="24" customWidth="1"/>
    <col min="14394" max="14394" width="10" style="24" customWidth="1"/>
    <col min="14395" max="14396" width="9.28515625" style="24" customWidth="1"/>
    <col min="14397" max="14397" width="8" style="24" customWidth="1"/>
    <col min="14398" max="14641" width="9.140625" style="24"/>
    <col min="14642" max="14642" width="20.140625" style="24" customWidth="1"/>
    <col min="14643" max="14643" width="4.28515625" style="24" customWidth="1"/>
    <col min="14644" max="14644" width="39" style="24" customWidth="1"/>
    <col min="14645" max="14645" width="53.5703125" style="24" customWidth="1"/>
    <col min="14646" max="14649" width="7.7109375" style="24" customWidth="1"/>
    <col min="14650" max="14650" width="10" style="24" customWidth="1"/>
    <col min="14651" max="14652" width="9.28515625" style="24" customWidth="1"/>
    <col min="14653" max="14653" width="8" style="24" customWidth="1"/>
    <col min="14654" max="14897" width="9.140625" style="24"/>
    <col min="14898" max="14898" width="20.140625" style="24" customWidth="1"/>
    <col min="14899" max="14899" width="4.28515625" style="24" customWidth="1"/>
    <col min="14900" max="14900" width="39" style="24" customWidth="1"/>
    <col min="14901" max="14901" width="53.5703125" style="24" customWidth="1"/>
    <col min="14902" max="14905" width="7.7109375" style="24" customWidth="1"/>
    <col min="14906" max="14906" width="10" style="24" customWidth="1"/>
    <col min="14907" max="14908" width="9.28515625" style="24" customWidth="1"/>
    <col min="14909" max="14909" width="8" style="24" customWidth="1"/>
    <col min="14910" max="15153" width="9.140625" style="24"/>
    <col min="15154" max="15154" width="20.140625" style="24" customWidth="1"/>
    <col min="15155" max="15155" width="4.28515625" style="24" customWidth="1"/>
    <col min="15156" max="15156" width="39" style="24" customWidth="1"/>
    <col min="15157" max="15157" width="53.5703125" style="24" customWidth="1"/>
    <col min="15158" max="15161" width="7.7109375" style="24" customWidth="1"/>
    <col min="15162" max="15162" width="10" style="24" customWidth="1"/>
    <col min="15163" max="15164" width="9.28515625" style="24" customWidth="1"/>
    <col min="15165" max="15165" width="8" style="24" customWidth="1"/>
    <col min="15166" max="15409" width="9.140625" style="24"/>
    <col min="15410" max="15410" width="20.140625" style="24" customWidth="1"/>
    <col min="15411" max="15411" width="4.28515625" style="24" customWidth="1"/>
    <col min="15412" max="15412" width="39" style="24" customWidth="1"/>
    <col min="15413" max="15413" width="53.5703125" style="24" customWidth="1"/>
    <col min="15414" max="15417" width="7.7109375" style="24" customWidth="1"/>
    <col min="15418" max="15418" width="10" style="24" customWidth="1"/>
    <col min="15419" max="15420" width="9.28515625" style="24" customWidth="1"/>
    <col min="15421" max="15421" width="8" style="24" customWidth="1"/>
    <col min="15422" max="15665" width="9.140625" style="24"/>
    <col min="15666" max="15666" width="20.140625" style="24" customWidth="1"/>
    <col min="15667" max="15667" width="4.28515625" style="24" customWidth="1"/>
    <col min="15668" max="15668" width="39" style="24" customWidth="1"/>
    <col min="15669" max="15669" width="53.5703125" style="24" customWidth="1"/>
    <col min="15670" max="15673" width="7.7109375" style="24" customWidth="1"/>
    <col min="15674" max="15674" width="10" style="24" customWidth="1"/>
    <col min="15675" max="15676" width="9.28515625" style="24" customWidth="1"/>
    <col min="15677" max="15677" width="8" style="24" customWidth="1"/>
    <col min="15678" max="15921" width="9.140625" style="24"/>
    <col min="15922" max="15922" width="20.140625" style="24" customWidth="1"/>
    <col min="15923" max="15923" width="4.28515625" style="24" customWidth="1"/>
    <col min="15924" max="15924" width="39" style="24" customWidth="1"/>
    <col min="15925" max="15925" width="53.5703125" style="24" customWidth="1"/>
    <col min="15926" max="15929" width="7.7109375" style="24" customWidth="1"/>
    <col min="15930" max="15930" width="10" style="24" customWidth="1"/>
    <col min="15931" max="15932" width="9.28515625" style="24" customWidth="1"/>
    <col min="15933" max="15933" width="8" style="24" customWidth="1"/>
    <col min="15934" max="16384" width="9.140625" style="24"/>
  </cols>
  <sheetData>
    <row r="1" spans="1:422" s="44" customFormat="1" ht="23.25" hidden="1" customHeight="1">
      <c r="A1" s="38"/>
      <c r="B1" s="38"/>
      <c r="C1" s="384" t="s">
        <v>945</v>
      </c>
      <c r="D1" s="384"/>
      <c r="E1" s="384"/>
      <c r="F1" s="383"/>
      <c r="G1" s="383"/>
      <c r="H1" s="384"/>
      <c r="I1" s="384"/>
      <c r="J1" s="384"/>
      <c r="K1" s="384"/>
      <c r="L1" s="384"/>
      <c r="M1" s="384"/>
      <c r="N1" s="383"/>
      <c r="O1" s="383"/>
      <c r="P1" s="383"/>
      <c r="Q1" s="383"/>
      <c r="R1" s="383"/>
      <c r="S1" s="383"/>
      <c r="T1" s="383"/>
      <c r="U1" s="383"/>
      <c r="V1" s="384"/>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4"/>
      <c r="BU1" s="384"/>
      <c r="BV1" s="384"/>
      <c r="BW1" s="384"/>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4"/>
    </row>
    <row r="2" spans="1:422" s="44" customFormat="1" ht="16.5" hidden="1" customHeight="1">
      <c r="A2" s="38"/>
      <c r="B2" s="38"/>
      <c r="C2" s="384" t="s">
        <v>946</v>
      </c>
      <c r="D2" s="384"/>
      <c r="E2" s="384"/>
      <c r="F2" s="383"/>
      <c r="G2" s="383"/>
      <c r="H2" s="384"/>
      <c r="I2" s="384"/>
      <c r="J2" s="384"/>
      <c r="K2" s="384"/>
      <c r="L2" s="384"/>
      <c r="M2" s="384"/>
      <c r="N2" s="383"/>
      <c r="O2" s="383"/>
      <c r="P2" s="383"/>
      <c r="Q2" s="383"/>
      <c r="R2" s="383"/>
      <c r="S2" s="383"/>
      <c r="T2" s="383"/>
      <c r="U2" s="383"/>
      <c r="V2" s="384"/>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4"/>
      <c r="BU2" s="384"/>
      <c r="BV2" s="384"/>
      <c r="BW2" s="384"/>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c r="HQ2" s="383"/>
      <c r="HR2" s="383"/>
      <c r="HS2" s="383"/>
      <c r="HT2" s="383"/>
      <c r="HU2" s="383"/>
      <c r="HV2" s="383"/>
      <c r="HW2" s="383"/>
      <c r="HX2" s="383"/>
      <c r="HY2" s="383"/>
      <c r="HZ2" s="383"/>
      <c r="IA2" s="383"/>
      <c r="IB2" s="383"/>
      <c r="IC2" s="383"/>
      <c r="ID2" s="383"/>
      <c r="IE2" s="383"/>
      <c r="IF2" s="383"/>
      <c r="IG2" s="383"/>
      <c r="IH2" s="383"/>
      <c r="II2" s="383"/>
      <c r="IJ2" s="383"/>
      <c r="IK2" s="383"/>
      <c r="IL2" s="383"/>
      <c r="IM2" s="383"/>
      <c r="IN2" s="383"/>
      <c r="IO2" s="383"/>
      <c r="IP2" s="383"/>
      <c r="IQ2" s="383"/>
      <c r="IR2" s="383"/>
      <c r="IS2" s="383"/>
      <c r="IT2" s="383"/>
      <c r="IU2" s="383"/>
      <c r="IV2" s="383"/>
      <c r="IW2" s="383"/>
      <c r="IX2" s="383"/>
      <c r="IY2" s="383"/>
      <c r="IZ2" s="383"/>
      <c r="JA2" s="383"/>
      <c r="JB2" s="383"/>
      <c r="JC2" s="383"/>
      <c r="JD2" s="383"/>
      <c r="JE2" s="383"/>
      <c r="JF2" s="383"/>
      <c r="JG2" s="383"/>
      <c r="JH2" s="383"/>
      <c r="JI2" s="383"/>
      <c r="JJ2" s="383"/>
      <c r="JK2" s="383"/>
      <c r="JL2" s="383"/>
      <c r="JM2" s="383"/>
      <c r="JN2" s="383"/>
      <c r="JO2" s="383"/>
      <c r="JP2" s="383"/>
      <c r="JQ2" s="383"/>
      <c r="JR2" s="383"/>
      <c r="JS2" s="383"/>
      <c r="JT2" s="383"/>
      <c r="JU2" s="383"/>
      <c r="JV2" s="383"/>
      <c r="JW2" s="383"/>
      <c r="JX2" s="383"/>
      <c r="JY2" s="383"/>
      <c r="JZ2" s="383"/>
      <c r="KA2" s="383"/>
      <c r="KB2" s="383"/>
      <c r="KC2" s="383"/>
      <c r="KD2" s="383"/>
      <c r="KE2" s="383"/>
      <c r="KF2" s="383"/>
      <c r="KG2" s="383"/>
      <c r="KH2" s="383"/>
      <c r="KI2" s="383"/>
      <c r="KJ2" s="383"/>
      <c r="KK2" s="383"/>
      <c r="KL2" s="383"/>
      <c r="KM2" s="383"/>
      <c r="KN2" s="383"/>
      <c r="KO2" s="383"/>
      <c r="KP2" s="383"/>
      <c r="KQ2" s="383"/>
      <c r="KR2" s="383"/>
      <c r="KS2" s="383"/>
      <c r="KT2" s="383"/>
      <c r="KU2" s="383"/>
      <c r="KV2" s="383"/>
      <c r="KW2" s="383"/>
      <c r="KX2" s="383"/>
      <c r="KY2" s="383"/>
      <c r="KZ2" s="383"/>
      <c r="LA2" s="383"/>
      <c r="LB2" s="383"/>
      <c r="LC2" s="383"/>
      <c r="LD2" s="383"/>
      <c r="LE2" s="383"/>
      <c r="LF2" s="383"/>
      <c r="LG2" s="383"/>
      <c r="LH2" s="383"/>
      <c r="LI2" s="383"/>
      <c r="LJ2" s="383"/>
      <c r="LK2" s="383"/>
      <c r="LL2" s="383"/>
      <c r="LM2" s="383"/>
      <c r="LN2" s="383"/>
      <c r="LO2" s="383"/>
      <c r="LP2" s="383"/>
      <c r="LQ2" s="383"/>
      <c r="LR2" s="383"/>
      <c r="LS2" s="383"/>
      <c r="LT2" s="383"/>
      <c r="LU2" s="383"/>
      <c r="LV2" s="383"/>
      <c r="LW2" s="383"/>
      <c r="LX2" s="383"/>
      <c r="LY2" s="383"/>
      <c r="LZ2" s="383"/>
      <c r="MA2" s="383"/>
      <c r="MB2" s="383"/>
      <c r="MC2" s="383"/>
      <c r="MD2" s="383"/>
      <c r="ME2" s="383"/>
      <c r="MF2" s="383"/>
      <c r="MG2" s="383"/>
      <c r="MH2" s="383"/>
      <c r="MI2" s="383"/>
      <c r="MJ2" s="383"/>
      <c r="MK2" s="383"/>
      <c r="ML2" s="383"/>
      <c r="MM2" s="383"/>
      <c r="MN2" s="383"/>
      <c r="MO2" s="383"/>
      <c r="MP2" s="383"/>
      <c r="MQ2" s="383"/>
      <c r="MR2" s="383"/>
      <c r="MS2" s="383"/>
      <c r="MT2" s="383"/>
      <c r="MU2" s="383"/>
      <c r="MV2" s="383"/>
      <c r="MW2" s="383"/>
      <c r="MX2" s="383"/>
      <c r="MY2" s="383"/>
      <c r="MZ2" s="383"/>
      <c r="NA2" s="383"/>
      <c r="NB2" s="383"/>
      <c r="NC2" s="383"/>
      <c r="ND2" s="383"/>
      <c r="NE2" s="383"/>
      <c r="NF2" s="383"/>
      <c r="NG2" s="383"/>
      <c r="NH2" s="383"/>
      <c r="NI2" s="383"/>
      <c r="NJ2" s="383"/>
      <c r="NK2" s="383"/>
      <c r="NL2" s="383"/>
      <c r="NM2" s="383"/>
      <c r="NN2" s="383"/>
      <c r="NO2" s="383"/>
      <c r="NP2" s="383"/>
      <c r="NQ2" s="383"/>
      <c r="NR2" s="383"/>
      <c r="NS2" s="383"/>
      <c r="NT2" s="383"/>
      <c r="NU2" s="383"/>
      <c r="NV2" s="383"/>
      <c r="NW2" s="383"/>
      <c r="NX2" s="383"/>
      <c r="NY2" s="383"/>
      <c r="NZ2" s="383"/>
      <c r="OA2" s="383"/>
      <c r="OB2" s="383"/>
      <c r="OC2" s="383"/>
      <c r="OD2" s="383"/>
      <c r="OE2" s="383"/>
      <c r="OF2" s="383"/>
      <c r="OG2" s="383"/>
      <c r="OH2" s="383"/>
      <c r="OI2" s="383"/>
      <c r="OJ2" s="383"/>
      <c r="OK2" s="383"/>
      <c r="OL2" s="383"/>
      <c r="OM2" s="383"/>
      <c r="ON2" s="383"/>
      <c r="OO2" s="383"/>
      <c r="OP2" s="383"/>
      <c r="OQ2" s="383"/>
      <c r="OR2" s="383"/>
      <c r="OS2" s="383"/>
      <c r="OT2" s="383"/>
      <c r="OU2" s="383"/>
      <c r="OV2" s="383"/>
      <c r="OW2" s="383"/>
      <c r="OX2" s="383"/>
      <c r="OY2" s="383"/>
      <c r="OZ2" s="383"/>
      <c r="PA2" s="384"/>
    </row>
    <row r="3" spans="1:422" s="38" customFormat="1" ht="18.75" hidden="1" customHeight="1">
      <c r="B3" s="54"/>
      <c r="C3" s="555" t="s">
        <v>947</v>
      </c>
      <c r="D3" s="555"/>
      <c r="E3" s="555"/>
      <c r="F3" s="382"/>
      <c r="G3" s="382"/>
      <c r="H3" s="555"/>
      <c r="I3" s="555"/>
      <c r="J3" s="555"/>
      <c r="K3" s="555"/>
      <c r="L3" s="555"/>
      <c r="M3" s="555"/>
      <c r="N3" s="382"/>
      <c r="O3" s="382"/>
      <c r="P3" s="382"/>
      <c r="Q3" s="382"/>
      <c r="R3" s="382"/>
      <c r="S3" s="382"/>
      <c r="T3" s="382"/>
      <c r="U3" s="382"/>
      <c r="V3" s="555"/>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c r="AV3" s="382"/>
      <c r="AW3" s="382"/>
      <c r="AX3" s="382"/>
      <c r="AY3" s="382"/>
      <c r="AZ3" s="382"/>
      <c r="BA3" s="382"/>
      <c r="BB3" s="382"/>
      <c r="BC3" s="382"/>
      <c r="BD3" s="382"/>
      <c r="BE3" s="382"/>
      <c r="BF3" s="382"/>
      <c r="BG3" s="382"/>
      <c r="BH3" s="382"/>
      <c r="BI3" s="382"/>
      <c r="BJ3" s="382"/>
      <c r="BK3" s="382"/>
      <c r="BL3" s="382"/>
      <c r="BM3" s="382"/>
      <c r="BN3" s="382"/>
      <c r="BO3" s="382"/>
      <c r="BP3" s="382"/>
      <c r="BQ3" s="382"/>
      <c r="BR3" s="382"/>
      <c r="BS3" s="382"/>
      <c r="BT3" s="555"/>
      <c r="BU3" s="555"/>
      <c r="BV3" s="555"/>
      <c r="BW3" s="555"/>
      <c r="BX3" s="382"/>
      <c r="BY3" s="382"/>
      <c r="BZ3" s="382"/>
      <c r="CA3" s="382"/>
      <c r="CB3" s="382"/>
      <c r="CC3" s="382"/>
      <c r="CD3" s="382"/>
      <c r="CE3" s="382"/>
      <c r="CF3" s="382"/>
      <c r="CG3" s="382"/>
      <c r="CH3" s="382"/>
      <c r="CI3" s="382"/>
      <c r="CJ3" s="382"/>
      <c r="CK3" s="382"/>
      <c r="CL3" s="382"/>
      <c r="CM3" s="382"/>
      <c r="CN3" s="382"/>
      <c r="CO3" s="382"/>
      <c r="CP3" s="382"/>
      <c r="CQ3" s="382"/>
      <c r="CR3" s="382"/>
      <c r="CS3" s="382"/>
      <c r="CT3" s="382"/>
      <c r="CU3" s="382"/>
      <c r="CV3" s="382"/>
      <c r="CW3" s="382"/>
      <c r="CX3" s="382"/>
      <c r="CY3" s="382"/>
      <c r="CZ3" s="382"/>
      <c r="DA3" s="382"/>
      <c r="DB3" s="382"/>
      <c r="DC3" s="382"/>
      <c r="DD3" s="382"/>
      <c r="DE3" s="382"/>
      <c r="DF3" s="382"/>
      <c r="DG3" s="382"/>
      <c r="DH3" s="382"/>
      <c r="DI3" s="382"/>
      <c r="DJ3" s="382"/>
      <c r="DK3" s="382"/>
      <c r="DL3" s="382"/>
      <c r="DM3" s="382"/>
      <c r="DN3" s="382"/>
      <c r="DO3" s="382"/>
      <c r="DP3" s="382"/>
      <c r="DQ3" s="382"/>
      <c r="DR3" s="382"/>
      <c r="DS3" s="382"/>
      <c r="DT3" s="382"/>
      <c r="DU3" s="382"/>
      <c r="DV3" s="382"/>
      <c r="DW3" s="382"/>
      <c r="DX3" s="382"/>
      <c r="DY3" s="382"/>
      <c r="DZ3" s="382"/>
      <c r="EA3" s="382"/>
      <c r="EB3" s="382"/>
      <c r="EC3" s="382"/>
      <c r="ED3" s="382"/>
      <c r="EE3" s="382"/>
      <c r="EF3" s="382"/>
      <c r="EG3" s="382"/>
      <c r="EH3" s="382"/>
      <c r="EI3" s="382"/>
      <c r="EJ3" s="382"/>
      <c r="EK3" s="382"/>
      <c r="EL3" s="382"/>
      <c r="EM3" s="382"/>
      <c r="EN3" s="382"/>
      <c r="EO3" s="382"/>
      <c r="EP3" s="382"/>
      <c r="EQ3" s="382"/>
      <c r="ER3" s="382"/>
      <c r="ES3" s="382"/>
      <c r="ET3" s="382"/>
      <c r="EU3" s="382"/>
      <c r="EV3" s="382"/>
      <c r="EW3" s="382"/>
      <c r="EX3" s="382"/>
      <c r="EY3" s="382"/>
      <c r="EZ3" s="382"/>
      <c r="FA3" s="382"/>
      <c r="FB3" s="382"/>
      <c r="FC3" s="382"/>
      <c r="FD3" s="382"/>
      <c r="FE3" s="382"/>
      <c r="FF3" s="382"/>
      <c r="FG3" s="382"/>
      <c r="FH3" s="382"/>
      <c r="FI3" s="382"/>
      <c r="FJ3" s="382"/>
      <c r="FK3" s="382"/>
      <c r="FL3" s="382"/>
      <c r="FM3" s="382"/>
      <c r="FN3" s="382"/>
      <c r="FO3" s="382"/>
      <c r="FP3" s="382"/>
      <c r="FQ3" s="382"/>
      <c r="FR3" s="382"/>
      <c r="FS3" s="382"/>
      <c r="FT3" s="382"/>
      <c r="FU3" s="382"/>
      <c r="FV3" s="382"/>
      <c r="FW3" s="382"/>
      <c r="FX3" s="382"/>
      <c r="FY3" s="382"/>
      <c r="FZ3" s="382"/>
      <c r="GA3" s="382"/>
      <c r="GB3" s="382"/>
      <c r="GC3" s="382"/>
      <c r="GD3" s="382"/>
      <c r="GE3" s="382"/>
      <c r="GF3" s="382"/>
      <c r="GG3" s="382"/>
      <c r="GH3" s="382"/>
      <c r="GI3" s="382"/>
      <c r="GJ3" s="382"/>
      <c r="GK3" s="382"/>
      <c r="GL3" s="382"/>
      <c r="GM3" s="382"/>
      <c r="GN3" s="382"/>
      <c r="GO3" s="382"/>
      <c r="GP3" s="382"/>
      <c r="GQ3" s="382"/>
      <c r="GR3" s="382"/>
      <c r="GS3" s="382"/>
      <c r="GT3" s="382"/>
      <c r="GU3" s="382"/>
      <c r="GV3" s="382"/>
      <c r="GW3" s="382"/>
      <c r="GX3" s="382"/>
      <c r="GY3" s="382"/>
      <c r="GZ3" s="382"/>
      <c r="HA3" s="382"/>
      <c r="HB3" s="382"/>
      <c r="HC3" s="382"/>
      <c r="HD3" s="382"/>
      <c r="HE3" s="382"/>
      <c r="HF3" s="382"/>
      <c r="HG3" s="382"/>
      <c r="HH3" s="382"/>
      <c r="HI3" s="382"/>
      <c r="HJ3" s="382"/>
      <c r="HK3" s="382"/>
      <c r="HL3" s="382"/>
      <c r="HM3" s="382"/>
      <c r="HN3" s="382"/>
      <c r="HO3" s="382"/>
      <c r="HP3" s="382"/>
      <c r="HQ3" s="382"/>
      <c r="HR3" s="382"/>
      <c r="HS3" s="382"/>
      <c r="HT3" s="382"/>
      <c r="HU3" s="382"/>
      <c r="HV3" s="382"/>
      <c r="HW3" s="382"/>
      <c r="HX3" s="382"/>
      <c r="HY3" s="382"/>
      <c r="HZ3" s="382"/>
      <c r="IA3" s="382"/>
      <c r="IB3" s="382"/>
      <c r="IC3" s="382"/>
      <c r="ID3" s="382"/>
      <c r="IE3" s="382"/>
      <c r="IF3" s="382"/>
      <c r="IG3" s="382"/>
      <c r="IH3" s="382"/>
      <c r="II3" s="382"/>
      <c r="IJ3" s="382"/>
      <c r="IK3" s="382"/>
      <c r="IL3" s="382"/>
      <c r="IM3" s="382"/>
      <c r="IN3" s="382"/>
      <c r="IO3" s="382"/>
      <c r="IP3" s="382"/>
      <c r="IQ3" s="382"/>
      <c r="IR3" s="382"/>
      <c r="IS3" s="382"/>
      <c r="IT3" s="382"/>
      <c r="IU3" s="382"/>
      <c r="IV3" s="382"/>
      <c r="IW3" s="382"/>
      <c r="IX3" s="382"/>
      <c r="IY3" s="382"/>
      <c r="IZ3" s="382"/>
      <c r="JA3" s="382"/>
      <c r="JB3" s="382"/>
      <c r="JC3" s="382"/>
      <c r="JD3" s="382"/>
      <c r="JE3" s="382"/>
      <c r="JF3" s="382"/>
      <c r="JG3" s="382"/>
      <c r="JH3" s="382"/>
      <c r="JI3" s="382"/>
      <c r="JJ3" s="382"/>
      <c r="JK3" s="382"/>
      <c r="JL3" s="382"/>
      <c r="JM3" s="382"/>
      <c r="JN3" s="382"/>
      <c r="JO3" s="382"/>
      <c r="JP3" s="382"/>
      <c r="JQ3" s="382"/>
      <c r="JR3" s="382"/>
      <c r="JS3" s="382"/>
      <c r="JT3" s="382"/>
      <c r="JU3" s="382"/>
      <c r="JV3" s="382"/>
      <c r="JW3" s="382"/>
      <c r="JX3" s="382"/>
      <c r="JY3" s="382"/>
      <c r="JZ3" s="382"/>
      <c r="KA3" s="382"/>
      <c r="KB3" s="382"/>
      <c r="KC3" s="382"/>
      <c r="KD3" s="382"/>
      <c r="KE3" s="382"/>
      <c r="KF3" s="382"/>
      <c r="KG3" s="382"/>
      <c r="KH3" s="382"/>
      <c r="KI3" s="382"/>
      <c r="KJ3" s="382"/>
      <c r="KK3" s="382"/>
      <c r="KL3" s="382"/>
      <c r="KM3" s="382"/>
      <c r="KN3" s="382"/>
      <c r="KO3" s="382"/>
      <c r="KP3" s="382"/>
      <c r="KQ3" s="382"/>
      <c r="KR3" s="382"/>
      <c r="KS3" s="382"/>
      <c r="KT3" s="382"/>
      <c r="KU3" s="382"/>
      <c r="KV3" s="382"/>
      <c r="KW3" s="382"/>
      <c r="KX3" s="382"/>
      <c r="KY3" s="382"/>
      <c r="KZ3" s="382"/>
      <c r="LA3" s="382"/>
      <c r="LB3" s="382"/>
      <c r="LC3" s="382"/>
      <c r="LD3" s="382"/>
      <c r="LE3" s="382"/>
      <c r="LF3" s="382"/>
      <c r="LG3" s="382"/>
      <c r="LH3" s="382"/>
      <c r="LI3" s="382"/>
      <c r="LJ3" s="382"/>
      <c r="LK3" s="382"/>
      <c r="LL3" s="382"/>
      <c r="LM3" s="382"/>
      <c r="LN3" s="382"/>
      <c r="LO3" s="382"/>
      <c r="LP3" s="382"/>
      <c r="LQ3" s="382"/>
      <c r="LR3" s="382"/>
      <c r="LS3" s="382"/>
      <c r="LT3" s="382"/>
      <c r="LU3" s="382"/>
      <c r="LV3" s="382"/>
      <c r="LW3" s="382"/>
      <c r="LX3" s="382"/>
      <c r="LY3" s="382"/>
      <c r="LZ3" s="382"/>
      <c r="MA3" s="382"/>
      <c r="MB3" s="382"/>
      <c r="MC3" s="382"/>
      <c r="MD3" s="382"/>
      <c r="ME3" s="382"/>
      <c r="MF3" s="382"/>
      <c r="MG3" s="382"/>
      <c r="MH3" s="382"/>
      <c r="MI3" s="382"/>
      <c r="MJ3" s="382"/>
      <c r="MK3" s="382"/>
      <c r="ML3" s="382"/>
      <c r="MM3" s="382"/>
      <c r="MN3" s="382"/>
      <c r="MO3" s="382"/>
      <c r="MP3" s="382"/>
      <c r="MQ3" s="382"/>
      <c r="MR3" s="382"/>
      <c r="MS3" s="382"/>
      <c r="MT3" s="382"/>
      <c r="MU3" s="382"/>
      <c r="MV3" s="382"/>
      <c r="MW3" s="382"/>
      <c r="MX3" s="382"/>
      <c r="MY3" s="382"/>
      <c r="MZ3" s="382"/>
      <c r="NA3" s="382"/>
      <c r="NB3" s="382"/>
      <c r="NC3" s="382"/>
      <c r="ND3" s="382"/>
      <c r="NE3" s="382"/>
      <c r="NF3" s="382"/>
      <c r="NG3" s="382"/>
      <c r="NH3" s="382"/>
      <c r="NI3" s="382"/>
      <c r="NJ3" s="382"/>
      <c r="NK3" s="382"/>
      <c r="NL3" s="382"/>
      <c r="NM3" s="382"/>
      <c r="NN3" s="382"/>
      <c r="NO3" s="382"/>
      <c r="NP3" s="382"/>
      <c r="NQ3" s="382"/>
      <c r="NR3" s="382"/>
      <c r="NS3" s="382"/>
      <c r="NT3" s="382"/>
      <c r="NU3" s="382"/>
      <c r="NV3" s="382"/>
      <c r="NW3" s="382"/>
      <c r="NX3" s="382"/>
      <c r="NY3" s="382"/>
      <c r="NZ3" s="382"/>
      <c r="OA3" s="382"/>
      <c r="OB3" s="382"/>
      <c r="OC3" s="382"/>
      <c r="OD3" s="382"/>
      <c r="OE3" s="382"/>
      <c r="OF3" s="382"/>
      <c r="OG3" s="382"/>
      <c r="OH3" s="382"/>
      <c r="OI3" s="382"/>
      <c r="OJ3" s="382"/>
      <c r="OK3" s="382"/>
      <c r="OL3" s="382"/>
      <c r="OM3" s="382"/>
      <c r="ON3" s="382"/>
      <c r="OO3" s="382"/>
      <c r="OP3" s="382"/>
      <c r="OQ3" s="382"/>
      <c r="OR3" s="382"/>
      <c r="OS3" s="382"/>
      <c r="OT3" s="382"/>
      <c r="OU3" s="382"/>
      <c r="OV3" s="382"/>
      <c r="OW3" s="382"/>
      <c r="OX3" s="382"/>
      <c r="OY3" s="382"/>
      <c r="OZ3" s="382"/>
      <c r="PA3" s="555"/>
    </row>
    <row r="4" spans="1:422" ht="53.25" customHeight="1">
      <c r="C4" s="374" t="s">
        <v>1626</v>
      </c>
      <c r="D4" s="375"/>
      <c r="E4" s="375"/>
      <c r="F4" s="376"/>
      <c r="G4" s="377"/>
      <c r="H4" s="377"/>
      <c r="I4" s="376"/>
      <c r="J4" s="376"/>
      <c r="K4" s="377"/>
      <c r="L4" s="377"/>
      <c r="M4" s="378"/>
      <c r="N4" s="377"/>
      <c r="O4" s="377"/>
      <c r="P4" s="379"/>
      <c r="Q4" s="379"/>
      <c r="R4" s="377"/>
      <c r="S4" s="379"/>
      <c r="T4" s="379"/>
      <c r="U4" s="379"/>
      <c r="V4" s="379"/>
      <c r="W4" s="379"/>
      <c r="X4" s="379"/>
      <c r="Y4" s="379"/>
      <c r="Z4" s="379"/>
      <c r="AA4" s="379"/>
      <c r="AB4" s="379"/>
      <c r="AC4" s="379"/>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4"/>
      <c r="BK4" s="374"/>
      <c r="BL4" s="374"/>
      <c r="BM4" s="374"/>
      <c r="BN4" s="374"/>
      <c r="BO4" s="374"/>
      <c r="BP4" s="374"/>
      <c r="BQ4" s="374"/>
      <c r="BR4" s="374"/>
      <c r="BS4" s="374"/>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c r="DJ4" s="377"/>
      <c r="DK4" s="377"/>
      <c r="DL4" s="377"/>
      <c r="DM4" s="377"/>
      <c r="DN4" s="377"/>
      <c r="DO4" s="377"/>
      <c r="DP4" s="377"/>
      <c r="DQ4" s="377"/>
      <c r="DR4" s="377"/>
      <c r="DS4" s="377"/>
      <c r="DT4" s="377"/>
      <c r="DU4" s="377"/>
      <c r="DV4" s="377"/>
      <c r="DW4" s="377"/>
      <c r="DX4" s="377"/>
      <c r="DY4" s="377"/>
      <c r="DZ4" s="377"/>
      <c r="EA4" s="377"/>
      <c r="EB4" s="377"/>
      <c r="EC4" s="377"/>
      <c r="ED4" s="377"/>
      <c r="EE4" s="377"/>
      <c r="EF4" s="377"/>
      <c r="EG4" s="377"/>
      <c r="EH4" s="377"/>
      <c r="EI4" s="377"/>
      <c r="EJ4" s="377"/>
      <c r="EK4" s="377"/>
      <c r="EL4" s="377"/>
      <c r="EM4" s="377"/>
      <c r="EN4" s="377"/>
      <c r="EO4" s="377"/>
      <c r="EP4" s="377"/>
      <c r="EQ4" s="377"/>
      <c r="ER4" s="377"/>
      <c r="ES4" s="377"/>
      <c r="ET4" s="377"/>
      <c r="EU4" s="377"/>
      <c r="EV4" s="377"/>
      <c r="EW4" s="377"/>
      <c r="EX4" s="377"/>
      <c r="EY4" s="377"/>
      <c r="EZ4" s="377"/>
      <c r="FA4" s="377"/>
      <c r="FB4" s="377"/>
      <c r="FC4" s="377"/>
      <c r="FD4" s="377"/>
      <c r="FE4" s="377"/>
      <c r="FF4" s="377"/>
      <c r="FG4" s="377"/>
      <c r="FH4" s="377"/>
      <c r="FI4" s="377"/>
      <c r="FJ4" s="377"/>
      <c r="FK4" s="377"/>
      <c r="FL4" s="377"/>
      <c r="FM4" s="377"/>
      <c r="FN4" s="377"/>
      <c r="FO4" s="377"/>
      <c r="FP4" s="377"/>
      <c r="FQ4" s="377"/>
      <c r="FR4" s="377"/>
      <c r="FS4" s="377"/>
      <c r="FT4" s="377"/>
      <c r="FU4" s="377"/>
      <c r="FV4" s="377"/>
      <c r="FW4" s="377"/>
      <c r="FX4" s="377"/>
      <c r="FY4" s="377"/>
      <c r="FZ4" s="377"/>
      <c r="GA4" s="377"/>
      <c r="GB4" s="377"/>
      <c r="GC4" s="377"/>
      <c r="GD4" s="377"/>
      <c r="GE4" s="377"/>
      <c r="GF4" s="377"/>
      <c r="GG4" s="377"/>
      <c r="GH4" s="377"/>
      <c r="GI4" s="377"/>
      <c r="GJ4" s="377"/>
      <c r="GK4" s="377"/>
      <c r="GL4" s="377"/>
      <c r="GM4" s="377"/>
      <c r="GN4" s="377"/>
      <c r="GO4" s="377"/>
      <c r="GP4" s="377"/>
      <c r="GQ4" s="377"/>
      <c r="GR4" s="377"/>
      <c r="GS4" s="377"/>
      <c r="GT4" s="377"/>
      <c r="GU4" s="377"/>
      <c r="GV4" s="377"/>
      <c r="GW4" s="377"/>
      <c r="GX4" s="377"/>
      <c r="GY4" s="377"/>
      <c r="GZ4" s="377"/>
      <c r="HA4" s="377"/>
      <c r="HB4" s="377"/>
      <c r="HC4" s="377"/>
      <c r="HD4" s="377"/>
      <c r="HE4" s="377"/>
      <c r="HF4" s="377"/>
      <c r="HG4" s="377"/>
      <c r="HH4" s="377"/>
      <c r="HI4" s="377"/>
      <c r="HJ4" s="377"/>
      <c r="HK4" s="377"/>
      <c r="HL4" s="377"/>
      <c r="HM4" s="377"/>
      <c r="HN4" s="377"/>
      <c r="HO4" s="377"/>
      <c r="HP4" s="377"/>
      <c r="HQ4" s="377"/>
      <c r="HR4" s="377"/>
      <c r="HS4" s="377"/>
      <c r="HT4" s="377"/>
      <c r="HU4" s="377"/>
      <c r="HV4" s="377"/>
      <c r="HW4" s="377"/>
      <c r="HX4" s="377"/>
      <c r="HY4" s="377"/>
      <c r="HZ4" s="377"/>
      <c r="IA4" s="377"/>
      <c r="IB4" s="377"/>
      <c r="IC4" s="377"/>
      <c r="ID4" s="377"/>
      <c r="IE4" s="377"/>
      <c r="IF4" s="377"/>
      <c r="IG4" s="377"/>
      <c r="IH4" s="377"/>
      <c r="II4" s="377"/>
      <c r="IJ4" s="377"/>
      <c r="IK4" s="377"/>
      <c r="IL4" s="377"/>
      <c r="IM4" s="377"/>
      <c r="IN4" s="377"/>
      <c r="IO4" s="377"/>
      <c r="IP4" s="377"/>
      <c r="IQ4" s="377"/>
      <c r="IR4" s="377"/>
      <c r="IS4" s="377"/>
      <c r="IT4" s="377"/>
      <c r="IU4" s="377"/>
      <c r="IV4" s="377"/>
      <c r="IW4" s="377"/>
      <c r="IX4" s="377"/>
      <c r="IY4" s="377"/>
      <c r="IZ4" s="377"/>
      <c r="JA4" s="377"/>
      <c r="JB4" s="377"/>
      <c r="JC4" s="377"/>
      <c r="JD4" s="377"/>
      <c r="JE4" s="377"/>
      <c r="JF4" s="377"/>
      <c r="JG4" s="377"/>
      <c r="JH4" s="377"/>
      <c r="JI4" s="377"/>
      <c r="JJ4" s="377"/>
      <c r="JK4" s="377"/>
      <c r="JL4" s="377"/>
      <c r="JM4" s="377"/>
      <c r="JN4" s="377"/>
      <c r="JO4" s="377"/>
      <c r="JP4" s="377"/>
      <c r="JQ4" s="377"/>
      <c r="JR4" s="377"/>
      <c r="JS4" s="377"/>
      <c r="JT4" s="377"/>
      <c r="JU4" s="377"/>
      <c r="JV4" s="377"/>
      <c r="JW4" s="377"/>
      <c r="JX4" s="377"/>
      <c r="JY4" s="377"/>
      <c r="JZ4" s="377"/>
      <c r="KA4" s="377"/>
      <c r="KB4" s="377"/>
      <c r="KC4" s="377"/>
      <c r="KD4" s="377"/>
      <c r="KE4" s="377"/>
      <c r="KF4" s="377"/>
      <c r="KG4" s="377"/>
      <c r="KH4" s="377"/>
      <c r="KI4" s="377"/>
      <c r="KJ4" s="377"/>
      <c r="KK4" s="380"/>
      <c r="KL4" s="377"/>
      <c r="KM4" s="377"/>
      <c r="KN4" s="377"/>
      <c r="KO4" s="377"/>
      <c r="KP4" s="377"/>
      <c r="KQ4" s="377"/>
      <c r="KR4" s="381"/>
      <c r="KS4" s="377"/>
      <c r="KT4" s="377"/>
      <c r="KU4" s="377"/>
      <c r="KV4" s="377"/>
      <c r="KW4" s="377"/>
      <c r="KX4" s="377"/>
      <c r="KY4" s="377"/>
      <c r="KZ4" s="377"/>
      <c r="LA4" s="377"/>
      <c r="LB4" s="377"/>
      <c r="LC4" s="377"/>
      <c r="LD4" s="377"/>
      <c r="LE4" s="377"/>
      <c r="LF4" s="377"/>
      <c r="LG4" s="377"/>
      <c r="LH4" s="377"/>
      <c r="LI4" s="377"/>
      <c r="LJ4" s="377"/>
      <c r="LK4" s="377"/>
      <c r="LL4" s="377"/>
      <c r="LM4" s="377"/>
      <c r="LN4" s="377"/>
      <c r="LO4" s="377"/>
      <c r="LP4" s="377"/>
      <c r="LQ4" s="377"/>
      <c r="LR4" s="377"/>
      <c r="LS4" s="377"/>
      <c r="LT4" s="377"/>
      <c r="LU4" s="377"/>
      <c r="LV4" s="377"/>
      <c r="LW4" s="377"/>
      <c r="LX4" s="377"/>
      <c r="LY4" s="377"/>
      <c r="LZ4" s="377"/>
      <c r="MA4" s="377"/>
      <c r="MB4" s="377"/>
      <c r="MC4" s="377"/>
      <c r="MD4" s="377"/>
      <c r="ME4" s="377"/>
      <c r="MF4" s="377"/>
      <c r="MG4" s="377"/>
      <c r="MH4" s="377"/>
      <c r="MI4" s="377"/>
      <c r="MJ4" s="377"/>
      <c r="MK4" s="377"/>
      <c r="ML4" s="377"/>
      <c r="MM4" s="377"/>
      <c r="MN4" s="377"/>
      <c r="MO4" s="377"/>
      <c r="MP4" s="377"/>
      <c r="MQ4" s="377"/>
      <c r="MR4" s="377"/>
      <c r="MS4" s="377"/>
      <c r="MT4" s="377"/>
      <c r="MU4" s="377"/>
      <c r="MV4" s="377"/>
      <c r="MW4" s="377"/>
      <c r="MX4" s="377"/>
      <c r="MY4" s="377"/>
      <c r="MZ4" s="377"/>
      <c r="NA4" s="377"/>
      <c r="NB4" s="377"/>
      <c r="NC4" s="377"/>
      <c r="ND4" s="377"/>
      <c r="NE4" s="377"/>
      <c r="NF4" s="377"/>
      <c r="NG4" s="377"/>
      <c r="NH4" s="377"/>
      <c r="NI4" s="377"/>
      <c r="NJ4" s="377"/>
      <c r="NK4" s="377"/>
      <c r="NL4" s="377"/>
      <c r="NM4" s="377"/>
      <c r="NN4" s="377"/>
      <c r="NO4" s="377"/>
      <c r="NP4" s="377"/>
      <c r="NQ4" s="377"/>
      <c r="NR4" s="377"/>
      <c r="NS4" s="377"/>
      <c r="NT4" s="377"/>
      <c r="NU4" s="377"/>
      <c r="NV4" s="377"/>
      <c r="NW4" s="377"/>
      <c r="NX4" s="377"/>
      <c r="NY4" s="377"/>
      <c r="NZ4" s="377"/>
      <c r="OA4" s="377"/>
      <c r="OB4" s="377"/>
      <c r="OC4" s="377"/>
      <c r="OD4" s="377"/>
      <c r="OE4" s="377"/>
      <c r="OF4" s="377"/>
      <c r="OG4" s="377"/>
      <c r="OH4" s="377"/>
      <c r="OI4" s="377"/>
      <c r="OJ4" s="377"/>
      <c r="OK4" s="377"/>
      <c r="OL4" s="377"/>
      <c r="OM4" s="377"/>
      <c r="ON4" s="377"/>
      <c r="OO4" s="377"/>
      <c r="OP4" s="377"/>
      <c r="OQ4" s="377"/>
      <c r="OR4" s="377"/>
      <c r="OS4" s="377"/>
      <c r="OT4" s="377"/>
      <c r="OU4" s="377"/>
      <c r="OV4" s="377"/>
      <c r="OW4" s="377"/>
      <c r="OX4" s="377"/>
      <c r="OY4" s="377"/>
      <c r="OZ4" s="377"/>
      <c r="PA4" s="374"/>
    </row>
    <row r="5" spans="1:422" s="38" customFormat="1" ht="18.75" hidden="1">
      <c r="C5" s="382"/>
      <c r="D5" s="382"/>
      <c r="E5" s="382"/>
      <c r="F5" s="383"/>
      <c r="G5" s="383"/>
      <c r="H5" s="383"/>
      <c r="I5" s="383"/>
      <c r="J5" s="384"/>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2"/>
      <c r="BK5" s="382"/>
      <c r="BL5" s="382"/>
      <c r="BM5" s="382"/>
      <c r="BN5" s="382"/>
      <c r="BO5" s="382"/>
      <c r="BP5" s="382"/>
      <c r="BQ5" s="382"/>
      <c r="BR5" s="382"/>
      <c r="BS5" s="382"/>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3"/>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3"/>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3"/>
      <c r="GU5" s="383"/>
      <c r="GV5" s="383"/>
      <c r="GW5" s="383"/>
      <c r="GX5" s="383"/>
      <c r="GY5" s="383"/>
      <c r="GZ5" s="383"/>
      <c r="HA5" s="383"/>
      <c r="HB5" s="383"/>
      <c r="HC5" s="383"/>
      <c r="HD5" s="383"/>
      <c r="HE5" s="383"/>
      <c r="HF5" s="383"/>
      <c r="HG5" s="383"/>
      <c r="HH5" s="383"/>
      <c r="HI5" s="383"/>
      <c r="HJ5" s="383"/>
      <c r="HK5" s="383"/>
      <c r="HL5" s="383"/>
      <c r="HM5" s="383"/>
      <c r="HN5" s="383"/>
      <c r="HO5" s="383"/>
      <c r="HP5" s="383"/>
      <c r="HQ5" s="383"/>
      <c r="HR5" s="383"/>
      <c r="HS5" s="383"/>
      <c r="HT5" s="383"/>
      <c r="HU5" s="383"/>
      <c r="HV5" s="383"/>
      <c r="HW5" s="383"/>
      <c r="HX5" s="383"/>
      <c r="HY5" s="383"/>
      <c r="HZ5" s="383"/>
      <c r="IA5" s="383"/>
      <c r="IB5" s="383"/>
      <c r="IC5" s="383"/>
      <c r="ID5" s="383"/>
      <c r="IE5" s="383"/>
      <c r="IF5" s="383"/>
      <c r="IG5" s="383"/>
      <c r="IH5" s="383"/>
      <c r="II5" s="383"/>
      <c r="IJ5" s="383"/>
      <c r="IK5" s="383"/>
      <c r="IL5" s="383"/>
      <c r="IM5" s="383"/>
      <c r="IN5" s="383"/>
      <c r="IO5" s="383"/>
      <c r="IP5" s="383"/>
      <c r="IQ5" s="383"/>
      <c r="IR5" s="383"/>
      <c r="IS5" s="383"/>
      <c r="IT5" s="383"/>
      <c r="IU5" s="383"/>
      <c r="IV5" s="383"/>
      <c r="IW5" s="383"/>
      <c r="IX5" s="383"/>
      <c r="IY5" s="383"/>
      <c r="IZ5" s="383"/>
      <c r="JA5" s="383"/>
      <c r="JB5" s="383"/>
      <c r="JC5" s="383"/>
      <c r="JD5" s="383"/>
      <c r="JE5" s="383"/>
      <c r="JF5" s="383"/>
      <c r="JG5" s="383"/>
      <c r="JH5" s="383"/>
      <c r="JI5" s="383"/>
      <c r="JJ5" s="383"/>
      <c r="JK5" s="383"/>
      <c r="JL5" s="383"/>
      <c r="JM5" s="383"/>
      <c r="JN5" s="383"/>
      <c r="JO5" s="383"/>
      <c r="JP5" s="383"/>
      <c r="JQ5" s="383"/>
      <c r="JR5" s="383"/>
      <c r="JS5" s="383"/>
      <c r="JT5" s="383"/>
      <c r="JU5" s="383"/>
      <c r="JV5" s="383"/>
      <c r="JW5" s="383"/>
      <c r="JX5" s="383"/>
      <c r="JY5" s="383"/>
      <c r="JZ5" s="383"/>
      <c r="KA5" s="383"/>
      <c r="KB5" s="383"/>
      <c r="KC5" s="383"/>
      <c r="KD5" s="383"/>
      <c r="KE5" s="383"/>
      <c r="KF5" s="383"/>
      <c r="KG5" s="383"/>
      <c r="KH5" s="383"/>
      <c r="KI5" s="383"/>
      <c r="KJ5" s="383"/>
      <c r="KK5" s="383"/>
      <c r="KL5" s="383"/>
      <c r="KM5" s="383"/>
      <c r="KN5" s="383"/>
      <c r="KO5" s="383"/>
      <c r="KP5" s="383"/>
      <c r="KQ5" s="383"/>
      <c r="KR5" s="383"/>
      <c r="KS5" s="383"/>
      <c r="KT5" s="383"/>
      <c r="KU5" s="383"/>
      <c r="KV5" s="383"/>
      <c r="KW5" s="383"/>
      <c r="KX5" s="383"/>
      <c r="KY5" s="383"/>
      <c r="KZ5" s="383"/>
      <c r="LA5" s="383"/>
      <c r="LB5" s="383"/>
      <c r="LC5" s="383"/>
      <c r="LD5" s="383"/>
      <c r="LE5" s="383"/>
      <c r="LF5" s="383"/>
      <c r="LG5" s="383"/>
      <c r="LH5" s="383"/>
      <c r="LI5" s="383"/>
      <c r="LJ5" s="383"/>
      <c r="LK5" s="383"/>
      <c r="LL5" s="383"/>
      <c r="LM5" s="383"/>
      <c r="LN5" s="383"/>
      <c r="LO5" s="383"/>
      <c r="LP5" s="383"/>
      <c r="LQ5" s="383"/>
      <c r="LR5" s="383"/>
      <c r="LS5" s="383"/>
      <c r="LT5" s="383"/>
      <c r="LU5" s="383"/>
      <c r="LV5" s="383"/>
      <c r="LW5" s="383"/>
      <c r="LX5" s="383"/>
      <c r="LY5" s="383"/>
      <c r="LZ5" s="383"/>
      <c r="MA5" s="383"/>
      <c r="MB5" s="383"/>
      <c r="MC5" s="383"/>
      <c r="MD5" s="383"/>
      <c r="ME5" s="383"/>
      <c r="MF5" s="383"/>
      <c r="MG5" s="383"/>
      <c r="MH5" s="383"/>
      <c r="MI5" s="383"/>
      <c r="MJ5" s="383"/>
      <c r="MK5" s="383"/>
      <c r="ML5" s="383"/>
      <c r="MM5" s="383"/>
      <c r="MN5" s="383"/>
      <c r="MO5" s="383"/>
      <c r="MP5" s="383"/>
      <c r="MQ5" s="383"/>
      <c r="MR5" s="383"/>
      <c r="MS5" s="383"/>
      <c r="MT5" s="383"/>
      <c r="MU5" s="383"/>
      <c r="MV5" s="383"/>
      <c r="MW5" s="383"/>
      <c r="MX5" s="383"/>
      <c r="MY5" s="383"/>
      <c r="MZ5" s="383"/>
      <c r="NA5" s="383"/>
      <c r="NB5" s="383"/>
      <c r="NC5" s="383"/>
      <c r="ND5" s="383"/>
      <c r="NE5" s="383"/>
      <c r="NF5" s="383"/>
      <c r="NG5" s="383"/>
      <c r="NH5" s="383"/>
      <c r="NI5" s="383"/>
      <c r="NJ5" s="383"/>
      <c r="NK5" s="383"/>
      <c r="NL5" s="383"/>
      <c r="NM5" s="383"/>
      <c r="NN5" s="383"/>
      <c r="NO5" s="383"/>
      <c r="NP5" s="383"/>
      <c r="NQ5" s="383"/>
      <c r="NR5" s="383"/>
      <c r="NS5" s="383"/>
      <c r="NT5" s="383"/>
      <c r="NU5" s="383"/>
      <c r="NV5" s="383"/>
      <c r="NW5" s="383"/>
      <c r="NX5" s="383"/>
      <c r="NY5" s="383"/>
      <c r="NZ5" s="383"/>
      <c r="OA5" s="383"/>
      <c r="OB5" s="383"/>
      <c r="OC5" s="383"/>
      <c r="OD5" s="383"/>
      <c r="OE5" s="383"/>
      <c r="OF5" s="383"/>
      <c r="OG5" s="383"/>
      <c r="OH5" s="383"/>
      <c r="OI5" s="383"/>
      <c r="OJ5" s="383"/>
      <c r="OK5" s="383"/>
      <c r="OL5" s="383"/>
      <c r="OM5" s="383"/>
      <c r="ON5" s="383"/>
      <c r="OO5" s="383"/>
      <c r="OP5" s="383"/>
      <c r="OQ5" s="383"/>
      <c r="OR5" s="383"/>
      <c r="OS5" s="383"/>
      <c r="OT5" s="383"/>
      <c r="OU5" s="383"/>
      <c r="OV5" s="383"/>
      <c r="OW5" s="383"/>
      <c r="OX5" s="383"/>
      <c r="OY5" s="383"/>
      <c r="OZ5" s="383"/>
      <c r="PA5" s="382"/>
    </row>
    <row r="6" spans="1:422" s="38" customFormat="1" ht="14.25" hidden="1" customHeight="1">
      <c r="D6" s="1"/>
      <c r="F6" s="44"/>
      <c r="G6" s="1"/>
      <c r="H6" s="1"/>
      <c r="I6" s="1"/>
      <c r="J6" s="1"/>
      <c r="K6" s="46"/>
      <c r="Q6" s="1"/>
      <c r="R6" s="23"/>
      <c r="S6" s="23"/>
      <c r="T6" s="23"/>
      <c r="U6" s="21"/>
      <c r="V6" s="21"/>
      <c r="W6" s="21"/>
      <c r="X6" s="21"/>
      <c r="Y6" s="21"/>
      <c r="Z6" s="21"/>
      <c r="AA6" s="21"/>
      <c r="AB6" s="21"/>
      <c r="AC6" s="21"/>
      <c r="BJ6" s="37"/>
      <c r="BK6" s="37"/>
      <c r="BL6" s="37"/>
      <c r="BM6" s="37"/>
      <c r="BN6" s="37"/>
      <c r="BO6" s="37"/>
      <c r="BP6" s="37"/>
      <c r="BQ6" s="37"/>
      <c r="BR6" s="37"/>
      <c r="BS6" s="22"/>
    </row>
    <row r="7" spans="1:422" s="38" customFormat="1" hidden="1">
      <c r="D7" s="1"/>
      <c r="F7" s="44"/>
      <c r="G7" s="1"/>
      <c r="H7" s="1"/>
      <c r="I7" s="1"/>
      <c r="J7" s="1"/>
      <c r="K7" s="46"/>
      <c r="Q7" s="1"/>
      <c r="R7" s="23"/>
      <c r="S7" s="23"/>
      <c r="T7" s="23"/>
      <c r="U7" s="21"/>
      <c r="V7" s="21"/>
      <c r="W7" s="21"/>
      <c r="X7" s="21"/>
      <c r="Y7" s="21"/>
      <c r="Z7" s="21"/>
      <c r="AA7" s="21"/>
      <c r="AB7" s="21"/>
      <c r="AC7" s="21"/>
      <c r="BJ7" s="37"/>
      <c r="BK7" s="37"/>
      <c r="BL7" s="37"/>
      <c r="BM7" s="37"/>
      <c r="BN7" s="37"/>
      <c r="BO7" s="37"/>
      <c r="BP7" s="37"/>
      <c r="BQ7" s="37"/>
      <c r="BR7" s="37"/>
      <c r="BS7" s="22"/>
    </row>
    <row r="8" spans="1:422" s="38" customFormat="1" hidden="1">
      <c r="D8" s="1"/>
      <c r="F8" s="44"/>
      <c r="G8" s="1"/>
      <c r="H8" s="1"/>
      <c r="I8" s="1"/>
      <c r="J8" s="1"/>
      <c r="K8" s="46"/>
      <c r="Q8" s="1"/>
      <c r="R8" s="23"/>
      <c r="S8" s="23"/>
      <c r="T8" s="23"/>
      <c r="U8" s="21"/>
      <c r="V8" s="21"/>
      <c r="W8" s="21"/>
      <c r="X8" s="21"/>
      <c r="Y8" s="21"/>
      <c r="Z8" s="21"/>
      <c r="AA8" s="21"/>
      <c r="AB8" s="21"/>
      <c r="AC8" s="21"/>
      <c r="BJ8" s="37"/>
      <c r="BK8" s="37"/>
      <c r="BL8" s="37"/>
      <c r="BM8" s="37"/>
      <c r="BN8" s="37"/>
      <c r="BO8" s="37"/>
      <c r="BP8" s="37"/>
      <c r="BQ8" s="37"/>
      <c r="BR8" s="37"/>
      <c r="BS8" s="22"/>
    </row>
    <row r="9" spans="1:422" ht="42" customHeight="1">
      <c r="A9" s="310" t="s">
        <v>547</v>
      </c>
      <c r="B9" s="487" t="s">
        <v>804</v>
      </c>
      <c r="C9" s="487" t="s">
        <v>721</v>
      </c>
      <c r="D9" s="488" t="s">
        <v>722</v>
      </c>
      <c r="E9" s="489"/>
      <c r="F9" s="488" t="s">
        <v>349</v>
      </c>
      <c r="G9" s="507"/>
      <c r="H9" s="502" t="s">
        <v>499</v>
      </c>
      <c r="I9" s="514" t="s">
        <v>1250</v>
      </c>
      <c r="J9" s="494" t="s">
        <v>1251</v>
      </c>
      <c r="K9" s="494" t="s">
        <v>1252</v>
      </c>
      <c r="L9" s="502" t="s">
        <v>1039</v>
      </c>
      <c r="M9" s="511" t="s">
        <v>454</v>
      </c>
      <c r="N9" s="497" t="s">
        <v>372</v>
      </c>
      <c r="O9" s="497" t="s">
        <v>436</v>
      </c>
      <c r="P9" s="451" t="s">
        <v>387</v>
      </c>
      <c r="Q9" s="451" t="s">
        <v>805</v>
      </c>
      <c r="R9" s="570" t="s">
        <v>455</v>
      </c>
      <c r="S9" s="567"/>
      <c r="T9" s="567"/>
      <c r="U9" s="567"/>
      <c r="V9" s="567"/>
      <c r="W9" s="567"/>
      <c r="X9" s="567"/>
      <c r="Y9" s="567"/>
      <c r="Z9" s="567"/>
      <c r="AA9" s="567"/>
      <c r="AB9" s="567"/>
      <c r="AC9" s="567"/>
      <c r="AD9" s="498" t="s">
        <v>815</v>
      </c>
      <c r="AE9" s="499"/>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500"/>
      <c r="BK9" s="500"/>
      <c r="BL9" s="500"/>
      <c r="BM9" s="500"/>
      <c r="BN9" s="500"/>
      <c r="BO9" s="500"/>
      <c r="BP9" s="500"/>
      <c r="BQ9" s="500"/>
      <c r="BR9" s="500"/>
      <c r="BS9" s="501"/>
      <c r="BT9" s="465" t="s">
        <v>1029</v>
      </c>
      <c r="BU9" s="465"/>
      <c r="BV9" s="465"/>
      <c r="BW9" s="465"/>
      <c r="BX9" s="476"/>
      <c r="BY9" s="477"/>
      <c r="BZ9" s="477"/>
      <c r="CA9" s="477"/>
      <c r="CB9" s="477"/>
      <c r="CC9" s="477"/>
      <c r="CD9" s="477"/>
      <c r="CE9" s="477"/>
      <c r="CF9" s="477"/>
      <c r="CG9" s="477"/>
      <c r="CH9" s="477"/>
      <c r="CI9" s="477"/>
      <c r="CJ9" s="477"/>
      <c r="CK9" s="477"/>
      <c r="CL9" s="477"/>
      <c r="CM9" s="477"/>
      <c r="CN9" s="477"/>
      <c r="CO9" s="477"/>
      <c r="CP9" s="477"/>
      <c r="CQ9" s="477"/>
      <c r="CR9" s="477"/>
      <c r="CS9" s="477"/>
      <c r="CT9" s="477"/>
      <c r="CU9" s="477"/>
      <c r="CV9" s="477"/>
      <c r="CW9" s="477"/>
      <c r="CX9" s="477"/>
      <c r="CY9" s="477"/>
      <c r="CZ9" s="477"/>
      <c r="DA9" s="477"/>
      <c r="DB9" s="477"/>
      <c r="DC9" s="465"/>
      <c r="DD9" s="465"/>
      <c r="DE9" s="465"/>
      <c r="DF9" s="465"/>
      <c r="DG9" s="465"/>
      <c r="DH9" s="465"/>
      <c r="DI9" s="465"/>
      <c r="DJ9" s="465"/>
      <c r="DK9" s="465"/>
      <c r="DL9" s="465"/>
      <c r="DM9" s="453" t="s">
        <v>467</v>
      </c>
      <c r="DN9" s="454"/>
      <c r="DO9" s="454"/>
      <c r="DP9" s="454"/>
      <c r="DQ9" s="454"/>
      <c r="DR9" s="454"/>
      <c r="DS9" s="454"/>
      <c r="DT9" s="454"/>
      <c r="DU9" s="454"/>
      <c r="DV9" s="454"/>
      <c r="DW9" s="454"/>
      <c r="DX9" s="454"/>
      <c r="DY9" s="454"/>
      <c r="DZ9" s="454"/>
      <c r="EA9" s="454"/>
      <c r="EB9" s="454"/>
      <c r="EC9" s="454"/>
      <c r="ED9" s="454"/>
      <c r="EE9" s="454"/>
      <c r="EF9" s="454"/>
      <c r="EG9" s="454"/>
      <c r="EH9" s="454"/>
      <c r="EI9" s="454"/>
      <c r="EJ9" s="454"/>
      <c r="EK9" s="454"/>
      <c r="EL9" s="454"/>
      <c r="EM9" s="454"/>
      <c r="EN9" s="454"/>
      <c r="EO9" s="454"/>
      <c r="EP9" s="454"/>
      <c r="EQ9" s="454"/>
      <c r="ER9" s="454"/>
      <c r="ES9" s="454"/>
      <c r="ET9" s="454"/>
      <c r="EU9" s="454"/>
      <c r="EV9" s="454"/>
      <c r="EW9" s="454"/>
      <c r="EX9" s="454"/>
      <c r="EY9" s="454"/>
      <c r="EZ9" s="454"/>
      <c r="FA9" s="454"/>
      <c r="FB9" s="454"/>
      <c r="FC9" s="454"/>
      <c r="FD9" s="454"/>
      <c r="FE9" s="566"/>
      <c r="FF9" s="465" t="s">
        <v>1004</v>
      </c>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c r="GM9" s="465"/>
      <c r="GN9" s="465"/>
      <c r="GO9" s="465"/>
      <c r="GP9" s="465"/>
      <c r="GQ9" s="465"/>
      <c r="GR9" s="465"/>
      <c r="GS9" s="465"/>
      <c r="GT9" s="465"/>
      <c r="GU9" s="465"/>
      <c r="GV9" s="465"/>
      <c r="GW9" s="465"/>
      <c r="GX9" s="465"/>
      <c r="GY9" s="465"/>
      <c r="GZ9" s="453" t="s">
        <v>468</v>
      </c>
      <c r="HA9" s="454"/>
      <c r="HB9" s="454"/>
      <c r="HC9" s="454"/>
      <c r="HD9" s="454"/>
      <c r="HE9" s="454"/>
      <c r="HF9" s="454"/>
      <c r="HG9" s="454"/>
      <c r="HH9" s="454"/>
      <c r="HI9" s="454"/>
      <c r="HJ9" s="454"/>
      <c r="HK9" s="454"/>
      <c r="HL9" s="454"/>
      <c r="HM9" s="454"/>
      <c r="HN9" s="454"/>
      <c r="HO9" s="454"/>
      <c r="HP9" s="454"/>
      <c r="HQ9" s="454"/>
      <c r="HR9" s="454"/>
      <c r="HS9" s="454"/>
      <c r="HT9" s="454"/>
      <c r="HU9" s="454"/>
      <c r="HV9" s="454"/>
      <c r="HW9" s="454"/>
      <c r="HX9" s="454"/>
      <c r="HY9" s="454"/>
      <c r="HZ9" s="454"/>
      <c r="IA9" s="454"/>
      <c r="IB9" s="454"/>
      <c r="IC9" s="454"/>
      <c r="ID9" s="454"/>
      <c r="IE9" s="454"/>
      <c r="IF9" s="454"/>
      <c r="IG9" s="454"/>
      <c r="IH9" s="454"/>
      <c r="II9" s="454"/>
      <c r="IJ9" s="454"/>
      <c r="IK9" s="454"/>
      <c r="IL9" s="454"/>
      <c r="IM9" s="454"/>
      <c r="IN9" s="454"/>
      <c r="IO9" s="454"/>
      <c r="IP9" s="454"/>
      <c r="IQ9" s="454"/>
      <c r="IR9" s="566"/>
      <c r="IS9" s="453" t="s">
        <v>469</v>
      </c>
      <c r="IT9" s="454"/>
      <c r="IU9" s="454"/>
      <c r="IV9" s="454"/>
      <c r="IW9" s="454"/>
      <c r="IX9" s="454"/>
      <c r="IY9" s="454"/>
      <c r="IZ9" s="454"/>
      <c r="JA9" s="454"/>
      <c r="JB9" s="454"/>
      <c r="JC9" s="454"/>
      <c r="JD9" s="454"/>
      <c r="JE9" s="454"/>
      <c r="JF9" s="454"/>
      <c r="JG9" s="454"/>
      <c r="JH9" s="454"/>
      <c r="JI9" s="454"/>
      <c r="JJ9" s="454"/>
      <c r="JK9" s="454"/>
      <c r="JL9" s="454"/>
      <c r="JM9" s="454"/>
      <c r="JN9" s="454"/>
      <c r="JO9" s="454"/>
      <c r="JP9" s="454"/>
      <c r="JQ9" s="454"/>
      <c r="JR9" s="454"/>
      <c r="JS9" s="454"/>
      <c r="JT9" s="454"/>
      <c r="JU9" s="454"/>
      <c r="JV9" s="454"/>
      <c r="JW9" s="454"/>
      <c r="JX9" s="454"/>
      <c r="JY9" s="454"/>
      <c r="JZ9" s="454"/>
      <c r="KA9" s="454"/>
      <c r="KB9" s="454"/>
      <c r="KC9" s="454"/>
      <c r="KD9" s="454"/>
      <c r="KE9" s="454"/>
      <c r="KF9" s="454"/>
      <c r="KG9" s="454"/>
      <c r="KH9" s="454"/>
      <c r="KI9" s="454"/>
      <c r="KJ9" s="454"/>
      <c r="KK9" s="455"/>
      <c r="KL9" s="465" t="s">
        <v>470</v>
      </c>
      <c r="KM9" s="465"/>
      <c r="KN9" s="465"/>
      <c r="KO9" s="465"/>
      <c r="KP9" s="465"/>
      <c r="KQ9" s="465"/>
      <c r="KR9" s="465"/>
      <c r="KS9" s="465"/>
      <c r="KT9" s="465"/>
      <c r="KU9" s="465"/>
      <c r="KV9" s="465"/>
      <c r="KW9" s="465"/>
      <c r="KX9" s="465"/>
      <c r="KY9" s="465"/>
      <c r="KZ9" s="465"/>
      <c r="LA9" s="465"/>
      <c r="LB9" s="465"/>
      <c r="LC9" s="465"/>
      <c r="LD9" s="465"/>
      <c r="LE9" s="465"/>
      <c r="LF9" s="465"/>
      <c r="LG9" s="465"/>
      <c r="LH9" s="465"/>
      <c r="LI9" s="465"/>
      <c r="LJ9" s="465"/>
      <c r="LK9" s="465"/>
      <c r="LL9" s="465"/>
      <c r="LM9" s="465"/>
      <c r="LN9" s="465"/>
      <c r="LO9" s="465"/>
      <c r="LP9" s="465"/>
      <c r="LQ9" s="465"/>
      <c r="LR9" s="465"/>
      <c r="LS9" s="465"/>
      <c r="LT9" s="465"/>
      <c r="LU9" s="465"/>
      <c r="LV9" s="465"/>
      <c r="LW9" s="465"/>
      <c r="LX9" s="465"/>
      <c r="LY9" s="465"/>
      <c r="LZ9" s="465"/>
      <c r="MA9" s="465"/>
      <c r="MB9" s="465"/>
      <c r="MC9" s="465" t="s">
        <v>694</v>
      </c>
      <c r="MD9" s="465"/>
      <c r="ME9" s="465"/>
      <c r="MF9" s="465"/>
      <c r="MG9" s="465"/>
      <c r="MH9" s="465"/>
      <c r="MI9" s="465"/>
      <c r="MJ9" s="465"/>
      <c r="MK9" s="465"/>
      <c r="ML9" s="465"/>
      <c r="MM9" s="465"/>
      <c r="MN9" s="465"/>
      <c r="MO9" s="465"/>
      <c r="MP9" s="465"/>
      <c r="MQ9" s="465"/>
      <c r="MR9" s="465"/>
      <c r="MS9" s="465"/>
      <c r="MT9" s="465"/>
      <c r="MU9" s="465"/>
      <c r="MV9" s="465"/>
      <c r="MW9" s="465"/>
      <c r="MX9" s="465"/>
      <c r="MY9" s="465"/>
      <c r="MZ9" s="465"/>
      <c r="NA9" s="465"/>
      <c r="NB9" s="465"/>
      <c r="NC9" s="465"/>
      <c r="ND9" s="465"/>
      <c r="NE9" s="465"/>
      <c r="NF9" s="465"/>
      <c r="NG9" s="465"/>
      <c r="NH9" s="465"/>
      <c r="NI9" s="465"/>
      <c r="NJ9" s="465"/>
      <c r="NK9" s="465"/>
      <c r="NL9" s="465"/>
      <c r="NM9" s="465"/>
      <c r="NN9" s="465"/>
      <c r="NO9" s="465" t="s">
        <v>471</v>
      </c>
      <c r="NP9" s="465"/>
      <c r="NQ9" s="465"/>
      <c r="NR9" s="465"/>
      <c r="NS9" s="465"/>
      <c r="NT9" s="465"/>
      <c r="NU9" s="465"/>
      <c r="NV9" s="465"/>
      <c r="NW9" s="465"/>
      <c r="NX9" s="465"/>
      <c r="NY9" s="465"/>
      <c r="NZ9" s="465"/>
      <c r="OA9" s="465"/>
      <c r="OB9" s="465"/>
      <c r="OC9" s="465"/>
      <c r="OD9" s="465"/>
      <c r="OE9" s="465"/>
      <c r="OF9" s="465"/>
      <c r="OG9" s="465"/>
      <c r="OH9" s="465"/>
      <c r="OI9" s="465"/>
      <c r="OJ9" s="465"/>
      <c r="OK9" s="465"/>
      <c r="OL9" s="465"/>
      <c r="OM9" s="465"/>
      <c r="ON9" s="465"/>
      <c r="OO9" s="465"/>
      <c r="OP9" s="465"/>
      <c r="OQ9" s="465"/>
      <c r="OR9" s="465"/>
      <c r="OS9" s="465"/>
      <c r="OT9" s="465"/>
      <c r="OU9" s="465"/>
      <c r="OV9" s="465"/>
      <c r="OW9" s="465"/>
      <c r="OX9" s="465"/>
      <c r="OY9" s="465"/>
      <c r="OZ9" s="465"/>
      <c r="PA9" s="471" t="s">
        <v>395</v>
      </c>
    </row>
    <row r="10" spans="1:422" ht="36" customHeight="1">
      <c r="A10" s="310"/>
      <c r="B10" s="487"/>
      <c r="C10" s="487"/>
      <c r="D10" s="490"/>
      <c r="E10" s="491"/>
      <c r="F10" s="490"/>
      <c r="G10" s="508"/>
      <c r="H10" s="503"/>
      <c r="I10" s="515"/>
      <c r="J10" s="495"/>
      <c r="K10" s="495"/>
      <c r="L10" s="503"/>
      <c r="M10" s="512"/>
      <c r="N10" s="497"/>
      <c r="O10" s="497"/>
      <c r="P10" s="451"/>
      <c r="Q10" s="451"/>
      <c r="R10" s="232" t="s">
        <v>456</v>
      </c>
      <c r="S10" s="117" t="s">
        <v>1267</v>
      </c>
      <c r="T10" s="117" t="s">
        <v>1268</v>
      </c>
      <c r="U10" s="117" t="s">
        <v>457</v>
      </c>
      <c r="V10" s="117" t="s">
        <v>459</v>
      </c>
      <c r="W10" s="117" t="s">
        <v>458</v>
      </c>
      <c r="X10" s="117" t="s">
        <v>461</v>
      </c>
      <c r="Y10" s="117" t="s">
        <v>460</v>
      </c>
      <c r="Z10" s="117" t="s">
        <v>462</v>
      </c>
      <c r="AA10" s="117" t="s">
        <v>463</v>
      </c>
      <c r="AB10" s="117" t="s">
        <v>1563</v>
      </c>
      <c r="AC10" s="473" t="s">
        <v>1253</v>
      </c>
      <c r="AD10" s="239" t="s">
        <v>472</v>
      </c>
      <c r="AE10" s="239" t="s">
        <v>473</v>
      </c>
      <c r="AF10" s="460" t="s">
        <v>669</v>
      </c>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t="s">
        <v>475</v>
      </c>
      <c r="BK10" s="460"/>
      <c r="BL10" s="460"/>
      <c r="BM10" s="460"/>
      <c r="BN10" s="460"/>
      <c r="BO10" s="460"/>
      <c r="BP10" s="460"/>
      <c r="BQ10" s="460"/>
      <c r="BR10" s="460" t="s">
        <v>476</v>
      </c>
      <c r="BS10" s="459"/>
      <c r="BT10" s="70" t="s">
        <v>472</v>
      </c>
      <c r="BU10" s="70" t="s">
        <v>473</v>
      </c>
      <c r="BV10" s="70" t="s">
        <v>669</v>
      </c>
      <c r="BW10" s="70"/>
      <c r="BX10" s="460"/>
      <c r="BY10" s="460"/>
      <c r="BZ10" s="460"/>
      <c r="CA10" s="460"/>
      <c r="CB10" s="460"/>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t="s">
        <v>475</v>
      </c>
      <c r="DA10" s="460"/>
      <c r="DB10" s="460"/>
      <c r="DC10" s="460"/>
      <c r="DD10" s="460"/>
      <c r="DE10" s="460"/>
      <c r="DF10" s="460"/>
      <c r="DG10" s="460"/>
      <c r="DH10" s="460" t="s">
        <v>476</v>
      </c>
      <c r="DI10" s="460"/>
      <c r="DJ10" s="460"/>
      <c r="DK10" s="460" t="s">
        <v>476</v>
      </c>
      <c r="DL10" s="460"/>
      <c r="DM10" s="174" t="s">
        <v>472</v>
      </c>
      <c r="DN10" s="174" t="s">
        <v>473</v>
      </c>
      <c r="DO10" s="174" t="s">
        <v>477</v>
      </c>
      <c r="DP10" s="174" t="s">
        <v>478</v>
      </c>
      <c r="DQ10" s="460" t="s">
        <v>474</v>
      </c>
      <c r="DR10" s="460"/>
      <c r="DS10" s="460"/>
      <c r="DT10" s="460"/>
      <c r="DU10" s="460"/>
      <c r="DV10" s="460"/>
      <c r="DW10" s="460"/>
      <c r="DX10" s="460"/>
      <c r="DY10" s="460"/>
      <c r="DZ10" s="460"/>
      <c r="EA10" s="460"/>
      <c r="EB10" s="460"/>
      <c r="EC10" s="460"/>
      <c r="ED10" s="460"/>
      <c r="EE10" s="460"/>
      <c r="EF10" s="460"/>
      <c r="EG10" s="460"/>
      <c r="EH10" s="460"/>
      <c r="EI10" s="460"/>
      <c r="EJ10" s="460"/>
      <c r="EK10" s="460"/>
      <c r="EL10" s="460"/>
      <c r="EM10" s="460"/>
      <c r="EN10" s="460"/>
      <c r="EO10" s="460"/>
      <c r="EP10" s="460"/>
      <c r="EQ10" s="460"/>
      <c r="ER10" s="460"/>
      <c r="ES10" s="460"/>
      <c r="ET10" s="460"/>
      <c r="EU10" s="460"/>
      <c r="EV10" s="460" t="s">
        <v>475</v>
      </c>
      <c r="EW10" s="460"/>
      <c r="EX10" s="460"/>
      <c r="EY10" s="460"/>
      <c r="EZ10" s="460"/>
      <c r="FA10" s="460"/>
      <c r="FB10" s="460"/>
      <c r="FC10" s="460"/>
      <c r="FD10" s="460" t="s">
        <v>476</v>
      </c>
      <c r="FE10" s="460"/>
      <c r="FF10" s="70" t="s">
        <v>678</v>
      </c>
      <c r="FG10" s="70" t="s">
        <v>679</v>
      </c>
      <c r="FH10" s="70" t="s">
        <v>680</v>
      </c>
      <c r="FI10" s="70" t="s">
        <v>681</v>
      </c>
      <c r="FJ10" s="70" t="s">
        <v>1003</v>
      </c>
      <c r="FK10" s="460" t="s">
        <v>474</v>
      </c>
      <c r="FL10" s="460"/>
      <c r="FM10" s="460"/>
      <c r="FN10" s="460"/>
      <c r="FO10" s="460"/>
      <c r="FP10" s="460"/>
      <c r="FQ10" s="460"/>
      <c r="FR10" s="460"/>
      <c r="FS10" s="460"/>
      <c r="FT10" s="460"/>
      <c r="FU10" s="460"/>
      <c r="FV10" s="460"/>
      <c r="FW10" s="460"/>
      <c r="FX10" s="460"/>
      <c r="FY10" s="460"/>
      <c r="FZ10" s="460"/>
      <c r="GA10" s="460"/>
      <c r="GB10" s="460"/>
      <c r="GC10" s="460"/>
      <c r="GD10" s="460"/>
      <c r="GE10" s="460"/>
      <c r="GF10" s="460"/>
      <c r="GG10" s="460"/>
      <c r="GH10" s="460"/>
      <c r="GI10" s="460"/>
      <c r="GJ10" s="460"/>
      <c r="GK10" s="460"/>
      <c r="GL10" s="460"/>
      <c r="GM10" s="460"/>
      <c r="GN10" s="460"/>
      <c r="GO10" s="460"/>
      <c r="GP10" s="460" t="s">
        <v>475</v>
      </c>
      <c r="GQ10" s="460"/>
      <c r="GR10" s="460"/>
      <c r="GS10" s="460"/>
      <c r="GT10" s="460"/>
      <c r="GU10" s="460"/>
      <c r="GV10" s="460"/>
      <c r="GW10" s="460"/>
      <c r="GX10" s="460" t="s">
        <v>476</v>
      </c>
      <c r="GY10" s="460"/>
      <c r="GZ10" s="70" t="s">
        <v>678</v>
      </c>
      <c r="HA10" s="70" t="s">
        <v>679</v>
      </c>
      <c r="HB10" s="70" t="s">
        <v>680</v>
      </c>
      <c r="HC10" s="70" t="s">
        <v>681</v>
      </c>
      <c r="HD10" s="70" t="s">
        <v>1003</v>
      </c>
      <c r="HE10" s="460" t="s">
        <v>474</v>
      </c>
      <c r="HF10" s="460"/>
      <c r="HG10" s="460"/>
      <c r="HH10" s="460"/>
      <c r="HI10" s="460"/>
      <c r="HJ10" s="460"/>
      <c r="HK10" s="460"/>
      <c r="HL10" s="460"/>
      <c r="HM10" s="460"/>
      <c r="HN10" s="460"/>
      <c r="HO10" s="460"/>
      <c r="HP10" s="460"/>
      <c r="HQ10" s="460"/>
      <c r="HR10" s="460"/>
      <c r="HS10" s="460"/>
      <c r="HT10" s="460"/>
      <c r="HU10" s="460"/>
      <c r="HV10" s="460"/>
      <c r="HW10" s="460"/>
      <c r="HX10" s="460"/>
      <c r="HY10" s="460"/>
      <c r="HZ10" s="460"/>
      <c r="IA10" s="460"/>
      <c r="IB10" s="460"/>
      <c r="IC10" s="460"/>
      <c r="ID10" s="460"/>
      <c r="IE10" s="460"/>
      <c r="IF10" s="460"/>
      <c r="IG10" s="460"/>
      <c r="IH10" s="460"/>
      <c r="II10" s="460" t="s">
        <v>475</v>
      </c>
      <c r="IJ10" s="460"/>
      <c r="IK10" s="460"/>
      <c r="IL10" s="460"/>
      <c r="IM10" s="460"/>
      <c r="IN10" s="460"/>
      <c r="IO10" s="460"/>
      <c r="IP10" s="460"/>
      <c r="IQ10" s="460" t="s">
        <v>476</v>
      </c>
      <c r="IR10" s="460"/>
      <c r="IS10" s="69" t="s">
        <v>472</v>
      </c>
      <c r="IT10" s="68" t="s">
        <v>473</v>
      </c>
      <c r="IU10" s="69" t="s">
        <v>473</v>
      </c>
      <c r="IV10" s="68" t="s">
        <v>477</v>
      </c>
      <c r="IW10" s="70" t="s">
        <v>478</v>
      </c>
      <c r="IX10" s="460" t="s">
        <v>474</v>
      </c>
      <c r="IY10" s="460"/>
      <c r="IZ10" s="460"/>
      <c r="JA10" s="460"/>
      <c r="JB10" s="460"/>
      <c r="JC10" s="460"/>
      <c r="JD10" s="460"/>
      <c r="JE10" s="460"/>
      <c r="JF10" s="460"/>
      <c r="JG10" s="460"/>
      <c r="JH10" s="460"/>
      <c r="JI10" s="460"/>
      <c r="JJ10" s="460"/>
      <c r="JK10" s="460"/>
      <c r="JL10" s="460"/>
      <c r="JM10" s="460"/>
      <c r="JN10" s="460"/>
      <c r="JO10" s="460"/>
      <c r="JP10" s="460"/>
      <c r="JQ10" s="460"/>
      <c r="JR10" s="460"/>
      <c r="JS10" s="460"/>
      <c r="JT10" s="460"/>
      <c r="JU10" s="460"/>
      <c r="JV10" s="460"/>
      <c r="JW10" s="460"/>
      <c r="JX10" s="460"/>
      <c r="JY10" s="460"/>
      <c r="JZ10" s="460"/>
      <c r="KA10" s="460"/>
      <c r="KB10" s="460" t="s">
        <v>475</v>
      </c>
      <c r="KC10" s="460"/>
      <c r="KD10" s="460"/>
      <c r="KE10" s="460"/>
      <c r="KF10" s="460"/>
      <c r="KG10" s="460"/>
      <c r="KH10" s="460"/>
      <c r="KI10" s="460"/>
      <c r="KJ10" s="460" t="s">
        <v>476</v>
      </c>
      <c r="KK10" s="475"/>
      <c r="KL10" s="70" t="s">
        <v>472</v>
      </c>
      <c r="KM10" s="70" t="s">
        <v>473</v>
      </c>
      <c r="KN10" s="70" t="s">
        <v>473</v>
      </c>
      <c r="KO10" s="460" t="s">
        <v>474</v>
      </c>
      <c r="KP10" s="460"/>
      <c r="KQ10" s="460"/>
      <c r="KR10" s="460"/>
      <c r="KS10" s="460"/>
      <c r="KT10" s="460"/>
      <c r="KU10" s="460"/>
      <c r="KV10" s="460"/>
      <c r="KW10" s="460"/>
      <c r="KX10" s="460"/>
      <c r="KY10" s="460"/>
      <c r="KZ10" s="460"/>
      <c r="LA10" s="460"/>
      <c r="LB10" s="460"/>
      <c r="LC10" s="460"/>
      <c r="LD10" s="460"/>
      <c r="LE10" s="460"/>
      <c r="LF10" s="460"/>
      <c r="LG10" s="460"/>
      <c r="LH10" s="460"/>
      <c r="LI10" s="460"/>
      <c r="LJ10" s="460"/>
      <c r="LK10" s="460"/>
      <c r="LL10" s="460"/>
      <c r="LM10" s="460"/>
      <c r="LN10" s="460"/>
      <c r="LO10" s="460"/>
      <c r="LP10" s="460"/>
      <c r="LQ10" s="460"/>
      <c r="LR10" s="460"/>
      <c r="LS10" s="460" t="s">
        <v>475</v>
      </c>
      <c r="LT10" s="460"/>
      <c r="LU10" s="460"/>
      <c r="LV10" s="460"/>
      <c r="LW10" s="460"/>
      <c r="LX10" s="460"/>
      <c r="LY10" s="460"/>
      <c r="LZ10" s="460"/>
      <c r="MA10" s="460" t="s">
        <v>476</v>
      </c>
      <c r="MB10" s="460"/>
      <c r="MC10" s="70" t="s">
        <v>472</v>
      </c>
      <c r="MD10" s="70" t="s">
        <v>473</v>
      </c>
      <c r="ME10" s="460" t="s">
        <v>474</v>
      </c>
      <c r="MF10" s="460"/>
      <c r="MG10" s="460"/>
      <c r="MH10" s="460"/>
      <c r="MI10" s="460"/>
      <c r="MJ10" s="460"/>
      <c r="MK10" s="460"/>
      <c r="ML10" s="460"/>
      <c r="MM10" s="460"/>
      <c r="MN10" s="460"/>
      <c r="MO10" s="460"/>
      <c r="MP10" s="460"/>
      <c r="MQ10" s="460"/>
      <c r="MR10" s="460"/>
      <c r="MS10" s="460"/>
      <c r="MT10" s="460"/>
      <c r="MU10" s="460"/>
      <c r="MV10" s="460"/>
      <c r="MW10" s="460"/>
      <c r="MX10" s="460"/>
      <c r="MY10" s="460"/>
      <c r="MZ10" s="460"/>
      <c r="NA10" s="460"/>
      <c r="NB10" s="460"/>
      <c r="NC10" s="460"/>
      <c r="ND10" s="460"/>
      <c r="NE10" s="460" t="s">
        <v>475</v>
      </c>
      <c r="NF10" s="460"/>
      <c r="NG10" s="460"/>
      <c r="NH10" s="460"/>
      <c r="NI10" s="460"/>
      <c r="NJ10" s="460"/>
      <c r="NK10" s="460"/>
      <c r="NL10" s="460"/>
      <c r="NM10" s="460" t="s">
        <v>476</v>
      </c>
      <c r="NN10" s="460"/>
      <c r="NO10" s="70" t="s">
        <v>472</v>
      </c>
      <c r="NP10" s="70" t="s">
        <v>473</v>
      </c>
      <c r="NQ10" s="556" t="s">
        <v>474</v>
      </c>
      <c r="NR10" s="556"/>
      <c r="NS10" s="556"/>
      <c r="NT10" s="556"/>
      <c r="NU10" s="556"/>
      <c r="NV10" s="556"/>
      <c r="NW10" s="556"/>
      <c r="NX10" s="556"/>
      <c r="NY10" s="556"/>
      <c r="NZ10" s="556"/>
      <c r="OA10" s="556"/>
      <c r="OB10" s="556"/>
      <c r="OC10" s="556"/>
      <c r="OD10" s="556"/>
      <c r="OE10" s="556"/>
      <c r="OF10" s="556"/>
      <c r="OG10" s="556"/>
      <c r="OH10" s="556"/>
      <c r="OI10" s="556"/>
      <c r="OJ10" s="556"/>
      <c r="OK10" s="556"/>
      <c r="OL10" s="556"/>
      <c r="OM10" s="556"/>
      <c r="ON10" s="556"/>
      <c r="OO10" s="556"/>
      <c r="OP10" s="556"/>
      <c r="OQ10" s="460" t="s">
        <v>475</v>
      </c>
      <c r="OR10" s="460"/>
      <c r="OS10" s="460"/>
      <c r="OT10" s="460"/>
      <c r="OU10" s="460"/>
      <c r="OV10" s="460"/>
      <c r="OW10" s="460"/>
      <c r="OX10" s="460"/>
      <c r="OY10" s="460" t="s">
        <v>476</v>
      </c>
      <c r="OZ10" s="460"/>
      <c r="PA10" s="471"/>
    </row>
    <row r="11" spans="1:422" ht="21.75" customHeight="1">
      <c r="A11" s="310"/>
      <c r="B11" s="487"/>
      <c r="C11" s="487"/>
      <c r="D11" s="492"/>
      <c r="E11" s="493"/>
      <c r="F11" s="492"/>
      <c r="G11" s="493"/>
      <c r="H11" s="504"/>
      <c r="I11" s="515"/>
      <c r="J11" s="495"/>
      <c r="K11" s="495"/>
      <c r="L11" s="503"/>
      <c r="M11" s="512"/>
      <c r="N11" s="497"/>
      <c r="O11" s="497"/>
      <c r="P11" s="451"/>
      <c r="Q11" s="451"/>
      <c r="R11" s="258" t="s">
        <v>464</v>
      </c>
      <c r="S11" s="45" t="s">
        <v>464</v>
      </c>
      <c r="T11" s="45" t="s">
        <v>464</v>
      </c>
      <c r="U11" s="45" t="s">
        <v>465</v>
      </c>
      <c r="V11" s="45" t="s">
        <v>1049</v>
      </c>
      <c r="W11" s="45" t="s">
        <v>466</v>
      </c>
      <c r="X11" s="45" t="s">
        <v>466</v>
      </c>
      <c r="Y11" s="45" t="s">
        <v>465</v>
      </c>
      <c r="Z11" s="45" t="s">
        <v>466</v>
      </c>
      <c r="AA11" s="45" t="s">
        <v>466</v>
      </c>
      <c r="AB11" s="45" t="s">
        <v>465</v>
      </c>
      <c r="AC11" s="473"/>
      <c r="AD11" s="568" t="s">
        <v>1627</v>
      </c>
      <c r="AE11" s="575" t="s">
        <v>1640</v>
      </c>
      <c r="AF11" s="193" t="s">
        <v>951</v>
      </c>
      <c r="AG11" s="193" t="s">
        <v>952</v>
      </c>
      <c r="AH11" s="193" t="s">
        <v>953</v>
      </c>
      <c r="AI11" s="193" t="s">
        <v>954</v>
      </c>
      <c r="AJ11" s="194" t="s">
        <v>955</v>
      </c>
      <c r="AK11" s="193" t="s">
        <v>956</v>
      </c>
      <c r="AL11" s="193" t="s">
        <v>957</v>
      </c>
      <c r="AM11" s="193" t="s">
        <v>958</v>
      </c>
      <c r="AN11" s="193" t="s">
        <v>959</v>
      </c>
      <c r="AO11" s="193" t="s">
        <v>960</v>
      </c>
      <c r="AP11" s="193" t="s">
        <v>961</v>
      </c>
      <c r="AQ11" s="193" t="s">
        <v>962</v>
      </c>
      <c r="AR11" s="193" t="s">
        <v>963</v>
      </c>
      <c r="AS11" s="193" t="s">
        <v>964</v>
      </c>
      <c r="AT11" s="193" t="s">
        <v>965</v>
      </c>
      <c r="AU11" s="193" t="s">
        <v>966</v>
      </c>
      <c r="AV11" s="193" t="s">
        <v>967</v>
      </c>
      <c r="AW11" s="193" t="s">
        <v>968</v>
      </c>
      <c r="AX11" s="193" t="s">
        <v>969</v>
      </c>
      <c r="AY11" s="193" t="s">
        <v>970</v>
      </c>
      <c r="AZ11" s="193" t="s">
        <v>971</v>
      </c>
      <c r="BA11" s="195" t="s">
        <v>972</v>
      </c>
      <c r="BB11" s="193" t="s">
        <v>973</v>
      </c>
      <c r="BC11" s="193" t="s">
        <v>974</v>
      </c>
      <c r="BD11" s="193" t="s">
        <v>975</v>
      </c>
      <c r="BE11" s="193" t="s">
        <v>976</v>
      </c>
      <c r="BF11" s="193" t="s">
        <v>977</v>
      </c>
      <c r="BG11" s="193" t="s">
        <v>978</v>
      </c>
      <c r="BH11" s="193" t="s">
        <v>979</v>
      </c>
      <c r="BI11" s="193" t="s">
        <v>980</v>
      </c>
      <c r="BJ11" s="460" t="s">
        <v>479</v>
      </c>
      <c r="BK11" s="460"/>
      <c r="BL11" s="460" t="s">
        <v>480</v>
      </c>
      <c r="BM11" s="460"/>
      <c r="BN11" s="460" t="s">
        <v>481</v>
      </c>
      <c r="BO11" s="460"/>
      <c r="BP11" s="460" t="s">
        <v>482</v>
      </c>
      <c r="BQ11" s="460"/>
      <c r="BR11" s="460"/>
      <c r="BS11" s="459"/>
      <c r="BT11" s="567" t="s">
        <v>1027</v>
      </c>
      <c r="BU11" s="567" t="s">
        <v>1028</v>
      </c>
      <c r="BV11" s="567" t="s">
        <v>951</v>
      </c>
      <c r="BW11" s="567" t="s">
        <v>952</v>
      </c>
      <c r="BX11" s="461" t="s">
        <v>953</v>
      </c>
      <c r="BY11" s="461" t="s">
        <v>954</v>
      </c>
      <c r="BZ11" s="461" t="s">
        <v>955</v>
      </c>
      <c r="CA11" s="461" t="s">
        <v>956</v>
      </c>
      <c r="CB11" s="463" t="s">
        <v>957</v>
      </c>
      <c r="CC11" s="461" t="s">
        <v>958</v>
      </c>
      <c r="CD11" s="461" t="s">
        <v>959</v>
      </c>
      <c r="CE11" s="461" t="s">
        <v>960</v>
      </c>
      <c r="CF11" s="461" t="s">
        <v>961</v>
      </c>
      <c r="CG11" s="461" t="s">
        <v>962</v>
      </c>
      <c r="CH11" s="461" t="s">
        <v>963</v>
      </c>
      <c r="CI11" s="461" t="s">
        <v>964</v>
      </c>
      <c r="CJ11" s="461" t="s">
        <v>965</v>
      </c>
      <c r="CK11" s="461" t="s">
        <v>966</v>
      </c>
      <c r="CL11" s="461" t="s">
        <v>967</v>
      </c>
      <c r="CM11" s="461" t="s">
        <v>968</v>
      </c>
      <c r="CN11" s="461" t="s">
        <v>969</v>
      </c>
      <c r="CO11" s="461" t="s">
        <v>970</v>
      </c>
      <c r="CP11" s="461" t="s">
        <v>971</v>
      </c>
      <c r="CQ11" s="461" t="s">
        <v>972</v>
      </c>
      <c r="CR11" s="461" t="s">
        <v>973</v>
      </c>
      <c r="CS11" s="509" t="s">
        <v>974</v>
      </c>
      <c r="CT11" s="461" t="s">
        <v>975</v>
      </c>
      <c r="CU11" s="461" t="s">
        <v>976</v>
      </c>
      <c r="CV11" s="461" t="s">
        <v>977</v>
      </c>
      <c r="CW11" s="461" t="s">
        <v>978</v>
      </c>
      <c r="CX11" s="461" t="s">
        <v>979</v>
      </c>
      <c r="CY11" s="461" t="s">
        <v>980</v>
      </c>
      <c r="CZ11" s="461" t="s">
        <v>479</v>
      </c>
      <c r="DA11" s="505"/>
      <c r="DB11" s="557" t="s">
        <v>480</v>
      </c>
      <c r="DC11" s="460"/>
      <c r="DD11" s="460" t="s">
        <v>481</v>
      </c>
      <c r="DE11" s="460"/>
      <c r="DF11" s="460" t="s">
        <v>482</v>
      </c>
      <c r="DG11" s="460"/>
      <c r="DH11" s="460"/>
      <c r="DI11" s="460"/>
      <c r="DJ11" s="460"/>
      <c r="DK11" s="460"/>
      <c r="DL11" s="460"/>
      <c r="DM11" s="466" t="s">
        <v>483</v>
      </c>
      <c r="DN11" s="466" t="s">
        <v>981</v>
      </c>
      <c r="DO11" s="466" t="s">
        <v>982</v>
      </c>
      <c r="DP11" s="466" t="s">
        <v>985</v>
      </c>
      <c r="DQ11" s="459" t="s">
        <v>991</v>
      </c>
      <c r="DR11" s="459" t="s">
        <v>952</v>
      </c>
      <c r="DS11" s="459" t="s">
        <v>953</v>
      </c>
      <c r="DT11" s="459" t="s">
        <v>954</v>
      </c>
      <c r="DU11" s="459" t="s">
        <v>955</v>
      </c>
      <c r="DV11" s="459" t="s">
        <v>956</v>
      </c>
      <c r="DW11" s="459" t="s">
        <v>957</v>
      </c>
      <c r="DX11" s="459" t="s">
        <v>958</v>
      </c>
      <c r="DY11" s="459" t="s">
        <v>992</v>
      </c>
      <c r="DZ11" s="459" t="s">
        <v>960</v>
      </c>
      <c r="EA11" s="459" t="s">
        <v>993</v>
      </c>
      <c r="EB11" s="459" t="s">
        <v>962</v>
      </c>
      <c r="EC11" s="459" t="s">
        <v>994</v>
      </c>
      <c r="ED11" s="459" t="s">
        <v>964</v>
      </c>
      <c r="EE11" s="459" t="s">
        <v>995</v>
      </c>
      <c r="EF11" s="459" t="s">
        <v>966</v>
      </c>
      <c r="EG11" s="459" t="s">
        <v>967</v>
      </c>
      <c r="EH11" s="459" t="s">
        <v>968</v>
      </c>
      <c r="EI11" s="459" t="s">
        <v>969</v>
      </c>
      <c r="EJ11" s="112" t="s">
        <v>996</v>
      </c>
      <c r="EK11" s="112" t="s">
        <v>997</v>
      </c>
      <c r="EL11" s="175" t="s">
        <v>972</v>
      </c>
      <c r="EM11" s="112" t="s">
        <v>974</v>
      </c>
      <c r="EN11" s="112" t="s">
        <v>975</v>
      </c>
      <c r="EO11" s="112" t="s">
        <v>973</v>
      </c>
      <c r="EP11" s="112" t="s">
        <v>976</v>
      </c>
      <c r="EQ11" s="112" t="s">
        <v>977</v>
      </c>
      <c r="ER11" s="112" t="s">
        <v>978</v>
      </c>
      <c r="ES11" s="112" t="s">
        <v>979</v>
      </c>
      <c r="ET11" s="112" t="s">
        <v>998</v>
      </c>
      <c r="EU11" s="112" t="s">
        <v>990</v>
      </c>
      <c r="EV11" s="460" t="s">
        <v>479</v>
      </c>
      <c r="EW11" s="460"/>
      <c r="EX11" s="460" t="s">
        <v>480</v>
      </c>
      <c r="EY11" s="460"/>
      <c r="EZ11" s="460" t="s">
        <v>481</v>
      </c>
      <c r="FA11" s="460"/>
      <c r="FB11" s="460" t="s">
        <v>482</v>
      </c>
      <c r="FC11" s="460"/>
      <c r="FD11" s="460"/>
      <c r="FE11" s="460"/>
      <c r="FF11" s="466" t="s">
        <v>688</v>
      </c>
      <c r="FG11" s="466" t="s">
        <v>999</v>
      </c>
      <c r="FH11" s="466" t="s">
        <v>1000</v>
      </c>
      <c r="FI11" s="466" t="s">
        <v>1001</v>
      </c>
      <c r="FJ11" s="466" t="s">
        <v>1002</v>
      </c>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469" t="s">
        <v>479</v>
      </c>
      <c r="GQ11" s="470"/>
      <c r="GR11" s="469" t="s">
        <v>480</v>
      </c>
      <c r="GS11" s="470"/>
      <c r="GT11" s="469" t="s">
        <v>481</v>
      </c>
      <c r="GU11" s="470"/>
      <c r="GV11" s="460" t="s">
        <v>482</v>
      </c>
      <c r="GW11" s="460"/>
      <c r="GX11" s="460"/>
      <c r="GY11" s="460"/>
      <c r="GZ11" s="456" t="s">
        <v>1034</v>
      </c>
      <c r="HA11" s="456" t="s">
        <v>1035</v>
      </c>
      <c r="HB11" s="456" t="s">
        <v>484</v>
      </c>
      <c r="HC11" s="467" t="s">
        <v>1036</v>
      </c>
      <c r="HD11" s="456" t="s">
        <v>1037</v>
      </c>
      <c r="HE11" s="457" t="s">
        <v>951</v>
      </c>
      <c r="HF11" s="457" t="s">
        <v>952</v>
      </c>
      <c r="HG11" s="457" t="s">
        <v>953</v>
      </c>
      <c r="HH11" s="457" t="s">
        <v>954</v>
      </c>
      <c r="HI11" s="457" t="s">
        <v>955</v>
      </c>
      <c r="HJ11" s="457" t="s">
        <v>956</v>
      </c>
      <c r="HK11" s="457" t="s">
        <v>957</v>
      </c>
      <c r="HL11" s="457" t="s">
        <v>958</v>
      </c>
      <c r="HM11" s="457" t="s">
        <v>959</v>
      </c>
      <c r="HN11" s="457" t="s">
        <v>960</v>
      </c>
      <c r="HO11" s="457" t="s">
        <v>961</v>
      </c>
      <c r="HP11" s="457" t="s">
        <v>962</v>
      </c>
      <c r="HQ11" s="457" t="s">
        <v>963</v>
      </c>
      <c r="HR11" s="457" t="s">
        <v>964</v>
      </c>
      <c r="HS11" s="457" t="s">
        <v>965</v>
      </c>
      <c r="HT11" s="457" t="s">
        <v>966</v>
      </c>
      <c r="HU11" s="457" t="s">
        <v>967</v>
      </c>
      <c r="HV11" s="457" t="s">
        <v>968</v>
      </c>
      <c r="HW11" s="457" t="s">
        <v>969</v>
      </c>
      <c r="HX11" s="112" t="s">
        <v>970</v>
      </c>
      <c r="HY11" s="112" t="s">
        <v>971</v>
      </c>
      <c r="HZ11" s="112" t="s">
        <v>972</v>
      </c>
      <c r="IA11" s="112" t="s">
        <v>973</v>
      </c>
      <c r="IB11" s="112" t="s">
        <v>974</v>
      </c>
      <c r="IC11" s="112" t="s">
        <v>975</v>
      </c>
      <c r="ID11" s="457" t="s">
        <v>976</v>
      </c>
      <c r="IE11" s="457" t="s">
        <v>977</v>
      </c>
      <c r="IF11" s="457" t="s">
        <v>978</v>
      </c>
      <c r="IG11" s="457" t="s">
        <v>979</v>
      </c>
      <c r="IH11" s="457" t="s">
        <v>980</v>
      </c>
      <c r="II11" s="460" t="s">
        <v>479</v>
      </c>
      <c r="IJ11" s="460"/>
      <c r="IK11" s="460" t="s">
        <v>480</v>
      </c>
      <c r="IL11" s="460"/>
      <c r="IM11" s="460" t="s">
        <v>481</v>
      </c>
      <c r="IN11" s="460"/>
      <c r="IO11" s="460" t="s">
        <v>482</v>
      </c>
      <c r="IP11" s="460"/>
      <c r="IQ11" s="460"/>
      <c r="IR11" s="460"/>
      <c r="IS11" s="456" t="s">
        <v>485</v>
      </c>
      <c r="IT11" s="456" t="s">
        <v>1016</v>
      </c>
      <c r="IU11" s="456" t="s">
        <v>485</v>
      </c>
      <c r="IV11" s="467" t="s">
        <v>486</v>
      </c>
      <c r="IW11" s="456" t="s">
        <v>487</v>
      </c>
      <c r="IX11" s="459" t="s">
        <v>625</v>
      </c>
      <c r="IY11" s="459" t="s">
        <v>626</v>
      </c>
      <c r="IZ11" s="459" t="s">
        <v>627</v>
      </c>
      <c r="JA11" s="459" t="s">
        <v>628</v>
      </c>
      <c r="JB11" s="459" t="s">
        <v>629</v>
      </c>
      <c r="JC11" s="459" t="s">
        <v>630</v>
      </c>
      <c r="JD11" s="459" t="s">
        <v>631</v>
      </c>
      <c r="JE11" s="459" t="s">
        <v>632</v>
      </c>
      <c r="JF11" s="459" t="s">
        <v>633</v>
      </c>
      <c r="JG11" s="459" t="s">
        <v>634</v>
      </c>
      <c r="JH11" s="459" t="s">
        <v>635</v>
      </c>
      <c r="JI11" s="459" t="s">
        <v>636</v>
      </c>
      <c r="JJ11" s="459" t="s">
        <v>637</v>
      </c>
      <c r="JK11" s="459" t="s">
        <v>638</v>
      </c>
      <c r="JL11" s="459" t="s">
        <v>639</v>
      </c>
      <c r="JM11" s="459" t="s">
        <v>640</v>
      </c>
      <c r="JN11" s="459" t="s">
        <v>641</v>
      </c>
      <c r="JO11" s="459" t="s">
        <v>642</v>
      </c>
      <c r="JP11" s="459" t="s">
        <v>643</v>
      </c>
      <c r="JQ11" s="459" t="s">
        <v>644</v>
      </c>
      <c r="JR11" s="112"/>
      <c r="JS11" s="112"/>
      <c r="JT11" s="112"/>
      <c r="JU11" s="112"/>
      <c r="JV11" s="112"/>
      <c r="JW11" s="459" t="s">
        <v>645</v>
      </c>
      <c r="JX11" s="459" t="s">
        <v>646</v>
      </c>
      <c r="JY11" s="459" t="s">
        <v>647</v>
      </c>
      <c r="JZ11" s="459" t="s">
        <v>648</v>
      </c>
      <c r="KA11" s="459" t="s">
        <v>649</v>
      </c>
      <c r="KB11" s="460" t="s">
        <v>479</v>
      </c>
      <c r="KC11" s="460"/>
      <c r="KD11" s="460" t="s">
        <v>480</v>
      </c>
      <c r="KE11" s="460"/>
      <c r="KF11" s="460" t="s">
        <v>481</v>
      </c>
      <c r="KG11" s="460"/>
      <c r="KH11" s="460" t="s">
        <v>482</v>
      </c>
      <c r="KI11" s="460"/>
      <c r="KJ11" s="460"/>
      <c r="KK11" s="460"/>
      <c r="KL11" s="456" t="s">
        <v>488</v>
      </c>
      <c r="KM11" s="456" t="s">
        <v>489</v>
      </c>
      <c r="KN11" s="456" t="s">
        <v>490</v>
      </c>
      <c r="KO11" s="457" t="s">
        <v>951</v>
      </c>
      <c r="KP11" s="457" t="s">
        <v>952</v>
      </c>
      <c r="KQ11" s="457" t="s">
        <v>953</v>
      </c>
      <c r="KR11" s="457" t="s">
        <v>954</v>
      </c>
      <c r="KS11" s="457" t="s">
        <v>955</v>
      </c>
      <c r="KT11" s="457" t="s">
        <v>956</v>
      </c>
      <c r="KU11" s="457" t="s">
        <v>957</v>
      </c>
      <c r="KV11" s="457" t="s">
        <v>958</v>
      </c>
      <c r="KW11" s="457" t="s">
        <v>959</v>
      </c>
      <c r="KX11" s="457" t="s">
        <v>960</v>
      </c>
      <c r="KY11" s="457" t="s">
        <v>961</v>
      </c>
      <c r="KZ11" s="457" t="s">
        <v>962</v>
      </c>
      <c r="LA11" s="457" t="s">
        <v>963</v>
      </c>
      <c r="LB11" s="457" t="s">
        <v>964</v>
      </c>
      <c r="LC11" s="457" t="s">
        <v>965</v>
      </c>
      <c r="LD11" s="457" t="s">
        <v>966</v>
      </c>
      <c r="LE11" s="457" t="s">
        <v>967</v>
      </c>
      <c r="LF11" s="457" t="s">
        <v>968</v>
      </c>
      <c r="LG11" s="457" t="s">
        <v>969</v>
      </c>
      <c r="LH11" s="112" t="s">
        <v>970</v>
      </c>
      <c r="LI11" s="112" t="s">
        <v>971</v>
      </c>
      <c r="LJ11" s="112" t="s">
        <v>972</v>
      </c>
      <c r="LK11" s="112" t="s">
        <v>973</v>
      </c>
      <c r="LL11" s="112" t="s">
        <v>974</v>
      </c>
      <c r="LM11" s="112" t="s">
        <v>975</v>
      </c>
      <c r="LN11" s="457" t="s">
        <v>976</v>
      </c>
      <c r="LO11" s="457" t="s">
        <v>977</v>
      </c>
      <c r="LP11" s="457" t="s">
        <v>978</v>
      </c>
      <c r="LQ11" s="457" t="s">
        <v>979</v>
      </c>
      <c r="LR11" s="457" t="s">
        <v>980</v>
      </c>
      <c r="LS11" s="460" t="s">
        <v>479</v>
      </c>
      <c r="LT11" s="460"/>
      <c r="LU11" s="460" t="s">
        <v>480</v>
      </c>
      <c r="LV11" s="460"/>
      <c r="LW11" s="460" t="s">
        <v>481</v>
      </c>
      <c r="LX11" s="460"/>
      <c r="LY11" s="460" t="s">
        <v>482</v>
      </c>
      <c r="LZ11" s="460"/>
      <c r="MA11" s="460"/>
      <c r="MB11" s="460"/>
      <c r="MC11" s="456" t="s">
        <v>491</v>
      </c>
      <c r="MD11" s="474" t="s">
        <v>492</v>
      </c>
      <c r="ME11" s="459" t="s">
        <v>625</v>
      </c>
      <c r="MF11" s="459" t="s">
        <v>626</v>
      </c>
      <c r="MG11" s="459" t="s">
        <v>627</v>
      </c>
      <c r="MH11" s="459" t="s">
        <v>628</v>
      </c>
      <c r="MI11" s="459" t="s">
        <v>629</v>
      </c>
      <c r="MJ11" s="459" t="s">
        <v>630</v>
      </c>
      <c r="MK11" s="459" t="s">
        <v>631</v>
      </c>
      <c r="ML11" s="459" t="s">
        <v>632</v>
      </c>
      <c r="MM11" s="459" t="s">
        <v>633</v>
      </c>
      <c r="MN11" s="459" t="s">
        <v>634</v>
      </c>
      <c r="MO11" s="459" t="s">
        <v>635</v>
      </c>
      <c r="MP11" s="459" t="s">
        <v>636</v>
      </c>
      <c r="MQ11" s="459" t="s">
        <v>637</v>
      </c>
      <c r="MR11" s="459" t="s">
        <v>638</v>
      </c>
      <c r="MS11" s="459" t="s">
        <v>639</v>
      </c>
      <c r="MT11" s="459" t="s">
        <v>640</v>
      </c>
      <c r="MU11" s="459" t="s">
        <v>641</v>
      </c>
      <c r="MV11" s="459" t="s">
        <v>642</v>
      </c>
      <c r="MW11" s="459" t="s">
        <v>643</v>
      </c>
      <c r="MX11" s="459" t="s">
        <v>644</v>
      </c>
      <c r="MY11" s="459" t="s">
        <v>645</v>
      </c>
      <c r="MZ11" s="459" t="s">
        <v>646</v>
      </c>
      <c r="NA11" s="459" t="s">
        <v>647</v>
      </c>
      <c r="NB11" s="459" t="s">
        <v>648</v>
      </c>
      <c r="NC11" s="459" t="s">
        <v>649</v>
      </c>
      <c r="ND11" s="459" t="s">
        <v>693</v>
      </c>
      <c r="NE11" s="460" t="s">
        <v>479</v>
      </c>
      <c r="NF11" s="460"/>
      <c r="NG11" s="460" t="s">
        <v>480</v>
      </c>
      <c r="NH11" s="460"/>
      <c r="NI11" s="460" t="s">
        <v>481</v>
      </c>
      <c r="NJ11" s="460"/>
      <c r="NK11" s="460" t="s">
        <v>482</v>
      </c>
      <c r="NL11" s="460"/>
      <c r="NM11" s="460"/>
      <c r="NN11" s="460"/>
      <c r="NO11" s="474" t="s">
        <v>493</v>
      </c>
      <c r="NP11" s="474" t="s">
        <v>494</v>
      </c>
      <c r="NQ11" s="459" t="s">
        <v>625</v>
      </c>
      <c r="NR11" s="459" t="s">
        <v>626</v>
      </c>
      <c r="NS11" s="459" t="s">
        <v>627</v>
      </c>
      <c r="NT11" s="459" t="s">
        <v>628</v>
      </c>
      <c r="NU11" s="459" t="s">
        <v>629</v>
      </c>
      <c r="NV11" s="459" t="s">
        <v>630</v>
      </c>
      <c r="NW11" s="459" t="s">
        <v>631</v>
      </c>
      <c r="NX11" s="459" t="s">
        <v>632</v>
      </c>
      <c r="NY11" s="459" t="s">
        <v>633</v>
      </c>
      <c r="NZ11" s="459" t="s">
        <v>634</v>
      </c>
      <c r="OA11" s="459" t="s">
        <v>635</v>
      </c>
      <c r="OB11" s="459" t="s">
        <v>636</v>
      </c>
      <c r="OC11" s="459" t="s">
        <v>637</v>
      </c>
      <c r="OD11" s="459" t="s">
        <v>638</v>
      </c>
      <c r="OE11" s="459" t="s">
        <v>639</v>
      </c>
      <c r="OF11" s="459" t="s">
        <v>640</v>
      </c>
      <c r="OG11" s="459" t="s">
        <v>641</v>
      </c>
      <c r="OH11" s="459" t="s">
        <v>642</v>
      </c>
      <c r="OI11" s="459" t="s">
        <v>643</v>
      </c>
      <c r="OJ11" s="459" t="s">
        <v>644</v>
      </c>
      <c r="OK11" s="459" t="s">
        <v>645</v>
      </c>
      <c r="OL11" s="459" t="s">
        <v>646</v>
      </c>
      <c r="OM11" s="459" t="s">
        <v>647</v>
      </c>
      <c r="ON11" s="459" t="s">
        <v>648</v>
      </c>
      <c r="OO11" s="459" t="s">
        <v>649</v>
      </c>
      <c r="OP11" s="459" t="s">
        <v>692</v>
      </c>
      <c r="OQ11" s="460" t="s">
        <v>479</v>
      </c>
      <c r="OR11" s="460"/>
      <c r="OS11" s="460" t="s">
        <v>480</v>
      </c>
      <c r="OT11" s="460"/>
      <c r="OU11" s="460" t="s">
        <v>481</v>
      </c>
      <c r="OV11" s="460"/>
      <c r="OW11" s="460" t="s">
        <v>482</v>
      </c>
      <c r="OX11" s="460"/>
      <c r="OY11" s="460"/>
      <c r="OZ11" s="460"/>
      <c r="PA11" s="471"/>
      <c r="PF11" s="57"/>
    </row>
    <row r="12" spans="1:422" ht="28.5" customHeight="1">
      <c r="A12" s="310"/>
      <c r="B12" s="487"/>
      <c r="C12" s="487"/>
      <c r="D12" s="14" t="s">
        <v>338</v>
      </c>
      <c r="E12" s="251" t="s">
        <v>351</v>
      </c>
      <c r="F12" s="14" t="s">
        <v>0</v>
      </c>
      <c r="G12" s="252" t="s">
        <v>351</v>
      </c>
      <c r="H12" s="61"/>
      <c r="I12" s="516"/>
      <c r="J12" s="496"/>
      <c r="K12" s="496"/>
      <c r="L12" s="504"/>
      <c r="M12" s="513"/>
      <c r="N12" s="115"/>
      <c r="O12" s="115"/>
      <c r="P12" s="115" t="s">
        <v>350</v>
      </c>
      <c r="Q12" s="115" t="s">
        <v>350</v>
      </c>
      <c r="R12" s="259" t="s">
        <v>1266</v>
      </c>
      <c r="S12" s="115" t="s">
        <v>1278</v>
      </c>
      <c r="T12" s="115" t="s">
        <v>1269</v>
      </c>
      <c r="U12" s="115" t="s">
        <v>1270</v>
      </c>
      <c r="V12" s="115" t="s">
        <v>1271</v>
      </c>
      <c r="W12" s="115" t="s">
        <v>1272</v>
      </c>
      <c r="X12" s="115" t="s">
        <v>1273</v>
      </c>
      <c r="Y12" s="115" t="s">
        <v>1274</v>
      </c>
      <c r="Z12" s="115" t="s">
        <v>1275</v>
      </c>
      <c r="AA12" s="115" t="s">
        <v>1276</v>
      </c>
      <c r="AB12" s="115" t="s">
        <v>1277</v>
      </c>
      <c r="AC12" s="473"/>
      <c r="AD12" s="569"/>
      <c r="AE12" s="575"/>
      <c r="AF12" s="193" t="s">
        <v>951</v>
      </c>
      <c r="AG12" s="193" t="s">
        <v>952</v>
      </c>
      <c r="AH12" s="193" t="s">
        <v>953</v>
      </c>
      <c r="AI12" s="193" t="s">
        <v>954</v>
      </c>
      <c r="AJ12" s="194" t="s">
        <v>955</v>
      </c>
      <c r="AK12" s="193" t="s">
        <v>956</v>
      </c>
      <c r="AL12" s="193" t="s">
        <v>957</v>
      </c>
      <c r="AM12" s="193" t="s">
        <v>958</v>
      </c>
      <c r="AN12" s="193" t="s">
        <v>959</v>
      </c>
      <c r="AO12" s="193" t="s">
        <v>960</v>
      </c>
      <c r="AP12" s="193" t="s">
        <v>961</v>
      </c>
      <c r="AQ12" s="193" t="s">
        <v>962</v>
      </c>
      <c r="AR12" s="193" t="s">
        <v>963</v>
      </c>
      <c r="AS12" s="193" t="s">
        <v>964</v>
      </c>
      <c r="AT12" s="193" t="s">
        <v>965</v>
      </c>
      <c r="AU12" s="193" t="s">
        <v>966</v>
      </c>
      <c r="AV12" s="193" t="s">
        <v>967</v>
      </c>
      <c r="AW12" s="193" t="s">
        <v>968</v>
      </c>
      <c r="AX12" s="193" t="s">
        <v>969</v>
      </c>
      <c r="AY12" s="193" t="s">
        <v>970</v>
      </c>
      <c r="AZ12" s="193" t="s">
        <v>971</v>
      </c>
      <c r="BA12" s="195" t="s">
        <v>972</v>
      </c>
      <c r="BB12" s="193" t="s">
        <v>973</v>
      </c>
      <c r="BC12" s="193" t="s">
        <v>974</v>
      </c>
      <c r="BD12" s="193" t="s">
        <v>975</v>
      </c>
      <c r="BE12" s="193" t="s">
        <v>976</v>
      </c>
      <c r="BF12" s="193" t="s">
        <v>977</v>
      </c>
      <c r="BG12" s="193" t="s">
        <v>978</v>
      </c>
      <c r="BH12" s="193" t="s">
        <v>979</v>
      </c>
      <c r="BI12" s="193" t="s">
        <v>980</v>
      </c>
      <c r="BJ12" s="113" t="s">
        <v>495</v>
      </c>
      <c r="BK12" s="113" t="s">
        <v>496</v>
      </c>
      <c r="BL12" s="113" t="s">
        <v>495</v>
      </c>
      <c r="BM12" s="113" t="s">
        <v>496</v>
      </c>
      <c r="BN12" s="113" t="s">
        <v>495</v>
      </c>
      <c r="BO12" s="113" t="s">
        <v>496</v>
      </c>
      <c r="BP12" s="113" t="s">
        <v>495</v>
      </c>
      <c r="BQ12" s="113" t="s">
        <v>496</v>
      </c>
      <c r="BR12" s="113" t="s">
        <v>497</v>
      </c>
      <c r="BS12" s="113" t="s">
        <v>498</v>
      </c>
      <c r="BT12" s="456"/>
      <c r="BU12" s="456"/>
      <c r="BV12" s="456" t="s">
        <v>951</v>
      </c>
      <c r="BW12" s="456" t="s">
        <v>952</v>
      </c>
      <c r="BX12" s="462" t="s">
        <v>953</v>
      </c>
      <c r="BY12" s="462" t="s">
        <v>954</v>
      </c>
      <c r="BZ12" s="462" t="s">
        <v>955</v>
      </c>
      <c r="CA12" s="462" t="s">
        <v>956</v>
      </c>
      <c r="CB12" s="464" t="s">
        <v>957</v>
      </c>
      <c r="CC12" s="462" t="s">
        <v>958</v>
      </c>
      <c r="CD12" s="462" t="s">
        <v>959</v>
      </c>
      <c r="CE12" s="462" t="s">
        <v>960</v>
      </c>
      <c r="CF12" s="462" t="s">
        <v>961</v>
      </c>
      <c r="CG12" s="462" t="s">
        <v>962</v>
      </c>
      <c r="CH12" s="462" t="s">
        <v>963</v>
      </c>
      <c r="CI12" s="462" t="s">
        <v>964</v>
      </c>
      <c r="CJ12" s="462" t="s">
        <v>965</v>
      </c>
      <c r="CK12" s="462" t="s">
        <v>966</v>
      </c>
      <c r="CL12" s="462" t="s">
        <v>967</v>
      </c>
      <c r="CM12" s="462" t="s">
        <v>968</v>
      </c>
      <c r="CN12" s="462" t="s">
        <v>969</v>
      </c>
      <c r="CO12" s="462" t="s">
        <v>970</v>
      </c>
      <c r="CP12" s="462" t="s">
        <v>971</v>
      </c>
      <c r="CQ12" s="462" t="s">
        <v>972</v>
      </c>
      <c r="CR12" s="462" t="s">
        <v>973</v>
      </c>
      <c r="CS12" s="510" t="s">
        <v>974</v>
      </c>
      <c r="CT12" s="462" t="s">
        <v>975</v>
      </c>
      <c r="CU12" s="462" t="s">
        <v>976</v>
      </c>
      <c r="CV12" s="462" t="s">
        <v>977</v>
      </c>
      <c r="CW12" s="462" t="s">
        <v>978</v>
      </c>
      <c r="CX12" s="462" t="s">
        <v>979</v>
      </c>
      <c r="CY12" s="462" t="s">
        <v>980</v>
      </c>
      <c r="CZ12" s="462" t="s">
        <v>495</v>
      </c>
      <c r="DA12" s="506" t="s">
        <v>496</v>
      </c>
      <c r="DB12" s="558" t="s">
        <v>495</v>
      </c>
      <c r="DC12" s="113" t="s">
        <v>496</v>
      </c>
      <c r="DD12" s="113" t="s">
        <v>495</v>
      </c>
      <c r="DE12" s="113" t="s">
        <v>496</v>
      </c>
      <c r="DF12" s="113" t="s">
        <v>495</v>
      </c>
      <c r="DG12" s="113" t="s">
        <v>496</v>
      </c>
      <c r="DH12" s="113" t="s">
        <v>497</v>
      </c>
      <c r="DI12" s="113" t="s">
        <v>498</v>
      </c>
      <c r="DJ12" s="113" t="s">
        <v>496</v>
      </c>
      <c r="DK12" s="113" t="s">
        <v>497</v>
      </c>
      <c r="DL12" s="113" t="s">
        <v>498</v>
      </c>
      <c r="DM12" s="466"/>
      <c r="DN12" s="466"/>
      <c r="DO12" s="466"/>
      <c r="DP12" s="466"/>
      <c r="DQ12" s="459"/>
      <c r="DR12" s="459"/>
      <c r="DS12" s="459"/>
      <c r="DT12" s="459"/>
      <c r="DU12" s="459"/>
      <c r="DV12" s="459"/>
      <c r="DW12" s="459"/>
      <c r="DX12" s="459"/>
      <c r="DY12" s="459"/>
      <c r="DZ12" s="459"/>
      <c r="EA12" s="459"/>
      <c r="EB12" s="459"/>
      <c r="EC12" s="459"/>
      <c r="ED12" s="459"/>
      <c r="EE12" s="459"/>
      <c r="EF12" s="459"/>
      <c r="EG12" s="459"/>
      <c r="EH12" s="459"/>
      <c r="EI12" s="459"/>
      <c r="EJ12" s="112"/>
      <c r="EK12" s="112"/>
      <c r="EL12" s="116"/>
      <c r="EM12" s="112"/>
      <c r="EN12" s="112"/>
      <c r="EO12" s="112"/>
      <c r="EP12" s="112"/>
      <c r="EQ12" s="112"/>
      <c r="ER12" s="112"/>
      <c r="ES12" s="112"/>
      <c r="ET12" s="112"/>
      <c r="EU12" s="112"/>
      <c r="EV12" s="113" t="s">
        <v>495</v>
      </c>
      <c r="EW12" s="113" t="s">
        <v>496</v>
      </c>
      <c r="EX12" s="113" t="s">
        <v>495</v>
      </c>
      <c r="EY12" s="113" t="s">
        <v>496</v>
      </c>
      <c r="EZ12" s="113" t="s">
        <v>495</v>
      </c>
      <c r="FA12" s="113" t="s">
        <v>496</v>
      </c>
      <c r="FB12" s="113" t="s">
        <v>495</v>
      </c>
      <c r="FC12" s="113" t="s">
        <v>496</v>
      </c>
      <c r="FD12" s="113" t="s">
        <v>497</v>
      </c>
      <c r="FE12" s="113" t="s">
        <v>498</v>
      </c>
      <c r="FF12" s="466"/>
      <c r="FG12" s="466"/>
      <c r="FH12" s="466"/>
      <c r="FI12" s="466"/>
      <c r="FJ12" s="466"/>
      <c r="FK12" s="112" t="s">
        <v>991</v>
      </c>
      <c r="FL12" s="112" t="s">
        <v>952</v>
      </c>
      <c r="FM12" s="112" t="s">
        <v>953</v>
      </c>
      <c r="FN12" s="112" t="s">
        <v>954</v>
      </c>
      <c r="FO12" s="112" t="s">
        <v>955</v>
      </c>
      <c r="FP12" s="112" t="s">
        <v>956</v>
      </c>
      <c r="FQ12" s="112" t="s">
        <v>957</v>
      </c>
      <c r="FR12" s="112" t="s">
        <v>958</v>
      </c>
      <c r="FS12" s="112" t="s">
        <v>992</v>
      </c>
      <c r="FT12" s="112" t="s">
        <v>960</v>
      </c>
      <c r="FU12" s="112" t="s">
        <v>993</v>
      </c>
      <c r="FV12" s="112" t="s">
        <v>962</v>
      </c>
      <c r="FW12" s="112" t="s">
        <v>994</v>
      </c>
      <c r="FX12" s="112" t="s">
        <v>964</v>
      </c>
      <c r="FY12" s="112" t="s">
        <v>995</v>
      </c>
      <c r="FZ12" s="112" t="s">
        <v>966</v>
      </c>
      <c r="GA12" s="112" t="s">
        <v>967</v>
      </c>
      <c r="GB12" s="112" t="s">
        <v>968</v>
      </c>
      <c r="GC12" s="112" t="s">
        <v>969</v>
      </c>
      <c r="GD12" s="112" t="s">
        <v>996</v>
      </c>
      <c r="GE12" s="112" t="s">
        <v>997</v>
      </c>
      <c r="GF12" s="175" t="s">
        <v>972</v>
      </c>
      <c r="GG12" s="112" t="s">
        <v>974</v>
      </c>
      <c r="GH12" s="112" t="s">
        <v>975</v>
      </c>
      <c r="GI12" s="112" t="s">
        <v>973</v>
      </c>
      <c r="GJ12" s="112" t="s">
        <v>976</v>
      </c>
      <c r="GK12" s="112" t="s">
        <v>977</v>
      </c>
      <c r="GL12" s="112" t="s">
        <v>978</v>
      </c>
      <c r="GM12" s="112" t="s">
        <v>979</v>
      </c>
      <c r="GN12" s="112" t="s">
        <v>998</v>
      </c>
      <c r="GO12" s="112" t="s">
        <v>990</v>
      </c>
      <c r="GP12" s="113" t="s">
        <v>495</v>
      </c>
      <c r="GQ12" s="113" t="s">
        <v>496</v>
      </c>
      <c r="GR12" s="113" t="s">
        <v>495</v>
      </c>
      <c r="GS12" s="113" t="s">
        <v>496</v>
      </c>
      <c r="GT12" s="113" t="s">
        <v>495</v>
      </c>
      <c r="GU12" s="113" t="s">
        <v>496</v>
      </c>
      <c r="GV12" s="113" t="s">
        <v>495</v>
      </c>
      <c r="GW12" s="113" t="s">
        <v>496</v>
      </c>
      <c r="GX12" s="113" t="s">
        <v>497</v>
      </c>
      <c r="GY12" s="113" t="s">
        <v>498</v>
      </c>
      <c r="GZ12" s="456"/>
      <c r="HA12" s="456"/>
      <c r="HB12" s="456"/>
      <c r="HC12" s="468"/>
      <c r="HD12" s="456"/>
      <c r="HE12" s="458" t="s">
        <v>951</v>
      </c>
      <c r="HF12" s="458" t="s">
        <v>952</v>
      </c>
      <c r="HG12" s="458" t="s">
        <v>953</v>
      </c>
      <c r="HH12" s="458" t="s">
        <v>954</v>
      </c>
      <c r="HI12" s="458" t="s">
        <v>955</v>
      </c>
      <c r="HJ12" s="458" t="s">
        <v>956</v>
      </c>
      <c r="HK12" s="458" t="s">
        <v>957</v>
      </c>
      <c r="HL12" s="458" t="s">
        <v>958</v>
      </c>
      <c r="HM12" s="458" t="s">
        <v>959</v>
      </c>
      <c r="HN12" s="458" t="s">
        <v>960</v>
      </c>
      <c r="HO12" s="458" t="s">
        <v>961</v>
      </c>
      <c r="HP12" s="458" t="s">
        <v>962</v>
      </c>
      <c r="HQ12" s="458" t="s">
        <v>963</v>
      </c>
      <c r="HR12" s="458" t="s">
        <v>964</v>
      </c>
      <c r="HS12" s="458" t="s">
        <v>965</v>
      </c>
      <c r="HT12" s="458" t="s">
        <v>966</v>
      </c>
      <c r="HU12" s="458" t="s">
        <v>967</v>
      </c>
      <c r="HV12" s="458" t="s">
        <v>968</v>
      </c>
      <c r="HW12" s="458" t="s">
        <v>969</v>
      </c>
      <c r="HX12" s="112" t="s">
        <v>970</v>
      </c>
      <c r="HY12" s="112" t="s">
        <v>971</v>
      </c>
      <c r="HZ12" s="112" t="s">
        <v>972</v>
      </c>
      <c r="IA12" s="112" t="s">
        <v>973</v>
      </c>
      <c r="IB12" s="112" t="s">
        <v>974</v>
      </c>
      <c r="IC12" s="112" t="s">
        <v>975</v>
      </c>
      <c r="ID12" s="458" t="s">
        <v>976</v>
      </c>
      <c r="IE12" s="458" t="s">
        <v>977</v>
      </c>
      <c r="IF12" s="458" t="s">
        <v>978</v>
      </c>
      <c r="IG12" s="458" t="s">
        <v>979</v>
      </c>
      <c r="IH12" s="458" t="s">
        <v>980</v>
      </c>
      <c r="II12" s="113" t="s">
        <v>495</v>
      </c>
      <c r="IJ12" s="113" t="s">
        <v>496</v>
      </c>
      <c r="IK12" s="113" t="s">
        <v>495</v>
      </c>
      <c r="IL12" s="113" t="s">
        <v>496</v>
      </c>
      <c r="IM12" s="113" t="s">
        <v>495</v>
      </c>
      <c r="IN12" s="113" t="s">
        <v>496</v>
      </c>
      <c r="IO12" s="113" t="s">
        <v>495</v>
      </c>
      <c r="IP12" s="113" t="s">
        <v>496</v>
      </c>
      <c r="IQ12" s="113" t="s">
        <v>497</v>
      </c>
      <c r="IR12" s="113" t="s">
        <v>498</v>
      </c>
      <c r="IS12" s="456"/>
      <c r="IT12" s="456"/>
      <c r="IU12" s="456"/>
      <c r="IV12" s="468"/>
      <c r="IW12" s="456"/>
      <c r="IX12" s="459"/>
      <c r="IY12" s="459"/>
      <c r="IZ12" s="459"/>
      <c r="JA12" s="459"/>
      <c r="JB12" s="459"/>
      <c r="JC12" s="459"/>
      <c r="JD12" s="459"/>
      <c r="JE12" s="459"/>
      <c r="JF12" s="459"/>
      <c r="JG12" s="459"/>
      <c r="JH12" s="459"/>
      <c r="JI12" s="459"/>
      <c r="JJ12" s="459"/>
      <c r="JK12" s="459"/>
      <c r="JL12" s="459"/>
      <c r="JM12" s="459"/>
      <c r="JN12" s="459"/>
      <c r="JO12" s="459"/>
      <c r="JP12" s="459"/>
      <c r="JQ12" s="459"/>
      <c r="JR12" s="112"/>
      <c r="JS12" s="112"/>
      <c r="JT12" s="112"/>
      <c r="JU12" s="112"/>
      <c r="JV12" s="112"/>
      <c r="JW12" s="459"/>
      <c r="JX12" s="459"/>
      <c r="JY12" s="459"/>
      <c r="JZ12" s="459"/>
      <c r="KA12" s="459"/>
      <c r="KB12" s="113" t="s">
        <v>495</v>
      </c>
      <c r="KC12" s="113" t="s">
        <v>496</v>
      </c>
      <c r="KD12" s="113" t="s">
        <v>495</v>
      </c>
      <c r="KE12" s="113" t="s">
        <v>496</v>
      </c>
      <c r="KF12" s="113" t="s">
        <v>495</v>
      </c>
      <c r="KG12" s="113" t="s">
        <v>496</v>
      </c>
      <c r="KH12" s="113" t="s">
        <v>495</v>
      </c>
      <c r="KI12" s="113" t="s">
        <v>496</v>
      </c>
      <c r="KJ12" s="113" t="s">
        <v>497</v>
      </c>
      <c r="KK12" s="113" t="s">
        <v>498</v>
      </c>
      <c r="KL12" s="456"/>
      <c r="KM12" s="456"/>
      <c r="KN12" s="456"/>
      <c r="KO12" s="457" t="s">
        <v>951</v>
      </c>
      <c r="KP12" s="457" t="s">
        <v>952</v>
      </c>
      <c r="KQ12" s="457" t="s">
        <v>953</v>
      </c>
      <c r="KR12" s="457" t="s">
        <v>954</v>
      </c>
      <c r="KS12" s="457" t="s">
        <v>955</v>
      </c>
      <c r="KT12" s="457" t="s">
        <v>956</v>
      </c>
      <c r="KU12" s="457" t="s">
        <v>957</v>
      </c>
      <c r="KV12" s="457" t="s">
        <v>958</v>
      </c>
      <c r="KW12" s="457" t="s">
        <v>959</v>
      </c>
      <c r="KX12" s="457" t="s">
        <v>960</v>
      </c>
      <c r="KY12" s="457" t="s">
        <v>961</v>
      </c>
      <c r="KZ12" s="457" t="s">
        <v>962</v>
      </c>
      <c r="LA12" s="457" t="s">
        <v>963</v>
      </c>
      <c r="LB12" s="457" t="s">
        <v>964</v>
      </c>
      <c r="LC12" s="457" t="s">
        <v>965</v>
      </c>
      <c r="LD12" s="457" t="s">
        <v>966</v>
      </c>
      <c r="LE12" s="457" t="s">
        <v>967</v>
      </c>
      <c r="LF12" s="457" t="s">
        <v>968</v>
      </c>
      <c r="LG12" s="457" t="s">
        <v>969</v>
      </c>
      <c r="LH12" s="112" t="s">
        <v>970</v>
      </c>
      <c r="LI12" s="112" t="s">
        <v>971</v>
      </c>
      <c r="LJ12" s="112" t="s">
        <v>972</v>
      </c>
      <c r="LK12" s="112" t="s">
        <v>973</v>
      </c>
      <c r="LL12" s="112" t="s">
        <v>974</v>
      </c>
      <c r="LM12" s="112" t="s">
        <v>975</v>
      </c>
      <c r="LN12" s="457" t="s">
        <v>976</v>
      </c>
      <c r="LO12" s="457" t="s">
        <v>977</v>
      </c>
      <c r="LP12" s="457" t="s">
        <v>978</v>
      </c>
      <c r="LQ12" s="457" t="s">
        <v>979</v>
      </c>
      <c r="LR12" s="457" t="s">
        <v>980</v>
      </c>
      <c r="LS12" s="113" t="s">
        <v>495</v>
      </c>
      <c r="LT12" s="113" t="s">
        <v>496</v>
      </c>
      <c r="LU12" s="113" t="s">
        <v>495</v>
      </c>
      <c r="LV12" s="113" t="s">
        <v>496</v>
      </c>
      <c r="LW12" s="113" t="s">
        <v>495</v>
      </c>
      <c r="LX12" s="113" t="s">
        <v>496</v>
      </c>
      <c r="LY12" s="113" t="s">
        <v>495</v>
      </c>
      <c r="LZ12" s="113" t="s">
        <v>496</v>
      </c>
      <c r="MA12" s="113" t="s">
        <v>497</v>
      </c>
      <c r="MB12" s="113" t="s">
        <v>498</v>
      </c>
      <c r="MC12" s="456"/>
      <c r="MD12" s="474"/>
      <c r="ME12" s="459"/>
      <c r="MF12" s="459"/>
      <c r="MG12" s="459"/>
      <c r="MH12" s="459"/>
      <c r="MI12" s="459"/>
      <c r="MJ12" s="459"/>
      <c r="MK12" s="459"/>
      <c r="ML12" s="459"/>
      <c r="MM12" s="459"/>
      <c r="MN12" s="459"/>
      <c r="MO12" s="459"/>
      <c r="MP12" s="459"/>
      <c r="MQ12" s="459"/>
      <c r="MR12" s="459"/>
      <c r="MS12" s="459"/>
      <c r="MT12" s="459"/>
      <c r="MU12" s="459"/>
      <c r="MV12" s="459"/>
      <c r="MW12" s="459"/>
      <c r="MX12" s="459"/>
      <c r="MY12" s="459"/>
      <c r="MZ12" s="459"/>
      <c r="NA12" s="459"/>
      <c r="NB12" s="459"/>
      <c r="NC12" s="459"/>
      <c r="ND12" s="459"/>
      <c r="NE12" s="113" t="s">
        <v>495</v>
      </c>
      <c r="NF12" s="113" t="s">
        <v>496</v>
      </c>
      <c r="NG12" s="113" t="s">
        <v>495</v>
      </c>
      <c r="NH12" s="113" t="s">
        <v>496</v>
      </c>
      <c r="NI12" s="113" t="s">
        <v>495</v>
      </c>
      <c r="NJ12" s="113" t="s">
        <v>496</v>
      </c>
      <c r="NK12" s="113" t="s">
        <v>495</v>
      </c>
      <c r="NL12" s="113" t="s">
        <v>496</v>
      </c>
      <c r="NM12" s="113" t="s">
        <v>497</v>
      </c>
      <c r="NN12" s="113" t="s">
        <v>498</v>
      </c>
      <c r="NO12" s="474"/>
      <c r="NP12" s="474"/>
      <c r="NQ12" s="459"/>
      <c r="NR12" s="459"/>
      <c r="NS12" s="459"/>
      <c r="NT12" s="459"/>
      <c r="NU12" s="459"/>
      <c r="NV12" s="459"/>
      <c r="NW12" s="459"/>
      <c r="NX12" s="459"/>
      <c r="NY12" s="459"/>
      <c r="NZ12" s="459"/>
      <c r="OA12" s="459"/>
      <c r="OB12" s="459"/>
      <c r="OC12" s="459"/>
      <c r="OD12" s="459"/>
      <c r="OE12" s="459"/>
      <c r="OF12" s="459"/>
      <c r="OG12" s="459"/>
      <c r="OH12" s="459"/>
      <c r="OI12" s="459"/>
      <c r="OJ12" s="459"/>
      <c r="OK12" s="459"/>
      <c r="OL12" s="459"/>
      <c r="OM12" s="459"/>
      <c r="ON12" s="459"/>
      <c r="OO12" s="459"/>
      <c r="OP12" s="459"/>
      <c r="OQ12" s="113" t="s">
        <v>495</v>
      </c>
      <c r="OR12" s="113" t="s">
        <v>496</v>
      </c>
      <c r="OS12" s="113" t="s">
        <v>495</v>
      </c>
      <c r="OT12" s="113" t="s">
        <v>496</v>
      </c>
      <c r="OU12" s="113" t="s">
        <v>495</v>
      </c>
      <c r="OV12" s="113" t="s">
        <v>496</v>
      </c>
      <c r="OW12" s="113" t="s">
        <v>495</v>
      </c>
      <c r="OX12" s="113" t="s">
        <v>496</v>
      </c>
      <c r="OY12" s="113" t="s">
        <v>497</v>
      </c>
      <c r="OZ12" s="113" t="s">
        <v>498</v>
      </c>
      <c r="PA12" s="472"/>
    </row>
    <row r="13" spans="1:422" ht="42.75" customHeight="1">
      <c r="A13" s="56"/>
      <c r="B13" s="2"/>
      <c r="C13" s="2"/>
      <c r="D13" s="311" t="s">
        <v>77</v>
      </c>
      <c r="E13" s="311"/>
      <c r="F13" s="311"/>
      <c r="G13" s="253"/>
      <c r="H13" s="254">
        <f>H14+H127</f>
        <v>8</v>
      </c>
      <c r="I13" s="253"/>
      <c r="J13" s="253"/>
      <c r="K13" s="255"/>
      <c r="L13" s="253"/>
      <c r="M13" s="255"/>
      <c r="N13" s="176"/>
      <c r="O13" s="176"/>
      <c r="P13" s="114">
        <f>P14+P127</f>
        <v>85</v>
      </c>
      <c r="Q13" s="114">
        <f>Q14+Q127</f>
        <v>76</v>
      </c>
      <c r="R13" s="14">
        <f>R14+R127</f>
        <v>16</v>
      </c>
      <c r="S13" s="114">
        <f t="shared" ref="S13:T13" si="0">S14+S127</f>
        <v>11</v>
      </c>
      <c r="T13" s="114">
        <f t="shared" si="0"/>
        <v>11</v>
      </c>
      <c r="U13" s="114">
        <f t="shared" ref="U13:AB13" si="1">U14+U127</f>
        <v>14</v>
      </c>
      <c r="V13" s="114">
        <f t="shared" si="1"/>
        <v>16</v>
      </c>
      <c r="W13" s="114">
        <f t="shared" si="1"/>
        <v>18</v>
      </c>
      <c r="X13" s="114">
        <f t="shared" si="1"/>
        <v>17</v>
      </c>
      <c r="Y13" s="114">
        <f t="shared" si="1"/>
        <v>15</v>
      </c>
      <c r="Z13" s="114">
        <f t="shared" si="1"/>
        <v>15</v>
      </c>
      <c r="AA13" s="114">
        <f t="shared" si="1"/>
        <v>15</v>
      </c>
      <c r="AB13" s="114">
        <f t="shared" si="1"/>
        <v>16</v>
      </c>
      <c r="AC13" s="114"/>
      <c r="AD13" s="233"/>
      <c r="AE13" s="233"/>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260"/>
    </row>
    <row r="14" spans="1:422" ht="23.25" customHeight="1">
      <c r="A14" s="56"/>
      <c r="B14" s="2"/>
      <c r="C14" s="2"/>
      <c r="D14" s="311" t="s">
        <v>313</v>
      </c>
      <c r="E14" s="311"/>
      <c r="F14" s="311"/>
      <c r="G14" s="253"/>
      <c r="H14" s="254">
        <f>H15+H27+H85</f>
        <v>6</v>
      </c>
      <c r="I14" s="253"/>
      <c r="J14" s="253"/>
      <c r="K14" s="255"/>
      <c r="L14" s="253"/>
      <c r="M14" s="255"/>
      <c r="N14" s="176"/>
      <c r="O14" s="176"/>
      <c r="P14" s="114">
        <f>P15+P27+P85</f>
        <v>47</v>
      </c>
      <c r="Q14" s="114">
        <f>Q15+Q27+Q85</f>
        <v>28</v>
      </c>
      <c r="R14" s="14">
        <f>R15+R27+R85</f>
        <v>10</v>
      </c>
      <c r="S14" s="114">
        <f t="shared" ref="S14:T14" si="2">S15+S27+S85</f>
        <v>6</v>
      </c>
      <c r="T14" s="114">
        <f t="shared" si="2"/>
        <v>5</v>
      </c>
      <c r="U14" s="114">
        <f t="shared" ref="U14:AB14" si="3">U15+U27+U85</f>
        <v>9</v>
      </c>
      <c r="V14" s="114">
        <f t="shared" si="3"/>
        <v>11</v>
      </c>
      <c r="W14" s="114">
        <f t="shared" si="3"/>
        <v>11</v>
      </c>
      <c r="X14" s="114">
        <f t="shared" si="3"/>
        <v>9</v>
      </c>
      <c r="Y14" s="114">
        <f t="shared" si="3"/>
        <v>11</v>
      </c>
      <c r="Z14" s="114">
        <f t="shared" si="3"/>
        <v>10</v>
      </c>
      <c r="AA14" s="114">
        <f t="shared" si="3"/>
        <v>9</v>
      </c>
      <c r="AB14" s="114">
        <f t="shared" si="3"/>
        <v>9</v>
      </c>
      <c r="AC14" s="114"/>
      <c r="AD14" s="233"/>
      <c r="AE14" s="233"/>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69"/>
      <c r="BK14" s="69"/>
      <c r="BL14" s="69"/>
      <c r="BM14" s="69"/>
      <c r="BN14" s="69"/>
      <c r="BO14" s="69"/>
      <c r="BP14" s="69"/>
      <c r="BQ14" s="69"/>
      <c r="BR14" s="69"/>
      <c r="BS14" s="69"/>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t="s">
        <v>381</v>
      </c>
      <c r="DK14" s="70" t="s">
        <v>381</v>
      </c>
      <c r="DL14" s="70" t="s">
        <v>381</v>
      </c>
      <c r="DM14" s="70" t="s">
        <v>381</v>
      </c>
      <c r="DN14" s="70" t="s">
        <v>381</v>
      </c>
      <c r="DO14" s="70" t="s">
        <v>381</v>
      </c>
      <c r="DP14" s="70" t="s">
        <v>381</v>
      </c>
      <c r="DQ14" s="70" t="s">
        <v>381</v>
      </c>
      <c r="DR14" s="70" t="s">
        <v>381</v>
      </c>
      <c r="DS14" s="70" t="s">
        <v>381</v>
      </c>
      <c r="DT14" s="70" t="s">
        <v>381</v>
      </c>
      <c r="DU14" s="70" t="s">
        <v>381</v>
      </c>
      <c r="DV14" s="70" t="s">
        <v>381</v>
      </c>
      <c r="DW14" s="70" t="s">
        <v>381</v>
      </c>
      <c r="DX14" s="70" t="s">
        <v>381</v>
      </c>
      <c r="DY14" s="70" t="s">
        <v>381</v>
      </c>
      <c r="DZ14" s="70" t="s">
        <v>381</v>
      </c>
      <c r="EA14" s="70" t="s">
        <v>381</v>
      </c>
      <c r="EB14" s="70" t="s">
        <v>381</v>
      </c>
      <c r="EC14" s="70" t="s">
        <v>381</v>
      </c>
      <c r="ED14" s="70" t="s">
        <v>381</v>
      </c>
      <c r="EE14" s="70" t="s">
        <v>381</v>
      </c>
      <c r="EF14" s="70" t="s">
        <v>381</v>
      </c>
      <c r="EG14" s="70" t="s">
        <v>381</v>
      </c>
      <c r="EH14" s="70" t="s">
        <v>381</v>
      </c>
      <c r="EI14" s="70" t="s">
        <v>381</v>
      </c>
      <c r="EJ14" s="70"/>
      <c r="EK14" s="70"/>
      <c r="EL14" s="70"/>
      <c r="EM14" s="70"/>
      <c r="EN14" s="70"/>
      <c r="EO14" s="70"/>
      <c r="EP14" s="70" t="s">
        <v>381</v>
      </c>
      <c r="EQ14" s="70" t="s">
        <v>381</v>
      </c>
      <c r="ER14" s="70" t="s">
        <v>381</v>
      </c>
      <c r="ES14" s="70" t="s">
        <v>381</v>
      </c>
      <c r="ET14" s="70" t="s">
        <v>381</v>
      </c>
      <c r="EU14" s="70" t="s">
        <v>381</v>
      </c>
      <c r="EV14" s="70" t="s">
        <v>381</v>
      </c>
      <c r="EW14" s="70" t="s">
        <v>381</v>
      </c>
      <c r="EX14" s="70" t="s">
        <v>381</v>
      </c>
      <c r="EY14" s="70" t="s">
        <v>381</v>
      </c>
      <c r="EZ14" s="70" t="s">
        <v>381</v>
      </c>
      <c r="FA14" s="70" t="s">
        <v>381</v>
      </c>
      <c r="FB14" s="70" t="s">
        <v>381</v>
      </c>
      <c r="FC14" s="70" t="s">
        <v>381</v>
      </c>
      <c r="FD14" s="70" t="s">
        <v>381</v>
      </c>
      <c r="FE14" s="70" t="s">
        <v>381</v>
      </c>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260"/>
    </row>
    <row r="15" spans="1:422" ht="49.5" customHeight="1">
      <c r="A15" s="56"/>
      <c r="B15" s="2"/>
      <c r="C15" s="2"/>
      <c r="D15" s="311" t="s">
        <v>665</v>
      </c>
      <c r="E15" s="311"/>
      <c r="F15" s="311"/>
      <c r="G15" s="253"/>
      <c r="H15" s="254">
        <f>COUNTIF(H16:H26,"x")</f>
        <v>0</v>
      </c>
      <c r="I15" s="253"/>
      <c r="J15" s="253"/>
      <c r="K15" s="255"/>
      <c r="L15" s="253"/>
      <c r="M15" s="255"/>
      <c r="N15" s="176"/>
      <c r="O15" s="176"/>
      <c r="P15" s="114">
        <f>COUNTIF(P16:P26,"x")</f>
        <v>1</v>
      </c>
      <c r="Q15" s="114">
        <f>SUM(Q16:Q26)</f>
        <v>11</v>
      </c>
      <c r="R15" s="14">
        <f>COUNTIF(R16:R26,"x")</f>
        <v>1</v>
      </c>
      <c r="S15" s="114">
        <f t="shared" ref="S15:T15" si="4">COUNTIF(S16:S26,"x")</f>
        <v>1</v>
      </c>
      <c r="T15" s="114">
        <f t="shared" si="4"/>
        <v>1</v>
      </c>
      <c r="U15" s="114">
        <f t="shared" ref="U15:AB15" si="5">COUNTIF(U16:U26,"x")</f>
        <v>1</v>
      </c>
      <c r="V15" s="114">
        <f t="shared" si="5"/>
        <v>1</v>
      </c>
      <c r="W15" s="114">
        <f t="shared" si="5"/>
        <v>1</v>
      </c>
      <c r="X15" s="114">
        <f t="shared" si="5"/>
        <v>1</v>
      </c>
      <c r="Y15" s="114">
        <f t="shared" si="5"/>
        <v>1</v>
      </c>
      <c r="Z15" s="114">
        <f t="shared" si="5"/>
        <v>1</v>
      </c>
      <c r="AA15" s="114">
        <f t="shared" si="5"/>
        <v>1</v>
      </c>
      <c r="AB15" s="114">
        <f t="shared" si="5"/>
        <v>1</v>
      </c>
      <c r="AC15" s="114"/>
      <c r="AD15" s="233"/>
      <c r="AE15" s="233"/>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69"/>
      <c r="BK15" s="69"/>
      <c r="BL15" s="69"/>
      <c r="BM15" s="69"/>
      <c r="BN15" s="69"/>
      <c r="BO15" s="69"/>
      <c r="BP15" s="69"/>
      <c r="BQ15" s="69"/>
      <c r="BR15" s="69"/>
      <c r="BS15" s="69"/>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t="s">
        <v>381</v>
      </c>
      <c r="DK15" s="70" t="s">
        <v>381</v>
      </c>
      <c r="DL15" s="70" t="s">
        <v>381</v>
      </c>
      <c r="DM15" s="70" t="s">
        <v>381</v>
      </c>
      <c r="DN15" s="70" t="s">
        <v>381</v>
      </c>
      <c r="DO15" s="70" t="s">
        <v>381</v>
      </c>
      <c r="DP15" s="70" t="s">
        <v>381</v>
      </c>
      <c r="DQ15" s="70" t="s">
        <v>381</v>
      </c>
      <c r="DR15" s="70" t="s">
        <v>381</v>
      </c>
      <c r="DS15" s="70" t="s">
        <v>381</v>
      </c>
      <c r="DT15" s="70" t="s">
        <v>381</v>
      </c>
      <c r="DU15" s="70" t="s">
        <v>381</v>
      </c>
      <c r="DV15" s="70" t="s">
        <v>381</v>
      </c>
      <c r="DW15" s="70" t="s">
        <v>381</v>
      </c>
      <c r="DX15" s="70" t="s">
        <v>381</v>
      </c>
      <c r="DY15" s="70" t="s">
        <v>381</v>
      </c>
      <c r="DZ15" s="70" t="s">
        <v>381</v>
      </c>
      <c r="EA15" s="70" t="s">
        <v>381</v>
      </c>
      <c r="EB15" s="70" t="s">
        <v>381</v>
      </c>
      <c r="EC15" s="70" t="s">
        <v>381</v>
      </c>
      <c r="ED15" s="70" t="s">
        <v>381</v>
      </c>
      <c r="EE15" s="70" t="s">
        <v>381</v>
      </c>
      <c r="EF15" s="70" t="s">
        <v>381</v>
      </c>
      <c r="EG15" s="70" t="s">
        <v>381</v>
      </c>
      <c r="EH15" s="70" t="s">
        <v>381</v>
      </c>
      <c r="EI15" s="70" t="s">
        <v>381</v>
      </c>
      <c r="EJ15" s="70"/>
      <c r="EK15" s="70"/>
      <c r="EL15" s="70"/>
      <c r="EM15" s="70"/>
      <c r="EN15" s="70"/>
      <c r="EO15" s="70"/>
      <c r="EP15" s="70" t="s">
        <v>381</v>
      </c>
      <c r="EQ15" s="70" t="s">
        <v>381</v>
      </c>
      <c r="ER15" s="70" t="s">
        <v>381</v>
      </c>
      <c r="ES15" s="70" t="s">
        <v>381</v>
      </c>
      <c r="ET15" s="70" t="s">
        <v>381</v>
      </c>
      <c r="EU15" s="70" t="s">
        <v>381</v>
      </c>
      <c r="EV15" s="70" t="s">
        <v>381</v>
      </c>
      <c r="EW15" s="70" t="s">
        <v>381</v>
      </c>
      <c r="EX15" s="70" t="s">
        <v>381</v>
      </c>
      <c r="EY15" s="70" t="s">
        <v>381</v>
      </c>
      <c r="EZ15" s="70" t="s">
        <v>381</v>
      </c>
      <c r="FA15" s="70" t="s">
        <v>381</v>
      </c>
      <c r="FB15" s="70" t="s">
        <v>381</v>
      </c>
      <c r="FC15" s="70" t="s">
        <v>381</v>
      </c>
      <c r="FD15" s="70" t="s">
        <v>381</v>
      </c>
      <c r="FE15" s="70" t="s">
        <v>381</v>
      </c>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260"/>
    </row>
    <row r="16" spans="1:422" s="116" customFormat="1" ht="203.25" customHeight="1">
      <c r="A16" s="310"/>
      <c r="B16" s="344">
        <v>3</v>
      </c>
      <c r="C16" s="344">
        <v>1</v>
      </c>
      <c r="D16" s="312" t="s">
        <v>8</v>
      </c>
      <c r="E16" s="355" t="s">
        <v>4</v>
      </c>
      <c r="F16" s="312" t="s">
        <v>562</v>
      </c>
      <c r="G16" s="319" t="s">
        <v>5</v>
      </c>
      <c r="H16" s="517"/>
      <c r="I16" s="208" t="s">
        <v>1201</v>
      </c>
      <c r="J16" s="208" t="s">
        <v>1202</v>
      </c>
      <c r="K16" s="256" t="s">
        <v>601</v>
      </c>
      <c r="L16" s="257" t="s">
        <v>661</v>
      </c>
      <c r="M16" s="238" t="s">
        <v>500</v>
      </c>
      <c r="N16" s="51" t="s">
        <v>377</v>
      </c>
      <c r="O16" s="56" t="s">
        <v>350</v>
      </c>
      <c r="P16" s="310" t="s">
        <v>205</v>
      </c>
      <c r="Q16" s="56">
        <v>1</v>
      </c>
      <c r="R16" s="254" t="s">
        <v>205</v>
      </c>
      <c r="S16" s="111"/>
      <c r="T16" s="111"/>
      <c r="U16" s="111"/>
      <c r="V16" s="111"/>
      <c r="W16" s="111"/>
      <c r="X16" s="111"/>
      <c r="Y16" s="111"/>
      <c r="Z16" s="111"/>
      <c r="AA16" s="111"/>
      <c r="AB16" s="111"/>
      <c r="AC16" s="119">
        <f>COUNTIF($R16:$AB16,"x")</f>
        <v>1</v>
      </c>
      <c r="AD16" s="299" t="s">
        <v>551</v>
      </c>
      <c r="AE16" s="299" t="s">
        <v>551</v>
      </c>
      <c r="AF16" s="178">
        <v>2</v>
      </c>
      <c r="AG16" s="178">
        <v>2</v>
      </c>
      <c r="AH16" s="178">
        <v>1</v>
      </c>
      <c r="AI16" s="178">
        <v>2</v>
      </c>
      <c r="AJ16" s="178">
        <v>2</v>
      </c>
      <c r="AK16" s="178">
        <v>2</v>
      </c>
      <c r="AL16" s="178">
        <v>2</v>
      </c>
      <c r="AM16" s="178">
        <v>1</v>
      </c>
      <c r="AN16" s="178">
        <v>2</v>
      </c>
      <c r="AO16" s="178">
        <v>2</v>
      </c>
      <c r="AP16" s="178">
        <v>2</v>
      </c>
      <c r="AQ16" s="178">
        <v>2</v>
      </c>
      <c r="AR16" s="178">
        <v>2</v>
      </c>
      <c r="AS16" s="178">
        <v>2</v>
      </c>
      <c r="AT16" s="178">
        <v>2</v>
      </c>
      <c r="AU16" s="178">
        <v>2</v>
      </c>
      <c r="AV16" s="178">
        <v>2</v>
      </c>
      <c r="AW16" s="178">
        <v>1</v>
      </c>
      <c r="AX16" s="178">
        <v>2</v>
      </c>
      <c r="AY16" s="178">
        <v>2</v>
      </c>
      <c r="AZ16" s="178">
        <v>2</v>
      </c>
      <c r="BA16" s="178">
        <v>2</v>
      </c>
      <c r="BB16" s="178">
        <v>2</v>
      </c>
      <c r="BC16" s="178">
        <v>2</v>
      </c>
      <c r="BD16" s="178">
        <v>2</v>
      </c>
      <c r="BE16" s="178">
        <v>2</v>
      </c>
      <c r="BF16" s="178">
        <v>2</v>
      </c>
      <c r="BG16" s="178">
        <v>2</v>
      </c>
      <c r="BH16" s="178">
        <v>1</v>
      </c>
      <c r="BI16" s="178">
        <v>2</v>
      </c>
      <c r="BJ16" s="179">
        <f>COUNTIF(AF16:BI16,"2")</f>
        <v>26</v>
      </c>
      <c r="BK16" s="180">
        <f>BJ16/(BJ16+BL16+BN16+BP16)</f>
        <v>0.8666666666666667</v>
      </c>
      <c r="BL16" s="179">
        <f>COUNTIF(AF16:BI16,"1")</f>
        <v>4</v>
      </c>
      <c r="BM16" s="180">
        <f>BL16/(BJ16+BL16+BN16+BP16)</f>
        <v>0.13333333333333333</v>
      </c>
      <c r="BN16" s="179">
        <f>COUNTIF(AF16:BI16,"0")</f>
        <v>0</v>
      </c>
      <c r="BO16" s="180">
        <f>BN16/(BJ16+BL16+BN16+BP16)</f>
        <v>0</v>
      </c>
      <c r="BP16" s="179">
        <f>COUNTIF(Q16:BI16,"KĐG")</f>
        <v>0</v>
      </c>
      <c r="BQ16" s="180">
        <f>BP16/(BJ16+BL16+BN16+BP16)</f>
        <v>0</v>
      </c>
      <c r="BR16" s="181">
        <f>(((BJ16*2)+(BL16*1)+(BN16*0)))/(BJ16+BL16+BN16)</f>
        <v>1.8666666666666667</v>
      </c>
      <c r="BS16" s="182" t="str">
        <f>IF(BQ16&gt;=50%,"KĐG",IF(BR16&gt;=1.6,"Đạt mục tiêu",IF(BR16&gt;=1,"Cần cố gắng","Chưa đạt")))</f>
        <v>Đạt mục tiêu</v>
      </c>
      <c r="BT16" s="70"/>
      <c r="BU16" s="70"/>
      <c r="BV16" s="70">
        <v>2</v>
      </c>
      <c r="BW16" s="70">
        <v>2</v>
      </c>
      <c r="BX16" s="70">
        <v>1</v>
      </c>
      <c r="BY16" s="70">
        <v>2</v>
      </c>
      <c r="BZ16" s="70">
        <v>2</v>
      </c>
      <c r="CA16" s="70">
        <v>2</v>
      </c>
      <c r="CB16" s="70">
        <v>2</v>
      </c>
      <c r="CC16" s="70">
        <v>1</v>
      </c>
      <c r="CD16" s="70">
        <v>2</v>
      </c>
      <c r="CE16" s="70">
        <v>2</v>
      </c>
      <c r="CF16" s="70">
        <v>2</v>
      </c>
      <c r="CG16" s="70">
        <v>2</v>
      </c>
      <c r="CH16" s="70">
        <v>2</v>
      </c>
      <c r="CI16" s="70">
        <v>2</v>
      </c>
      <c r="CJ16" s="70">
        <v>2</v>
      </c>
      <c r="CK16" s="70">
        <v>2</v>
      </c>
      <c r="CL16" s="70">
        <v>2</v>
      </c>
      <c r="CM16" s="70">
        <v>1</v>
      </c>
      <c r="CN16" s="70">
        <v>2</v>
      </c>
      <c r="CO16" s="70">
        <v>2</v>
      </c>
      <c r="CP16" s="70">
        <v>2</v>
      </c>
      <c r="CQ16" s="70">
        <v>2</v>
      </c>
      <c r="CR16" s="70">
        <v>2</v>
      </c>
      <c r="CS16" s="70">
        <v>2</v>
      </c>
      <c r="CT16" s="70">
        <v>2</v>
      </c>
      <c r="CU16" s="70">
        <v>2</v>
      </c>
      <c r="CV16" s="70">
        <v>2</v>
      </c>
      <c r="CW16" s="70">
        <v>2</v>
      </c>
      <c r="CX16" s="70">
        <v>1</v>
      </c>
      <c r="CY16" s="70">
        <v>2</v>
      </c>
      <c r="CZ16" s="70">
        <f>COUNTIF(BV16:CY16,"2")</f>
        <v>26</v>
      </c>
      <c r="DA16" s="70">
        <f>CZ16/(CZ16+DB16+DD16+DF16)</f>
        <v>0.8666666666666667</v>
      </c>
      <c r="DB16" s="70">
        <f>COUNTIF(BV16:CY16,"1")</f>
        <v>4</v>
      </c>
      <c r="DC16" s="70">
        <f>DB16/(CZ16+DB16+DD16+DF16)</f>
        <v>0.13333333333333333</v>
      </c>
      <c r="DD16" s="70">
        <f>COUNTIF(BV16:CY16,"0")</f>
        <v>0</v>
      </c>
      <c r="DE16" s="70">
        <f>DD16/(CZ16+DB16+DD16+DF16)</f>
        <v>0</v>
      </c>
      <c r="DF16" s="70">
        <f>COUNTIF(BH16:CY16,"KĐG")</f>
        <v>0</v>
      </c>
      <c r="DG16" s="70">
        <f>DF16/(CZ16+DB16+DD16+DF16)</f>
        <v>0</v>
      </c>
      <c r="DH16" s="70">
        <f>(((CZ16*2)+(DB16*1)+(DD16*0)))/(CZ16+DB16+DD16)</f>
        <v>1.8666666666666667</v>
      </c>
      <c r="DI16" s="70" t="str">
        <f>IF(DG16&gt;=50%,"KĐG",IF(DH16&gt;=1.6,"Đạt mục tiêu",IF(DH16&gt;=1,"Cần cố gắng","Chưa đạt")))</f>
        <v>Đạt mục tiêu</v>
      </c>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260"/>
    </row>
    <row r="17" spans="1:417" s="116" customFormat="1" ht="132" hidden="1" customHeight="1">
      <c r="A17" s="310"/>
      <c r="B17" s="357"/>
      <c r="C17" s="357"/>
      <c r="D17" s="313"/>
      <c r="E17" s="356"/>
      <c r="F17" s="313"/>
      <c r="G17" s="327"/>
      <c r="H17" s="518"/>
      <c r="I17" s="126" t="s">
        <v>1281</v>
      </c>
      <c r="J17" s="126" t="s">
        <v>1204</v>
      </c>
      <c r="K17" s="159" t="s">
        <v>602</v>
      </c>
      <c r="L17" s="183" t="s">
        <v>661</v>
      </c>
      <c r="M17" s="123" t="s">
        <v>500</v>
      </c>
      <c r="N17" s="51" t="s">
        <v>377</v>
      </c>
      <c r="O17" s="56" t="s">
        <v>350</v>
      </c>
      <c r="P17" s="310"/>
      <c r="Q17" s="56">
        <v>1</v>
      </c>
      <c r="R17" s="111"/>
      <c r="S17" s="111" t="s">
        <v>205</v>
      </c>
      <c r="T17" s="111"/>
      <c r="U17" s="111"/>
      <c r="V17" s="111"/>
      <c r="W17" s="111"/>
      <c r="X17" s="111"/>
      <c r="Y17" s="111"/>
      <c r="Z17" s="111"/>
      <c r="AA17" s="111"/>
      <c r="AB17" s="111"/>
      <c r="AC17" s="119">
        <f t="shared" ref="AC17:AC21" si="6">COUNTIF($R17:$AB17,"x")</f>
        <v>1</v>
      </c>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2" t="s">
        <v>551</v>
      </c>
      <c r="BU17" s="72" t="s">
        <v>551</v>
      </c>
      <c r="BV17" s="69"/>
      <c r="BW17" s="69"/>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9"/>
      <c r="DD17" s="180"/>
      <c r="DE17" s="179"/>
      <c r="DF17" s="180"/>
      <c r="DG17" s="179"/>
      <c r="DH17" s="180"/>
      <c r="DI17" s="179"/>
      <c r="DJ17" s="180" t="e">
        <f>DI17/(DC17+DE17+DG17+DI17)</f>
        <v>#DIV/0!</v>
      </c>
      <c r="DK17" s="181" t="e">
        <f>(((DC17*2)+(DE17*1)+(DG17*0)))/(DC17+DE17+DG17)</f>
        <v>#DIV/0!</v>
      </c>
      <c r="DL17" s="184" t="e">
        <f>IF(DJ17&gt;=50%,"KĐG",IF(DK17&gt;=1.6,"Đạt mục tiêu",IF(DK17&gt;=1,"Cần cố gắng","Chưa đạt")))</f>
        <v>#DIV/0!</v>
      </c>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121"/>
    </row>
    <row r="18" spans="1:417" s="116" customFormat="1" ht="156" hidden="1" customHeight="1">
      <c r="A18" s="310"/>
      <c r="B18" s="357"/>
      <c r="C18" s="357"/>
      <c r="D18" s="313"/>
      <c r="E18" s="356"/>
      <c r="F18" s="313"/>
      <c r="G18" s="327"/>
      <c r="H18" s="518"/>
      <c r="I18" s="126" t="s">
        <v>1282</v>
      </c>
      <c r="J18" s="126" t="s">
        <v>1205</v>
      </c>
      <c r="K18" s="159" t="s">
        <v>603</v>
      </c>
      <c r="L18" s="183" t="s">
        <v>661</v>
      </c>
      <c r="M18" s="123" t="s">
        <v>500</v>
      </c>
      <c r="N18" s="51" t="s">
        <v>377</v>
      </c>
      <c r="O18" s="56" t="s">
        <v>350</v>
      </c>
      <c r="P18" s="310"/>
      <c r="Q18" s="56">
        <v>1</v>
      </c>
      <c r="R18" s="111"/>
      <c r="S18" s="111"/>
      <c r="T18" s="111" t="s">
        <v>205</v>
      </c>
      <c r="U18" s="111"/>
      <c r="V18" s="111"/>
      <c r="W18" s="111"/>
      <c r="X18" s="111"/>
      <c r="Y18" s="111"/>
      <c r="Z18" s="111"/>
      <c r="AA18" s="111"/>
      <c r="AB18" s="111"/>
      <c r="AC18" s="119">
        <f t="shared" si="6"/>
        <v>1</v>
      </c>
      <c r="AD18" s="229"/>
      <c r="AE18" s="229"/>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2" t="s">
        <v>551</v>
      </c>
      <c r="DN18" s="72" t="s">
        <v>551</v>
      </c>
      <c r="DO18" s="72" t="s">
        <v>551</v>
      </c>
      <c r="DP18" s="72" t="s">
        <v>551</v>
      </c>
      <c r="DQ18" s="178">
        <v>2</v>
      </c>
      <c r="DR18" s="178">
        <v>2</v>
      </c>
      <c r="DS18" s="178">
        <v>1</v>
      </c>
      <c r="DT18" s="178">
        <v>2</v>
      </c>
      <c r="DU18" s="178">
        <v>2</v>
      </c>
      <c r="DV18" s="178">
        <v>1</v>
      </c>
      <c r="DW18" s="178">
        <v>2</v>
      </c>
      <c r="DX18" s="178">
        <v>2</v>
      </c>
      <c r="DY18" s="178">
        <v>2</v>
      </c>
      <c r="DZ18" s="178">
        <v>2</v>
      </c>
      <c r="EA18" s="178">
        <v>2</v>
      </c>
      <c r="EB18" s="178">
        <v>2</v>
      </c>
      <c r="EC18" s="178">
        <v>2</v>
      </c>
      <c r="ED18" s="178">
        <v>2</v>
      </c>
      <c r="EE18" s="178">
        <v>2</v>
      </c>
      <c r="EF18" s="178">
        <v>2</v>
      </c>
      <c r="EG18" s="178">
        <v>2</v>
      </c>
      <c r="EH18" s="178">
        <v>2</v>
      </c>
      <c r="EI18" s="178">
        <v>2</v>
      </c>
      <c r="EJ18" s="178">
        <v>2</v>
      </c>
      <c r="EK18" s="178">
        <v>2</v>
      </c>
      <c r="EL18" s="178">
        <v>2</v>
      </c>
      <c r="EM18" s="178">
        <v>2</v>
      </c>
      <c r="EN18" s="178">
        <v>2</v>
      </c>
      <c r="EO18" s="178">
        <v>2</v>
      </c>
      <c r="EP18" s="178">
        <v>2</v>
      </c>
      <c r="EQ18" s="178">
        <v>2</v>
      </c>
      <c r="ER18" s="178">
        <v>2</v>
      </c>
      <c r="ES18" s="178">
        <v>2</v>
      </c>
      <c r="ET18" s="178">
        <v>2</v>
      </c>
      <c r="EU18" s="178">
        <v>2</v>
      </c>
      <c r="EV18" s="179">
        <f>COUNTIF(DM18:EU18,"2")</f>
        <v>29</v>
      </c>
      <c r="EW18" s="180">
        <f>EV18/(EV18+EX18+EZ18+FB18)</f>
        <v>0.93548387096774188</v>
      </c>
      <c r="EX18" s="179">
        <f>COUNTIF(DM18:EU18,"1")</f>
        <v>2</v>
      </c>
      <c r="EY18" s="180">
        <f>EX18/(EV18+EX18+EZ18+FB18)</f>
        <v>6.4516129032258063E-2</v>
      </c>
      <c r="EZ18" s="179">
        <f>COUNTIF(DM18:EU18,"0")</f>
        <v>0</v>
      </c>
      <c r="FA18" s="180">
        <f>EZ18/(EV18+EX18+EZ18+FB18)</f>
        <v>0</v>
      </c>
      <c r="FB18" s="179">
        <f>COUNTIF(DM18:EU18,"KĐG")</f>
        <v>0</v>
      </c>
      <c r="FC18" s="180">
        <f>FB18/(EV18+EX18+EZ18+FB18)</f>
        <v>0</v>
      </c>
      <c r="FD18" s="181">
        <f>(((EV18*2)+(EX18*1)+(EZ18*0)))/(EV18+EX18+EZ18)</f>
        <v>1.935483870967742</v>
      </c>
      <c r="FE18" s="184" t="str">
        <f>IF(FC18&gt;=50%,"KĐG",IF(FD18&gt;=1.6,"Đạt mục tiêu",IF(FD18&gt;=1,"Cần cố gắng","Chưa đạt")))</f>
        <v>Đạt mục tiêu</v>
      </c>
      <c r="FF18" s="70"/>
      <c r="FG18" s="70"/>
      <c r="FH18" s="70"/>
      <c r="FI18" s="70"/>
      <c r="FJ18" s="70"/>
      <c r="FK18" s="72" t="s">
        <v>555</v>
      </c>
      <c r="FL18" s="72" t="s">
        <v>555</v>
      </c>
      <c r="FM18" s="72" t="s">
        <v>555</v>
      </c>
      <c r="FN18" s="72" t="s">
        <v>555</v>
      </c>
      <c r="FO18" s="72" t="s">
        <v>555</v>
      </c>
      <c r="FP18" s="72" t="s">
        <v>555</v>
      </c>
      <c r="FQ18" s="72" t="s">
        <v>555</v>
      </c>
      <c r="FR18" s="72" t="s">
        <v>555</v>
      </c>
      <c r="FS18" s="72" t="s">
        <v>555</v>
      </c>
      <c r="FT18" s="72" t="s">
        <v>555</v>
      </c>
      <c r="FU18" s="72" t="s">
        <v>555</v>
      </c>
      <c r="FV18" s="72" t="s">
        <v>555</v>
      </c>
      <c r="FW18" s="72" t="s">
        <v>555</v>
      </c>
      <c r="FX18" s="72" t="s">
        <v>555</v>
      </c>
      <c r="FY18" s="72" t="s">
        <v>555</v>
      </c>
      <c r="FZ18" s="72" t="s">
        <v>555</v>
      </c>
      <c r="GA18" s="72" t="s">
        <v>555</v>
      </c>
      <c r="GB18" s="72" t="s">
        <v>555</v>
      </c>
      <c r="GC18" s="72" t="s">
        <v>555</v>
      </c>
      <c r="GD18" s="72" t="s">
        <v>555</v>
      </c>
      <c r="GE18" s="72"/>
      <c r="GF18" s="72"/>
      <c r="GG18" s="72"/>
      <c r="GH18" s="72"/>
      <c r="GI18" s="72"/>
      <c r="GJ18" s="72" t="s">
        <v>555</v>
      </c>
      <c r="GK18" s="72" t="s">
        <v>555</v>
      </c>
      <c r="GL18" s="72" t="s">
        <v>555</v>
      </c>
      <c r="GM18" s="72" t="s">
        <v>555</v>
      </c>
      <c r="GN18" s="72"/>
      <c r="GO18" s="72" t="s">
        <v>555</v>
      </c>
      <c r="GP18" s="72" t="s">
        <v>555</v>
      </c>
      <c r="GQ18" s="72" t="s">
        <v>555</v>
      </c>
      <c r="GR18" s="72" t="s">
        <v>555</v>
      </c>
      <c r="GS18" s="72" t="s">
        <v>555</v>
      </c>
      <c r="GT18" s="72" t="s">
        <v>555</v>
      </c>
      <c r="GU18" s="72" t="s">
        <v>555</v>
      </c>
      <c r="GV18" s="72" t="s">
        <v>555</v>
      </c>
      <c r="GW18" s="72" t="s">
        <v>555</v>
      </c>
      <c r="GX18" s="72" t="s">
        <v>555</v>
      </c>
      <c r="GY18" s="72" t="s">
        <v>555</v>
      </c>
      <c r="GZ18" s="70"/>
      <c r="HA18" s="70"/>
      <c r="HB18" s="70"/>
      <c r="HC18" s="70"/>
      <c r="HD18" s="70"/>
      <c r="HE18" s="72" t="s">
        <v>555</v>
      </c>
      <c r="HF18" s="72" t="s">
        <v>555</v>
      </c>
      <c r="HG18" s="72" t="s">
        <v>555</v>
      </c>
      <c r="HH18" s="72" t="s">
        <v>555</v>
      </c>
      <c r="HI18" s="72" t="s">
        <v>555</v>
      </c>
      <c r="HJ18" s="72" t="s">
        <v>555</v>
      </c>
      <c r="HK18" s="72" t="s">
        <v>555</v>
      </c>
      <c r="HL18" s="72" t="s">
        <v>555</v>
      </c>
      <c r="HM18" s="72" t="s">
        <v>555</v>
      </c>
      <c r="HN18" s="72" t="s">
        <v>555</v>
      </c>
      <c r="HO18" s="72" t="s">
        <v>555</v>
      </c>
      <c r="HP18" s="72" t="s">
        <v>555</v>
      </c>
      <c r="HQ18" s="72" t="s">
        <v>555</v>
      </c>
      <c r="HR18" s="72" t="s">
        <v>555</v>
      </c>
      <c r="HS18" s="72" t="s">
        <v>555</v>
      </c>
      <c r="HT18" s="72" t="s">
        <v>555</v>
      </c>
      <c r="HU18" s="72" t="s">
        <v>555</v>
      </c>
      <c r="HV18" s="72" t="s">
        <v>555</v>
      </c>
      <c r="HW18" s="72" t="s">
        <v>555</v>
      </c>
      <c r="HX18" s="72"/>
      <c r="HY18" s="72"/>
      <c r="HZ18" s="72"/>
      <c r="IA18" s="72"/>
      <c r="IB18" s="72"/>
      <c r="IC18" s="72"/>
      <c r="ID18" s="72" t="s">
        <v>555</v>
      </c>
      <c r="IE18" s="72" t="s">
        <v>555</v>
      </c>
      <c r="IF18" s="72" t="s">
        <v>555</v>
      </c>
      <c r="IG18" s="72" t="s">
        <v>555</v>
      </c>
      <c r="IH18" s="72" t="s">
        <v>555</v>
      </c>
      <c r="II18" s="72" t="s">
        <v>555</v>
      </c>
      <c r="IJ18" s="72" t="s">
        <v>555</v>
      </c>
      <c r="IK18" s="72" t="s">
        <v>555</v>
      </c>
      <c r="IL18" s="72" t="s">
        <v>555</v>
      </c>
      <c r="IM18" s="72" t="s">
        <v>555</v>
      </c>
      <c r="IN18" s="72" t="s">
        <v>555</v>
      </c>
      <c r="IO18" s="72" t="s">
        <v>555</v>
      </c>
      <c r="IP18" s="72" t="s">
        <v>555</v>
      </c>
      <c r="IQ18" s="72" t="s">
        <v>555</v>
      </c>
      <c r="IR18" s="72" t="s">
        <v>555</v>
      </c>
      <c r="IS18" s="72"/>
      <c r="IT18" s="70"/>
      <c r="IU18" s="70"/>
      <c r="IV18" s="70"/>
      <c r="IW18" s="70"/>
      <c r="IX18" s="72" t="s">
        <v>555</v>
      </c>
      <c r="IY18" s="72" t="s">
        <v>555</v>
      </c>
      <c r="IZ18" s="72" t="s">
        <v>555</v>
      </c>
      <c r="JA18" s="72" t="s">
        <v>555</v>
      </c>
      <c r="JB18" s="72" t="s">
        <v>555</v>
      </c>
      <c r="JC18" s="72" t="s">
        <v>555</v>
      </c>
      <c r="JD18" s="72" t="s">
        <v>555</v>
      </c>
      <c r="JE18" s="72" t="s">
        <v>555</v>
      </c>
      <c r="JF18" s="72" t="s">
        <v>555</v>
      </c>
      <c r="JG18" s="72" t="s">
        <v>555</v>
      </c>
      <c r="JH18" s="72" t="s">
        <v>555</v>
      </c>
      <c r="JI18" s="72" t="s">
        <v>555</v>
      </c>
      <c r="JJ18" s="72" t="s">
        <v>555</v>
      </c>
      <c r="JK18" s="72" t="s">
        <v>555</v>
      </c>
      <c r="JL18" s="72" t="s">
        <v>555</v>
      </c>
      <c r="JM18" s="72" t="s">
        <v>555</v>
      </c>
      <c r="JN18" s="72" t="s">
        <v>555</v>
      </c>
      <c r="JO18" s="72" t="s">
        <v>555</v>
      </c>
      <c r="JP18" s="72" t="s">
        <v>555</v>
      </c>
      <c r="JQ18" s="72" t="s">
        <v>555</v>
      </c>
      <c r="JR18" s="72"/>
      <c r="JS18" s="72"/>
      <c r="JT18" s="72"/>
      <c r="JU18" s="72"/>
      <c r="JV18" s="72"/>
      <c r="JW18" s="72" t="s">
        <v>555</v>
      </c>
      <c r="JX18" s="72" t="s">
        <v>555</v>
      </c>
      <c r="JY18" s="72" t="s">
        <v>555</v>
      </c>
      <c r="JZ18" s="72" t="s">
        <v>555</v>
      </c>
      <c r="KA18" s="72" t="s">
        <v>555</v>
      </c>
      <c r="KB18" s="72" t="s">
        <v>555</v>
      </c>
      <c r="KC18" s="72" t="s">
        <v>555</v>
      </c>
      <c r="KD18" s="72" t="s">
        <v>555</v>
      </c>
      <c r="KE18" s="72" t="s">
        <v>555</v>
      </c>
      <c r="KF18" s="72" t="s">
        <v>555</v>
      </c>
      <c r="KG18" s="72" t="s">
        <v>555</v>
      </c>
      <c r="KH18" s="72" t="s">
        <v>555</v>
      </c>
      <c r="KI18" s="72" t="s">
        <v>555</v>
      </c>
      <c r="KJ18" s="72" t="s">
        <v>555</v>
      </c>
      <c r="KK18" s="72" t="s">
        <v>555</v>
      </c>
      <c r="KL18" s="72"/>
      <c r="KM18" s="72"/>
      <c r="KN18" s="72"/>
      <c r="KO18" s="72" t="s">
        <v>555</v>
      </c>
      <c r="KP18" s="72" t="s">
        <v>555</v>
      </c>
      <c r="KQ18" s="72" t="s">
        <v>555</v>
      </c>
      <c r="KR18" s="72" t="s">
        <v>555</v>
      </c>
      <c r="KS18" s="72" t="s">
        <v>555</v>
      </c>
      <c r="KT18" s="72" t="s">
        <v>555</v>
      </c>
      <c r="KU18" s="72" t="s">
        <v>555</v>
      </c>
      <c r="KV18" s="72" t="s">
        <v>555</v>
      </c>
      <c r="KW18" s="72" t="s">
        <v>555</v>
      </c>
      <c r="KX18" s="72" t="s">
        <v>555</v>
      </c>
      <c r="KY18" s="72" t="s">
        <v>555</v>
      </c>
      <c r="KZ18" s="72" t="s">
        <v>555</v>
      </c>
      <c r="LA18" s="72" t="s">
        <v>555</v>
      </c>
      <c r="LB18" s="72" t="s">
        <v>555</v>
      </c>
      <c r="LC18" s="72" t="s">
        <v>555</v>
      </c>
      <c r="LD18" s="72" t="s">
        <v>555</v>
      </c>
      <c r="LE18" s="72" t="s">
        <v>555</v>
      </c>
      <c r="LF18" s="72" t="s">
        <v>555</v>
      </c>
      <c r="LG18" s="72" t="s">
        <v>555</v>
      </c>
      <c r="LH18" s="72" t="s">
        <v>555</v>
      </c>
      <c r="LI18" s="72" t="s">
        <v>555</v>
      </c>
      <c r="LJ18" s="72" t="s">
        <v>555</v>
      </c>
      <c r="LK18" s="72" t="s">
        <v>555</v>
      </c>
      <c r="LL18" s="72"/>
      <c r="LM18" s="72"/>
      <c r="LN18" s="72"/>
      <c r="LO18" s="72"/>
      <c r="LP18" s="72" t="s">
        <v>555</v>
      </c>
      <c r="LQ18" s="72" t="s">
        <v>555</v>
      </c>
      <c r="LR18" s="72" t="s">
        <v>555</v>
      </c>
      <c r="LS18" s="72" t="s">
        <v>555</v>
      </c>
      <c r="LT18" s="72" t="s">
        <v>555</v>
      </c>
      <c r="LU18" s="72" t="s">
        <v>555</v>
      </c>
      <c r="LV18" s="72" t="s">
        <v>555</v>
      </c>
      <c r="LW18" s="72" t="s">
        <v>555</v>
      </c>
      <c r="LX18" s="72" t="s">
        <v>555</v>
      </c>
      <c r="LY18" s="72" t="s">
        <v>555</v>
      </c>
      <c r="LZ18" s="72" t="s">
        <v>555</v>
      </c>
      <c r="MA18" s="72" t="s">
        <v>555</v>
      </c>
      <c r="MB18" s="72" t="s">
        <v>555</v>
      </c>
      <c r="MC18" s="72" t="s">
        <v>555</v>
      </c>
      <c r="MD18" s="72" t="s">
        <v>555</v>
      </c>
      <c r="ME18" s="72" t="s">
        <v>555</v>
      </c>
      <c r="MF18" s="72" t="s">
        <v>555</v>
      </c>
      <c r="MG18" s="72" t="s">
        <v>555</v>
      </c>
      <c r="MH18" s="72" t="s">
        <v>555</v>
      </c>
      <c r="MI18" s="72" t="s">
        <v>555</v>
      </c>
      <c r="MJ18" s="72" t="s">
        <v>555</v>
      </c>
      <c r="MK18" s="72" t="s">
        <v>555</v>
      </c>
      <c r="ML18" s="72" t="s">
        <v>555</v>
      </c>
      <c r="MM18" s="72" t="s">
        <v>555</v>
      </c>
      <c r="MN18" s="72" t="s">
        <v>555</v>
      </c>
      <c r="MO18" s="72" t="s">
        <v>555</v>
      </c>
      <c r="MP18" s="72" t="s">
        <v>555</v>
      </c>
      <c r="MQ18" s="72" t="s">
        <v>555</v>
      </c>
      <c r="MR18" s="72" t="s">
        <v>555</v>
      </c>
      <c r="MS18" s="72" t="s">
        <v>555</v>
      </c>
      <c r="MT18" s="72" t="s">
        <v>555</v>
      </c>
      <c r="MU18" s="72" t="s">
        <v>555</v>
      </c>
      <c r="MV18" s="72" t="s">
        <v>555</v>
      </c>
      <c r="MW18" s="72" t="s">
        <v>555</v>
      </c>
      <c r="MX18" s="72" t="s">
        <v>555</v>
      </c>
      <c r="MY18" s="72" t="s">
        <v>555</v>
      </c>
      <c r="MZ18" s="72" t="s">
        <v>555</v>
      </c>
      <c r="NA18" s="72" t="s">
        <v>555</v>
      </c>
      <c r="NB18" s="72" t="s">
        <v>555</v>
      </c>
      <c r="NC18" s="72" t="s">
        <v>555</v>
      </c>
      <c r="ND18" s="72" t="s">
        <v>555</v>
      </c>
      <c r="NE18" s="72" t="s">
        <v>555</v>
      </c>
      <c r="NF18" s="72" t="s">
        <v>555</v>
      </c>
      <c r="NG18" s="72" t="s">
        <v>555</v>
      </c>
      <c r="NH18" s="72" t="s">
        <v>555</v>
      </c>
      <c r="NI18" s="72" t="s">
        <v>555</v>
      </c>
      <c r="NJ18" s="72" t="s">
        <v>555</v>
      </c>
      <c r="NK18" s="72" t="s">
        <v>555</v>
      </c>
      <c r="NL18" s="72" t="s">
        <v>555</v>
      </c>
      <c r="NM18" s="72" t="s">
        <v>555</v>
      </c>
      <c r="NN18" s="72" t="s">
        <v>555</v>
      </c>
      <c r="NO18" s="72" t="s">
        <v>555</v>
      </c>
      <c r="NP18" s="72" t="s">
        <v>555</v>
      </c>
      <c r="NQ18" s="72" t="s">
        <v>555</v>
      </c>
      <c r="NR18" s="72" t="s">
        <v>555</v>
      </c>
      <c r="NS18" s="72" t="s">
        <v>555</v>
      </c>
      <c r="NT18" s="72" t="s">
        <v>555</v>
      </c>
      <c r="NU18" s="72" t="s">
        <v>555</v>
      </c>
      <c r="NV18" s="72" t="s">
        <v>555</v>
      </c>
      <c r="NW18" s="72" t="s">
        <v>555</v>
      </c>
      <c r="NX18" s="72" t="s">
        <v>555</v>
      </c>
      <c r="NY18" s="72" t="s">
        <v>555</v>
      </c>
      <c r="NZ18" s="72" t="s">
        <v>555</v>
      </c>
      <c r="OA18" s="72" t="s">
        <v>555</v>
      </c>
      <c r="OB18" s="72" t="s">
        <v>555</v>
      </c>
      <c r="OC18" s="72" t="s">
        <v>555</v>
      </c>
      <c r="OD18" s="72" t="s">
        <v>555</v>
      </c>
      <c r="OE18" s="72" t="s">
        <v>555</v>
      </c>
      <c r="OF18" s="72" t="s">
        <v>555</v>
      </c>
      <c r="OG18" s="72" t="s">
        <v>555</v>
      </c>
      <c r="OH18" s="72" t="s">
        <v>555</v>
      </c>
      <c r="OI18" s="72" t="s">
        <v>555</v>
      </c>
      <c r="OJ18" s="72" t="s">
        <v>555</v>
      </c>
      <c r="OK18" s="72" t="s">
        <v>555</v>
      </c>
      <c r="OL18" s="72" t="s">
        <v>555</v>
      </c>
      <c r="OM18" s="72" t="s">
        <v>555</v>
      </c>
      <c r="ON18" s="72" t="s">
        <v>555</v>
      </c>
      <c r="OO18" s="72" t="s">
        <v>555</v>
      </c>
      <c r="OP18" s="72" t="s">
        <v>555</v>
      </c>
      <c r="OQ18" s="72" t="s">
        <v>555</v>
      </c>
      <c r="OR18" s="72" t="s">
        <v>555</v>
      </c>
      <c r="OS18" s="72" t="s">
        <v>555</v>
      </c>
      <c r="OT18" s="72" t="s">
        <v>555</v>
      </c>
      <c r="OU18" s="72" t="s">
        <v>555</v>
      </c>
      <c r="OV18" s="72" t="s">
        <v>555</v>
      </c>
      <c r="OW18" s="72" t="s">
        <v>555</v>
      </c>
      <c r="OX18" s="72" t="s">
        <v>555</v>
      </c>
      <c r="OY18" s="72" t="s">
        <v>555</v>
      </c>
      <c r="OZ18" s="72" t="s">
        <v>555</v>
      </c>
      <c r="PA18" s="72"/>
    </row>
    <row r="19" spans="1:417" s="116" customFormat="1" ht="173.25" hidden="1" customHeight="1">
      <c r="A19" s="310"/>
      <c r="B19" s="357"/>
      <c r="C19" s="357"/>
      <c r="D19" s="313"/>
      <c r="E19" s="356"/>
      <c r="F19" s="313"/>
      <c r="G19" s="327"/>
      <c r="H19" s="518"/>
      <c r="I19" s="126" t="s">
        <v>1203</v>
      </c>
      <c r="J19" s="126" t="s">
        <v>1207</v>
      </c>
      <c r="K19" s="159" t="s">
        <v>604</v>
      </c>
      <c r="L19" s="183" t="s">
        <v>661</v>
      </c>
      <c r="M19" s="123" t="s">
        <v>500</v>
      </c>
      <c r="N19" s="51" t="s">
        <v>377</v>
      </c>
      <c r="O19" s="56" t="s">
        <v>350</v>
      </c>
      <c r="P19" s="310"/>
      <c r="Q19" s="56">
        <v>1</v>
      </c>
      <c r="R19" s="111"/>
      <c r="S19" s="111"/>
      <c r="T19" s="111"/>
      <c r="U19" s="111" t="s">
        <v>205</v>
      </c>
      <c r="V19" s="111"/>
      <c r="W19" s="111"/>
      <c r="X19" s="111"/>
      <c r="Y19" s="111"/>
      <c r="Z19" s="111"/>
      <c r="AA19" s="111"/>
      <c r="AB19" s="111"/>
      <c r="AC19" s="119">
        <f t="shared" si="6"/>
        <v>1</v>
      </c>
      <c r="AD19" s="229"/>
      <c r="AE19" s="229"/>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2" t="s">
        <v>551</v>
      </c>
      <c r="FG19" s="72" t="s">
        <v>551</v>
      </c>
      <c r="FH19" s="72" t="s">
        <v>551</v>
      </c>
      <c r="FI19" s="72" t="s">
        <v>551</v>
      </c>
      <c r="FJ19" s="72" t="s">
        <v>551</v>
      </c>
      <c r="FK19" s="70" t="s">
        <v>464</v>
      </c>
      <c r="FL19" s="70" t="s">
        <v>464</v>
      </c>
      <c r="FM19" s="70" t="s">
        <v>464</v>
      </c>
      <c r="FN19" s="70" t="s">
        <v>464</v>
      </c>
      <c r="FO19" s="70" t="s">
        <v>464</v>
      </c>
      <c r="FP19" s="70" t="s">
        <v>464</v>
      </c>
      <c r="FQ19" s="70" t="s">
        <v>464</v>
      </c>
      <c r="FR19" s="70" t="s">
        <v>464</v>
      </c>
      <c r="FS19" s="70" t="s">
        <v>464</v>
      </c>
      <c r="FT19" s="70" t="s">
        <v>464</v>
      </c>
      <c r="FU19" s="70" t="s">
        <v>464</v>
      </c>
      <c r="FV19" s="70" t="s">
        <v>464</v>
      </c>
      <c r="FW19" s="70" t="s">
        <v>464</v>
      </c>
      <c r="FX19" s="70" t="s">
        <v>464</v>
      </c>
      <c r="FY19" s="70" t="s">
        <v>464</v>
      </c>
      <c r="FZ19" s="70" t="s">
        <v>464</v>
      </c>
      <c r="GA19" s="70" t="s">
        <v>464</v>
      </c>
      <c r="GB19" s="70" t="s">
        <v>464</v>
      </c>
      <c r="GC19" s="70" t="s">
        <v>464</v>
      </c>
      <c r="GD19" s="70" t="s">
        <v>464</v>
      </c>
      <c r="GE19" s="70" t="s">
        <v>464</v>
      </c>
      <c r="GF19" s="70" t="s">
        <v>464</v>
      </c>
      <c r="GG19" s="70" t="s">
        <v>464</v>
      </c>
      <c r="GH19" s="70" t="s">
        <v>464</v>
      </c>
      <c r="GI19" s="70" t="s">
        <v>464</v>
      </c>
      <c r="GJ19" s="70" t="s">
        <v>464</v>
      </c>
      <c r="GK19" s="70" t="s">
        <v>464</v>
      </c>
      <c r="GL19" s="70" t="s">
        <v>464</v>
      </c>
      <c r="GM19" s="70" t="s">
        <v>464</v>
      </c>
      <c r="GN19" s="70" t="s">
        <v>464</v>
      </c>
      <c r="GO19" s="70" t="s">
        <v>464</v>
      </c>
      <c r="GP19" s="179">
        <f>COUNTIF(FA19:GO19,"2")</f>
        <v>31</v>
      </c>
      <c r="GQ19" s="180">
        <f t="shared" ref="GQ19" si="7">GP19/(GP19+GR19+GT19+GV19)</f>
        <v>1</v>
      </c>
      <c r="GR19" s="179">
        <f>COUNTIF(FA19:GO19,"1")</f>
        <v>0</v>
      </c>
      <c r="GS19" s="180">
        <f t="shared" ref="GS19" si="8">GR19/(GP19+GR19+GT19+GV19)</f>
        <v>0</v>
      </c>
      <c r="GT19" s="179">
        <f>COUNTIF(FA19:GO19,"0")</f>
        <v>0</v>
      </c>
      <c r="GU19" s="180">
        <f t="shared" ref="GU19" si="9">GT19/(GP19+GR19+GT19+GV19)</f>
        <v>0</v>
      </c>
      <c r="GV19" s="179">
        <f>COUNTIF(FA19:GO19,"KĐG")</f>
        <v>0</v>
      </c>
      <c r="GW19" s="180">
        <f t="shared" ref="GW19" si="10">GV19/(GP19+GR19+GT19+GV19)</f>
        <v>0</v>
      </c>
      <c r="GX19" s="181">
        <f t="shared" ref="GX19" si="11">(((GP19*2)+(GR19*1)+(GT19*0)))/(GP19+GR19+GT19)</f>
        <v>2</v>
      </c>
      <c r="GY19" s="182" t="str">
        <f t="shared" ref="GY19" si="12">IF(GW19&gt;=50%,"KĐG",IF(GX19&gt;=1.6,"Đạt mục tiêu",IF(GX19&gt;=1,"Cần cố gắng","Chưa đạt")))</f>
        <v>Đạt mục tiêu</v>
      </c>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121"/>
    </row>
    <row r="20" spans="1:417" s="116" customFormat="1" ht="156" hidden="1" customHeight="1">
      <c r="A20" s="310"/>
      <c r="B20" s="357"/>
      <c r="C20" s="357"/>
      <c r="D20" s="313"/>
      <c r="E20" s="356"/>
      <c r="F20" s="313"/>
      <c r="G20" s="327"/>
      <c r="H20" s="518"/>
      <c r="I20" s="126" t="s">
        <v>1206</v>
      </c>
      <c r="J20" s="126" t="s">
        <v>502</v>
      </c>
      <c r="K20" s="159" t="s">
        <v>605</v>
      </c>
      <c r="L20" s="183" t="s">
        <v>661</v>
      </c>
      <c r="M20" s="123" t="s">
        <v>500</v>
      </c>
      <c r="N20" s="51" t="s">
        <v>377</v>
      </c>
      <c r="O20" s="56" t="s">
        <v>350</v>
      </c>
      <c r="P20" s="310"/>
      <c r="Q20" s="56">
        <v>1</v>
      </c>
      <c r="R20" s="111"/>
      <c r="S20" s="111"/>
      <c r="T20" s="111"/>
      <c r="U20" s="111"/>
      <c r="V20" s="111" t="s">
        <v>205</v>
      </c>
      <c r="W20" s="111"/>
      <c r="X20" s="111"/>
      <c r="Y20" s="111"/>
      <c r="Z20" s="111"/>
      <c r="AA20" s="111"/>
      <c r="AB20" s="111"/>
      <c r="AC20" s="119">
        <f t="shared" si="6"/>
        <v>1</v>
      </c>
      <c r="AD20" s="229"/>
      <c r="AE20" s="229"/>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2"/>
      <c r="BU20" s="72"/>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56">
        <v>2</v>
      </c>
      <c r="FL20" s="56">
        <v>2</v>
      </c>
      <c r="FM20" s="56">
        <v>2</v>
      </c>
      <c r="FN20" s="56">
        <v>2</v>
      </c>
      <c r="FO20" s="56">
        <v>2</v>
      </c>
      <c r="FP20" s="56">
        <v>2</v>
      </c>
      <c r="FQ20" s="56">
        <v>2</v>
      </c>
      <c r="FR20" s="56">
        <v>2</v>
      </c>
      <c r="FS20" s="56">
        <v>2</v>
      </c>
      <c r="FT20" s="56">
        <v>2</v>
      </c>
      <c r="FU20" s="56">
        <v>2</v>
      </c>
      <c r="FV20" s="56">
        <v>2</v>
      </c>
      <c r="FW20" s="56">
        <v>2</v>
      </c>
      <c r="FX20" s="56">
        <v>2</v>
      </c>
      <c r="FY20" s="56">
        <v>2</v>
      </c>
      <c r="FZ20" s="56">
        <v>2</v>
      </c>
      <c r="GA20" s="56">
        <v>2</v>
      </c>
      <c r="GB20" s="56">
        <v>2</v>
      </c>
      <c r="GC20" s="56">
        <v>2</v>
      </c>
      <c r="GD20" s="56">
        <v>2</v>
      </c>
      <c r="GE20" s="56"/>
      <c r="GF20" s="56"/>
      <c r="GG20" s="56"/>
      <c r="GH20" s="56"/>
      <c r="GI20" s="56"/>
      <c r="GJ20" s="56">
        <v>2</v>
      </c>
      <c r="GK20" s="56">
        <v>2</v>
      </c>
      <c r="GL20" s="56">
        <v>2</v>
      </c>
      <c r="GM20" s="56">
        <v>2</v>
      </c>
      <c r="GN20" s="56"/>
      <c r="GO20" s="56">
        <v>2</v>
      </c>
      <c r="GP20" s="179">
        <f>COUNTIF(FB20:GO20,"2")</f>
        <v>25</v>
      </c>
      <c r="GQ20" s="180">
        <f>GP20/(GP20+GR20+GT20+GV20)</f>
        <v>1</v>
      </c>
      <c r="GR20" s="179">
        <f>COUNTIF(FB20:GO20,"1")</f>
        <v>0</v>
      </c>
      <c r="GS20" s="180">
        <f>GR20/(GP20+GR20+GT20+GV20)</f>
        <v>0</v>
      </c>
      <c r="GT20" s="179">
        <f>COUNTIF(FB20:GO20,"0")</f>
        <v>0</v>
      </c>
      <c r="GU20" s="180">
        <f>GT20/(GP20+GR20+GT20+GV20)</f>
        <v>0</v>
      </c>
      <c r="GV20" s="179">
        <f>COUNTIF(EV20:GO20,"KĐG")</f>
        <v>0</v>
      </c>
      <c r="GW20" s="180">
        <f>GV20/(GP20+GR20+GT20+GV20)</f>
        <v>0</v>
      </c>
      <c r="GX20" s="181">
        <f>(((GP20*2)+(GR20*1)+(GT20*0)))/(GP20+GR20+GT20)</f>
        <v>2</v>
      </c>
      <c r="GY20" s="184" t="str">
        <f>IF(GW20&gt;=50%,"KĐG",IF(GX20&gt;=1.6,"Đạt mục tiêu",IF(GX20&gt;=1,"Cần cố gắng","Chưa đạt")))</f>
        <v>Đạt mục tiêu</v>
      </c>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121"/>
    </row>
    <row r="21" spans="1:417" s="116" customFormat="1" ht="157.5" hidden="1" customHeight="1">
      <c r="A21" s="310"/>
      <c r="B21" s="357"/>
      <c r="C21" s="357"/>
      <c r="D21" s="313"/>
      <c r="E21" s="356"/>
      <c r="F21" s="313"/>
      <c r="G21" s="327"/>
      <c r="H21" s="518"/>
      <c r="I21" s="126" t="s">
        <v>1283</v>
      </c>
      <c r="J21" s="126" t="s">
        <v>1209</v>
      </c>
      <c r="K21" s="159" t="s">
        <v>605</v>
      </c>
      <c r="L21" s="183" t="s">
        <v>661</v>
      </c>
      <c r="M21" s="123" t="s">
        <v>500</v>
      </c>
      <c r="N21" s="51" t="s">
        <v>377</v>
      </c>
      <c r="O21" s="56" t="s">
        <v>350</v>
      </c>
      <c r="P21" s="310"/>
      <c r="Q21" s="56">
        <v>1</v>
      </c>
      <c r="R21" s="111"/>
      <c r="S21" s="111"/>
      <c r="T21" s="111"/>
      <c r="U21" s="111"/>
      <c r="V21" s="111"/>
      <c r="W21" s="111" t="s">
        <v>205</v>
      </c>
      <c r="X21" s="111"/>
      <c r="Y21" s="111"/>
      <c r="Z21" s="111"/>
      <c r="AA21" s="111"/>
      <c r="AB21" s="111"/>
      <c r="AC21" s="119">
        <f t="shared" si="6"/>
        <v>1</v>
      </c>
      <c r="AD21" s="229"/>
      <c r="AE21" s="229"/>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2" t="s">
        <v>551</v>
      </c>
      <c r="HA21" s="72" t="s">
        <v>551</v>
      </c>
      <c r="HB21" s="72" t="s">
        <v>551</v>
      </c>
      <c r="HC21" s="72" t="s">
        <v>551</v>
      </c>
      <c r="HD21" s="72" t="s">
        <v>551</v>
      </c>
      <c r="HE21" s="56">
        <v>2</v>
      </c>
      <c r="HF21" s="56">
        <v>2</v>
      </c>
      <c r="HG21" s="56">
        <v>2</v>
      </c>
      <c r="HH21" s="56">
        <v>2</v>
      </c>
      <c r="HI21" s="56">
        <v>2</v>
      </c>
      <c r="HJ21" s="56">
        <v>2</v>
      </c>
      <c r="HK21" s="56">
        <v>2</v>
      </c>
      <c r="HL21" s="56">
        <v>2</v>
      </c>
      <c r="HM21" s="56">
        <v>2</v>
      </c>
      <c r="HN21" s="56">
        <v>2</v>
      </c>
      <c r="HO21" s="56">
        <v>2</v>
      </c>
      <c r="HP21" s="56">
        <v>2</v>
      </c>
      <c r="HQ21" s="56">
        <v>1</v>
      </c>
      <c r="HR21" s="56">
        <v>2</v>
      </c>
      <c r="HS21" s="56">
        <v>2</v>
      </c>
      <c r="HT21" s="56">
        <v>2</v>
      </c>
      <c r="HU21" s="56">
        <v>2</v>
      </c>
      <c r="HV21" s="56">
        <v>2</v>
      </c>
      <c r="HW21" s="56">
        <v>2</v>
      </c>
      <c r="HX21" s="56">
        <v>2</v>
      </c>
      <c r="HY21" s="56">
        <v>2</v>
      </c>
      <c r="HZ21" s="56">
        <v>2</v>
      </c>
      <c r="IA21" s="56">
        <v>2</v>
      </c>
      <c r="IB21" s="56">
        <v>2</v>
      </c>
      <c r="IC21" s="56">
        <v>2</v>
      </c>
      <c r="ID21" s="56">
        <v>2</v>
      </c>
      <c r="IE21" s="56">
        <v>2</v>
      </c>
      <c r="IF21" s="56">
        <v>2</v>
      </c>
      <c r="IG21" s="56">
        <v>2</v>
      </c>
      <c r="IH21" s="56">
        <v>2</v>
      </c>
      <c r="II21" s="179">
        <f>COUNTIF(HE21:IH21,"2")</f>
        <v>29</v>
      </c>
      <c r="IJ21" s="180">
        <f>II21/(II21+IK21+IM21+IO21)</f>
        <v>0.96666666666666667</v>
      </c>
      <c r="IK21" s="179">
        <f>COUNTIF(HE21:IH21,"1")</f>
        <v>1</v>
      </c>
      <c r="IL21" s="180">
        <f>IK21/(II21+IK21+IM21+IO21)</f>
        <v>3.3333333333333333E-2</v>
      </c>
      <c r="IM21" s="179">
        <f>COUNTIF(HE21:IH21,"0")</f>
        <v>0</v>
      </c>
      <c r="IN21" s="180">
        <f>IM21/(II21+IK21+IM21+IO21)</f>
        <v>0</v>
      </c>
      <c r="IO21" s="179">
        <f>COUNTIF(GP21:IH21,"KĐG")</f>
        <v>0</v>
      </c>
      <c r="IP21" s="180">
        <f>IO21/(II21+IK21+IM21+IO21)</f>
        <v>0</v>
      </c>
      <c r="IQ21" s="181">
        <f>(((II21*2)+(IK21*1)+(IM21*0)))/(II21+IK21+IM21)</f>
        <v>1.9666666666666666</v>
      </c>
      <c r="IR21" s="185" t="str">
        <f>IF(IP21&gt;=50%,"KĐG",IF(IQ21&gt;=1.6,"Đạt mục tiêu",IF(IQ21&gt;=1,"Cần cố gắng","Chưa đạt")))</f>
        <v>Đạt mục tiêu</v>
      </c>
      <c r="IS21" s="185"/>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121"/>
    </row>
    <row r="22" spans="1:417" s="116" customFormat="1" ht="144" hidden="1" customHeight="1">
      <c r="A22" s="310"/>
      <c r="B22" s="357"/>
      <c r="C22" s="357"/>
      <c r="D22" s="313"/>
      <c r="E22" s="356"/>
      <c r="F22" s="313"/>
      <c r="G22" s="327"/>
      <c r="H22" s="518"/>
      <c r="I22" s="126" t="s">
        <v>1208</v>
      </c>
      <c r="J22" s="118" t="s">
        <v>1210</v>
      </c>
      <c r="K22" s="159" t="s">
        <v>606</v>
      </c>
      <c r="L22" s="183" t="s">
        <v>661</v>
      </c>
      <c r="M22" s="123" t="s">
        <v>500</v>
      </c>
      <c r="N22" s="51" t="s">
        <v>377</v>
      </c>
      <c r="O22" s="56" t="s">
        <v>350</v>
      </c>
      <c r="P22" s="310"/>
      <c r="Q22" s="56">
        <v>1</v>
      </c>
      <c r="R22" s="111"/>
      <c r="S22" s="111"/>
      <c r="T22" s="111"/>
      <c r="U22" s="111"/>
      <c r="V22" s="111"/>
      <c r="W22" s="111"/>
      <c r="X22" s="111" t="s">
        <v>205</v>
      </c>
      <c r="Y22" s="111"/>
      <c r="Z22" s="111"/>
      <c r="AA22" s="111"/>
      <c r="AB22" s="111"/>
      <c r="AC22" s="119">
        <f t="shared" ref="AC22:AC26" si="13">COUNTIF($R22:$AB22,"x")</f>
        <v>1</v>
      </c>
      <c r="AD22" s="229"/>
      <c r="AE22" s="229"/>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1" t="s">
        <v>551</v>
      </c>
      <c r="IT22" s="71" t="s">
        <v>551</v>
      </c>
      <c r="IU22" s="71" t="s">
        <v>551</v>
      </c>
      <c r="IV22" s="71" t="s">
        <v>551</v>
      </c>
      <c r="IW22" s="71" t="s">
        <v>551</v>
      </c>
      <c r="IX22" s="56">
        <v>2</v>
      </c>
      <c r="IY22" s="56">
        <v>2</v>
      </c>
      <c r="IZ22" s="56">
        <v>2</v>
      </c>
      <c r="JA22" s="56">
        <v>1</v>
      </c>
      <c r="JB22" s="56">
        <v>2</v>
      </c>
      <c r="JC22" s="56">
        <v>2</v>
      </c>
      <c r="JD22" s="56">
        <v>2</v>
      </c>
      <c r="JE22" s="56">
        <v>2</v>
      </c>
      <c r="JF22" s="56">
        <v>2</v>
      </c>
      <c r="JG22" s="56">
        <v>2</v>
      </c>
      <c r="JH22" s="56">
        <v>2</v>
      </c>
      <c r="JI22" s="56">
        <v>2</v>
      </c>
      <c r="JJ22" s="56">
        <v>2</v>
      </c>
      <c r="JK22" s="56">
        <v>2</v>
      </c>
      <c r="JL22" s="56">
        <v>2</v>
      </c>
      <c r="JM22" s="56">
        <v>2</v>
      </c>
      <c r="JN22" s="56">
        <v>2</v>
      </c>
      <c r="JO22" s="56">
        <v>2</v>
      </c>
      <c r="JP22" s="56">
        <v>2</v>
      </c>
      <c r="JQ22" s="56">
        <v>2</v>
      </c>
      <c r="JR22" s="56">
        <v>2</v>
      </c>
      <c r="JS22" s="56">
        <v>2</v>
      </c>
      <c r="JT22" s="56">
        <v>2</v>
      </c>
      <c r="JU22" s="56">
        <v>2</v>
      </c>
      <c r="JV22" s="56">
        <v>2</v>
      </c>
      <c r="JW22" s="56">
        <v>2</v>
      </c>
      <c r="JX22" s="56">
        <v>2</v>
      </c>
      <c r="JY22" s="56">
        <v>2</v>
      </c>
      <c r="JZ22" s="56">
        <v>2</v>
      </c>
      <c r="KA22" s="56">
        <v>2</v>
      </c>
      <c r="KB22" s="179">
        <f>COUNTIF(IX22:KA22,"2")</f>
        <v>29</v>
      </c>
      <c r="KC22" s="180">
        <f>KB22/(KB22+KD22+KF22+KH22)</f>
        <v>0.96666666666666667</v>
      </c>
      <c r="KD22" s="179">
        <f>COUNTIF(IX22:KA22,"1")</f>
        <v>1</v>
      </c>
      <c r="KE22" s="180">
        <f>KD22/(KB22+KD22+KF22+KH22)</f>
        <v>3.3333333333333333E-2</v>
      </c>
      <c r="KF22" s="179">
        <f>COUNTIF(IX22:KA22,"0")</f>
        <v>0</v>
      </c>
      <c r="KG22" s="180">
        <f>KF22/(KB22+KD22+KF22+KH22)</f>
        <v>0</v>
      </c>
      <c r="KH22" s="179">
        <f>COUNTIF(IJ22:KA22,"KĐG")</f>
        <v>0</v>
      </c>
      <c r="KI22" s="180">
        <f>KH22/(KB22+KD22+KF22+KH22)</f>
        <v>0</v>
      </c>
      <c r="KJ22" s="181">
        <f>(((KB22*2)+(KD22*1)+(KF22*0)))/(KB22+KD22+KF22)</f>
        <v>1.9666666666666666</v>
      </c>
      <c r="KK22" s="182" t="str">
        <f>IF(KI22&gt;=50%,"KĐG",IF(KJ22&gt;=1.6,"Đạt mục tiêu",IF(KJ22&gt;=1,"Cần cố gắng","Chưa đạt")))</f>
        <v>Đạt mục tiêu</v>
      </c>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121"/>
    </row>
    <row r="23" spans="1:417" s="116" customFormat="1" ht="173.25" hidden="1" customHeight="1">
      <c r="A23" s="310"/>
      <c r="B23" s="357"/>
      <c r="C23" s="357"/>
      <c r="D23" s="313"/>
      <c r="E23" s="356"/>
      <c r="F23" s="313"/>
      <c r="G23" s="327"/>
      <c r="H23" s="518"/>
      <c r="I23" s="126" t="s">
        <v>1284</v>
      </c>
      <c r="J23" s="126" t="s">
        <v>1211</v>
      </c>
      <c r="K23" s="159" t="s">
        <v>607</v>
      </c>
      <c r="L23" s="183" t="s">
        <v>661</v>
      </c>
      <c r="M23" s="123" t="s">
        <v>500</v>
      </c>
      <c r="N23" s="51" t="s">
        <v>377</v>
      </c>
      <c r="O23" s="56" t="s">
        <v>350</v>
      </c>
      <c r="P23" s="310"/>
      <c r="Q23" s="56">
        <v>1</v>
      </c>
      <c r="R23" s="111"/>
      <c r="S23" s="111"/>
      <c r="T23" s="111"/>
      <c r="U23" s="111"/>
      <c r="V23" s="111"/>
      <c r="W23" s="111"/>
      <c r="X23" s="111"/>
      <c r="Y23" s="111" t="s">
        <v>205</v>
      </c>
      <c r="Z23" s="111"/>
      <c r="AA23" s="111"/>
      <c r="AB23" s="111"/>
      <c r="AC23" s="119">
        <f t="shared" si="13"/>
        <v>1</v>
      </c>
      <c r="AD23" s="229"/>
      <c r="AE23" s="229"/>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1" t="s">
        <v>551</v>
      </c>
      <c r="KM23" s="72" t="s">
        <v>551</v>
      </c>
      <c r="KN23" s="71" t="s">
        <v>551</v>
      </c>
      <c r="KO23" s="56">
        <v>2</v>
      </c>
      <c r="KP23" s="56">
        <v>2</v>
      </c>
      <c r="KQ23" s="56">
        <v>2</v>
      </c>
      <c r="KR23" s="56">
        <v>2</v>
      </c>
      <c r="KS23" s="56">
        <v>2</v>
      </c>
      <c r="KT23" s="56">
        <v>2</v>
      </c>
      <c r="KU23" s="56">
        <v>2</v>
      </c>
      <c r="KV23" s="56">
        <v>2</v>
      </c>
      <c r="KW23" s="56">
        <v>2</v>
      </c>
      <c r="KX23" s="56">
        <v>2</v>
      </c>
      <c r="KY23" s="56">
        <v>2</v>
      </c>
      <c r="KZ23" s="56">
        <v>2</v>
      </c>
      <c r="LA23" s="56">
        <v>2</v>
      </c>
      <c r="LB23" s="56">
        <v>2</v>
      </c>
      <c r="LC23" s="56">
        <v>2</v>
      </c>
      <c r="LD23" s="56">
        <v>2</v>
      </c>
      <c r="LE23" s="56">
        <v>2</v>
      </c>
      <c r="LF23" s="56">
        <v>2</v>
      </c>
      <c r="LG23" s="56">
        <v>2</v>
      </c>
      <c r="LH23" s="56">
        <v>2</v>
      </c>
      <c r="LI23" s="56">
        <v>2</v>
      </c>
      <c r="LJ23" s="56">
        <v>2</v>
      </c>
      <c r="LK23" s="56">
        <v>2</v>
      </c>
      <c r="LL23" s="56">
        <v>2</v>
      </c>
      <c r="LM23" s="56">
        <v>2</v>
      </c>
      <c r="LN23" s="56">
        <v>2</v>
      </c>
      <c r="LO23" s="56">
        <v>2</v>
      </c>
      <c r="LP23" s="56">
        <v>2</v>
      </c>
      <c r="LQ23" s="56">
        <v>2</v>
      </c>
      <c r="LR23" s="56">
        <v>2</v>
      </c>
      <c r="LS23" s="179">
        <f>COUNTIF(KO23:LR23,"2")</f>
        <v>30</v>
      </c>
      <c r="LT23" s="180">
        <f>LS23/(LS23+LU23+LW23+LY23)</f>
        <v>1</v>
      </c>
      <c r="LU23" s="179">
        <f>COUNTIF(KO23:LR23,"1")</f>
        <v>0</v>
      </c>
      <c r="LV23" s="180">
        <f>LU23/(LS23+LU23+LW23+LY23)</f>
        <v>0</v>
      </c>
      <c r="LW23" s="179">
        <f>COUNTIF(KO23:LR23,"0")</f>
        <v>0</v>
      </c>
      <c r="LX23" s="180">
        <f>LW23/(LS23+LU23+LW23+LY23)</f>
        <v>0</v>
      </c>
      <c r="LY23" s="179">
        <f>COUNTIF(KB23:LR23,"KĐG")</f>
        <v>0</v>
      </c>
      <c r="LZ23" s="180">
        <f>LY23/(LS23+LU23+LW23+LY23)</f>
        <v>0</v>
      </c>
      <c r="MA23" s="181">
        <f>(((LS23*2)+(LU23*1)+(LW23*0)))/(LS23+LU23+LW23)</f>
        <v>2</v>
      </c>
      <c r="MB23" s="185" t="str">
        <f>IF(LZ23&gt;=50%,"KĐG",IF(MA23&gt;=1.6,"Đạt mục tiêu",IF(MA23&gt;=1,"Cần cố gắng","Chưa đạt")))</f>
        <v>Đạt mục tiêu</v>
      </c>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121"/>
    </row>
    <row r="24" spans="1:417" s="116" customFormat="1" ht="120" hidden="1" customHeight="1">
      <c r="A24" s="310"/>
      <c r="B24" s="357"/>
      <c r="C24" s="357"/>
      <c r="D24" s="313"/>
      <c r="E24" s="356"/>
      <c r="F24" s="313"/>
      <c r="G24" s="327"/>
      <c r="H24" s="518"/>
      <c r="I24" s="126" t="s">
        <v>1285</v>
      </c>
      <c r="J24" s="126" t="s">
        <v>503</v>
      </c>
      <c r="K24" s="159" t="s">
        <v>608</v>
      </c>
      <c r="L24" s="183" t="s">
        <v>661</v>
      </c>
      <c r="M24" s="123" t="s">
        <v>500</v>
      </c>
      <c r="N24" s="51" t="s">
        <v>377</v>
      </c>
      <c r="O24" s="56" t="s">
        <v>350</v>
      </c>
      <c r="P24" s="310"/>
      <c r="Q24" s="56">
        <v>1</v>
      </c>
      <c r="R24" s="111"/>
      <c r="S24" s="111"/>
      <c r="T24" s="111"/>
      <c r="U24" s="111"/>
      <c r="V24" s="111"/>
      <c r="W24" s="111"/>
      <c r="X24" s="111"/>
      <c r="Y24" s="111"/>
      <c r="Z24" s="111" t="s">
        <v>205</v>
      </c>
      <c r="AA24" s="111"/>
      <c r="AB24" s="111"/>
      <c r="AC24" s="119">
        <f t="shared" si="13"/>
        <v>1</v>
      </c>
      <c r="AD24" s="229"/>
      <c r="AE24" s="229"/>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1" t="s">
        <v>551</v>
      </c>
      <c r="MD24" s="71" t="s">
        <v>551</v>
      </c>
      <c r="ME24" s="56">
        <v>2</v>
      </c>
      <c r="MF24" s="56">
        <v>2</v>
      </c>
      <c r="MG24" s="56">
        <v>2</v>
      </c>
      <c r="MH24" s="56">
        <v>2</v>
      </c>
      <c r="MI24" s="56">
        <v>2</v>
      </c>
      <c r="MJ24" s="56">
        <v>2</v>
      </c>
      <c r="MK24" s="56">
        <v>2</v>
      </c>
      <c r="ML24" s="56">
        <v>2</v>
      </c>
      <c r="MM24" s="56">
        <v>2</v>
      </c>
      <c r="MN24" s="56">
        <v>2</v>
      </c>
      <c r="MO24" s="56">
        <v>2</v>
      </c>
      <c r="MP24" s="56">
        <v>2</v>
      </c>
      <c r="MQ24" s="56">
        <v>2</v>
      </c>
      <c r="MR24" s="56">
        <v>2</v>
      </c>
      <c r="MS24" s="56">
        <v>2</v>
      </c>
      <c r="MT24" s="56">
        <v>2</v>
      </c>
      <c r="MU24" s="56">
        <v>2</v>
      </c>
      <c r="MV24" s="56">
        <v>2</v>
      </c>
      <c r="MW24" s="56">
        <v>2</v>
      </c>
      <c r="MX24" s="56">
        <v>2</v>
      </c>
      <c r="MY24" s="56">
        <v>2</v>
      </c>
      <c r="MZ24" s="56">
        <v>2</v>
      </c>
      <c r="NA24" s="56">
        <v>2</v>
      </c>
      <c r="NB24" s="56">
        <v>2</v>
      </c>
      <c r="NC24" s="56">
        <v>2</v>
      </c>
      <c r="ND24" s="56">
        <v>2</v>
      </c>
      <c r="NE24" s="179">
        <f>COUNTIF(ME24:ND24,"2")</f>
        <v>26</v>
      </c>
      <c r="NF24" s="180">
        <f>NE24/(NE24+NG24+NI24+NK24)</f>
        <v>1</v>
      </c>
      <c r="NG24" s="179">
        <f>COUNTIF(ME24:ND24,"1")</f>
        <v>0</v>
      </c>
      <c r="NH24" s="180">
        <f>NG24/(NE24+NG24+NI24+NK24)</f>
        <v>0</v>
      </c>
      <c r="NI24" s="179">
        <f>COUNTIF(ME24:ND24,"0")</f>
        <v>0</v>
      </c>
      <c r="NJ24" s="180">
        <f>NI24/(NE24+NG24+NI24+NK24)</f>
        <v>0</v>
      </c>
      <c r="NK24" s="179">
        <f>COUNTIF(LR24:ND24,"KĐG")</f>
        <v>0</v>
      </c>
      <c r="NL24" s="180">
        <f>NK24/(NE24+NG24+NI24+NK24)</f>
        <v>0</v>
      </c>
      <c r="NM24" s="181">
        <f>(((NE24*2)+(NG24*1)+(NI24*0)))/(NE24+NG24+NI24)</f>
        <v>2</v>
      </c>
      <c r="NN24" s="184" t="str">
        <f>IF(NL24&gt;=50%,"KĐG",IF(NM24&gt;=1.6,"Đạt mục tiêu",IF(NM24&gt;=1,"Cần cố gắng","Chưa đạt")))</f>
        <v>Đạt mục tiêu</v>
      </c>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121"/>
    </row>
    <row r="25" spans="1:417" s="116" customFormat="1" ht="126" hidden="1" customHeight="1">
      <c r="A25" s="310"/>
      <c r="B25" s="357"/>
      <c r="C25" s="357"/>
      <c r="D25" s="313"/>
      <c r="E25" s="356"/>
      <c r="F25" s="313"/>
      <c r="G25" s="327"/>
      <c r="H25" s="518"/>
      <c r="I25" s="126" t="s">
        <v>1279</v>
      </c>
      <c r="J25" s="126" t="s">
        <v>504</v>
      </c>
      <c r="K25" s="159"/>
      <c r="L25" s="183"/>
      <c r="M25" s="123"/>
      <c r="N25" s="51" t="s">
        <v>377</v>
      </c>
      <c r="O25" s="56" t="s">
        <v>350</v>
      </c>
      <c r="P25" s="310"/>
      <c r="Q25" s="56">
        <v>1</v>
      </c>
      <c r="R25" s="111"/>
      <c r="S25" s="111"/>
      <c r="T25" s="111"/>
      <c r="U25" s="111"/>
      <c r="V25" s="111"/>
      <c r="W25" s="111"/>
      <c r="X25" s="111"/>
      <c r="Y25" s="111"/>
      <c r="Z25" s="111"/>
      <c r="AA25" s="111" t="s">
        <v>205</v>
      </c>
      <c r="AB25" s="111"/>
      <c r="AC25" s="119">
        <f t="shared" si="13"/>
        <v>1</v>
      </c>
      <c r="AD25" s="229"/>
      <c r="AE25" s="229"/>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1"/>
      <c r="MD25" s="71"/>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179"/>
      <c r="NF25" s="180"/>
      <c r="NG25" s="179"/>
      <c r="NH25" s="180"/>
      <c r="NI25" s="179"/>
      <c r="NJ25" s="180"/>
      <c r="NK25" s="179"/>
      <c r="NL25" s="180"/>
      <c r="NM25" s="181"/>
      <c r="NN25" s="184"/>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121"/>
    </row>
    <row r="26" spans="1:417" s="116" customFormat="1" ht="126" hidden="1" customHeight="1">
      <c r="A26" s="310"/>
      <c r="B26" s="357"/>
      <c r="C26" s="357"/>
      <c r="D26" s="313"/>
      <c r="E26" s="356"/>
      <c r="F26" s="313"/>
      <c r="G26" s="327"/>
      <c r="H26" s="518"/>
      <c r="I26" s="126" t="s">
        <v>1280</v>
      </c>
      <c r="J26" s="126" t="s">
        <v>1210</v>
      </c>
      <c r="K26" s="159"/>
      <c r="L26" s="183"/>
      <c r="M26" s="123"/>
      <c r="N26" s="51" t="s">
        <v>377</v>
      </c>
      <c r="O26" s="56" t="s">
        <v>350</v>
      </c>
      <c r="P26" s="310"/>
      <c r="Q26" s="56">
        <v>1</v>
      </c>
      <c r="R26" s="111"/>
      <c r="S26" s="111"/>
      <c r="T26" s="111"/>
      <c r="U26" s="111"/>
      <c r="V26" s="111"/>
      <c r="W26" s="111"/>
      <c r="X26" s="111"/>
      <c r="Y26" s="111"/>
      <c r="Z26" s="111"/>
      <c r="AA26" s="111"/>
      <c r="AB26" s="111" t="s">
        <v>205</v>
      </c>
      <c r="AC26" s="119">
        <f t="shared" si="13"/>
        <v>1</v>
      </c>
      <c r="AD26" s="229"/>
      <c r="AE26" s="229"/>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1"/>
      <c r="MD26" s="71"/>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179"/>
      <c r="NF26" s="180"/>
      <c r="NG26" s="179"/>
      <c r="NH26" s="180"/>
      <c r="NI26" s="179"/>
      <c r="NJ26" s="180"/>
      <c r="NK26" s="179"/>
      <c r="NL26" s="180"/>
      <c r="NM26" s="181"/>
      <c r="NN26" s="184"/>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121"/>
    </row>
    <row r="27" spans="1:417" ht="49.5" customHeight="1">
      <c r="A27" s="56"/>
      <c r="B27" s="2"/>
      <c r="C27" s="2"/>
      <c r="D27" s="311" t="s">
        <v>314</v>
      </c>
      <c r="E27" s="311"/>
      <c r="F27" s="311"/>
      <c r="G27" s="253"/>
      <c r="H27" s="254">
        <f>H28+H39+H47+H54+H65+H73</f>
        <v>5</v>
      </c>
      <c r="I27" s="253"/>
      <c r="J27" s="253"/>
      <c r="K27" s="255"/>
      <c r="L27" s="257"/>
      <c r="M27" s="255"/>
      <c r="N27" s="176"/>
      <c r="O27" s="176"/>
      <c r="P27" s="114">
        <f t="shared" ref="P27:AB27" si="14">P28+P39+P47+P54+P65+P73</f>
        <v>37</v>
      </c>
      <c r="Q27" s="56">
        <f t="shared" si="14"/>
        <v>14</v>
      </c>
      <c r="R27" s="14">
        <f t="shared" si="14"/>
        <v>3</v>
      </c>
      <c r="S27" s="114">
        <f t="shared" ref="S27:T27" si="15">S28+S39+S47+S54+S65+S73</f>
        <v>2</v>
      </c>
      <c r="T27" s="114">
        <f t="shared" si="15"/>
        <v>2</v>
      </c>
      <c r="U27" s="114">
        <f t="shared" ref="U27" si="16">U28+U39+U47+U54+U65+U73</f>
        <v>5</v>
      </c>
      <c r="V27" s="114">
        <f t="shared" si="14"/>
        <v>7</v>
      </c>
      <c r="W27" s="114">
        <f t="shared" si="14"/>
        <v>5</v>
      </c>
      <c r="X27" s="114">
        <f t="shared" si="14"/>
        <v>4</v>
      </c>
      <c r="Y27" s="114">
        <f t="shared" si="14"/>
        <v>7</v>
      </c>
      <c r="Z27" s="114">
        <f t="shared" si="14"/>
        <v>5</v>
      </c>
      <c r="AA27" s="114">
        <f t="shared" si="14"/>
        <v>4</v>
      </c>
      <c r="AB27" s="114">
        <f t="shared" si="14"/>
        <v>4</v>
      </c>
      <c r="AC27" s="114"/>
      <c r="AD27" s="299"/>
      <c r="AE27" s="295"/>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182"/>
      <c r="BK27" s="182"/>
      <c r="BL27" s="182"/>
      <c r="BM27" s="182"/>
      <c r="BN27" s="182"/>
      <c r="BO27" s="182"/>
      <c r="BP27" s="182"/>
      <c r="BQ27" s="182"/>
      <c r="BR27" s="182"/>
      <c r="BS27" s="185"/>
      <c r="BT27" s="70"/>
      <c r="BU27" s="70"/>
      <c r="BV27" s="70"/>
      <c r="BW27" s="70"/>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70"/>
      <c r="HA27" s="70"/>
      <c r="HB27" s="70"/>
      <c r="HC27" s="70"/>
      <c r="HD27" s="70"/>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179"/>
      <c r="IJ27" s="180"/>
      <c r="IK27" s="179"/>
      <c r="IL27" s="180"/>
      <c r="IM27" s="179"/>
      <c r="IN27" s="180"/>
      <c r="IO27" s="179"/>
      <c r="IP27" s="180"/>
      <c r="IQ27" s="181"/>
      <c r="IR27" s="185"/>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179"/>
      <c r="KC27" s="180"/>
      <c r="KD27" s="179"/>
      <c r="KE27" s="180"/>
      <c r="KF27" s="179"/>
      <c r="KG27" s="180"/>
      <c r="KH27" s="179"/>
      <c r="KI27" s="180"/>
      <c r="KJ27" s="181"/>
      <c r="KK27" s="185"/>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179"/>
      <c r="LT27" s="180"/>
      <c r="LU27" s="179"/>
      <c r="LV27" s="180"/>
      <c r="LW27" s="179"/>
      <c r="LX27" s="180"/>
      <c r="LY27" s="179"/>
      <c r="LZ27" s="180"/>
      <c r="MA27" s="181"/>
      <c r="MB27" s="185"/>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179"/>
      <c r="NF27" s="180"/>
      <c r="NG27" s="179"/>
      <c r="NH27" s="180"/>
      <c r="NI27" s="179"/>
      <c r="NJ27" s="180"/>
      <c r="NK27" s="179"/>
      <c r="NL27" s="180"/>
      <c r="NM27" s="181"/>
      <c r="NN27" s="184"/>
      <c r="NO27" s="70"/>
      <c r="NP27" s="70"/>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179"/>
      <c r="OR27" s="180"/>
      <c r="OS27" s="179"/>
      <c r="OT27" s="180"/>
      <c r="OU27" s="179"/>
      <c r="OV27" s="180"/>
      <c r="OW27" s="179"/>
      <c r="OX27" s="180"/>
      <c r="OY27" s="181"/>
      <c r="OZ27" s="184"/>
      <c r="PA27" s="2"/>
    </row>
    <row r="28" spans="1:417" ht="13.5" customHeight="1">
      <c r="A28" s="56"/>
      <c r="B28" s="2"/>
      <c r="C28" s="2"/>
      <c r="D28" s="311" t="s">
        <v>352</v>
      </c>
      <c r="E28" s="311"/>
      <c r="F28" s="311"/>
      <c r="G28" s="253"/>
      <c r="H28" s="254">
        <f>COUNTIF(H29:H38,"x")</f>
        <v>1</v>
      </c>
      <c r="I28" s="253"/>
      <c r="J28" s="253"/>
      <c r="K28" s="255"/>
      <c r="L28" s="257"/>
      <c r="M28" s="255"/>
      <c r="N28" s="176"/>
      <c r="O28" s="176"/>
      <c r="P28" s="114">
        <f>COUNTIF(P29:P38,"x")</f>
        <v>9</v>
      </c>
      <c r="Q28" s="56">
        <f>SUM(Q29:Q38)</f>
        <v>3</v>
      </c>
      <c r="R28" s="14">
        <f t="shared" ref="R28:AB28" si="17">COUNTIF(R29:R38,"x")</f>
        <v>2</v>
      </c>
      <c r="S28" s="114">
        <f t="shared" ref="S28:T28" si="18">COUNTIF(S29:S38,"x")</f>
        <v>2</v>
      </c>
      <c r="T28" s="114">
        <f t="shared" si="18"/>
        <v>2</v>
      </c>
      <c r="U28" s="114">
        <f t="shared" ref="U28" si="19">COUNTIF(U29:U38,"x")</f>
        <v>3</v>
      </c>
      <c r="V28" s="114">
        <f t="shared" si="17"/>
        <v>0</v>
      </c>
      <c r="W28" s="114">
        <f t="shared" si="17"/>
        <v>1</v>
      </c>
      <c r="X28" s="114">
        <f t="shared" si="17"/>
        <v>0</v>
      </c>
      <c r="Y28" s="114">
        <f t="shared" si="17"/>
        <v>0</v>
      </c>
      <c r="Z28" s="114">
        <f t="shared" si="17"/>
        <v>0</v>
      </c>
      <c r="AA28" s="114">
        <f t="shared" si="17"/>
        <v>0</v>
      </c>
      <c r="AB28" s="114">
        <f t="shared" si="17"/>
        <v>0</v>
      </c>
      <c r="AC28" s="114"/>
      <c r="AD28" s="299"/>
      <c r="AE28" s="295"/>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182"/>
      <c r="BK28" s="182"/>
      <c r="BL28" s="182"/>
      <c r="BM28" s="182"/>
      <c r="BN28" s="182"/>
      <c r="BO28" s="182"/>
      <c r="BP28" s="182"/>
      <c r="BQ28" s="182"/>
      <c r="BR28" s="182"/>
      <c r="BS28" s="185"/>
      <c r="BT28" s="70"/>
      <c r="BU28" s="70"/>
      <c r="BV28" s="70"/>
      <c r="BW28" s="70"/>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70"/>
      <c r="HA28" s="70"/>
      <c r="HB28" s="70"/>
      <c r="HC28" s="70"/>
      <c r="HD28" s="70"/>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70"/>
      <c r="NP28" s="70"/>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2"/>
    </row>
    <row r="29" spans="1:417" s="116" customFormat="1" ht="80.25" customHeight="1">
      <c r="A29" s="56"/>
      <c r="B29" s="2">
        <v>20</v>
      </c>
      <c r="C29" s="2">
        <v>2</v>
      </c>
      <c r="D29" s="208" t="s">
        <v>9</v>
      </c>
      <c r="E29" s="236" t="s">
        <v>4</v>
      </c>
      <c r="F29" s="208" t="s">
        <v>78</v>
      </c>
      <c r="G29" s="76" t="s">
        <v>4</v>
      </c>
      <c r="H29" s="296"/>
      <c r="I29" s="208" t="s">
        <v>78</v>
      </c>
      <c r="J29" s="208" t="s">
        <v>1553</v>
      </c>
      <c r="K29" s="76"/>
      <c r="L29" s="234" t="s">
        <v>661</v>
      </c>
      <c r="M29" s="76" t="s">
        <v>500</v>
      </c>
      <c r="N29" s="51" t="s">
        <v>377</v>
      </c>
      <c r="O29" s="56" t="s">
        <v>350</v>
      </c>
      <c r="P29" s="56" t="s">
        <v>205</v>
      </c>
      <c r="Q29" s="56"/>
      <c r="R29" s="235" t="s">
        <v>205</v>
      </c>
      <c r="S29" s="120"/>
      <c r="T29" s="120"/>
      <c r="U29" s="120"/>
      <c r="V29" s="120"/>
      <c r="W29" s="120"/>
      <c r="X29" s="120"/>
      <c r="Y29" s="120"/>
      <c r="Z29" s="120"/>
      <c r="AA29" s="120"/>
      <c r="AB29" s="120"/>
      <c r="AC29" s="119">
        <f t="shared" ref="AC29:AC38" si="20">COUNTIF($R29:$AB29,"x")</f>
        <v>1</v>
      </c>
      <c r="AD29" s="299"/>
      <c r="AE29" s="299" t="s">
        <v>552</v>
      </c>
      <c r="AF29" s="178">
        <v>2</v>
      </c>
      <c r="AG29" s="178">
        <v>2</v>
      </c>
      <c r="AH29" s="178">
        <v>2</v>
      </c>
      <c r="AI29" s="178">
        <v>2</v>
      </c>
      <c r="AJ29" s="178">
        <v>1</v>
      </c>
      <c r="AK29" s="178">
        <v>2</v>
      </c>
      <c r="AL29" s="178">
        <v>2</v>
      </c>
      <c r="AM29" s="178">
        <v>1</v>
      </c>
      <c r="AN29" s="178">
        <v>2</v>
      </c>
      <c r="AO29" s="178">
        <v>2</v>
      </c>
      <c r="AP29" s="178">
        <v>1</v>
      </c>
      <c r="AQ29" s="178">
        <v>2</v>
      </c>
      <c r="AR29" s="178">
        <v>2</v>
      </c>
      <c r="AS29" s="178">
        <v>2</v>
      </c>
      <c r="AT29" s="178">
        <v>2</v>
      </c>
      <c r="AU29" s="178">
        <v>2</v>
      </c>
      <c r="AV29" s="178">
        <v>2</v>
      </c>
      <c r="AW29" s="178">
        <v>2</v>
      </c>
      <c r="AX29" s="178">
        <v>1</v>
      </c>
      <c r="AY29" s="178">
        <v>2</v>
      </c>
      <c r="AZ29" s="178">
        <v>2</v>
      </c>
      <c r="BA29" s="178">
        <v>2</v>
      </c>
      <c r="BB29" s="178">
        <v>2</v>
      </c>
      <c r="BC29" s="178">
        <v>1</v>
      </c>
      <c r="BD29" s="178">
        <v>2</v>
      </c>
      <c r="BE29" s="178">
        <v>1</v>
      </c>
      <c r="BF29" s="178">
        <v>2</v>
      </c>
      <c r="BG29" s="178">
        <v>2</v>
      </c>
      <c r="BH29" s="178">
        <v>2</v>
      </c>
      <c r="BI29" s="178">
        <v>2</v>
      </c>
      <c r="BJ29" s="179">
        <f>COUNTIF(AF29:BI29,"2")</f>
        <v>24</v>
      </c>
      <c r="BK29" s="180">
        <f>BJ29/(BJ29+BL29+BN29+BP29)</f>
        <v>0.8</v>
      </c>
      <c r="BL29" s="179">
        <f>COUNTIF(AF29:BI29,"1")</f>
        <v>6</v>
      </c>
      <c r="BM29" s="180">
        <f>BL29/(BJ29+BL29+BN29+BP29)</f>
        <v>0.2</v>
      </c>
      <c r="BN29" s="179">
        <f>COUNTIF(AF29:BI29,"0")</f>
        <v>0</v>
      </c>
      <c r="BO29" s="180">
        <f>BN29/(BJ29+BL29+BN29+BP29)</f>
        <v>0</v>
      </c>
      <c r="BP29" s="179">
        <f>COUNTIF(Q29:BI29,"KĐG")</f>
        <v>0</v>
      </c>
      <c r="BQ29" s="180">
        <f>BP29/(BJ29+BL29+BN29+BP29)</f>
        <v>0</v>
      </c>
      <c r="BR29" s="181">
        <f>(((BJ29*2)+(BL29*1)+(BN29*0)))/(BJ29+BL29+BN29)</f>
        <v>1.8</v>
      </c>
      <c r="BS29" s="182" t="str">
        <f>IF(BQ29&gt;=50%,"KĐG",IF(BR29&gt;=1.6,"Đạt mục tiêu",IF(BR29&gt;=1,"Cần cố gắng","Chưa đạt")))</f>
        <v>Đạt mục tiêu</v>
      </c>
      <c r="BT29" s="70"/>
      <c r="BU29" s="70"/>
      <c r="BV29" s="70">
        <v>2</v>
      </c>
      <c r="BW29" s="70">
        <v>2</v>
      </c>
      <c r="BX29" s="56">
        <v>2</v>
      </c>
      <c r="BY29" s="56">
        <v>2</v>
      </c>
      <c r="BZ29" s="56">
        <v>1</v>
      </c>
      <c r="CA29" s="56">
        <v>2</v>
      </c>
      <c r="CB29" s="56">
        <v>2</v>
      </c>
      <c r="CC29" s="56">
        <v>1</v>
      </c>
      <c r="CD29" s="56">
        <v>2</v>
      </c>
      <c r="CE29" s="56">
        <v>2</v>
      </c>
      <c r="CF29" s="56">
        <v>1</v>
      </c>
      <c r="CG29" s="56">
        <v>2</v>
      </c>
      <c r="CH29" s="56">
        <v>2</v>
      </c>
      <c r="CI29" s="56">
        <v>2</v>
      </c>
      <c r="CJ29" s="56">
        <v>2</v>
      </c>
      <c r="CK29" s="56">
        <v>2</v>
      </c>
      <c r="CL29" s="56">
        <v>2</v>
      </c>
      <c r="CM29" s="56">
        <v>2</v>
      </c>
      <c r="CN29" s="56">
        <v>1</v>
      </c>
      <c r="CO29" s="56">
        <v>2</v>
      </c>
      <c r="CP29" s="56">
        <v>2</v>
      </c>
      <c r="CQ29" s="56">
        <v>2</v>
      </c>
      <c r="CR29" s="56">
        <v>2</v>
      </c>
      <c r="CS29" s="56">
        <v>1</v>
      </c>
      <c r="CT29" s="56">
        <v>2</v>
      </c>
      <c r="CU29" s="56">
        <v>1</v>
      </c>
      <c r="CV29" s="56">
        <v>2</v>
      </c>
      <c r="CW29" s="56">
        <v>2</v>
      </c>
      <c r="CX29" s="56">
        <v>2</v>
      </c>
      <c r="CY29" s="56">
        <v>2</v>
      </c>
      <c r="CZ29" s="56">
        <f>COUNTIF(BV29:CY29,"2")</f>
        <v>24</v>
      </c>
      <c r="DA29" s="56">
        <f>CZ29/(CZ29+DB29+DD29+DF29)</f>
        <v>0.8</v>
      </c>
      <c r="DB29" s="56">
        <f>COUNTIF(BV29:CY29,"1")</f>
        <v>6</v>
      </c>
      <c r="DC29" s="56">
        <f>DB29/(CZ29+DB29+DD29+DF29)</f>
        <v>0.2</v>
      </c>
      <c r="DD29" s="56">
        <f>COUNTIF(BV29:CY29,"0")</f>
        <v>0</v>
      </c>
      <c r="DE29" s="56">
        <f>DD29/(CZ29+DB29+DD29+DF29)</f>
        <v>0</v>
      </c>
      <c r="DF29" s="56">
        <f>COUNTIF(BH29:CY29,"KĐG")</f>
        <v>0</v>
      </c>
      <c r="DG29" s="56">
        <f>DF29/(CZ29+DB29+DD29+DF29)</f>
        <v>0</v>
      </c>
      <c r="DH29" s="56">
        <f>(((CZ29*2)+(DB29*1)+(DD29*0)))/(CZ29+DB29+DD29)</f>
        <v>1.8</v>
      </c>
      <c r="DI29" s="56" t="str">
        <f>IF(DG29&gt;=50%,"KĐG",IF(DH29&gt;=1.6,"Đạt mục tiêu",IF(DH29&gt;=1,"Cần cố gắng","Chưa đạt")))</f>
        <v>Đạt mục tiêu</v>
      </c>
      <c r="DJ29" s="56"/>
      <c r="DK29" s="56"/>
      <c r="DL29" s="56"/>
      <c r="DM29" s="70"/>
      <c r="DN29" s="70"/>
      <c r="DO29" s="70"/>
      <c r="DP29" s="70"/>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70"/>
      <c r="FG29" s="70"/>
      <c r="FH29" s="70"/>
      <c r="FI29" s="70"/>
      <c r="FJ29" s="70"/>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70"/>
      <c r="HA29" s="70"/>
      <c r="HB29" s="70"/>
      <c r="HC29" s="70"/>
      <c r="HD29" s="70"/>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70"/>
      <c r="IU29" s="70"/>
      <c r="IV29" s="70"/>
      <c r="IW29" s="70"/>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2"/>
    </row>
    <row r="30" spans="1:417" s="116" customFormat="1" ht="61.5" customHeight="1">
      <c r="A30" s="56"/>
      <c r="B30" s="2">
        <v>21</v>
      </c>
      <c r="C30" s="2">
        <v>3</v>
      </c>
      <c r="D30" s="208" t="s">
        <v>79</v>
      </c>
      <c r="E30" s="236" t="s">
        <v>6</v>
      </c>
      <c r="F30" s="208" t="s">
        <v>80</v>
      </c>
      <c r="G30" s="76" t="s">
        <v>6</v>
      </c>
      <c r="H30" s="296"/>
      <c r="I30" s="208" t="s">
        <v>80</v>
      </c>
      <c r="J30" s="208" t="s">
        <v>812</v>
      </c>
      <c r="K30" s="76"/>
      <c r="L30" s="234" t="s">
        <v>661</v>
      </c>
      <c r="M30" s="238" t="s">
        <v>501</v>
      </c>
      <c r="N30" s="51" t="s">
        <v>377</v>
      </c>
      <c r="O30" s="56" t="s">
        <v>350</v>
      </c>
      <c r="P30" s="56" t="s">
        <v>205</v>
      </c>
      <c r="Q30" s="56"/>
      <c r="R30" s="235" t="s">
        <v>205</v>
      </c>
      <c r="S30" s="120"/>
      <c r="T30" s="120"/>
      <c r="U30" s="120"/>
      <c r="V30" s="120"/>
      <c r="W30" s="120"/>
      <c r="X30" s="120"/>
      <c r="Y30" s="120"/>
      <c r="Z30" s="120"/>
      <c r="AA30" s="120"/>
      <c r="AB30" s="120"/>
      <c r="AC30" s="119">
        <f t="shared" si="20"/>
        <v>1</v>
      </c>
      <c r="AD30" s="299" t="s">
        <v>552</v>
      </c>
      <c r="AE30" s="299"/>
      <c r="AF30" s="178">
        <v>2</v>
      </c>
      <c r="AG30" s="178">
        <v>2</v>
      </c>
      <c r="AH30" s="178">
        <v>2</v>
      </c>
      <c r="AI30" s="178">
        <v>2</v>
      </c>
      <c r="AJ30" s="178">
        <v>2</v>
      </c>
      <c r="AK30" s="178">
        <v>2</v>
      </c>
      <c r="AL30" s="178">
        <v>2</v>
      </c>
      <c r="AM30" s="178">
        <v>2</v>
      </c>
      <c r="AN30" s="178">
        <v>2</v>
      </c>
      <c r="AO30" s="178">
        <v>2</v>
      </c>
      <c r="AP30" s="178">
        <v>2</v>
      </c>
      <c r="AQ30" s="178">
        <v>2</v>
      </c>
      <c r="AR30" s="178">
        <v>1</v>
      </c>
      <c r="AS30" s="178">
        <v>2</v>
      </c>
      <c r="AT30" s="178">
        <v>2</v>
      </c>
      <c r="AU30" s="178">
        <v>2</v>
      </c>
      <c r="AV30" s="178">
        <v>2</v>
      </c>
      <c r="AW30" s="178">
        <v>2</v>
      </c>
      <c r="AX30" s="178">
        <v>1</v>
      </c>
      <c r="AY30" s="178">
        <v>2</v>
      </c>
      <c r="AZ30" s="178">
        <v>2</v>
      </c>
      <c r="BA30" s="178">
        <v>2</v>
      </c>
      <c r="BB30" s="178">
        <v>2</v>
      </c>
      <c r="BC30" s="178">
        <v>2</v>
      </c>
      <c r="BD30" s="178">
        <v>2</v>
      </c>
      <c r="BE30" s="178">
        <v>2</v>
      </c>
      <c r="BF30" s="178">
        <v>2</v>
      </c>
      <c r="BG30" s="178">
        <v>2</v>
      </c>
      <c r="BH30" s="178">
        <v>2</v>
      </c>
      <c r="BI30" s="178">
        <v>2</v>
      </c>
      <c r="BJ30" s="179">
        <f>COUNTIF(AF30:BI30,"2")</f>
        <v>28</v>
      </c>
      <c r="BK30" s="180">
        <f>BJ30/(BJ30+BL30+BN30+BP30)</f>
        <v>0.93333333333333335</v>
      </c>
      <c r="BL30" s="179">
        <f>COUNTIF(AF30:BI30,"1")</f>
        <v>2</v>
      </c>
      <c r="BM30" s="180">
        <f>BL30/(BJ30+BL30+BN30+BP30)</f>
        <v>6.6666666666666666E-2</v>
      </c>
      <c r="BN30" s="179">
        <f>COUNTIF(AF30:BI30,"0")</f>
        <v>0</v>
      </c>
      <c r="BO30" s="180">
        <f>BN30/(BJ30+BL30+BN30+BP30)</f>
        <v>0</v>
      </c>
      <c r="BP30" s="179">
        <f>COUNTIF(Q30:BI30,"KĐG")</f>
        <v>0</v>
      </c>
      <c r="BQ30" s="180">
        <f>BP30/(BJ30+BL30+BN30+BP30)</f>
        <v>0</v>
      </c>
      <c r="BR30" s="181">
        <f>(((BJ30*2)+(BL30*1)+(BN30*0)))/(BJ30+BL30+BN30)</f>
        <v>1.9333333333333333</v>
      </c>
      <c r="BS30" s="182" t="str">
        <f>IF(BQ30&gt;=50%,"KĐG",IF(BR30&gt;=1.6,"Đạt mục tiêu",IF(BR30&gt;=1,"Cần cố gắng","Chưa đạt")))</f>
        <v>Đạt mục tiêu</v>
      </c>
      <c r="BT30" s="70"/>
      <c r="BU30" s="70"/>
      <c r="BV30" s="70">
        <v>2</v>
      </c>
      <c r="BW30" s="70">
        <v>2</v>
      </c>
      <c r="BX30" s="56">
        <v>2</v>
      </c>
      <c r="BY30" s="56">
        <v>2</v>
      </c>
      <c r="BZ30" s="56">
        <v>2</v>
      </c>
      <c r="CA30" s="56">
        <v>2</v>
      </c>
      <c r="CB30" s="56">
        <v>2</v>
      </c>
      <c r="CC30" s="56">
        <v>2</v>
      </c>
      <c r="CD30" s="56">
        <v>2</v>
      </c>
      <c r="CE30" s="56">
        <v>2</v>
      </c>
      <c r="CF30" s="56">
        <v>2</v>
      </c>
      <c r="CG30" s="56">
        <v>2</v>
      </c>
      <c r="CH30" s="56">
        <v>1</v>
      </c>
      <c r="CI30" s="56">
        <v>2</v>
      </c>
      <c r="CJ30" s="56">
        <v>2</v>
      </c>
      <c r="CK30" s="56">
        <v>2</v>
      </c>
      <c r="CL30" s="56">
        <v>2</v>
      </c>
      <c r="CM30" s="56">
        <v>2</v>
      </c>
      <c r="CN30" s="56">
        <v>1</v>
      </c>
      <c r="CO30" s="56">
        <v>2</v>
      </c>
      <c r="CP30" s="56">
        <v>2</v>
      </c>
      <c r="CQ30" s="56">
        <v>2</v>
      </c>
      <c r="CR30" s="56">
        <v>2</v>
      </c>
      <c r="CS30" s="56">
        <v>2</v>
      </c>
      <c r="CT30" s="56">
        <v>2</v>
      </c>
      <c r="CU30" s="56">
        <v>2</v>
      </c>
      <c r="CV30" s="56">
        <v>2</v>
      </c>
      <c r="CW30" s="56">
        <v>2</v>
      </c>
      <c r="CX30" s="56">
        <v>2</v>
      </c>
      <c r="CY30" s="56">
        <v>2</v>
      </c>
      <c r="CZ30" s="56">
        <f>COUNTIF(BV30:CY30,"2")</f>
        <v>28</v>
      </c>
      <c r="DA30" s="56">
        <f>CZ30/(CZ30+DB30+DD30+DF30)</f>
        <v>0.93333333333333335</v>
      </c>
      <c r="DB30" s="56">
        <f>COUNTIF(BV30:CY30,"1")</f>
        <v>2</v>
      </c>
      <c r="DC30" s="56">
        <f>DB30/(CZ30+DB30+DD30+DF30)</f>
        <v>6.6666666666666666E-2</v>
      </c>
      <c r="DD30" s="56">
        <f>COUNTIF(BV30:CY30,"0")</f>
        <v>0</v>
      </c>
      <c r="DE30" s="56">
        <f>DD30/(CZ30+DB30+DD30+DF30)</f>
        <v>0</v>
      </c>
      <c r="DF30" s="56">
        <f>COUNTIF(BH30:CY30,"KĐG")</f>
        <v>0</v>
      </c>
      <c r="DG30" s="56">
        <f>DF30/(CZ30+DB30+DD30+DF30)</f>
        <v>0</v>
      </c>
      <c r="DH30" s="56">
        <f>(((CZ30*2)+(DB30*1)+(DD30*0)))/(CZ30+DB30+DD30)</f>
        <v>1.9333333333333333</v>
      </c>
      <c r="DI30" s="56" t="str">
        <f>IF(DG30&gt;=50%,"KĐG",IF(DH30&gt;=1.6,"Đạt mục tiêu",IF(DH30&gt;=1,"Cần cố gắng","Chưa đạt")))</f>
        <v>Đạt mục tiêu</v>
      </c>
      <c r="DJ30" s="56"/>
      <c r="DK30" s="56"/>
      <c r="DL30" s="56"/>
      <c r="DM30" s="70"/>
      <c r="DN30" s="70"/>
      <c r="DO30" s="70"/>
      <c r="DP30" s="70"/>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70"/>
      <c r="FG30" s="70"/>
      <c r="FH30" s="70"/>
      <c r="FI30" s="70"/>
      <c r="FJ30" s="70"/>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70"/>
      <c r="HA30" s="70"/>
      <c r="HB30" s="70"/>
      <c r="HC30" s="70"/>
      <c r="HD30" s="70"/>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70"/>
      <c r="IU30" s="70"/>
      <c r="IV30" s="70"/>
      <c r="IW30" s="70"/>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2"/>
    </row>
    <row r="31" spans="1:417" s="116" customFormat="1" ht="63" hidden="1" customHeight="1">
      <c r="A31" s="56"/>
      <c r="B31" s="56">
        <v>22</v>
      </c>
      <c r="C31" s="56">
        <v>4</v>
      </c>
      <c r="D31" s="126" t="s">
        <v>81</v>
      </c>
      <c r="E31" s="122" t="s">
        <v>4</v>
      </c>
      <c r="F31" s="126" t="s">
        <v>82</v>
      </c>
      <c r="G31" s="123" t="s">
        <v>6</v>
      </c>
      <c r="H31" s="122"/>
      <c r="I31" s="126" t="s">
        <v>82</v>
      </c>
      <c r="J31" s="126" t="s">
        <v>847</v>
      </c>
      <c r="K31" s="124" t="s">
        <v>544</v>
      </c>
      <c r="L31" s="183" t="s">
        <v>661</v>
      </c>
      <c r="M31" s="177" t="s">
        <v>501</v>
      </c>
      <c r="N31" s="51" t="s">
        <v>377</v>
      </c>
      <c r="O31" s="56" t="s">
        <v>350</v>
      </c>
      <c r="P31" s="56" t="s">
        <v>205</v>
      </c>
      <c r="Q31" s="56">
        <v>1</v>
      </c>
      <c r="R31" s="125"/>
      <c r="S31" s="125" t="s">
        <v>205</v>
      </c>
      <c r="T31" s="125"/>
      <c r="U31" s="120"/>
      <c r="V31" s="120"/>
      <c r="W31" s="120"/>
      <c r="X31" s="120"/>
      <c r="Y31" s="120"/>
      <c r="Z31" s="120"/>
      <c r="AA31" s="120"/>
      <c r="AB31" s="120"/>
      <c r="AC31" s="119">
        <f t="shared" si="20"/>
        <v>1</v>
      </c>
      <c r="AD31" s="229"/>
      <c r="AE31" s="229"/>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70"/>
      <c r="BU31" s="70"/>
      <c r="BV31" s="69"/>
      <c r="BW31" s="69"/>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9"/>
      <c r="DD31" s="180"/>
      <c r="DE31" s="179"/>
      <c r="DF31" s="180"/>
      <c r="DG31" s="179"/>
      <c r="DH31" s="180"/>
      <c r="DI31" s="179"/>
      <c r="DJ31" s="180" t="e">
        <f>DI31/(DC31+DE31+DG31+DI31)</f>
        <v>#DIV/0!</v>
      </c>
      <c r="DK31" s="181" t="e">
        <f>(((DC31*2)+(DE31*1)+(DG31*0)))/(DC31+DE31+DG31)</f>
        <v>#DIV/0!</v>
      </c>
      <c r="DL31" s="184" t="e">
        <f>IF(DJ31&gt;=50%,"KĐG",IF(DK31&gt;=1.6,"Đạt mục tiêu",IF(DK31&gt;=1,"Cần cố gắng","Chưa đạt")))</f>
        <v>#DIV/0!</v>
      </c>
      <c r="DM31" s="70"/>
      <c r="DN31" s="70"/>
      <c r="DO31" s="70"/>
      <c r="DP31" s="70"/>
      <c r="DQ31" s="178">
        <v>2</v>
      </c>
      <c r="DR31" s="178">
        <v>2</v>
      </c>
      <c r="DS31" s="178">
        <v>2</v>
      </c>
      <c r="DT31" s="178">
        <v>2</v>
      </c>
      <c r="DU31" s="178">
        <v>2</v>
      </c>
      <c r="DV31" s="178">
        <v>2</v>
      </c>
      <c r="DW31" s="178">
        <v>2</v>
      </c>
      <c r="DX31" s="178">
        <v>2</v>
      </c>
      <c r="DY31" s="178">
        <v>2</v>
      </c>
      <c r="DZ31" s="178">
        <v>2</v>
      </c>
      <c r="EA31" s="178">
        <v>2</v>
      </c>
      <c r="EB31" s="178">
        <v>2</v>
      </c>
      <c r="EC31" s="178">
        <v>2</v>
      </c>
      <c r="ED31" s="178">
        <v>2</v>
      </c>
      <c r="EE31" s="178">
        <v>2</v>
      </c>
      <c r="EF31" s="178">
        <v>2</v>
      </c>
      <c r="EG31" s="178">
        <v>2</v>
      </c>
      <c r="EH31" s="178">
        <v>2</v>
      </c>
      <c r="EI31" s="178">
        <v>2</v>
      </c>
      <c r="EJ31" s="178">
        <v>2</v>
      </c>
      <c r="EK31" s="178">
        <v>2</v>
      </c>
      <c r="EL31" s="178">
        <v>2</v>
      </c>
      <c r="EM31" s="178">
        <v>2</v>
      </c>
      <c r="EN31" s="178">
        <v>2</v>
      </c>
      <c r="EO31" s="178">
        <v>2</v>
      </c>
      <c r="EP31" s="178">
        <v>2</v>
      </c>
      <c r="EQ31" s="178">
        <v>2</v>
      </c>
      <c r="ER31" s="178">
        <v>2</v>
      </c>
      <c r="ES31" s="178">
        <v>2</v>
      </c>
      <c r="ET31" s="178">
        <v>2</v>
      </c>
      <c r="EU31" s="178">
        <v>2</v>
      </c>
      <c r="EV31" s="179">
        <f t="shared" ref="EV31:EV36" si="21">COUNTIF(DM31:EU31,"2")</f>
        <v>31</v>
      </c>
      <c r="EW31" s="180">
        <f t="shared" ref="EW31:EW38" si="22">EV31/(EV31+EX31+EZ31+FB31)</f>
        <v>1</v>
      </c>
      <c r="EX31" s="179">
        <f t="shared" ref="EX31:EX36" si="23">COUNTIF(DM31:EU31,"1")</f>
        <v>0</v>
      </c>
      <c r="EY31" s="180">
        <f t="shared" ref="EY31:EY38" si="24">EX31/(EV31+EX31+EZ31+FB31)</f>
        <v>0</v>
      </c>
      <c r="EZ31" s="179">
        <f t="shared" ref="EZ31:EZ36" si="25">COUNTIF(DM31:EU31,"0")</f>
        <v>0</v>
      </c>
      <c r="FA31" s="180">
        <f t="shared" ref="FA31:FA38" si="26">EZ31/(EV31+EX31+EZ31+FB31)</f>
        <v>0</v>
      </c>
      <c r="FB31" s="179">
        <f t="shared" ref="FB31:FB36" si="27">COUNTIF(DM31:EU31,"KĐG")</f>
        <v>0</v>
      </c>
      <c r="FC31" s="180">
        <f t="shared" ref="FC31:FC38" si="28">FB31/(EV31+EX31+EZ31+FB31)</f>
        <v>0</v>
      </c>
      <c r="FD31" s="181">
        <f t="shared" ref="FD31:FD38" si="29">(((EV31*2)+(EX31*1)+(EZ31*0)))/(EV31+EX31+EZ31)</f>
        <v>2</v>
      </c>
      <c r="FE31" s="184" t="str">
        <f t="shared" ref="FE31:FE38" si="30">IF(FC31&gt;=50%,"KĐG",IF(FD31&gt;=1.6,"Đạt mục tiêu",IF(FD31&gt;=1,"Cần cố gắng","Chưa đạt")))</f>
        <v>Đạt mục tiêu</v>
      </c>
      <c r="FF31" s="70"/>
      <c r="FG31" s="70"/>
      <c r="FH31" s="70"/>
      <c r="FI31" s="70"/>
      <c r="FJ31" s="70"/>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70"/>
      <c r="HA31" s="70"/>
      <c r="HB31" s="70"/>
      <c r="HC31" s="70"/>
      <c r="HD31" s="70"/>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70"/>
      <c r="IU31" s="70"/>
      <c r="IV31" s="70"/>
      <c r="IW31" s="70"/>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row>
    <row r="32" spans="1:417" s="116" customFormat="1" ht="78.75" hidden="1" customHeight="1">
      <c r="A32" s="56"/>
      <c r="B32" s="56">
        <v>23</v>
      </c>
      <c r="C32" s="56">
        <v>5</v>
      </c>
      <c r="D32" s="126" t="s">
        <v>83</v>
      </c>
      <c r="E32" s="122" t="s">
        <v>4</v>
      </c>
      <c r="F32" s="126" t="s">
        <v>84</v>
      </c>
      <c r="G32" s="123" t="s">
        <v>6</v>
      </c>
      <c r="H32" s="122"/>
      <c r="I32" s="126" t="s">
        <v>84</v>
      </c>
      <c r="J32" s="126" t="s">
        <v>848</v>
      </c>
      <c r="K32" s="123"/>
      <c r="L32" s="183" t="s">
        <v>661</v>
      </c>
      <c r="M32" s="177" t="s">
        <v>501</v>
      </c>
      <c r="N32" s="51" t="s">
        <v>377</v>
      </c>
      <c r="O32" s="56" t="s">
        <v>350</v>
      </c>
      <c r="P32" s="56" t="s">
        <v>205</v>
      </c>
      <c r="Q32" s="56"/>
      <c r="R32" s="120"/>
      <c r="S32" s="120" t="s">
        <v>205</v>
      </c>
      <c r="T32" s="120"/>
      <c r="U32" s="120"/>
      <c r="V32" s="120"/>
      <c r="W32" s="120"/>
      <c r="X32" s="120"/>
      <c r="Y32" s="120"/>
      <c r="Z32" s="120"/>
      <c r="AA32" s="120"/>
      <c r="AB32" s="120"/>
      <c r="AC32" s="119">
        <f t="shared" si="20"/>
        <v>1</v>
      </c>
      <c r="AD32" s="229"/>
      <c r="AE32" s="229"/>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70"/>
      <c r="BU32" s="70"/>
      <c r="BV32" s="69"/>
      <c r="BW32" s="72"/>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9"/>
      <c r="DD32" s="180"/>
      <c r="DE32" s="179"/>
      <c r="DF32" s="180"/>
      <c r="DG32" s="179"/>
      <c r="DH32" s="180"/>
      <c r="DI32" s="179"/>
      <c r="DJ32" s="180" t="e">
        <f>DI32/(DC32+DE32+DG32+DI32)</f>
        <v>#DIV/0!</v>
      </c>
      <c r="DK32" s="181" t="e">
        <f>(((DC32*2)+(DE32*1)+(DG32*0)))/(DC32+DE32+DG32)</f>
        <v>#DIV/0!</v>
      </c>
      <c r="DL32" s="184" t="e">
        <f>IF(DJ32&gt;=50%,"KĐG",IF(DK32&gt;=1.6,"Đạt mục tiêu",IF(DK32&gt;=1,"Cần cố gắng","Chưa đạt")))</f>
        <v>#DIV/0!</v>
      </c>
      <c r="DM32" s="70"/>
      <c r="DN32" s="70"/>
      <c r="DO32" s="70"/>
      <c r="DP32" s="70"/>
      <c r="DQ32" s="178">
        <v>2</v>
      </c>
      <c r="DR32" s="178">
        <v>2</v>
      </c>
      <c r="DS32" s="178">
        <v>2</v>
      </c>
      <c r="DT32" s="178">
        <v>2</v>
      </c>
      <c r="DU32" s="178">
        <v>2</v>
      </c>
      <c r="DV32" s="178">
        <v>2</v>
      </c>
      <c r="DW32" s="178">
        <v>2</v>
      </c>
      <c r="DX32" s="178">
        <v>2</v>
      </c>
      <c r="DY32" s="178">
        <v>2</v>
      </c>
      <c r="DZ32" s="178">
        <v>2</v>
      </c>
      <c r="EA32" s="178">
        <v>2</v>
      </c>
      <c r="EB32" s="178">
        <v>2</v>
      </c>
      <c r="EC32" s="178">
        <v>2</v>
      </c>
      <c r="ED32" s="178">
        <v>2</v>
      </c>
      <c r="EE32" s="178">
        <v>2</v>
      </c>
      <c r="EF32" s="178">
        <v>2</v>
      </c>
      <c r="EG32" s="178">
        <v>2</v>
      </c>
      <c r="EH32" s="178">
        <v>2</v>
      </c>
      <c r="EI32" s="178">
        <v>2</v>
      </c>
      <c r="EJ32" s="178">
        <v>2</v>
      </c>
      <c r="EK32" s="178">
        <v>2</v>
      </c>
      <c r="EL32" s="178">
        <v>2</v>
      </c>
      <c r="EM32" s="178">
        <v>2</v>
      </c>
      <c r="EN32" s="178">
        <v>2</v>
      </c>
      <c r="EO32" s="178">
        <v>2</v>
      </c>
      <c r="EP32" s="178">
        <v>2</v>
      </c>
      <c r="EQ32" s="178">
        <v>2</v>
      </c>
      <c r="ER32" s="178">
        <v>2</v>
      </c>
      <c r="ES32" s="178">
        <v>2</v>
      </c>
      <c r="ET32" s="178">
        <v>2</v>
      </c>
      <c r="EU32" s="178">
        <v>2</v>
      </c>
      <c r="EV32" s="179">
        <f t="shared" si="21"/>
        <v>31</v>
      </c>
      <c r="EW32" s="180">
        <f t="shared" si="22"/>
        <v>1</v>
      </c>
      <c r="EX32" s="179">
        <f t="shared" si="23"/>
        <v>0</v>
      </c>
      <c r="EY32" s="180">
        <f t="shared" si="24"/>
        <v>0</v>
      </c>
      <c r="EZ32" s="179">
        <f t="shared" si="25"/>
        <v>0</v>
      </c>
      <c r="FA32" s="180">
        <f t="shared" si="26"/>
        <v>0</v>
      </c>
      <c r="FB32" s="179">
        <f t="shared" si="27"/>
        <v>0</v>
      </c>
      <c r="FC32" s="180">
        <f t="shared" si="28"/>
        <v>0</v>
      </c>
      <c r="FD32" s="181">
        <f t="shared" si="29"/>
        <v>2</v>
      </c>
      <c r="FE32" s="184" t="str">
        <f t="shared" si="30"/>
        <v>Đạt mục tiêu</v>
      </c>
      <c r="FF32" s="70"/>
      <c r="FG32" s="70"/>
      <c r="FH32" s="70"/>
      <c r="FI32" s="70"/>
      <c r="FJ32" s="70"/>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70"/>
      <c r="HA32" s="70"/>
      <c r="HB32" s="70"/>
      <c r="HC32" s="70"/>
      <c r="HD32" s="70"/>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70"/>
      <c r="IU32" s="70"/>
      <c r="IV32" s="70"/>
      <c r="IW32" s="70"/>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row>
    <row r="33" spans="1:417" s="116" customFormat="1" ht="63" hidden="1" customHeight="1">
      <c r="A33" s="56"/>
      <c r="B33" s="56">
        <v>24</v>
      </c>
      <c r="C33" s="56">
        <v>6</v>
      </c>
      <c r="D33" s="126" t="s">
        <v>85</v>
      </c>
      <c r="E33" s="122" t="s">
        <v>6</v>
      </c>
      <c r="F33" s="126" t="s">
        <v>86</v>
      </c>
      <c r="G33" s="123" t="s">
        <v>6</v>
      </c>
      <c r="H33" s="122"/>
      <c r="I33" s="126" t="s">
        <v>86</v>
      </c>
      <c r="J33" s="126" t="s">
        <v>849</v>
      </c>
      <c r="K33" s="123"/>
      <c r="L33" s="183" t="s">
        <v>661</v>
      </c>
      <c r="M33" s="177" t="s">
        <v>501</v>
      </c>
      <c r="N33" s="51" t="s">
        <v>377</v>
      </c>
      <c r="O33" s="56" t="s">
        <v>350</v>
      </c>
      <c r="P33" s="56" t="s">
        <v>205</v>
      </c>
      <c r="Q33" s="56">
        <v>1</v>
      </c>
      <c r="R33" s="120"/>
      <c r="S33" s="120"/>
      <c r="T33" s="120" t="s">
        <v>205</v>
      </c>
      <c r="U33" s="120"/>
      <c r="V33" s="120"/>
      <c r="W33" s="120"/>
      <c r="X33" s="120"/>
      <c r="Y33" s="120"/>
      <c r="Z33" s="120"/>
      <c r="AA33" s="120"/>
      <c r="AB33" s="120"/>
      <c r="AC33" s="119">
        <f t="shared" si="20"/>
        <v>1</v>
      </c>
      <c r="AD33" s="229"/>
      <c r="AE33" s="229"/>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70"/>
      <c r="BU33" s="70"/>
      <c r="BV33" s="72"/>
      <c r="BW33" s="72"/>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9"/>
      <c r="DD33" s="180"/>
      <c r="DE33" s="179"/>
      <c r="DF33" s="180"/>
      <c r="DG33" s="179"/>
      <c r="DH33" s="180"/>
      <c r="DI33" s="179"/>
      <c r="DJ33" s="180" t="e">
        <f>DI33/(DC33+DE33+DG33+DI33)</f>
        <v>#DIV/0!</v>
      </c>
      <c r="DK33" s="181" t="e">
        <f>(((DC33*2)+(DE33*1)+(DG33*0)))/(DC33+DE33+DG33)</f>
        <v>#DIV/0!</v>
      </c>
      <c r="DL33" s="184" t="e">
        <f>IF(DJ33&gt;=50%,"KĐG",IF(DK33&gt;=1.6,"Đạt mục tiêu",IF(DK33&gt;=1,"Cần cố gắng","Chưa đạt")))</f>
        <v>#DIV/0!</v>
      </c>
      <c r="DM33" s="70"/>
      <c r="DN33" s="70"/>
      <c r="DO33" s="70"/>
      <c r="DP33" s="70"/>
      <c r="DQ33" s="178">
        <v>2</v>
      </c>
      <c r="DR33" s="178">
        <v>2</v>
      </c>
      <c r="DS33" s="178">
        <v>2</v>
      </c>
      <c r="DT33" s="178">
        <v>2</v>
      </c>
      <c r="DU33" s="178">
        <v>2</v>
      </c>
      <c r="DV33" s="178">
        <v>2</v>
      </c>
      <c r="DW33" s="178">
        <v>2</v>
      </c>
      <c r="DX33" s="178">
        <v>2</v>
      </c>
      <c r="DY33" s="178">
        <v>2</v>
      </c>
      <c r="DZ33" s="178">
        <v>2</v>
      </c>
      <c r="EA33" s="178">
        <v>2</v>
      </c>
      <c r="EB33" s="178">
        <v>2</v>
      </c>
      <c r="EC33" s="178">
        <v>2</v>
      </c>
      <c r="ED33" s="178">
        <v>2</v>
      </c>
      <c r="EE33" s="178">
        <v>2</v>
      </c>
      <c r="EF33" s="178">
        <v>2</v>
      </c>
      <c r="EG33" s="178">
        <v>2</v>
      </c>
      <c r="EH33" s="178">
        <v>2</v>
      </c>
      <c r="EI33" s="178">
        <v>2</v>
      </c>
      <c r="EJ33" s="178">
        <v>2</v>
      </c>
      <c r="EK33" s="178">
        <v>2</v>
      </c>
      <c r="EL33" s="178">
        <v>2</v>
      </c>
      <c r="EM33" s="178">
        <v>2</v>
      </c>
      <c r="EN33" s="178">
        <v>2</v>
      </c>
      <c r="EO33" s="178">
        <v>2</v>
      </c>
      <c r="EP33" s="178">
        <v>2</v>
      </c>
      <c r="EQ33" s="178">
        <v>2</v>
      </c>
      <c r="ER33" s="178">
        <v>2</v>
      </c>
      <c r="ES33" s="178">
        <v>2</v>
      </c>
      <c r="ET33" s="178">
        <v>2</v>
      </c>
      <c r="EU33" s="178">
        <v>2</v>
      </c>
      <c r="EV33" s="179">
        <f t="shared" si="21"/>
        <v>31</v>
      </c>
      <c r="EW33" s="180">
        <f t="shared" si="22"/>
        <v>1</v>
      </c>
      <c r="EX33" s="179">
        <f t="shared" si="23"/>
        <v>0</v>
      </c>
      <c r="EY33" s="180">
        <f t="shared" si="24"/>
        <v>0</v>
      </c>
      <c r="EZ33" s="179">
        <f t="shared" si="25"/>
        <v>0</v>
      </c>
      <c r="FA33" s="180">
        <f t="shared" si="26"/>
        <v>0</v>
      </c>
      <c r="FB33" s="179">
        <f t="shared" si="27"/>
        <v>0</v>
      </c>
      <c r="FC33" s="180">
        <f t="shared" si="28"/>
        <v>0</v>
      </c>
      <c r="FD33" s="181">
        <f t="shared" si="29"/>
        <v>2</v>
      </c>
      <c r="FE33" s="184" t="str">
        <f t="shared" si="30"/>
        <v>Đạt mục tiêu</v>
      </c>
      <c r="FF33" s="70"/>
      <c r="FG33" s="70"/>
      <c r="FH33" s="70"/>
      <c r="FI33" s="70"/>
      <c r="FJ33" s="70"/>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70"/>
      <c r="HA33" s="70"/>
      <c r="HB33" s="70"/>
      <c r="HC33" s="70"/>
      <c r="HD33" s="70"/>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70"/>
      <c r="IU33" s="70"/>
      <c r="IV33" s="70"/>
      <c r="IW33" s="70"/>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row>
    <row r="34" spans="1:417" s="116" customFormat="1" ht="63" hidden="1" customHeight="1">
      <c r="A34" s="56"/>
      <c r="B34" s="56">
        <v>25</v>
      </c>
      <c r="C34" s="56">
        <v>7</v>
      </c>
      <c r="D34" s="126" t="s">
        <v>87</v>
      </c>
      <c r="E34" s="122" t="s">
        <v>6</v>
      </c>
      <c r="F34" s="126" t="s">
        <v>10</v>
      </c>
      <c r="G34" s="123" t="s">
        <v>6</v>
      </c>
      <c r="H34" s="122"/>
      <c r="I34" s="126" t="s">
        <v>10</v>
      </c>
      <c r="J34" s="126" t="s">
        <v>850</v>
      </c>
      <c r="K34" s="123"/>
      <c r="L34" s="183" t="s">
        <v>661</v>
      </c>
      <c r="M34" s="177" t="s">
        <v>501</v>
      </c>
      <c r="N34" s="51" t="s">
        <v>377</v>
      </c>
      <c r="O34" s="56" t="s">
        <v>350</v>
      </c>
      <c r="P34" s="56" t="s">
        <v>205</v>
      </c>
      <c r="Q34" s="56"/>
      <c r="R34" s="120"/>
      <c r="S34" s="120"/>
      <c r="T34" s="120" t="s">
        <v>205</v>
      </c>
      <c r="U34" s="120"/>
      <c r="V34" s="120"/>
      <c r="W34" s="120"/>
      <c r="X34" s="120"/>
      <c r="Y34" s="120"/>
      <c r="Z34" s="120"/>
      <c r="AA34" s="120"/>
      <c r="AB34" s="120"/>
      <c r="AC34" s="119">
        <f t="shared" si="20"/>
        <v>1</v>
      </c>
      <c r="AD34" s="229"/>
      <c r="AE34" s="229"/>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70"/>
      <c r="BU34" s="70"/>
      <c r="BV34" s="69"/>
      <c r="BW34" s="72"/>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9"/>
      <c r="DD34" s="180"/>
      <c r="DE34" s="179"/>
      <c r="DF34" s="180"/>
      <c r="DG34" s="179"/>
      <c r="DH34" s="180"/>
      <c r="DI34" s="179"/>
      <c r="DJ34" s="180" t="e">
        <f>DI34/(DC34+DE34+DG34+DI34)</f>
        <v>#DIV/0!</v>
      </c>
      <c r="DK34" s="181" t="e">
        <f>(((DC34*2)+(DE34*1)+(DG34*0)))/(DC34+DE34+DG34)</f>
        <v>#DIV/0!</v>
      </c>
      <c r="DL34" s="184" t="e">
        <f>IF(DJ34&gt;=50%,"KĐG",IF(DK34&gt;=1.6,"Đạt mục tiêu",IF(DK34&gt;=1,"Cần cố gắng","Chưa đạt")))</f>
        <v>#DIV/0!</v>
      </c>
      <c r="DM34" s="70"/>
      <c r="DN34" s="70"/>
      <c r="DO34" s="70"/>
      <c r="DP34" s="70"/>
      <c r="DQ34" s="178">
        <v>2</v>
      </c>
      <c r="DR34" s="178">
        <v>2</v>
      </c>
      <c r="DS34" s="178">
        <v>2</v>
      </c>
      <c r="DT34" s="178">
        <v>2</v>
      </c>
      <c r="DU34" s="178">
        <v>2</v>
      </c>
      <c r="DV34" s="178">
        <v>2</v>
      </c>
      <c r="DW34" s="178">
        <v>2</v>
      </c>
      <c r="DX34" s="178">
        <v>2</v>
      </c>
      <c r="DY34" s="178">
        <v>2</v>
      </c>
      <c r="DZ34" s="178">
        <v>2</v>
      </c>
      <c r="EA34" s="178">
        <v>2</v>
      </c>
      <c r="EB34" s="178">
        <v>2</v>
      </c>
      <c r="EC34" s="178">
        <v>2</v>
      </c>
      <c r="ED34" s="178">
        <v>2</v>
      </c>
      <c r="EE34" s="178">
        <v>2</v>
      </c>
      <c r="EF34" s="178">
        <v>2</v>
      </c>
      <c r="EG34" s="178">
        <v>2</v>
      </c>
      <c r="EH34" s="178">
        <v>2</v>
      </c>
      <c r="EI34" s="178">
        <v>2</v>
      </c>
      <c r="EJ34" s="178">
        <v>2</v>
      </c>
      <c r="EK34" s="178">
        <v>2</v>
      </c>
      <c r="EL34" s="178">
        <v>2</v>
      </c>
      <c r="EM34" s="178">
        <v>2</v>
      </c>
      <c r="EN34" s="178">
        <v>2</v>
      </c>
      <c r="EO34" s="178">
        <v>2</v>
      </c>
      <c r="EP34" s="178">
        <v>2</v>
      </c>
      <c r="EQ34" s="178">
        <v>2</v>
      </c>
      <c r="ER34" s="178">
        <v>2</v>
      </c>
      <c r="ES34" s="178">
        <v>2</v>
      </c>
      <c r="ET34" s="178">
        <v>2</v>
      </c>
      <c r="EU34" s="178">
        <v>2</v>
      </c>
      <c r="EV34" s="179">
        <f t="shared" si="21"/>
        <v>31</v>
      </c>
      <c r="EW34" s="180">
        <f t="shared" si="22"/>
        <v>1</v>
      </c>
      <c r="EX34" s="179">
        <f t="shared" si="23"/>
        <v>0</v>
      </c>
      <c r="EY34" s="180">
        <f t="shared" si="24"/>
        <v>0</v>
      </c>
      <c r="EZ34" s="179">
        <f t="shared" si="25"/>
        <v>0</v>
      </c>
      <c r="FA34" s="180">
        <f t="shared" si="26"/>
        <v>0</v>
      </c>
      <c r="FB34" s="179">
        <f t="shared" si="27"/>
        <v>0</v>
      </c>
      <c r="FC34" s="180">
        <f t="shared" si="28"/>
        <v>0</v>
      </c>
      <c r="FD34" s="181">
        <f t="shared" si="29"/>
        <v>2</v>
      </c>
      <c r="FE34" s="184" t="str">
        <f t="shared" si="30"/>
        <v>Đạt mục tiêu</v>
      </c>
      <c r="FF34" s="70"/>
      <c r="FG34" s="70"/>
      <c r="FH34" s="70"/>
      <c r="FI34" s="70"/>
      <c r="FJ34" s="70"/>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70"/>
      <c r="HA34" s="70"/>
      <c r="HB34" s="70"/>
      <c r="HC34" s="70"/>
      <c r="HD34" s="70"/>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70"/>
      <c r="IU34" s="70"/>
      <c r="IV34" s="70"/>
      <c r="IW34" s="70"/>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row>
    <row r="35" spans="1:417" s="116" customFormat="1" ht="63" hidden="1" customHeight="1">
      <c r="A35" s="56"/>
      <c r="B35" s="56">
        <v>26</v>
      </c>
      <c r="C35" s="56">
        <v>8</v>
      </c>
      <c r="D35" s="126" t="s">
        <v>88</v>
      </c>
      <c r="E35" s="122" t="s">
        <v>4</v>
      </c>
      <c r="F35" s="126" t="s">
        <v>89</v>
      </c>
      <c r="G35" s="123" t="s">
        <v>6</v>
      </c>
      <c r="H35" s="122"/>
      <c r="I35" s="126" t="s">
        <v>89</v>
      </c>
      <c r="J35" s="126" t="s">
        <v>851</v>
      </c>
      <c r="K35" s="123"/>
      <c r="L35" s="183" t="s">
        <v>661</v>
      </c>
      <c r="M35" s="177" t="s">
        <v>501</v>
      </c>
      <c r="N35" s="51" t="s">
        <v>377</v>
      </c>
      <c r="O35" s="56" t="s">
        <v>350</v>
      </c>
      <c r="P35" s="56" t="s">
        <v>205</v>
      </c>
      <c r="Q35" s="56">
        <v>1</v>
      </c>
      <c r="R35" s="120"/>
      <c r="S35" s="120"/>
      <c r="T35" s="120"/>
      <c r="U35" s="120" t="s">
        <v>205</v>
      </c>
      <c r="V35" s="120"/>
      <c r="W35" s="120"/>
      <c r="X35" s="120"/>
      <c r="Y35" s="120"/>
      <c r="Z35" s="120"/>
      <c r="AA35" s="120"/>
      <c r="AB35" s="120"/>
      <c r="AC35" s="119">
        <f t="shared" si="20"/>
        <v>1</v>
      </c>
      <c r="AD35" s="229"/>
      <c r="AE35" s="229"/>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70"/>
      <c r="BU35" s="70"/>
      <c r="BV35" s="70"/>
      <c r="BW35" s="70"/>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72" t="s">
        <v>552</v>
      </c>
      <c r="DN35" s="56"/>
      <c r="DO35" s="56"/>
      <c r="DP35" s="56"/>
      <c r="DQ35" s="178">
        <v>2</v>
      </c>
      <c r="DR35" s="178">
        <v>2</v>
      </c>
      <c r="DS35" s="178">
        <v>2</v>
      </c>
      <c r="DT35" s="178">
        <v>2</v>
      </c>
      <c r="DU35" s="178">
        <v>2</v>
      </c>
      <c r="DV35" s="178">
        <v>2</v>
      </c>
      <c r="DW35" s="178">
        <v>2</v>
      </c>
      <c r="DX35" s="178">
        <v>2</v>
      </c>
      <c r="DY35" s="178">
        <v>2</v>
      </c>
      <c r="DZ35" s="178">
        <v>2</v>
      </c>
      <c r="EA35" s="178">
        <v>2</v>
      </c>
      <c r="EB35" s="178">
        <v>2</v>
      </c>
      <c r="EC35" s="178">
        <v>2</v>
      </c>
      <c r="ED35" s="178">
        <v>2</v>
      </c>
      <c r="EE35" s="178">
        <v>2</v>
      </c>
      <c r="EF35" s="178">
        <v>2</v>
      </c>
      <c r="EG35" s="178">
        <v>2</v>
      </c>
      <c r="EH35" s="178">
        <v>2</v>
      </c>
      <c r="EI35" s="178">
        <v>2</v>
      </c>
      <c r="EJ35" s="178">
        <v>2</v>
      </c>
      <c r="EK35" s="178">
        <v>2</v>
      </c>
      <c r="EL35" s="178">
        <v>2</v>
      </c>
      <c r="EM35" s="178">
        <v>2</v>
      </c>
      <c r="EN35" s="178">
        <v>1</v>
      </c>
      <c r="EO35" s="178">
        <v>2</v>
      </c>
      <c r="EP35" s="178">
        <v>2</v>
      </c>
      <c r="EQ35" s="178">
        <v>2</v>
      </c>
      <c r="ER35" s="178">
        <v>2</v>
      </c>
      <c r="ES35" s="178">
        <v>2</v>
      </c>
      <c r="ET35" s="178">
        <v>2</v>
      </c>
      <c r="EU35" s="178">
        <v>1</v>
      </c>
      <c r="EV35" s="179">
        <f t="shared" si="21"/>
        <v>29</v>
      </c>
      <c r="EW35" s="180">
        <f t="shared" si="22"/>
        <v>0.93548387096774188</v>
      </c>
      <c r="EX35" s="179">
        <f t="shared" si="23"/>
        <v>2</v>
      </c>
      <c r="EY35" s="180">
        <f t="shared" si="24"/>
        <v>6.4516129032258063E-2</v>
      </c>
      <c r="EZ35" s="179">
        <f t="shared" si="25"/>
        <v>0</v>
      </c>
      <c r="FA35" s="180">
        <f t="shared" si="26"/>
        <v>0</v>
      </c>
      <c r="FB35" s="179">
        <f t="shared" si="27"/>
        <v>0</v>
      </c>
      <c r="FC35" s="180">
        <f t="shared" si="28"/>
        <v>0</v>
      </c>
      <c r="FD35" s="181">
        <f t="shared" si="29"/>
        <v>1.935483870967742</v>
      </c>
      <c r="FE35" s="184" t="str">
        <f t="shared" si="30"/>
        <v>Đạt mục tiêu</v>
      </c>
      <c r="FF35" s="70"/>
      <c r="FG35" s="70"/>
      <c r="FH35" s="70"/>
      <c r="FI35" s="70"/>
      <c r="FJ35" s="70"/>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70"/>
      <c r="HA35" s="70"/>
      <c r="HB35" s="70"/>
      <c r="HC35" s="70"/>
      <c r="HD35" s="70"/>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70"/>
      <c r="IU35" s="70"/>
      <c r="IV35" s="70"/>
      <c r="IW35" s="70"/>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row>
    <row r="36" spans="1:417" s="116" customFormat="1" ht="55.5" hidden="1" customHeight="1">
      <c r="A36" s="56"/>
      <c r="B36" s="340">
        <v>27</v>
      </c>
      <c r="C36" s="340">
        <v>9</v>
      </c>
      <c r="D36" s="315" t="s">
        <v>1</v>
      </c>
      <c r="E36" s="354" t="s">
        <v>4</v>
      </c>
      <c r="F36" s="315" t="s">
        <v>200</v>
      </c>
      <c r="G36" s="316" t="s">
        <v>12</v>
      </c>
      <c r="H36" s="354"/>
      <c r="I36" s="315" t="s">
        <v>200</v>
      </c>
      <c r="J36" s="126" t="s">
        <v>853</v>
      </c>
      <c r="K36" s="123"/>
      <c r="L36" s="183" t="s">
        <v>661</v>
      </c>
      <c r="M36" s="177" t="s">
        <v>501</v>
      </c>
      <c r="N36" s="51" t="s">
        <v>377</v>
      </c>
      <c r="O36" s="56" t="s">
        <v>350</v>
      </c>
      <c r="P36" s="340" t="s">
        <v>205</v>
      </c>
      <c r="Q36" s="340"/>
      <c r="R36" s="120"/>
      <c r="S36" s="120"/>
      <c r="T36" s="120"/>
      <c r="U36" s="120" t="s">
        <v>205</v>
      </c>
      <c r="V36" s="120"/>
      <c r="W36" s="120"/>
      <c r="X36" s="120"/>
      <c r="Y36" s="120"/>
      <c r="Z36" s="120"/>
      <c r="AA36" s="120"/>
      <c r="AB36" s="120"/>
      <c r="AC36" s="119">
        <f t="shared" si="20"/>
        <v>1</v>
      </c>
      <c r="AD36" s="229"/>
      <c r="AE36" s="229"/>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70"/>
      <c r="BU36" s="70"/>
      <c r="BV36" s="70"/>
      <c r="BW36" s="70"/>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72" t="s">
        <v>552</v>
      </c>
      <c r="DO36" s="56"/>
      <c r="DP36" s="56"/>
      <c r="DQ36" s="178">
        <v>2</v>
      </c>
      <c r="DR36" s="178">
        <v>2</v>
      </c>
      <c r="DS36" s="178">
        <v>2</v>
      </c>
      <c r="DT36" s="178">
        <v>2</v>
      </c>
      <c r="DU36" s="178">
        <v>2</v>
      </c>
      <c r="DV36" s="178">
        <v>2</v>
      </c>
      <c r="DW36" s="178">
        <v>2</v>
      </c>
      <c r="DX36" s="178">
        <v>2</v>
      </c>
      <c r="DY36" s="178">
        <v>2</v>
      </c>
      <c r="DZ36" s="178">
        <v>2</v>
      </c>
      <c r="EA36" s="178">
        <v>1</v>
      </c>
      <c r="EB36" s="178">
        <v>2</v>
      </c>
      <c r="EC36" s="178">
        <v>2</v>
      </c>
      <c r="ED36" s="178">
        <v>2</v>
      </c>
      <c r="EE36" s="178">
        <v>2</v>
      </c>
      <c r="EF36" s="178">
        <v>2</v>
      </c>
      <c r="EG36" s="178">
        <v>2</v>
      </c>
      <c r="EH36" s="178">
        <v>2</v>
      </c>
      <c r="EI36" s="178">
        <v>2</v>
      </c>
      <c r="EJ36" s="178">
        <v>2</v>
      </c>
      <c r="EK36" s="178">
        <v>2</v>
      </c>
      <c r="EL36" s="178">
        <v>2</v>
      </c>
      <c r="EM36" s="178">
        <v>2</v>
      </c>
      <c r="EN36" s="178">
        <v>2</v>
      </c>
      <c r="EO36" s="178">
        <v>2</v>
      </c>
      <c r="EP36" s="178">
        <v>2</v>
      </c>
      <c r="EQ36" s="178">
        <v>2</v>
      </c>
      <c r="ER36" s="178">
        <v>2</v>
      </c>
      <c r="ES36" s="178">
        <v>2</v>
      </c>
      <c r="ET36" s="178">
        <v>2</v>
      </c>
      <c r="EU36" s="178">
        <v>2</v>
      </c>
      <c r="EV36" s="179">
        <f t="shared" si="21"/>
        <v>30</v>
      </c>
      <c r="EW36" s="180">
        <f t="shared" si="22"/>
        <v>0.967741935483871</v>
      </c>
      <c r="EX36" s="179">
        <f t="shared" si="23"/>
        <v>1</v>
      </c>
      <c r="EY36" s="180">
        <f t="shared" si="24"/>
        <v>3.2258064516129031E-2</v>
      </c>
      <c r="EZ36" s="179">
        <f t="shared" si="25"/>
        <v>0</v>
      </c>
      <c r="FA36" s="180">
        <f t="shared" si="26"/>
        <v>0</v>
      </c>
      <c r="FB36" s="179">
        <f t="shared" si="27"/>
        <v>0</v>
      </c>
      <c r="FC36" s="180">
        <f t="shared" si="28"/>
        <v>0</v>
      </c>
      <c r="FD36" s="181">
        <f t="shared" si="29"/>
        <v>1.967741935483871</v>
      </c>
      <c r="FE36" s="184" t="str">
        <f t="shared" si="30"/>
        <v>Đạt mục tiêu</v>
      </c>
      <c r="FF36" s="70"/>
      <c r="FG36" s="70"/>
      <c r="FH36" s="70"/>
      <c r="FI36" s="70"/>
      <c r="FJ36" s="70"/>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70"/>
      <c r="HA36" s="70"/>
      <c r="HB36" s="70"/>
      <c r="HC36" s="70"/>
      <c r="HD36" s="70"/>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70"/>
      <c r="IU36" s="70"/>
      <c r="IV36" s="70"/>
      <c r="IW36" s="70"/>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340"/>
    </row>
    <row r="37" spans="1:417" s="116" customFormat="1" ht="63" hidden="1" customHeight="1">
      <c r="A37" s="56"/>
      <c r="B37" s="341"/>
      <c r="C37" s="341"/>
      <c r="D37" s="314"/>
      <c r="E37" s="326"/>
      <c r="F37" s="314"/>
      <c r="G37" s="353"/>
      <c r="H37" s="326"/>
      <c r="I37" s="314"/>
      <c r="J37" s="126" t="s">
        <v>852</v>
      </c>
      <c r="K37" s="123"/>
      <c r="L37" s="183" t="s">
        <v>661</v>
      </c>
      <c r="M37" s="177" t="s">
        <v>501</v>
      </c>
      <c r="N37" s="51" t="s">
        <v>377</v>
      </c>
      <c r="O37" s="56"/>
      <c r="P37" s="341"/>
      <c r="Q37" s="341"/>
      <c r="R37" s="120"/>
      <c r="S37" s="120"/>
      <c r="T37" s="120"/>
      <c r="U37" s="120" t="s">
        <v>205</v>
      </c>
      <c r="V37" s="120"/>
      <c r="W37" s="120"/>
      <c r="X37" s="120"/>
      <c r="Y37" s="120"/>
      <c r="Z37" s="120"/>
      <c r="AA37" s="120"/>
      <c r="AB37" s="120"/>
      <c r="AC37" s="119">
        <f t="shared" si="20"/>
        <v>1</v>
      </c>
      <c r="AD37" s="229"/>
      <c r="AE37" s="229"/>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70"/>
      <c r="BU37" s="70"/>
      <c r="BV37" s="70"/>
      <c r="BW37" s="70"/>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72" t="s">
        <v>552</v>
      </c>
      <c r="DP37" s="56"/>
      <c r="DQ37" s="178"/>
      <c r="DR37" s="178"/>
      <c r="DS37" s="178"/>
      <c r="DT37" s="178"/>
      <c r="DU37" s="178"/>
      <c r="DV37" s="178"/>
      <c r="DW37" s="178"/>
      <c r="DX37" s="178"/>
      <c r="DY37" s="178"/>
      <c r="DZ37" s="178"/>
      <c r="EA37" s="178"/>
      <c r="EB37" s="178"/>
      <c r="EC37" s="178"/>
      <c r="ED37" s="178"/>
      <c r="EE37" s="178"/>
      <c r="EF37" s="178"/>
      <c r="EG37" s="178"/>
      <c r="EH37" s="178"/>
      <c r="EI37" s="178"/>
      <c r="EJ37" s="178"/>
      <c r="EK37" s="178"/>
      <c r="EL37" s="178"/>
      <c r="EM37" s="178"/>
      <c r="EN37" s="178"/>
      <c r="EO37" s="178"/>
      <c r="EP37" s="178"/>
      <c r="EQ37" s="178"/>
      <c r="ER37" s="178"/>
      <c r="ES37" s="178"/>
      <c r="ET37" s="178"/>
      <c r="EU37" s="178"/>
      <c r="EV37" s="178"/>
      <c r="EW37" s="178"/>
      <c r="EX37" s="178"/>
      <c r="EY37" s="178"/>
      <c r="EZ37" s="178"/>
      <c r="FA37" s="178"/>
      <c r="FB37" s="178"/>
      <c r="FC37" s="178"/>
      <c r="FD37" s="178"/>
      <c r="FE37" s="178"/>
      <c r="FF37" s="70"/>
      <c r="FG37" s="70"/>
      <c r="FH37" s="70"/>
      <c r="FI37" s="70"/>
      <c r="FJ37" s="70"/>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70"/>
      <c r="HA37" s="70"/>
      <c r="HB37" s="70"/>
      <c r="HC37" s="70"/>
      <c r="HD37" s="70"/>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70"/>
      <c r="IU37" s="70"/>
      <c r="IV37" s="70"/>
      <c r="IW37" s="70"/>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341"/>
    </row>
    <row r="38" spans="1:417" s="116" customFormat="1" ht="78.75" hidden="1" customHeight="1">
      <c r="A38" s="56"/>
      <c r="B38" s="56">
        <v>28</v>
      </c>
      <c r="C38" s="56">
        <v>10</v>
      </c>
      <c r="D38" s="126" t="s">
        <v>1182</v>
      </c>
      <c r="E38" s="122" t="s">
        <v>7</v>
      </c>
      <c r="F38" s="188" t="s">
        <v>1183</v>
      </c>
      <c r="G38" s="189" t="s">
        <v>7</v>
      </c>
      <c r="H38" s="190" t="s">
        <v>205</v>
      </c>
      <c r="I38" s="126" t="s">
        <v>1212</v>
      </c>
      <c r="J38" s="126" t="s">
        <v>1213</v>
      </c>
      <c r="K38" s="123"/>
      <c r="L38" s="183" t="s">
        <v>661</v>
      </c>
      <c r="M38" s="177" t="s">
        <v>501</v>
      </c>
      <c r="N38" s="51" t="s">
        <v>377</v>
      </c>
      <c r="O38" s="56" t="s">
        <v>350</v>
      </c>
      <c r="P38" s="56" t="s">
        <v>205</v>
      </c>
      <c r="Q38" s="56"/>
      <c r="R38" s="120"/>
      <c r="S38" s="120"/>
      <c r="T38" s="120"/>
      <c r="U38" s="120"/>
      <c r="V38" s="120"/>
      <c r="W38" s="120" t="s">
        <v>205</v>
      </c>
      <c r="X38" s="120"/>
      <c r="Y38" s="120"/>
      <c r="Z38" s="120"/>
      <c r="AA38" s="120"/>
      <c r="AB38" s="120"/>
      <c r="AC38" s="119">
        <f t="shared" si="20"/>
        <v>1</v>
      </c>
      <c r="AD38" s="229"/>
      <c r="AE38" s="229"/>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70"/>
      <c r="BU38" s="70"/>
      <c r="BV38" s="70"/>
      <c r="BW38" s="70"/>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72" t="s">
        <v>551</v>
      </c>
      <c r="DN38" s="72" t="s">
        <v>551</v>
      </c>
      <c r="DO38" s="72" t="s">
        <v>551</v>
      </c>
      <c r="DP38" s="72" t="s">
        <v>551</v>
      </c>
      <c r="DQ38" s="178">
        <v>2</v>
      </c>
      <c r="DR38" s="178">
        <v>2</v>
      </c>
      <c r="DS38" s="178">
        <v>1</v>
      </c>
      <c r="DT38" s="178">
        <v>1</v>
      </c>
      <c r="DU38" s="178">
        <v>2</v>
      </c>
      <c r="DV38" s="178">
        <v>2</v>
      </c>
      <c r="DW38" s="178">
        <v>2</v>
      </c>
      <c r="DX38" s="178">
        <v>2</v>
      </c>
      <c r="DY38" s="178">
        <v>2</v>
      </c>
      <c r="DZ38" s="178">
        <v>2</v>
      </c>
      <c r="EA38" s="178">
        <v>1</v>
      </c>
      <c r="EB38" s="178">
        <v>2</v>
      </c>
      <c r="EC38" s="178">
        <v>2</v>
      </c>
      <c r="ED38" s="178">
        <v>2</v>
      </c>
      <c r="EE38" s="178">
        <v>2</v>
      </c>
      <c r="EF38" s="178">
        <v>2</v>
      </c>
      <c r="EG38" s="178">
        <v>2</v>
      </c>
      <c r="EH38" s="178">
        <v>2</v>
      </c>
      <c r="EI38" s="178">
        <v>2</v>
      </c>
      <c r="EJ38" s="178">
        <v>2</v>
      </c>
      <c r="EK38" s="178">
        <v>2</v>
      </c>
      <c r="EL38" s="178">
        <v>2</v>
      </c>
      <c r="EM38" s="178">
        <v>2</v>
      </c>
      <c r="EN38" s="178">
        <v>2</v>
      </c>
      <c r="EO38" s="178">
        <v>2</v>
      </c>
      <c r="EP38" s="178">
        <v>2</v>
      </c>
      <c r="EQ38" s="178">
        <v>2</v>
      </c>
      <c r="ER38" s="178">
        <v>2</v>
      </c>
      <c r="ES38" s="178">
        <v>2</v>
      </c>
      <c r="ET38" s="178">
        <v>2</v>
      </c>
      <c r="EU38" s="178">
        <v>2</v>
      </c>
      <c r="EV38" s="179">
        <f>COUNTIF(DM38:EU38,"2")</f>
        <v>28</v>
      </c>
      <c r="EW38" s="180">
        <f t="shared" si="22"/>
        <v>0.90322580645161288</v>
      </c>
      <c r="EX38" s="179">
        <f>COUNTIF(DM38:EU38,"1")</f>
        <v>3</v>
      </c>
      <c r="EY38" s="180">
        <f t="shared" si="24"/>
        <v>9.6774193548387094E-2</v>
      </c>
      <c r="EZ38" s="179">
        <f>COUNTIF(DM38:EU38,"0")</f>
        <v>0</v>
      </c>
      <c r="FA38" s="180">
        <f t="shared" si="26"/>
        <v>0</v>
      </c>
      <c r="FB38" s="179">
        <f>COUNTIF(DM38:EU38,"KĐG")</f>
        <v>0</v>
      </c>
      <c r="FC38" s="180">
        <f t="shared" si="28"/>
        <v>0</v>
      </c>
      <c r="FD38" s="181">
        <f t="shared" si="29"/>
        <v>1.903225806451613</v>
      </c>
      <c r="FE38" s="184" t="str">
        <f t="shared" si="30"/>
        <v>Đạt mục tiêu</v>
      </c>
      <c r="FF38" s="70"/>
      <c r="FG38" s="70"/>
      <c r="FH38" s="70"/>
      <c r="FI38" s="70"/>
      <c r="FJ38" s="70"/>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70"/>
      <c r="HA38" s="70"/>
      <c r="HB38" s="70"/>
      <c r="HC38" s="70"/>
      <c r="HD38" s="70"/>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70"/>
      <c r="IU38" s="70"/>
      <c r="IV38" s="70"/>
      <c r="IW38" s="70"/>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row>
    <row r="39" spans="1:417" ht="15.75" hidden="1" customHeight="1">
      <c r="A39" s="56"/>
      <c r="B39" s="2"/>
      <c r="C39" s="2"/>
      <c r="D39" s="311" t="s">
        <v>353</v>
      </c>
      <c r="E39" s="311"/>
      <c r="F39" s="311"/>
      <c r="G39" s="253"/>
      <c r="H39" s="254">
        <f>COUNTIF(H40:H46,"x")</f>
        <v>2</v>
      </c>
      <c r="I39" s="253"/>
      <c r="J39" s="253"/>
      <c r="K39" s="255"/>
      <c r="L39" s="257"/>
      <c r="M39" s="255"/>
      <c r="N39" s="176"/>
      <c r="O39" s="176"/>
      <c r="P39" s="114">
        <f t="shared" ref="P39:AB39" si="31">COUNTIF(P40:P46,"x")</f>
        <v>7</v>
      </c>
      <c r="Q39" s="56">
        <f>SUM(Q40:Q46)</f>
        <v>2</v>
      </c>
      <c r="R39" s="14">
        <f t="shared" si="31"/>
        <v>0</v>
      </c>
      <c r="S39" s="114">
        <f t="shared" si="31"/>
        <v>0</v>
      </c>
      <c r="T39" s="114">
        <f t="shared" si="31"/>
        <v>0</v>
      </c>
      <c r="U39" s="114">
        <f t="shared" ref="U39" si="32">COUNTIF(U40:U46,"x")</f>
        <v>1</v>
      </c>
      <c r="V39" s="114">
        <f t="shared" si="31"/>
        <v>5</v>
      </c>
      <c r="W39" s="114">
        <f t="shared" si="31"/>
        <v>0</v>
      </c>
      <c r="X39" s="114">
        <f t="shared" si="31"/>
        <v>0</v>
      </c>
      <c r="Y39" s="114">
        <f t="shared" si="31"/>
        <v>1</v>
      </c>
      <c r="Z39" s="114">
        <f t="shared" si="31"/>
        <v>0</v>
      </c>
      <c r="AA39" s="114">
        <f t="shared" si="31"/>
        <v>0</v>
      </c>
      <c r="AB39" s="114">
        <f t="shared" si="31"/>
        <v>0</v>
      </c>
      <c r="AC39" s="114"/>
      <c r="AD39" s="2"/>
      <c r="AE39" s="2"/>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182"/>
      <c r="BK39" s="182"/>
      <c r="BL39" s="182"/>
      <c r="BM39" s="182"/>
      <c r="BN39" s="182"/>
      <c r="BO39" s="182"/>
      <c r="BP39" s="182"/>
      <c r="BQ39" s="182"/>
      <c r="BR39" s="182"/>
      <c r="BS39" s="185"/>
      <c r="BT39" s="70"/>
      <c r="BU39" s="70"/>
      <c r="BV39" s="70"/>
      <c r="BW39" s="70"/>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70"/>
      <c r="HA39" s="70"/>
      <c r="HB39" s="70"/>
      <c r="HC39" s="70"/>
      <c r="HD39" s="70"/>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70"/>
      <c r="NP39" s="70"/>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2"/>
    </row>
    <row r="40" spans="1:417" s="116" customFormat="1" ht="55.5" hidden="1" customHeight="1">
      <c r="A40" s="56"/>
      <c r="B40" s="56">
        <v>39</v>
      </c>
      <c r="C40" s="56">
        <v>11</v>
      </c>
      <c r="D40" s="126" t="s">
        <v>90</v>
      </c>
      <c r="E40" s="122" t="s">
        <v>6</v>
      </c>
      <c r="F40" s="126" t="s">
        <v>437</v>
      </c>
      <c r="G40" s="123" t="s">
        <v>6</v>
      </c>
      <c r="H40" s="122"/>
      <c r="I40" s="126" t="s">
        <v>437</v>
      </c>
      <c r="J40" s="126" t="s">
        <v>854</v>
      </c>
      <c r="K40" s="123"/>
      <c r="L40" s="183" t="s">
        <v>661</v>
      </c>
      <c r="M40" s="177" t="s">
        <v>501</v>
      </c>
      <c r="N40" s="51" t="s">
        <v>377</v>
      </c>
      <c r="O40" s="56" t="s">
        <v>350</v>
      </c>
      <c r="P40" s="56" t="s">
        <v>205</v>
      </c>
      <c r="Q40" s="56"/>
      <c r="R40" s="120"/>
      <c r="S40" s="120"/>
      <c r="T40" s="120"/>
      <c r="U40" s="120" t="s">
        <v>205</v>
      </c>
      <c r="V40" s="120"/>
      <c r="W40" s="120"/>
      <c r="X40" s="120"/>
      <c r="Y40" s="120"/>
      <c r="Z40" s="120"/>
      <c r="AA40" s="120"/>
      <c r="AB40" s="120"/>
      <c r="AC40" s="119">
        <f t="shared" ref="AC40:AC46" si="33">COUNTIF($R40:$AB40,"x")</f>
        <v>1</v>
      </c>
      <c r="AD40" s="229"/>
      <c r="AE40" s="229"/>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70"/>
      <c r="BU40" s="70"/>
      <c r="BV40" s="70"/>
      <c r="BW40" s="70"/>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72" t="s">
        <v>552</v>
      </c>
      <c r="DQ40" s="178">
        <v>2</v>
      </c>
      <c r="DR40" s="178">
        <v>2</v>
      </c>
      <c r="DS40" s="178">
        <v>2</v>
      </c>
      <c r="DT40" s="178">
        <v>2</v>
      </c>
      <c r="DU40" s="178">
        <v>2</v>
      </c>
      <c r="DV40" s="178">
        <v>2</v>
      </c>
      <c r="DW40" s="178">
        <v>2</v>
      </c>
      <c r="DX40" s="178">
        <v>2</v>
      </c>
      <c r="DY40" s="178">
        <v>2</v>
      </c>
      <c r="DZ40" s="178">
        <v>2</v>
      </c>
      <c r="EA40" s="178">
        <v>1</v>
      </c>
      <c r="EB40" s="178">
        <v>1</v>
      </c>
      <c r="EC40" s="178">
        <v>2</v>
      </c>
      <c r="ED40" s="178">
        <v>2</v>
      </c>
      <c r="EE40" s="178">
        <v>2</v>
      </c>
      <c r="EF40" s="178">
        <v>2</v>
      </c>
      <c r="EG40" s="178">
        <v>2</v>
      </c>
      <c r="EH40" s="178">
        <v>2</v>
      </c>
      <c r="EI40" s="178">
        <v>2</v>
      </c>
      <c r="EJ40" s="178">
        <v>2</v>
      </c>
      <c r="EK40" s="178">
        <v>2</v>
      </c>
      <c r="EL40" s="178">
        <v>2</v>
      </c>
      <c r="EM40" s="178">
        <v>2</v>
      </c>
      <c r="EN40" s="178">
        <v>1</v>
      </c>
      <c r="EO40" s="178">
        <v>2</v>
      </c>
      <c r="EP40" s="178">
        <v>2</v>
      </c>
      <c r="EQ40" s="178">
        <v>2</v>
      </c>
      <c r="ER40" s="178">
        <v>2</v>
      </c>
      <c r="ES40" s="178">
        <v>2</v>
      </c>
      <c r="ET40" s="178">
        <v>2</v>
      </c>
      <c r="EU40" s="178">
        <v>2</v>
      </c>
      <c r="EV40" s="179">
        <f>COUNTIF(DM40:EU40,"2")</f>
        <v>28</v>
      </c>
      <c r="EW40" s="180">
        <f>EV40/(EV40+EX40+EZ40+FB40)</f>
        <v>0.90322580645161288</v>
      </c>
      <c r="EX40" s="179">
        <f>COUNTIF(DM40:EU40,"1")</f>
        <v>3</v>
      </c>
      <c r="EY40" s="180">
        <f>EX40/(EV40+EX40+EZ40+FB40)</f>
        <v>9.6774193548387094E-2</v>
      </c>
      <c r="EZ40" s="179">
        <f>COUNTIF(DM40:EU40,"0")</f>
        <v>0</v>
      </c>
      <c r="FA40" s="180">
        <f>EZ40/(EV40+EX40+EZ40+FB40)</f>
        <v>0</v>
      </c>
      <c r="FB40" s="179">
        <f>COUNTIF(DM40:EU40,"KĐG")</f>
        <v>0</v>
      </c>
      <c r="FC40" s="180">
        <f>FB40/(EV40+EX40+EZ40+FB40)</f>
        <v>0</v>
      </c>
      <c r="FD40" s="181">
        <f>(((EV40*2)+(EX40*1)+(EZ40*0)))/(EV40+EX40+EZ40)</f>
        <v>1.903225806451613</v>
      </c>
      <c r="FE40" s="184" t="str">
        <f>IF(FC40&gt;=50%,"KĐG",IF(FD40&gt;=1.6,"Đạt mục tiêu",IF(FD40&gt;=1,"Cần cố gắng","Chưa đạt")))</f>
        <v>Đạt mục tiêu</v>
      </c>
      <c r="FF40" s="70"/>
      <c r="FG40" s="70"/>
      <c r="FH40" s="70"/>
      <c r="FI40" s="70"/>
      <c r="FJ40" s="70"/>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70"/>
      <c r="HA40" s="70"/>
      <c r="HB40" s="70"/>
      <c r="HC40" s="70"/>
      <c r="HD40" s="70"/>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70"/>
      <c r="IU40" s="70"/>
      <c r="IV40" s="70"/>
      <c r="IW40" s="70"/>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row>
    <row r="41" spans="1:417" s="116" customFormat="1" ht="63" hidden="1" customHeight="1">
      <c r="A41" s="56"/>
      <c r="B41" s="56">
        <v>40</v>
      </c>
      <c r="C41" s="56">
        <v>12</v>
      </c>
      <c r="D41" s="126" t="s">
        <v>2</v>
      </c>
      <c r="E41" s="122" t="s">
        <v>4</v>
      </c>
      <c r="F41" s="126" t="s">
        <v>855</v>
      </c>
      <c r="G41" s="123" t="s">
        <v>6</v>
      </c>
      <c r="H41" s="122"/>
      <c r="I41" s="126" t="s">
        <v>437</v>
      </c>
      <c r="J41" s="126" t="s">
        <v>859</v>
      </c>
      <c r="K41" s="123"/>
      <c r="L41" s="183" t="s">
        <v>661</v>
      </c>
      <c r="M41" s="177" t="s">
        <v>501</v>
      </c>
      <c r="N41" s="51" t="s">
        <v>377</v>
      </c>
      <c r="O41" s="56" t="s">
        <v>350</v>
      </c>
      <c r="P41" s="56" t="s">
        <v>205</v>
      </c>
      <c r="Q41" s="56"/>
      <c r="R41" s="120"/>
      <c r="S41" s="120"/>
      <c r="T41" s="120"/>
      <c r="U41" s="120"/>
      <c r="V41" s="120" t="s">
        <v>205</v>
      </c>
      <c r="W41" s="120"/>
      <c r="X41" s="120"/>
      <c r="Y41" s="120"/>
      <c r="Z41" s="120"/>
      <c r="AA41" s="120"/>
      <c r="AB41" s="120"/>
      <c r="AC41" s="119">
        <f t="shared" si="33"/>
        <v>1</v>
      </c>
      <c r="AD41" s="229"/>
      <c r="AE41" s="229"/>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70"/>
      <c r="BU41" s="70"/>
      <c r="BV41" s="70"/>
      <c r="BW41" s="70"/>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70"/>
      <c r="DN41" s="70"/>
      <c r="DO41" s="70"/>
      <c r="DP41" s="70"/>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72" t="s">
        <v>552</v>
      </c>
      <c r="FG41" s="72"/>
      <c r="FH41" s="72"/>
      <c r="FI41" s="72"/>
      <c r="FJ41" s="72"/>
      <c r="FK41" s="70" t="s">
        <v>464</v>
      </c>
      <c r="FL41" s="70" t="s">
        <v>464</v>
      </c>
      <c r="FM41" s="70" t="s">
        <v>1025</v>
      </c>
      <c r="FN41" s="70" t="s">
        <v>1025</v>
      </c>
      <c r="FO41" s="70" t="s">
        <v>464</v>
      </c>
      <c r="FP41" s="70" t="s">
        <v>464</v>
      </c>
      <c r="FQ41" s="70" t="s">
        <v>464</v>
      </c>
      <c r="FR41" s="70" t="s">
        <v>464</v>
      </c>
      <c r="FS41" s="70" t="s">
        <v>464</v>
      </c>
      <c r="FT41" s="70" t="s">
        <v>464</v>
      </c>
      <c r="FU41" s="70" t="s">
        <v>464</v>
      </c>
      <c r="FV41" s="70" t="s">
        <v>464</v>
      </c>
      <c r="FW41" s="70" t="s">
        <v>464</v>
      </c>
      <c r="FX41" s="70" t="s">
        <v>464</v>
      </c>
      <c r="FY41" s="70" t="s">
        <v>464</v>
      </c>
      <c r="FZ41" s="70" t="s">
        <v>464</v>
      </c>
      <c r="GA41" s="70" t="s">
        <v>464</v>
      </c>
      <c r="GB41" s="70" t="s">
        <v>464</v>
      </c>
      <c r="GC41" s="70" t="s">
        <v>464</v>
      </c>
      <c r="GD41" s="70" t="s">
        <v>464</v>
      </c>
      <c r="GE41" s="70" t="s">
        <v>464</v>
      </c>
      <c r="GF41" s="70" t="s">
        <v>464</v>
      </c>
      <c r="GG41" s="70" t="s">
        <v>464</v>
      </c>
      <c r="GH41" s="70" t="s">
        <v>464</v>
      </c>
      <c r="GI41" s="70" t="s">
        <v>464</v>
      </c>
      <c r="GJ41" s="70" t="s">
        <v>464</v>
      </c>
      <c r="GK41" s="70" t="s">
        <v>464</v>
      </c>
      <c r="GL41" s="70" t="s">
        <v>464</v>
      </c>
      <c r="GM41" s="70" t="s">
        <v>464</v>
      </c>
      <c r="GN41" s="70" t="s">
        <v>464</v>
      </c>
      <c r="GO41" s="70" t="s">
        <v>464</v>
      </c>
      <c r="GP41" s="179">
        <f t="shared" ref="GP41:GP46" si="34">COUNTIF(FA41:GO41,"2")</f>
        <v>29</v>
      </c>
      <c r="GQ41" s="180">
        <f t="shared" ref="GQ41:GQ46" si="35">GP41/(GP41+GR41+GT41+GV41)</f>
        <v>0.93548387096774188</v>
      </c>
      <c r="GR41" s="179">
        <f t="shared" ref="GR41:GR46" si="36">COUNTIF(FA41:GO41,"1")</f>
        <v>2</v>
      </c>
      <c r="GS41" s="180">
        <f t="shared" ref="GS41:GS46" si="37">GR41/(GP41+GR41+GT41+GV41)</f>
        <v>6.4516129032258063E-2</v>
      </c>
      <c r="GT41" s="179">
        <f t="shared" ref="GT41:GT46" si="38">COUNTIF(FA41:GO41,"0")</f>
        <v>0</v>
      </c>
      <c r="GU41" s="180">
        <f t="shared" ref="GU41:GU46" si="39">GT41/(GP41+GR41+GT41+GV41)</f>
        <v>0</v>
      </c>
      <c r="GV41" s="179">
        <f t="shared" ref="GV41:GV46" si="40">COUNTIF(FA41:GO41,"KĐG")</f>
        <v>0</v>
      </c>
      <c r="GW41" s="180">
        <f t="shared" ref="GW41:GW46" si="41">GV41/(GP41+GR41+GT41+GV41)</f>
        <v>0</v>
      </c>
      <c r="GX41" s="181">
        <f t="shared" ref="GX41:GX46" si="42">(((GP41*2)+(GR41*1)+(GT41*0)))/(GP41+GR41+GT41)</f>
        <v>1.935483870967742</v>
      </c>
      <c r="GY41" s="182" t="str">
        <f t="shared" ref="GY41:GY46" si="43">IF(GW41&gt;=50%,"KĐG",IF(GX41&gt;=1.6,"Đạt mục tiêu",IF(GX41&gt;=1,"Cần cố gắng","Chưa đạt")))</f>
        <v>Đạt mục tiêu</v>
      </c>
      <c r="GZ41" s="70"/>
      <c r="HA41" s="70"/>
      <c r="HB41" s="70"/>
      <c r="HC41" s="70"/>
      <c r="HD41" s="70"/>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70"/>
      <c r="IU41" s="70"/>
      <c r="IV41" s="70"/>
      <c r="IW41" s="70"/>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row>
    <row r="42" spans="1:417" s="116" customFormat="1" ht="47.25" hidden="1" customHeight="1">
      <c r="A42" s="56"/>
      <c r="B42" s="56">
        <v>41</v>
      </c>
      <c r="C42" s="56">
        <v>13</v>
      </c>
      <c r="D42" s="126" t="s">
        <v>91</v>
      </c>
      <c r="E42" s="122" t="s">
        <v>4</v>
      </c>
      <c r="F42" s="126" t="s">
        <v>92</v>
      </c>
      <c r="G42" s="123" t="s">
        <v>12</v>
      </c>
      <c r="H42" s="122"/>
      <c r="I42" s="126" t="s">
        <v>92</v>
      </c>
      <c r="J42" s="126" t="s">
        <v>858</v>
      </c>
      <c r="K42" s="123"/>
      <c r="L42" s="183" t="s">
        <v>661</v>
      </c>
      <c r="M42" s="177" t="s">
        <v>501</v>
      </c>
      <c r="N42" s="51" t="s">
        <v>377</v>
      </c>
      <c r="O42" s="56" t="s">
        <v>350</v>
      </c>
      <c r="P42" s="56" t="s">
        <v>205</v>
      </c>
      <c r="Q42" s="56">
        <v>1</v>
      </c>
      <c r="R42" s="120"/>
      <c r="S42" s="120"/>
      <c r="T42" s="120"/>
      <c r="U42" s="120"/>
      <c r="V42" s="120" t="s">
        <v>205</v>
      </c>
      <c r="W42" s="120"/>
      <c r="X42" s="120"/>
      <c r="Y42" s="120"/>
      <c r="Z42" s="120"/>
      <c r="AA42" s="120"/>
      <c r="AB42" s="120"/>
      <c r="AC42" s="119">
        <f t="shared" si="33"/>
        <v>1</v>
      </c>
      <c r="AD42" s="229"/>
      <c r="AE42" s="229"/>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70"/>
      <c r="BU42" s="70"/>
      <c r="BV42" s="70"/>
      <c r="BW42" s="70"/>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70"/>
      <c r="DN42" s="70"/>
      <c r="DO42" s="70"/>
      <c r="DP42" s="70"/>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72"/>
      <c r="FG42" s="72" t="s">
        <v>552</v>
      </c>
      <c r="FH42" s="72"/>
      <c r="FI42" s="72"/>
      <c r="FJ42" s="72"/>
      <c r="FK42" s="70" t="s">
        <v>464</v>
      </c>
      <c r="FL42" s="70" t="s">
        <v>464</v>
      </c>
      <c r="FM42" s="70" t="s">
        <v>464</v>
      </c>
      <c r="FN42" s="70" t="s">
        <v>464</v>
      </c>
      <c r="FO42" s="70" t="s">
        <v>464</v>
      </c>
      <c r="FP42" s="70" t="s">
        <v>464</v>
      </c>
      <c r="FQ42" s="70" t="s">
        <v>464</v>
      </c>
      <c r="FR42" s="70" t="s">
        <v>464</v>
      </c>
      <c r="FS42" s="70" t="s">
        <v>464</v>
      </c>
      <c r="FT42" s="70" t="s">
        <v>464</v>
      </c>
      <c r="FU42" s="70" t="s">
        <v>464</v>
      </c>
      <c r="FV42" s="70" t="s">
        <v>464</v>
      </c>
      <c r="FW42" s="70" t="s">
        <v>464</v>
      </c>
      <c r="FX42" s="70" t="s">
        <v>464</v>
      </c>
      <c r="FY42" s="70" t="s">
        <v>464</v>
      </c>
      <c r="FZ42" s="70" t="s">
        <v>464</v>
      </c>
      <c r="GA42" s="70" t="s">
        <v>464</v>
      </c>
      <c r="GB42" s="70" t="s">
        <v>464</v>
      </c>
      <c r="GC42" s="70" t="s">
        <v>464</v>
      </c>
      <c r="GD42" s="70" t="s">
        <v>464</v>
      </c>
      <c r="GE42" s="70" t="s">
        <v>464</v>
      </c>
      <c r="GF42" s="70" t="s">
        <v>464</v>
      </c>
      <c r="GG42" s="70" t="s">
        <v>464</v>
      </c>
      <c r="GH42" s="70" t="s">
        <v>464</v>
      </c>
      <c r="GI42" s="70" t="s">
        <v>464</v>
      </c>
      <c r="GJ42" s="70" t="s">
        <v>464</v>
      </c>
      <c r="GK42" s="70" t="s">
        <v>464</v>
      </c>
      <c r="GL42" s="70" t="s">
        <v>464</v>
      </c>
      <c r="GM42" s="70" t="s">
        <v>464</v>
      </c>
      <c r="GN42" s="70" t="s">
        <v>464</v>
      </c>
      <c r="GO42" s="70" t="s">
        <v>464</v>
      </c>
      <c r="GP42" s="179">
        <f t="shared" si="34"/>
        <v>31</v>
      </c>
      <c r="GQ42" s="180">
        <f t="shared" si="35"/>
        <v>1</v>
      </c>
      <c r="GR42" s="179">
        <f t="shared" si="36"/>
        <v>0</v>
      </c>
      <c r="GS42" s="180">
        <f t="shared" si="37"/>
        <v>0</v>
      </c>
      <c r="GT42" s="179">
        <f t="shared" si="38"/>
        <v>0</v>
      </c>
      <c r="GU42" s="180">
        <f t="shared" si="39"/>
        <v>0</v>
      </c>
      <c r="GV42" s="179">
        <f t="shared" si="40"/>
        <v>0</v>
      </c>
      <c r="GW42" s="180">
        <f t="shared" si="41"/>
        <v>0</v>
      </c>
      <c r="GX42" s="181">
        <f t="shared" si="42"/>
        <v>2</v>
      </c>
      <c r="GY42" s="182" t="str">
        <f t="shared" si="43"/>
        <v>Đạt mục tiêu</v>
      </c>
      <c r="GZ42" s="70"/>
      <c r="HA42" s="70"/>
      <c r="HB42" s="70"/>
      <c r="HC42" s="70"/>
      <c r="HD42" s="70"/>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70"/>
      <c r="IU42" s="70"/>
      <c r="IV42" s="70"/>
      <c r="IW42" s="70"/>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row>
    <row r="43" spans="1:417" s="116" customFormat="1" ht="47.25" hidden="1" customHeight="1">
      <c r="A43" s="56"/>
      <c r="B43" s="56">
        <v>42</v>
      </c>
      <c r="C43" s="56">
        <v>14</v>
      </c>
      <c r="D43" s="126" t="s">
        <v>93</v>
      </c>
      <c r="E43" s="122" t="s">
        <v>6</v>
      </c>
      <c r="F43" s="126" t="s">
        <v>94</v>
      </c>
      <c r="G43" s="123" t="s">
        <v>6</v>
      </c>
      <c r="H43" s="122"/>
      <c r="I43" s="126" t="s">
        <v>94</v>
      </c>
      <c r="J43" s="126" t="s">
        <v>856</v>
      </c>
      <c r="K43" s="123"/>
      <c r="L43" s="183" t="s">
        <v>661</v>
      </c>
      <c r="M43" s="177" t="s">
        <v>501</v>
      </c>
      <c r="N43" s="51" t="s">
        <v>377</v>
      </c>
      <c r="O43" s="56" t="s">
        <v>350</v>
      </c>
      <c r="P43" s="56" t="s">
        <v>205</v>
      </c>
      <c r="Q43" s="56">
        <v>1</v>
      </c>
      <c r="R43" s="120"/>
      <c r="S43" s="120"/>
      <c r="T43" s="120"/>
      <c r="U43" s="120"/>
      <c r="V43" s="120" t="s">
        <v>205</v>
      </c>
      <c r="W43" s="120"/>
      <c r="X43" s="120"/>
      <c r="Y43" s="120"/>
      <c r="Z43" s="120"/>
      <c r="AA43" s="120"/>
      <c r="AB43" s="120"/>
      <c r="AC43" s="119">
        <f t="shared" si="33"/>
        <v>1</v>
      </c>
      <c r="AD43" s="229"/>
      <c r="AE43" s="229"/>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70"/>
      <c r="BU43" s="70"/>
      <c r="BV43" s="70"/>
      <c r="BW43" s="70"/>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70"/>
      <c r="DN43" s="70"/>
      <c r="DO43" s="70"/>
      <c r="DP43" s="70"/>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72"/>
      <c r="FG43" s="72" t="s">
        <v>552</v>
      </c>
      <c r="FH43" s="72"/>
      <c r="FI43" s="72"/>
      <c r="FJ43" s="72"/>
      <c r="FK43" s="70" t="s">
        <v>464</v>
      </c>
      <c r="FL43" s="70" t="s">
        <v>464</v>
      </c>
      <c r="FM43" s="70" t="s">
        <v>464</v>
      </c>
      <c r="FN43" s="70" t="s">
        <v>464</v>
      </c>
      <c r="FO43" s="70" t="s">
        <v>464</v>
      </c>
      <c r="FP43" s="70" t="s">
        <v>464</v>
      </c>
      <c r="FQ43" s="70" t="s">
        <v>464</v>
      </c>
      <c r="FR43" s="70" t="s">
        <v>464</v>
      </c>
      <c r="FS43" s="70" t="s">
        <v>464</v>
      </c>
      <c r="FT43" s="70" t="s">
        <v>464</v>
      </c>
      <c r="FU43" s="70" t="s">
        <v>464</v>
      </c>
      <c r="FV43" s="70" t="s">
        <v>464</v>
      </c>
      <c r="FW43" s="70" t="s">
        <v>464</v>
      </c>
      <c r="FX43" s="70" t="s">
        <v>464</v>
      </c>
      <c r="FY43" s="70" t="s">
        <v>464</v>
      </c>
      <c r="FZ43" s="70" t="s">
        <v>464</v>
      </c>
      <c r="GA43" s="70" t="s">
        <v>464</v>
      </c>
      <c r="GB43" s="70" t="s">
        <v>464</v>
      </c>
      <c r="GC43" s="70" t="s">
        <v>464</v>
      </c>
      <c r="GD43" s="70" t="s">
        <v>464</v>
      </c>
      <c r="GE43" s="70" t="s">
        <v>464</v>
      </c>
      <c r="GF43" s="70" t="s">
        <v>464</v>
      </c>
      <c r="GG43" s="70" t="s">
        <v>464</v>
      </c>
      <c r="GH43" s="70" t="s">
        <v>1025</v>
      </c>
      <c r="GI43" s="70" t="s">
        <v>464</v>
      </c>
      <c r="GJ43" s="70" t="s">
        <v>464</v>
      </c>
      <c r="GK43" s="70" t="s">
        <v>464</v>
      </c>
      <c r="GL43" s="70" t="s">
        <v>464</v>
      </c>
      <c r="GM43" s="70" t="s">
        <v>464</v>
      </c>
      <c r="GN43" s="70" t="s">
        <v>464</v>
      </c>
      <c r="GO43" s="70" t="s">
        <v>464</v>
      </c>
      <c r="GP43" s="179">
        <f t="shared" si="34"/>
        <v>30</v>
      </c>
      <c r="GQ43" s="180">
        <f t="shared" si="35"/>
        <v>0.967741935483871</v>
      </c>
      <c r="GR43" s="179">
        <f t="shared" si="36"/>
        <v>1</v>
      </c>
      <c r="GS43" s="180">
        <f t="shared" si="37"/>
        <v>3.2258064516129031E-2</v>
      </c>
      <c r="GT43" s="179">
        <f t="shared" si="38"/>
        <v>0</v>
      </c>
      <c r="GU43" s="180">
        <f t="shared" si="39"/>
        <v>0</v>
      </c>
      <c r="GV43" s="179">
        <f t="shared" si="40"/>
        <v>0</v>
      </c>
      <c r="GW43" s="180">
        <f t="shared" si="41"/>
        <v>0</v>
      </c>
      <c r="GX43" s="181">
        <f t="shared" si="42"/>
        <v>1.967741935483871</v>
      </c>
      <c r="GY43" s="182" t="str">
        <f t="shared" si="43"/>
        <v>Đạt mục tiêu</v>
      </c>
      <c r="GZ43" s="70"/>
      <c r="HA43" s="70"/>
      <c r="HB43" s="70"/>
      <c r="HC43" s="70"/>
      <c r="HD43" s="70"/>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70"/>
      <c r="IU43" s="70"/>
      <c r="IV43" s="70"/>
      <c r="IW43" s="70"/>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row>
    <row r="44" spans="1:417" s="116" customFormat="1" ht="47.25" hidden="1" customHeight="1">
      <c r="A44" s="56"/>
      <c r="B44" s="56">
        <v>43</v>
      </c>
      <c r="C44" s="56">
        <v>15</v>
      </c>
      <c r="D44" s="126" t="s">
        <v>95</v>
      </c>
      <c r="E44" s="122" t="s">
        <v>12</v>
      </c>
      <c r="F44" s="126" t="s">
        <v>96</v>
      </c>
      <c r="G44" s="123" t="s">
        <v>12</v>
      </c>
      <c r="H44" s="122"/>
      <c r="I44" s="126" t="s">
        <v>96</v>
      </c>
      <c r="J44" s="126" t="s">
        <v>857</v>
      </c>
      <c r="K44" s="123"/>
      <c r="L44" s="183" t="s">
        <v>661</v>
      </c>
      <c r="M44" s="177" t="s">
        <v>501</v>
      </c>
      <c r="N44" s="51" t="s">
        <v>377</v>
      </c>
      <c r="O44" s="56" t="s">
        <v>350</v>
      </c>
      <c r="P44" s="56" t="s">
        <v>205</v>
      </c>
      <c r="Q44" s="56"/>
      <c r="R44" s="120"/>
      <c r="S44" s="120"/>
      <c r="T44" s="120"/>
      <c r="U44" s="120"/>
      <c r="V44" s="120" t="s">
        <v>205</v>
      </c>
      <c r="W44" s="120"/>
      <c r="X44" s="120"/>
      <c r="Y44" s="120"/>
      <c r="Z44" s="120"/>
      <c r="AA44" s="120"/>
      <c r="AB44" s="120"/>
      <c r="AC44" s="119">
        <f t="shared" si="33"/>
        <v>1</v>
      </c>
      <c r="AD44" s="229"/>
      <c r="AE44" s="229"/>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70"/>
      <c r="BU44" s="70"/>
      <c r="BV44" s="70"/>
      <c r="BW44" s="70"/>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70"/>
      <c r="DN44" s="70"/>
      <c r="DO44" s="70"/>
      <c r="DP44" s="70"/>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72"/>
      <c r="FG44" s="72"/>
      <c r="FH44" s="72" t="s">
        <v>552</v>
      </c>
      <c r="FI44" s="72"/>
      <c r="FJ44" s="72"/>
      <c r="FK44" s="70" t="s">
        <v>464</v>
      </c>
      <c r="FL44" s="70" t="s">
        <v>464</v>
      </c>
      <c r="FM44" s="70" t="s">
        <v>464</v>
      </c>
      <c r="FN44" s="70" t="s">
        <v>464</v>
      </c>
      <c r="FO44" s="70" t="s">
        <v>464</v>
      </c>
      <c r="FP44" s="70" t="s">
        <v>464</v>
      </c>
      <c r="FQ44" s="70" t="s">
        <v>464</v>
      </c>
      <c r="FR44" s="70" t="s">
        <v>464</v>
      </c>
      <c r="FS44" s="70" t="s">
        <v>464</v>
      </c>
      <c r="FT44" s="70" t="s">
        <v>1025</v>
      </c>
      <c r="FU44" s="70" t="s">
        <v>464</v>
      </c>
      <c r="FV44" s="70" t="s">
        <v>464</v>
      </c>
      <c r="FW44" s="70" t="s">
        <v>464</v>
      </c>
      <c r="FX44" s="70" t="s">
        <v>464</v>
      </c>
      <c r="FY44" s="70" t="s">
        <v>464</v>
      </c>
      <c r="FZ44" s="70" t="s">
        <v>464</v>
      </c>
      <c r="GA44" s="70" t="s">
        <v>464</v>
      </c>
      <c r="GB44" s="70" t="s">
        <v>464</v>
      </c>
      <c r="GC44" s="70" t="s">
        <v>464</v>
      </c>
      <c r="GD44" s="70" t="s">
        <v>464</v>
      </c>
      <c r="GE44" s="70" t="s">
        <v>464</v>
      </c>
      <c r="GF44" s="70" t="s">
        <v>464</v>
      </c>
      <c r="GG44" s="70" t="s">
        <v>464</v>
      </c>
      <c r="GH44" s="70" t="s">
        <v>464</v>
      </c>
      <c r="GI44" s="70" t="s">
        <v>464</v>
      </c>
      <c r="GJ44" s="70" t="s">
        <v>464</v>
      </c>
      <c r="GK44" s="70" t="s">
        <v>464</v>
      </c>
      <c r="GL44" s="70" t="s">
        <v>464</v>
      </c>
      <c r="GM44" s="70" t="s">
        <v>464</v>
      </c>
      <c r="GN44" s="70" t="s">
        <v>464</v>
      </c>
      <c r="GO44" s="70" t="s">
        <v>464</v>
      </c>
      <c r="GP44" s="179">
        <f t="shared" si="34"/>
        <v>30</v>
      </c>
      <c r="GQ44" s="180">
        <f t="shared" si="35"/>
        <v>0.967741935483871</v>
      </c>
      <c r="GR44" s="179">
        <f t="shared" si="36"/>
        <v>1</v>
      </c>
      <c r="GS44" s="180">
        <f t="shared" si="37"/>
        <v>3.2258064516129031E-2</v>
      </c>
      <c r="GT44" s="179">
        <f t="shared" si="38"/>
        <v>0</v>
      </c>
      <c r="GU44" s="180">
        <f t="shared" si="39"/>
        <v>0</v>
      </c>
      <c r="GV44" s="179">
        <f t="shared" si="40"/>
        <v>0</v>
      </c>
      <c r="GW44" s="180">
        <f t="shared" si="41"/>
        <v>0</v>
      </c>
      <c r="GX44" s="181">
        <f t="shared" si="42"/>
        <v>1.967741935483871</v>
      </c>
      <c r="GY44" s="182" t="str">
        <f t="shared" si="43"/>
        <v>Đạt mục tiêu</v>
      </c>
      <c r="GZ44" s="70"/>
      <c r="HA44" s="70"/>
      <c r="HB44" s="70"/>
      <c r="HC44" s="70"/>
      <c r="HD44" s="70"/>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70"/>
      <c r="IU44" s="70"/>
      <c r="IV44" s="70"/>
      <c r="IW44" s="70"/>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row>
    <row r="45" spans="1:417" s="116" customFormat="1" ht="63" hidden="1" customHeight="1">
      <c r="A45" s="56"/>
      <c r="B45" s="56">
        <v>44</v>
      </c>
      <c r="C45" s="56">
        <v>16</v>
      </c>
      <c r="D45" s="126" t="s">
        <v>1184</v>
      </c>
      <c r="E45" s="122" t="s">
        <v>7</v>
      </c>
      <c r="F45" s="126" t="s">
        <v>1185</v>
      </c>
      <c r="G45" s="123" t="s">
        <v>7</v>
      </c>
      <c r="H45" s="122" t="s">
        <v>205</v>
      </c>
      <c r="I45" s="126" t="s">
        <v>1185</v>
      </c>
      <c r="J45" s="126" t="s">
        <v>1186</v>
      </c>
      <c r="K45" s="123"/>
      <c r="L45" s="183" t="s">
        <v>661</v>
      </c>
      <c r="M45" s="177" t="s">
        <v>501</v>
      </c>
      <c r="N45" s="51" t="s">
        <v>377</v>
      </c>
      <c r="O45" s="56" t="s">
        <v>350</v>
      </c>
      <c r="P45" s="56" t="s">
        <v>205</v>
      </c>
      <c r="Q45" s="56"/>
      <c r="R45" s="120"/>
      <c r="S45" s="120"/>
      <c r="T45" s="120"/>
      <c r="U45" s="120"/>
      <c r="V45" s="120" t="s">
        <v>205</v>
      </c>
      <c r="W45" s="120"/>
      <c r="X45" s="120"/>
      <c r="Y45" s="120"/>
      <c r="Z45" s="120"/>
      <c r="AA45" s="120"/>
      <c r="AB45" s="120"/>
      <c r="AC45" s="119">
        <f t="shared" si="33"/>
        <v>1</v>
      </c>
      <c r="AD45" s="229"/>
      <c r="AE45" s="229"/>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70"/>
      <c r="BU45" s="70"/>
      <c r="BV45" s="70"/>
      <c r="BW45" s="70"/>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70"/>
      <c r="DN45" s="70"/>
      <c r="DO45" s="70"/>
      <c r="DP45" s="70"/>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72"/>
      <c r="FG45" s="72"/>
      <c r="FH45" s="72"/>
      <c r="FI45" s="72" t="s">
        <v>552</v>
      </c>
      <c r="FJ45" s="72"/>
      <c r="FK45" s="70" t="s">
        <v>464</v>
      </c>
      <c r="FL45" s="70" t="s">
        <v>464</v>
      </c>
      <c r="FM45" s="70" t="s">
        <v>464</v>
      </c>
      <c r="FN45" s="70" t="s">
        <v>464</v>
      </c>
      <c r="FO45" s="70" t="s">
        <v>464</v>
      </c>
      <c r="FP45" s="70" t="s">
        <v>464</v>
      </c>
      <c r="FQ45" s="70" t="s">
        <v>464</v>
      </c>
      <c r="FR45" s="70" t="s">
        <v>464</v>
      </c>
      <c r="FS45" s="70" t="s">
        <v>464</v>
      </c>
      <c r="FT45" s="70" t="s">
        <v>464</v>
      </c>
      <c r="FU45" s="70" t="s">
        <v>464</v>
      </c>
      <c r="FV45" s="70" t="s">
        <v>464</v>
      </c>
      <c r="FW45" s="70" t="s">
        <v>464</v>
      </c>
      <c r="FX45" s="70" t="s">
        <v>464</v>
      </c>
      <c r="FY45" s="70" t="s">
        <v>464</v>
      </c>
      <c r="FZ45" s="70" t="s">
        <v>464</v>
      </c>
      <c r="GA45" s="70" t="s">
        <v>464</v>
      </c>
      <c r="GB45" s="70" t="s">
        <v>464</v>
      </c>
      <c r="GC45" s="70" t="s">
        <v>464</v>
      </c>
      <c r="GD45" s="70" t="s">
        <v>464</v>
      </c>
      <c r="GE45" s="70" t="s">
        <v>464</v>
      </c>
      <c r="GF45" s="70" t="s">
        <v>464</v>
      </c>
      <c r="GG45" s="70" t="s">
        <v>464</v>
      </c>
      <c r="GH45" s="70" t="s">
        <v>464</v>
      </c>
      <c r="GI45" s="70" t="s">
        <v>464</v>
      </c>
      <c r="GJ45" s="70" t="s">
        <v>464</v>
      </c>
      <c r="GK45" s="70" t="s">
        <v>464</v>
      </c>
      <c r="GL45" s="70" t="s">
        <v>464</v>
      </c>
      <c r="GM45" s="70" t="s">
        <v>464</v>
      </c>
      <c r="GN45" s="70" t="s">
        <v>464</v>
      </c>
      <c r="GO45" s="70" t="s">
        <v>464</v>
      </c>
      <c r="GP45" s="179">
        <f t="shared" si="34"/>
        <v>31</v>
      </c>
      <c r="GQ45" s="180">
        <f t="shared" si="35"/>
        <v>1</v>
      </c>
      <c r="GR45" s="179">
        <f t="shared" si="36"/>
        <v>0</v>
      </c>
      <c r="GS45" s="180">
        <f t="shared" si="37"/>
        <v>0</v>
      </c>
      <c r="GT45" s="179">
        <f t="shared" si="38"/>
        <v>0</v>
      </c>
      <c r="GU45" s="180">
        <f t="shared" si="39"/>
        <v>0</v>
      </c>
      <c r="GV45" s="179">
        <f t="shared" si="40"/>
        <v>0</v>
      </c>
      <c r="GW45" s="180">
        <f t="shared" si="41"/>
        <v>0</v>
      </c>
      <c r="GX45" s="181">
        <f t="shared" si="42"/>
        <v>2</v>
      </c>
      <c r="GY45" s="182" t="str">
        <f t="shared" si="43"/>
        <v>Đạt mục tiêu</v>
      </c>
      <c r="GZ45" s="70"/>
      <c r="HA45" s="70"/>
      <c r="HB45" s="70"/>
      <c r="HC45" s="70"/>
      <c r="HD45" s="70"/>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70"/>
      <c r="IU45" s="70"/>
      <c r="IV45" s="70"/>
      <c r="IW45" s="70"/>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row>
    <row r="46" spans="1:417" s="116" customFormat="1" ht="31.5" hidden="1" customHeight="1">
      <c r="A46" s="56"/>
      <c r="B46" s="56">
        <v>45</v>
      </c>
      <c r="C46" s="56">
        <v>17</v>
      </c>
      <c r="D46" s="126" t="s">
        <v>1187</v>
      </c>
      <c r="E46" s="122" t="s">
        <v>7</v>
      </c>
      <c r="F46" s="126" t="s">
        <v>1188</v>
      </c>
      <c r="G46" s="123" t="s">
        <v>7</v>
      </c>
      <c r="H46" s="122" t="s">
        <v>205</v>
      </c>
      <c r="I46" s="126" t="s">
        <v>1264</v>
      </c>
      <c r="J46" s="126" t="s">
        <v>1263</v>
      </c>
      <c r="K46" s="123"/>
      <c r="L46" s="183" t="s">
        <v>661</v>
      </c>
      <c r="M46" s="177" t="s">
        <v>501</v>
      </c>
      <c r="N46" s="51" t="s">
        <v>377</v>
      </c>
      <c r="O46" s="56" t="s">
        <v>350</v>
      </c>
      <c r="P46" s="56" t="s">
        <v>205</v>
      </c>
      <c r="Q46" s="56"/>
      <c r="R46" s="120"/>
      <c r="S46" s="120"/>
      <c r="T46" s="120"/>
      <c r="U46" s="120"/>
      <c r="V46" s="120"/>
      <c r="W46" s="120"/>
      <c r="X46" s="120"/>
      <c r="Y46" s="120" t="s">
        <v>205</v>
      </c>
      <c r="Z46" s="120"/>
      <c r="AA46" s="120"/>
      <c r="AB46" s="120"/>
      <c r="AC46" s="119">
        <f t="shared" si="33"/>
        <v>1</v>
      </c>
      <c r="AD46" s="229"/>
      <c r="AE46" s="229"/>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70"/>
      <c r="BU46" s="70"/>
      <c r="BV46" s="70"/>
      <c r="BW46" s="70"/>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70"/>
      <c r="DN46" s="70"/>
      <c r="DO46" s="70"/>
      <c r="DP46" s="70"/>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72"/>
      <c r="FG46" s="72" t="s">
        <v>553</v>
      </c>
      <c r="FH46" s="72"/>
      <c r="FI46" s="72" t="s">
        <v>553</v>
      </c>
      <c r="FJ46" s="72"/>
      <c r="FK46" s="70" t="s">
        <v>464</v>
      </c>
      <c r="FL46" s="70" t="s">
        <v>464</v>
      </c>
      <c r="FM46" s="70" t="s">
        <v>464</v>
      </c>
      <c r="FN46" s="70" t="s">
        <v>464</v>
      </c>
      <c r="FO46" s="70" t="s">
        <v>464</v>
      </c>
      <c r="FP46" s="70" t="s">
        <v>464</v>
      </c>
      <c r="FQ46" s="70" t="s">
        <v>464</v>
      </c>
      <c r="FR46" s="70" t="s">
        <v>464</v>
      </c>
      <c r="FS46" s="70" t="s">
        <v>464</v>
      </c>
      <c r="FT46" s="70" t="s">
        <v>464</v>
      </c>
      <c r="FU46" s="70" t="s">
        <v>464</v>
      </c>
      <c r="FV46" s="70" t="s">
        <v>464</v>
      </c>
      <c r="FW46" s="70" t="s">
        <v>464</v>
      </c>
      <c r="FX46" s="70" t="s">
        <v>464</v>
      </c>
      <c r="FY46" s="70" t="s">
        <v>464</v>
      </c>
      <c r="FZ46" s="70" t="s">
        <v>464</v>
      </c>
      <c r="GA46" s="70" t="s">
        <v>1025</v>
      </c>
      <c r="GB46" s="70" t="s">
        <v>464</v>
      </c>
      <c r="GC46" s="70" t="s">
        <v>464</v>
      </c>
      <c r="GD46" s="70" t="s">
        <v>464</v>
      </c>
      <c r="GE46" s="70" t="s">
        <v>464</v>
      </c>
      <c r="GF46" s="70" t="s">
        <v>464</v>
      </c>
      <c r="GG46" s="70" t="s">
        <v>464</v>
      </c>
      <c r="GH46" s="70" t="s">
        <v>464</v>
      </c>
      <c r="GI46" s="70" t="s">
        <v>464</v>
      </c>
      <c r="GJ46" s="70" t="s">
        <v>1025</v>
      </c>
      <c r="GK46" s="70" t="s">
        <v>464</v>
      </c>
      <c r="GL46" s="70" t="s">
        <v>464</v>
      </c>
      <c r="GM46" s="70" t="s">
        <v>464</v>
      </c>
      <c r="GN46" s="70" t="s">
        <v>464</v>
      </c>
      <c r="GO46" s="70" t="s">
        <v>464</v>
      </c>
      <c r="GP46" s="179">
        <f t="shared" si="34"/>
        <v>29</v>
      </c>
      <c r="GQ46" s="180">
        <f t="shared" si="35"/>
        <v>0.93548387096774188</v>
      </c>
      <c r="GR46" s="179">
        <f t="shared" si="36"/>
        <v>2</v>
      </c>
      <c r="GS46" s="180">
        <f t="shared" si="37"/>
        <v>6.4516129032258063E-2</v>
      </c>
      <c r="GT46" s="179">
        <f t="shared" si="38"/>
        <v>0</v>
      </c>
      <c r="GU46" s="180">
        <f t="shared" si="39"/>
        <v>0</v>
      </c>
      <c r="GV46" s="179">
        <f t="shared" si="40"/>
        <v>0</v>
      </c>
      <c r="GW46" s="180">
        <f t="shared" si="41"/>
        <v>0</v>
      </c>
      <c r="GX46" s="181">
        <f t="shared" si="42"/>
        <v>1.935483870967742</v>
      </c>
      <c r="GY46" s="182" t="str">
        <f t="shared" si="43"/>
        <v>Đạt mục tiêu</v>
      </c>
      <c r="GZ46" s="70"/>
      <c r="HA46" s="70"/>
      <c r="HB46" s="70"/>
      <c r="HC46" s="70"/>
      <c r="HD46" s="70"/>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70"/>
      <c r="IU46" s="70"/>
      <c r="IV46" s="70"/>
      <c r="IW46" s="70"/>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row>
    <row r="47" spans="1:417" ht="15.75" hidden="1" customHeight="1">
      <c r="A47" s="56"/>
      <c r="B47" s="2"/>
      <c r="C47" s="2"/>
      <c r="D47" s="311" t="s">
        <v>340</v>
      </c>
      <c r="E47" s="311"/>
      <c r="F47" s="311"/>
      <c r="G47" s="253"/>
      <c r="H47" s="254">
        <f>COUNTIF(H48:H53,"x")</f>
        <v>0</v>
      </c>
      <c r="I47" s="253"/>
      <c r="J47" s="253"/>
      <c r="K47" s="255"/>
      <c r="L47" s="257"/>
      <c r="M47" s="255"/>
      <c r="N47" s="176"/>
      <c r="O47" s="176"/>
      <c r="P47" s="114">
        <f>COUNTIF(P48:P53,"x")</f>
        <v>5</v>
      </c>
      <c r="Q47" s="56">
        <f>SUM(Q48:Q53)</f>
        <v>1</v>
      </c>
      <c r="R47" s="14">
        <f t="shared" ref="R47:AB47" si="44">COUNTIF(R48:R53,"x")</f>
        <v>0</v>
      </c>
      <c r="S47" s="114">
        <f t="shared" si="44"/>
        <v>0</v>
      </c>
      <c r="T47" s="114">
        <f t="shared" si="44"/>
        <v>0</v>
      </c>
      <c r="U47" s="114">
        <f t="shared" ref="U47" si="45">COUNTIF(U48:U53,"x")</f>
        <v>0</v>
      </c>
      <c r="V47" s="114">
        <f t="shared" si="44"/>
        <v>0</v>
      </c>
      <c r="W47" s="114">
        <f t="shared" si="44"/>
        <v>3</v>
      </c>
      <c r="X47" s="114">
        <f t="shared" si="44"/>
        <v>3</v>
      </c>
      <c r="Y47" s="114">
        <f t="shared" si="44"/>
        <v>0</v>
      </c>
      <c r="Z47" s="114">
        <f t="shared" si="44"/>
        <v>0</v>
      </c>
      <c r="AA47" s="114">
        <f t="shared" si="44"/>
        <v>0</v>
      </c>
      <c r="AB47" s="114">
        <f t="shared" si="44"/>
        <v>0</v>
      </c>
      <c r="AC47" s="114"/>
      <c r="AD47" s="2"/>
      <c r="AE47" s="2"/>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182"/>
      <c r="BK47" s="182"/>
      <c r="BL47" s="182"/>
      <c r="BM47" s="182"/>
      <c r="BN47" s="182"/>
      <c r="BO47" s="182"/>
      <c r="BP47" s="182"/>
      <c r="BQ47" s="182"/>
      <c r="BR47" s="182"/>
      <c r="BS47" s="185"/>
      <c r="BT47" s="70"/>
      <c r="BU47" s="70"/>
      <c r="BV47" s="70"/>
      <c r="BW47" s="70"/>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70"/>
      <c r="HA47" s="70"/>
      <c r="HB47" s="70"/>
      <c r="HC47" s="70"/>
      <c r="HD47" s="70"/>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179"/>
      <c r="IJ47" s="180"/>
      <c r="IK47" s="179"/>
      <c r="IL47" s="180"/>
      <c r="IM47" s="179"/>
      <c r="IN47" s="180"/>
      <c r="IO47" s="179"/>
      <c r="IP47" s="180"/>
      <c r="IQ47" s="181"/>
      <c r="IR47" s="185"/>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70"/>
      <c r="NP47" s="70"/>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2"/>
    </row>
    <row r="48" spans="1:417" s="116" customFormat="1" ht="264" hidden="1" customHeight="1">
      <c r="A48" s="56"/>
      <c r="B48" s="310">
        <v>47</v>
      </c>
      <c r="C48" s="310">
        <v>18</v>
      </c>
      <c r="D48" s="318" t="s">
        <v>97</v>
      </c>
      <c r="E48" s="325" t="s">
        <v>6</v>
      </c>
      <c r="F48" s="318" t="s">
        <v>98</v>
      </c>
      <c r="G48" s="328" t="s">
        <v>6</v>
      </c>
      <c r="H48" s="325"/>
      <c r="I48" s="318" t="s">
        <v>98</v>
      </c>
      <c r="J48" s="126" t="s">
        <v>675</v>
      </c>
      <c r="K48" s="159" t="s">
        <v>825</v>
      </c>
      <c r="L48" s="183" t="s">
        <v>661</v>
      </c>
      <c r="M48" s="177" t="s">
        <v>501</v>
      </c>
      <c r="N48" s="51" t="s">
        <v>377</v>
      </c>
      <c r="O48" s="56" t="s">
        <v>350</v>
      </c>
      <c r="P48" s="310" t="s">
        <v>205</v>
      </c>
      <c r="Q48" s="310">
        <v>1</v>
      </c>
      <c r="R48" s="120"/>
      <c r="S48" s="120"/>
      <c r="T48" s="120"/>
      <c r="U48" s="120"/>
      <c r="V48" s="120"/>
      <c r="W48" s="120" t="s">
        <v>205</v>
      </c>
      <c r="X48" s="120"/>
      <c r="Y48" s="120"/>
      <c r="Z48" s="120"/>
      <c r="AA48" s="120"/>
      <c r="AB48" s="120"/>
      <c r="AC48" s="119">
        <f t="shared" ref="AC48:AC53" si="46">COUNTIF($R48:$AB48,"x")</f>
        <v>1</v>
      </c>
      <c r="AD48" s="229"/>
      <c r="AE48" s="229"/>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72" t="s">
        <v>552</v>
      </c>
      <c r="BU48" s="70"/>
      <c r="BV48" s="70"/>
      <c r="BW48" s="70"/>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70"/>
      <c r="DN48" s="70"/>
      <c r="DO48" s="70"/>
      <c r="DP48" s="70"/>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70"/>
      <c r="FG48" s="70"/>
      <c r="FH48" s="70"/>
      <c r="FI48" s="70"/>
      <c r="FJ48" s="70"/>
      <c r="FK48" s="56">
        <v>2</v>
      </c>
      <c r="FL48" s="56">
        <v>2</v>
      </c>
      <c r="FM48" s="56">
        <v>2</v>
      </c>
      <c r="FN48" s="56">
        <v>2</v>
      </c>
      <c r="FO48" s="56">
        <v>2</v>
      </c>
      <c r="FP48" s="56">
        <v>2</v>
      </c>
      <c r="FQ48" s="56">
        <v>2</v>
      </c>
      <c r="FR48" s="56">
        <v>1</v>
      </c>
      <c r="FS48" s="56">
        <v>2</v>
      </c>
      <c r="FT48" s="56">
        <v>2</v>
      </c>
      <c r="FU48" s="56">
        <v>2</v>
      </c>
      <c r="FV48" s="56">
        <v>2</v>
      </c>
      <c r="FW48" s="56">
        <v>1</v>
      </c>
      <c r="FX48" s="56">
        <v>2</v>
      </c>
      <c r="FY48" s="56">
        <v>2</v>
      </c>
      <c r="FZ48" s="56">
        <v>2</v>
      </c>
      <c r="GA48" s="56">
        <v>2</v>
      </c>
      <c r="GB48" s="56">
        <v>2</v>
      </c>
      <c r="GC48" s="56">
        <v>2</v>
      </c>
      <c r="GD48" s="56">
        <v>2</v>
      </c>
      <c r="GE48" s="56"/>
      <c r="GF48" s="56"/>
      <c r="GG48" s="56"/>
      <c r="GH48" s="56"/>
      <c r="GI48" s="56"/>
      <c r="GJ48" s="56">
        <v>2</v>
      </c>
      <c r="GK48" s="56">
        <v>2</v>
      </c>
      <c r="GL48" s="56">
        <v>2</v>
      </c>
      <c r="GM48" s="56">
        <v>2</v>
      </c>
      <c r="GN48" s="56"/>
      <c r="GO48" s="56">
        <v>2</v>
      </c>
      <c r="GP48" s="179">
        <f>COUNTIF(FB48:GO48,"2")</f>
        <v>23</v>
      </c>
      <c r="GQ48" s="180">
        <f>GP48/(GP48+GR48+GT48+GV48)</f>
        <v>0.92</v>
      </c>
      <c r="GR48" s="179">
        <f>COUNTIF(FB48:GO48,"1")</f>
        <v>2</v>
      </c>
      <c r="GS48" s="180">
        <f>GR48/(GP48+GR48+GT48+GV48)</f>
        <v>0.08</v>
      </c>
      <c r="GT48" s="179">
        <f>COUNTIF(FB48:GO48,"0")</f>
        <v>0</v>
      </c>
      <c r="GU48" s="180">
        <f>GT48/(GP48+GR48+GT48+GV48)</f>
        <v>0</v>
      </c>
      <c r="GV48" s="179">
        <f>COUNTIF(EV48:GO48,"KĐG")</f>
        <v>0</v>
      </c>
      <c r="GW48" s="180">
        <f>GV48/(GP48+GR48+GT48+GV48)</f>
        <v>0</v>
      </c>
      <c r="GX48" s="181">
        <f>(((GP48*2)+(GR48*1)+(GT48*0)))/(GP48+GR48+GT48)</f>
        <v>1.92</v>
      </c>
      <c r="GY48" s="184" t="str">
        <f>IF(GW48&gt;=50%,"KĐG",IF(GX48&gt;=1.6,"Đạt mục tiêu",IF(GX48&gt;=1,"Cần cố gắng","Chưa đạt")))</f>
        <v>Đạt mục tiêu</v>
      </c>
      <c r="GZ48" s="70"/>
      <c r="HA48" s="70"/>
      <c r="HB48" s="70"/>
      <c r="HC48" s="70"/>
      <c r="HD48" s="70"/>
      <c r="HE48" s="70" t="s">
        <v>551</v>
      </c>
      <c r="HF48" s="70" t="s">
        <v>551</v>
      </c>
      <c r="HG48" s="70" t="s">
        <v>551</v>
      </c>
      <c r="HH48" s="70" t="s">
        <v>551</v>
      </c>
      <c r="HI48" s="70" t="s">
        <v>551</v>
      </c>
      <c r="HJ48" s="70" t="s">
        <v>551</v>
      </c>
      <c r="HK48" s="70" t="s">
        <v>551</v>
      </c>
      <c r="HL48" s="70" t="s">
        <v>551</v>
      </c>
      <c r="HM48" s="70" t="s">
        <v>551</v>
      </c>
      <c r="HN48" s="70" t="s">
        <v>551</v>
      </c>
      <c r="HO48" s="70" t="s">
        <v>551</v>
      </c>
      <c r="HP48" s="70" t="s">
        <v>551</v>
      </c>
      <c r="HQ48" s="70" t="s">
        <v>551</v>
      </c>
      <c r="HR48" s="70" t="s">
        <v>551</v>
      </c>
      <c r="HS48" s="70" t="s">
        <v>551</v>
      </c>
      <c r="HT48" s="70" t="s">
        <v>551</v>
      </c>
      <c r="HU48" s="70" t="s">
        <v>551</v>
      </c>
      <c r="HV48" s="70" t="s">
        <v>551</v>
      </c>
      <c r="HW48" s="70" t="s">
        <v>551</v>
      </c>
      <c r="HX48" s="70"/>
      <c r="HY48" s="70"/>
      <c r="HZ48" s="70"/>
      <c r="IA48" s="70"/>
      <c r="IB48" s="70"/>
      <c r="IC48" s="70"/>
      <c r="ID48" s="70" t="s">
        <v>551</v>
      </c>
      <c r="IE48" s="70" t="s">
        <v>551</v>
      </c>
      <c r="IF48" s="70" t="s">
        <v>551</v>
      </c>
      <c r="IG48" s="70" t="s">
        <v>551</v>
      </c>
      <c r="IH48" s="70" t="s">
        <v>551</v>
      </c>
      <c r="II48" s="70" t="s">
        <v>551</v>
      </c>
      <c r="IJ48" s="70" t="s">
        <v>551</v>
      </c>
      <c r="IK48" s="70" t="s">
        <v>551</v>
      </c>
      <c r="IL48" s="70" t="s">
        <v>551</v>
      </c>
      <c r="IM48" s="70" t="s">
        <v>551</v>
      </c>
      <c r="IN48" s="70" t="s">
        <v>551</v>
      </c>
      <c r="IO48" s="70" t="s">
        <v>551</v>
      </c>
      <c r="IP48" s="70" t="s">
        <v>551</v>
      </c>
      <c r="IQ48" s="70" t="s">
        <v>551</v>
      </c>
      <c r="IR48" s="70" t="s">
        <v>551</v>
      </c>
      <c r="IS48" s="70"/>
      <c r="IT48" s="70"/>
      <c r="IU48" s="70"/>
      <c r="IV48" s="70"/>
      <c r="IW48" s="70"/>
      <c r="IX48" s="70" t="s">
        <v>551</v>
      </c>
      <c r="IY48" s="70" t="s">
        <v>551</v>
      </c>
      <c r="IZ48" s="70" t="s">
        <v>551</v>
      </c>
      <c r="JA48" s="70" t="s">
        <v>551</v>
      </c>
      <c r="JB48" s="70" t="s">
        <v>551</v>
      </c>
      <c r="JC48" s="70" t="s">
        <v>551</v>
      </c>
      <c r="JD48" s="70" t="s">
        <v>551</v>
      </c>
      <c r="JE48" s="70" t="s">
        <v>551</v>
      </c>
      <c r="JF48" s="70" t="s">
        <v>551</v>
      </c>
      <c r="JG48" s="70" t="s">
        <v>551</v>
      </c>
      <c r="JH48" s="70" t="s">
        <v>551</v>
      </c>
      <c r="JI48" s="70" t="s">
        <v>551</v>
      </c>
      <c r="JJ48" s="70" t="s">
        <v>551</v>
      </c>
      <c r="JK48" s="70" t="s">
        <v>551</v>
      </c>
      <c r="JL48" s="70" t="s">
        <v>551</v>
      </c>
      <c r="JM48" s="70" t="s">
        <v>551</v>
      </c>
      <c r="JN48" s="70" t="s">
        <v>551</v>
      </c>
      <c r="JO48" s="70" t="s">
        <v>551</v>
      </c>
      <c r="JP48" s="70" t="s">
        <v>551</v>
      </c>
      <c r="JQ48" s="70" t="s">
        <v>551</v>
      </c>
      <c r="JR48" s="70"/>
      <c r="JS48" s="70"/>
      <c r="JT48" s="70"/>
      <c r="JU48" s="70"/>
      <c r="JV48" s="70"/>
      <c r="JW48" s="70" t="s">
        <v>551</v>
      </c>
      <c r="JX48" s="70" t="s">
        <v>551</v>
      </c>
      <c r="JY48" s="70" t="s">
        <v>551</v>
      </c>
      <c r="JZ48" s="70" t="s">
        <v>551</v>
      </c>
      <c r="KA48" s="70" t="s">
        <v>551</v>
      </c>
      <c r="KB48" s="70" t="s">
        <v>551</v>
      </c>
      <c r="KC48" s="70" t="s">
        <v>551</v>
      </c>
      <c r="KD48" s="70" t="s">
        <v>551</v>
      </c>
      <c r="KE48" s="70" t="s">
        <v>551</v>
      </c>
      <c r="KF48" s="70" t="s">
        <v>551</v>
      </c>
      <c r="KG48" s="70" t="s">
        <v>551</v>
      </c>
      <c r="KH48" s="70" t="s">
        <v>551</v>
      </c>
      <c r="KI48" s="70" t="s">
        <v>551</v>
      </c>
      <c r="KJ48" s="70" t="s">
        <v>551</v>
      </c>
      <c r="KK48" s="70" t="s">
        <v>551</v>
      </c>
      <c r="KL48" s="70"/>
      <c r="KM48" s="70"/>
      <c r="KN48" s="70"/>
      <c r="KO48" s="70" t="s">
        <v>551</v>
      </c>
      <c r="KP48" s="70" t="s">
        <v>551</v>
      </c>
      <c r="KQ48" s="70" t="s">
        <v>551</v>
      </c>
      <c r="KR48" s="70" t="s">
        <v>551</v>
      </c>
      <c r="KS48" s="70" t="s">
        <v>551</v>
      </c>
      <c r="KT48" s="70" t="s">
        <v>551</v>
      </c>
      <c r="KU48" s="70" t="s">
        <v>551</v>
      </c>
      <c r="KV48" s="70" t="s">
        <v>551</v>
      </c>
      <c r="KW48" s="70" t="s">
        <v>551</v>
      </c>
      <c r="KX48" s="70" t="s">
        <v>551</v>
      </c>
      <c r="KY48" s="70" t="s">
        <v>551</v>
      </c>
      <c r="KZ48" s="70" t="s">
        <v>551</v>
      </c>
      <c r="LA48" s="70" t="s">
        <v>551</v>
      </c>
      <c r="LB48" s="70" t="s">
        <v>551</v>
      </c>
      <c r="LC48" s="70" t="s">
        <v>551</v>
      </c>
      <c r="LD48" s="70" t="s">
        <v>551</v>
      </c>
      <c r="LE48" s="70" t="s">
        <v>551</v>
      </c>
      <c r="LF48" s="70" t="s">
        <v>551</v>
      </c>
      <c r="LG48" s="70" t="s">
        <v>551</v>
      </c>
      <c r="LH48" s="70" t="s">
        <v>551</v>
      </c>
      <c r="LI48" s="70" t="s">
        <v>551</v>
      </c>
      <c r="LJ48" s="70" t="s">
        <v>551</v>
      </c>
      <c r="LK48" s="70" t="s">
        <v>551</v>
      </c>
      <c r="LL48" s="70"/>
      <c r="LM48" s="70"/>
      <c r="LN48" s="70"/>
      <c r="LO48" s="70"/>
      <c r="LP48" s="70" t="s">
        <v>551</v>
      </c>
      <c r="LQ48" s="70"/>
      <c r="LR48" s="70" t="s">
        <v>551</v>
      </c>
      <c r="LS48" s="70" t="s">
        <v>551</v>
      </c>
      <c r="LT48" s="70" t="s">
        <v>551</v>
      </c>
      <c r="LU48" s="70" t="s">
        <v>551</v>
      </c>
      <c r="LV48" s="70" t="s">
        <v>551</v>
      </c>
      <c r="LW48" s="70" t="s">
        <v>551</v>
      </c>
      <c r="LX48" s="70" t="s">
        <v>551</v>
      </c>
      <c r="LY48" s="70" t="s">
        <v>551</v>
      </c>
      <c r="LZ48" s="70" t="s">
        <v>551</v>
      </c>
      <c r="MA48" s="70" t="s">
        <v>551</v>
      </c>
      <c r="MB48" s="70" t="s">
        <v>551</v>
      </c>
      <c r="MC48" s="70"/>
      <c r="MD48" s="70"/>
      <c r="ME48" s="70" t="s">
        <v>551</v>
      </c>
      <c r="MF48" s="70" t="s">
        <v>551</v>
      </c>
      <c r="MG48" s="70" t="s">
        <v>551</v>
      </c>
      <c r="MH48" s="70" t="s">
        <v>551</v>
      </c>
      <c r="MI48" s="70" t="s">
        <v>551</v>
      </c>
      <c r="MJ48" s="70" t="s">
        <v>551</v>
      </c>
      <c r="MK48" s="70" t="s">
        <v>551</v>
      </c>
      <c r="ML48" s="70" t="s">
        <v>551</v>
      </c>
      <c r="MM48" s="70" t="s">
        <v>551</v>
      </c>
      <c r="MN48" s="70" t="s">
        <v>551</v>
      </c>
      <c r="MO48" s="70" t="s">
        <v>551</v>
      </c>
      <c r="MP48" s="70" t="s">
        <v>551</v>
      </c>
      <c r="MQ48" s="70" t="s">
        <v>551</v>
      </c>
      <c r="MR48" s="70" t="s">
        <v>551</v>
      </c>
      <c r="MS48" s="70" t="s">
        <v>551</v>
      </c>
      <c r="MT48" s="70" t="s">
        <v>551</v>
      </c>
      <c r="MU48" s="70" t="s">
        <v>551</v>
      </c>
      <c r="MV48" s="70" t="s">
        <v>551</v>
      </c>
      <c r="MW48" s="70" t="s">
        <v>551</v>
      </c>
      <c r="MX48" s="70" t="s">
        <v>551</v>
      </c>
      <c r="MY48" s="70" t="s">
        <v>551</v>
      </c>
      <c r="MZ48" s="70" t="s">
        <v>551</v>
      </c>
      <c r="NA48" s="70" t="s">
        <v>551</v>
      </c>
      <c r="NB48" s="70" t="s">
        <v>551</v>
      </c>
      <c r="NC48" s="70"/>
      <c r="ND48" s="70" t="s">
        <v>551</v>
      </c>
      <c r="NE48" s="70" t="s">
        <v>551</v>
      </c>
      <c r="NF48" s="70" t="s">
        <v>551</v>
      </c>
      <c r="NG48" s="70" t="s">
        <v>551</v>
      </c>
      <c r="NH48" s="70" t="s">
        <v>551</v>
      </c>
      <c r="NI48" s="70" t="s">
        <v>551</v>
      </c>
      <c r="NJ48" s="70" t="s">
        <v>551</v>
      </c>
      <c r="NK48" s="70" t="s">
        <v>551</v>
      </c>
      <c r="NL48" s="70" t="s">
        <v>551</v>
      </c>
      <c r="NM48" s="70" t="s">
        <v>551</v>
      </c>
      <c r="NN48" s="70" t="s">
        <v>551</v>
      </c>
      <c r="NO48" s="70"/>
      <c r="NP48" s="70"/>
      <c r="NQ48" s="70" t="s">
        <v>551</v>
      </c>
      <c r="NR48" s="70" t="s">
        <v>551</v>
      </c>
      <c r="NS48" s="70" t="s">
        <v>551</v>
      </c>
      <c r="NT48" s="70" t="s">
        <v>551</v>
      </c>
      <c r="NU48" s="70" t="s">
        <v>551</v>
      </c>
      <c r="NV48" s="70" t="s">
        <v>551</v>
      </c>
      <c r="NW48" s="70" t="s">
        <v>551</v>
      </c>
      <c r="NX48" s="70" t="s">
        <v>551</v>
      </c>
      <c r="NY48" s="70" t="s">
        <v>551</v>
      </c>
      <c r="NZ48" s="70" t="s">
        <v>551</v>
      </c>
      <c r="OA48" s="70" t="s">
        <v>551</v>
      </c>
      <c r="OB48" s="70" t="s">
        <v>551</v>
      </c>
      <c r="OC48" s="70" t="s">
        <v>551</v>
      </c>
      <c r="OD48" s="70" t="s">
        <v>551</v>
      </c>
      <c r="OE48" s="70" t="s">
        <v>551</v>
      </c>
      <c r="OF48" s="70" t="s">
        <v>551</v>
      </c>
      <c r="OG48" s="70" t="s">
        <v>551</v>
      </c>
      <c r="OH48" s="70" t="s">
        <v>551</v>
      </c>
      <c r="OI48" s="70" t="s">
        <v>551</v>
      </c>
      <c r="OJ48" s="70" t="s">
        <v>551</v>
      </c>
      <c r="OK48" s="70" t="s">
        <v>551</v>
      </c>
      <c r="OL48" s="70" t="s">
        <v>551</v>
      </c>
      <c r="OM48" s="70" t="s">
        <v>551</v>
      </c>
      <c r="ON48" s="70" t="s">
        <v>551</v>
      </c>
      <c r="OO48" s="70"/>
      <c r="OP48" s="70" t="s">
        <v>551</v>
      </c>
      <c r="OQ48" s="70" t="s">
        <v>551</v>
      </c>
      <c r="OR48" s="70" t="s">
        <v>551</v>
      </c>
      <c r="OS48" s="70" t="s">
        <v>551</v>
      </c>
      <c r="OT48" s="70" t="s">
        <v>551</v>
      </c>
      <c r="OU48" s="70" t="s">
        <v>551</v>
      </c>
      <c r="OV48" s="70" t="s">
        <v>551</v>
      </c>
      <c r="OW48" s="70" t="s">
        <v>551</v>
      </c>
      <c r="OX48" s="70" t="s">
        <v>551</v>
      </c>
      <c r="OY48" s="70" t="s">
        <v>551</v>
      </c>
      <c r="OZ48" s="70" t="s">
        <v>551</v>
      </c>
      <c r="PA48" s="56"/>
    </row>
    <row r="49" spans="1:417" s="116" customFormat="1" ht="276" hidden="1" customHeight="1">
      <c r="A49" s="56"/>
      <c r="B49" s="310"/>
      <c r="C49" s="310"/>
      <c r="D49" s="318"/>
      <c r="E49" s="325"/>
      <c r="F49" s="318"/>
      <c r="G49" s="328"/>
      <c r="H49" s="325"/>
      <c r="I49" s="318"/>
      <c r="J49" s="126" t="s">
        <v>676</v>
      </c>
      <c r="K49" s="159" t="s">
        <v>826</v>
      </c>
      <c r="L49" s="183" t="s">
        <v>661</v>
      </c>
      <c r="M49" s="177" t="s">
        <v>501</v>
      </c>
      <c r="N49" s="51" t="s">
        <v>377</v>
      </c>
      <c r="O49" s="56" t="s">
        <v>350</v>
      </c>
      <c r="P49" s="310"/>
      <c r="Q49" s="310"/>
      <c r="R49" s="120"/>
      <c r="S49" s="120"/>
      <c r="T49" s="120"/>
      <c r="U49" s="120"/>
      <c r="V49" s="120"/>
      <c r="W49" s="120" t="s">
        <v>205</v>
      </c>
      <c r="X49" s="120"/>
      <c r="Y49" s="120"/>
      <c r="Z49" s="120"/>
      <c r="AA49" s="120"/>
      <c r="AB49" s="120"/>
      <c r="AC49" s="119">
        <f t="shared" si="46"/>
        <v>1</v>
      </c>
      <c r="AD49" s="229"/>
      <c r="AE49" s="229"/>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70"/>
      <c r="BU49" s="70"/>
      <c r="BV49" s="70"/>
      <c r="BW49" s="70"/>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70"/>
      <c r="DN49" s="70"/>
      <c r="DO49" s="70"/>
      <c r="DP49" s="70"/>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72"/>
      <c r="FG49" s="72"/>
      <c r="FH49" s="72"/>
      <c r="FI49" s="72"/>
      <c r="FJ49" s="72" t="s">
        <v>552</v>
      </c>
      <c r="FK49" s="70" t="s">
        <v>1025</v>
      </c>
      <c r="FL49" s="70" t="s">
        <v>464</v>
      </c>
      <c r="FM49" s="70" t="s">
        <v>464</v>
      </c>
      <c r="FN49" s="70" t="s">
        <v>1025</v>
      </c>
      <c r="FO49" s="70" t="s">
        <v>464</v>
      </c>
      <c r="FP49" s="70" t="s">
        <v>464</v>
      </c>
      <c r="FQ49" s="70" t="s">
        <v>464</v>
      </c>
      <c r="FR49" s="70" t="s">
        <v>464</v>
      </c>
      <c r="FS49" s="70" t="s">
        <v>464</v>
      </c>
      <c r="FT49" s="70" t="s">
        <v>464</v>
      </c>
      <c r="FU49" s="70" t="s">
        <v>464</v>
      </c>
      <c r="FV49" s="70" t="s">
        <v>464</v>
      </c>
      <c r="FW49" s="70" t="s">
        <v>464</v>
      </c>
      <c r="FX49" s="70" t="s">
        <v>464</v>
      </c>
      <c r="FY49" s="70" t="s">
        <v>464</v>
      </c>
      <c r="FZ49" s="70" t="s">
        <v>464</v>
      </c>
      <c r="GA49" s="70" t="s">
        <v>464</v>
      </c>
      <c r="GB49" s="70" t="s">
        <v>464</v>
      </c>
      <c r="GC49" s="70" t="s">
        <v>464</v>
      </c>
      <c r="GD49" s="70" t="s">
        <v>464</v>
      </c>
      <c r="GE49" s="70" t="s">
        <v>464</v>
      </c>
      <c r="GF49" s="70" t="s">
        <v>464</v>
      </c>
      <c r="GG49" s="70" t="s">
        <v>464</v>
      </c>
      <c r="GH49" s="70" t="s">
        <v>464</v>
      </c>
      <c r="GI49" s="70" t="s">
        <v>464</v>
      </c>
      <c r="GJ49" s="70" t="s">
        <v>464</v>
      </c>
      <c r="GK49" s="70" t="s">
        <v>464</v>
      </c>
      <c r="GL49" s="70" t="s">
        <v>464</v>
      </c>
      <c r="GM49" s="70" t="s">
        <v>464</v>
      </c>
      <c r="GN49" s="70" t="s">
        <v>464</v>
      </c>
      <c r="GO49" s="70" t="s">
        <v>1025</v>
      </c>
      <c r="GP49" s="179">
        <f>COUNTIF(FA49:GO49,"2")</f>
        <v>28</v>
      </c>
      <c r="GQ49" s="180">
        <f t="shared" ref="GQ49" si="47">GP49/(GP49+GR49+GT49+GV49)</f>
        <v>0.90322580645161288</v>
      </c>
      <c r="GR49" s="179">
        <f>COUNTIF(FA49:GO49,"1")</f>
        <v>3</v>
      </c>
      <c r="GS49" s="180">
        <f t="shared" ref="GS49" si="48">GR49/(GP49+GR49+GT49+GV49)</f>
        <v>9.6774193548387094E-2</v>
      </c>
      <c r="GT49" s="179">
        <f>COUNTIF(FA49:GO49,"0")</f>
        <v>0</v>
      </c>
      <c r="GU49" s="180">
        <f t="shared" ref="GU49" si="49">GT49/(GP49+GR49+GT49+GV49)</f>
        <v>0</v>
      </c>
      <c r="GV49" s="179">
        <f>COUNTIF(FA49:GO49,"KĐG")</f>
        <v>0</v>
      </c>
      <c r="GW49" s="180">
        <f t="shared" ref="GW49" si="50">GV49/(GP49+GR49+GT49+GV49)</f>
        <v>0</v>
      </c>
      <c r="GX49" s="181">
        <f t="shared" ref="GX49" si="51">(((GP49*2)+(GR49*1)+(GT49*0)))/(GP49+GR49+GT49)</f>
        <v>1.903225806451613</v>
      </c>
      <c r="GY49" s="182" t="str">
        <f t="shared" ref="GY49" si="52">IF(GW49&gt;=50%,"KĐG",IF(GX49&gt;=1.6,"Đạt mục tiêu",IF(GX49&gt;=1,"Cần cố gắng","Chưa đạt")))</f>
        <v>Đạt mục tiêu</v>
      </c>
      <c r="GZ49" s="70"/>
      <c r="HA49" s="70"/>
      <c r="HB49" s="70"/>
      <c r="HC49" s="70"/>
      <c r="HD49" s="70"/>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70"/>
      <c r="IU49" s="70"/>
      <c r="IV49" s="70"/>
      <c r="IW49" s="70"/>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row>
    <row r="50" spans="1:417" s="116" customFormat="1" ht="276" hidden="1" customHeight="1">
      <c r="A50" s="56"/>
      <c r="B50" s="56">
        <v>54</v>
      </c>
      <c r="C50" s="56">
        <v>19</v>
      </c>
      <c r="D50" s="126" t="s">
        <v>99</v>
      </c>
      <c r="E50" s="122" t="s">
        <v>4</v>
      </c>
      <c r="F50" s="126" t="s">
        <v>100</v>
      </c>
      <c r="G50" s="123" t="s">
        <v>6</v>
      </c>
      <c r="H50" s="122"/>
      <c r="I50" s="126" t="s">
        <v>100</v>
      </c>
      <c r="J50" s="126" t="s">
        <v>677</v>
      </c>
      <c r="K50" s="159" t="s">
        <v>827</v>
      </c>
      <c r="L50" s="183" t="s">
        <v>661</v>
      </c>
      <c r="M50" s="177" t="s">
        <v>501</v>
      </c>
      <c r="N50" s="51" t="s">
        <v>377</v>
      </c>
      <c r="O50" s="56" t="s">
        <v>350</v>
      </c>
      <c r="P50" s="56" t="s">
        <v>205</v>
      </c>
      <c r="Q50" s="56"/>
      <c r="R50" s="120"/>
      <c r="S50" s="120"/>
      <c r="T50" s="120"/>
      <c r="U50" s="120"/>
      <c r="V50" s="120"/>
      <c r="W50" s="120" t="s">
        <v>205</v>
      </c>
      <c r="X50" s="120"/>
      <c r="Y50" s="120"/>
      <c r="Z50" s="120"/>
      <c r="AA50" s="120"/>
      <c r="AB50" s="120"/>
      <c r="AC50" s="119">
        <f t="shared" si="46"/>
        <v>1</v>
      </c>
      <c r="AD50" s="229"/>
      <c r="AE50" s="229"/>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70"/>
      <c r="BU50" s="72" t="s">
        <v>552</v>
      </c>
      <c r="BV50" s="70"/>
      <c r="BW50" s="70"/>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70"/>
      <c r="DN50" s="70"/>
      <c r="DO50" s="70"/>
      <c r="DP50" s="70"/>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70"/>
      <c r="FG50" s="70"/>
      <c r="FH50" s="70"/>
      <c r="FI50" s="70"/>
      <c r="FJ50" s="70"/>
      <c r="FK50" s="56">
        <v>2</v>
      </c>
      <c r="FL50" s="56">
        <v>2</v>
      </c>
      <c r="FM50" s="56">
        <v>2</v>
      </c>
      <c r="FN50" s="56">
        <v>2</v>
      </c>
      <c r="FO50" s="56">
        <v>2</v>
      </c>
      <c r="FP50" s="56">
        <v>2</v>
      </c>
      <c r="FQ50" s="56">
        <v>2</v>
      </c>
      <c r="FR50" s="56">
        <v>2</v>
      </c>
      <c r="FS50" s="56">
        <v>2</v>
      </c>
      <c r="FT50" s="56">
        <v>2</v>
      </c>
      <c r="FU50" s="56">
        <v>2</v>
      </c>
      <c r="FV50" s="56">
        <v>2</v>
      </c>
      <c r="FW50" s="56">
        <v>1</v>
      </c>
      <c r="FX50" s="56">
        <v>2</v>
      </c>
      <c r="FY50" s="56">
        <v>2</v>
      </c>
      <c r="FZ50" s="56">
        <v>2</v>
      </c>
      <c r="GA50" s="56">
        <v>2</v>
      </c>
      <c r="GB50" s="56">
        <v>2</v>
      </c>
      <c r="GC50" s="56">
        <v>2</v>
      </c>
      <c r="GD50" s="56">
        <v>2</v>
      </c>
      <c r="GE50" s="56"/>
      <c r="GF50" s="56"/>
      <c r="GG50" s="56"/>
      <c r="GH50" s="56"/>
      <c r="GI50" s="56"/>
      <c r="GJ50" s="56">
        <v>2</v>
      </c>
      <c r="GK50" s="56">
        <v>2</v>
      </c>
      <c r="GL50" s="56">
        <v>2</v>
      </c>
      <c r="GM50" s="56">
        <v>2</v>
      </c>
      <c r="GN50" s="56"/>
      <c r="GO50" s="56">
        <v>2</v>
      </c>
      <c r="GP50" s="179">
        <f>COUNTIF(FB50:GO50,"2")</f>
        <v>24</v>
      </c>
      <c r="GQ50" s="180">
        <f>GP50/(GP50+GR50+GT50+GV50)</f>
        <v>0.96</v>
      </c>
      <c r="GR50" s="179">
        <f>COUNTIF(FB50:GO50,"1")</f>
        <v>1</v>
      </c>
      <c r="GS50" s="180">
        <f>GR50/(GP50+GR50+GT50+GV50)</f>
        <v>0.04</v>
      </c>
      <c r="GT50" s="179">
        <f>COUNTIF(FB50:GO50,"0")</f>
        <v>0</v>
      </c>
      <c r="GU50" s="180">
        <f>GT50/(GP50+GR50+GT50+GV50)</f>
        <v>0</v>
      </c>
      <c r="GV50" s="179">
        <f>COUNTIF(EV50:GO50,"KĐG")</f>
        <v>0</v>
      </c>
      <c r="GW50" s="180">
        <f>GV50/(GP50+GR50+GT50+GV50)</f>
        <v>0</v>
      </c>
      <c r="GX50" s="181">
        <f>(((GP50*2)+(GR50*1)+(GT50*0)))/(GP50+GR50+GT50)</f>
        <v>1.96</v>
      </c>
      <c r="GY50" s="184" t="str">
        <f>IF(GW50&gt;=50%,"KĐG",IF(GX50&gt;=1.6,"Đạt mục tiêu",IF(GX50&gt;=1,"Cần cố gắng","Chưa đạt")))</f>
        <v>Đạt mục tiêu</v>
      </c>
      <c r="GZ50" s="70"/>
      <c r="HA50" s="70"/>
      <c r="HB50" s="70"/>
      <c r="HC50" s="70"/>
      <c r="HD50" s="70"/>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70"/>
      <c r="IU50" s="70"/>
      <c r="IV50" s="70"/>
      <c r="IW50" s="70"/>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row>
    <row r="51" spans="1:417" s="116" customFormat="1" ht="63" hidden="1" customHeight="1">
      <c r="A51" s="56"/>
      <c r="B51" s="56">
        <v>57</v>
      </c>
      <c r="C51" s="56">
        <v>20</v>
      </c>
      <c r="D51" s="126" t="s">
        <v>453</v>
      </c>
      <c r="E51" s="122" t="s">
        <v>6</v>
      </c>
      <c r="F51" s="126" t="s">
        <v>101</v>
      </c>
      <c r="G51" s="123" t="s">
        <v>6</v>
      </c>
      <c r="H51" s="122"/>
      <c r="I51" s="126" t="s">
        <v>101</v>
      </c>
      <c r="J51" s="126" t="s">
        <v>1050</v>
      </c>
      <c r="K51" s="123"/>
      <c r="L51" s="183" t="s">
        <v>661</v>
      </c>
      <c r="M51" s="177" t="s">
        <v>501</v>
      </c>
      <c r="N51" s="51" t="s">
        <v>377</v>
      </c>
      <c r="O51" s="56" t="s">
        <v>350</v>
      </c>
      <c r="P51" s="56" t="s">
        <v>205</v>
      </c>
      <c r="Q51" s="56"/>
      <c r="R51" s="120"/>
      <c r="S51" s="120"/>
      <c r="T51" s="120"/>
      <c r="U51" s="120"/>
      <c r="V51" s="120"/>
      <c r="W51" s="120"/>
      <c r="X51" s="120" t="s">
        <v>205</v>
      </c>
      <c r="Y51" s="120"/>
      <c r="Z51" s="120"/>
      <c r="AA51" s="120"/>
      <c r="AB51" s="120"/>
      <c r="AC51" s="119">
        <f t="shared" si="46"/>
        <v>1</v>
      </c>
      <c r="AD51" s="229"/>
      <c r="AE51" s="229"/>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70"/>
      <c r="BU51" s="70"/>
      <c r="BV51" s="70"/>
      <c r="BW51" s="70"/>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70"/>
      <c r="DN51" s="70"/>
      <c r="DO51" s="70"/>
      <c r="DP51" s="70"/>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70"/>
      <c r="FG51" s="70"/>
      <c r="FH51" s="70"/>
      <c r="FI51" s="70"/>
      <c r="FJ51" s="70"/>
      <c r="FK51" s="56">
        <v>2</v>
      </c>
      <c r="FL51" s="56">
        <v>2</v>
      </c>
      <c r="FM51" s="56">
        <v>1</v>
      </c>
      <c r="FN51" s="56">
        <v>2</v>
      </c>
      <c r="FO51" s="56">
        <v>2</v>
      </c>
      <c r="FP51" s="56">
        <v>2</v>
      </c>
      <c r="FQ51" s="56">
        <v>2</v>
      </c>
      <c r="FR51" s="56">
        <v>2</v>
      </c>
      <c r="FS51" s="56">
        <v>2</v>
      </c>
      <c r="FT51" s="56">
        <v>2</v>
      </c>
      <c r="FU51" s="56">
        <v>1</v>
      </c>
      <c r="FV51" s="56">
        <v>2</v>
      </c>
      <c r="FW51" s="56">
        <v>2</v>
      </c>
      <c r="FX51" s="56">
        <v>2</v>
      </c>
      <c r="FY51" s="56">
        <v>2</v>
      </c>
      <c r="FZ51" s="56">
        <v>2</v>
      </c>
      <c r="GA51" s="56">
        <v>1</v>
      </c>
      <c r="GB51" s="56">
        <v>2</v>
      </c>
      <c r="GC51" s="56">
        <v>2</v>
      </c>
      <c r="GD51" s="56">
        <v>2</v>
      </c>
      <c r="GE51" s="56"/>
      <c r="GF51" s="56"/>
      <c r="GG51" s="56"/>
      <c r="GH51" s="56"/>
      <c r="GI51" s="56"/>
      <c r="GJ51" s="56">
        <v>2</v>
      </c>
      <c r="GK51" s="56">
        <v>2</v>
      </c>
      <c r="GL51" s="56">
        <v>2</v>
      </c>
      <c r="GM51" s="56">
        <v>2</v>
      </c>
      <c r="GN51" s="56"/>
      <c r="GO51" s="56">
        <v>2</v>
      </c>
      <c r="GP51" s="179">
        <f>COUNTIF(FB51:GO51,"2")</f>
        <v>22</v>
      </c>
      <c r="GQ51" s="180">
        <f>GP51/(GP51+GR51+GT51+GV51)</f>
        <v>0.88</v>
      </c>
      <c r="GR51" s="179">
        <f>COUNTIF(FB51:GO51,"1")</f>
        <v>3</v>
      </c>
      <c r="GS51" s="180">
        <f>GR51/(GP51+GR51+GT51+GV51)</f>
        <v>0.12</v>
      </c>
      <c r="GT51" s="179">
        <f>COUNTIF(FB51:GO51,"0")</f>
        <v>0</v>
      </c>
      <c r="GU51" s="180">
        <f>GT51/(GP51+GR51+GT51+GV51)</f>
        <v>0</v>
      </c>
      <c r="GV51" s="179">
        <f>COUNTIF(EV51:GO51,"KĐG")</f>
        <v>0</v>
      </c>
      <c r="GW51" s="180">
        <f>GV51/(GP51+GR51+GT51+GV51)</f>
        <v>0</v>
      </c>
      <c r="GX51" s="181">
        <f>(((GP51*2)+(GR51*1)+(GT51*0)))/(GP51+GR51+GT51)</f>
        <v>1.88</v>
      </c>
      <c r="GY51" s="184" t="str">
        <f>IF(GW51&gt;=50%,"KĐG",IF(GX51&gt;=1.6,"Đạt mục tiêu",IF(GX51&gt;=1,"Cần cố gắng","Chưa đạt")))</f>
        <v>Đạt mục tiêu</v>
      </c>
      <c r="GZ51" s="72" t="s">
        <v>553</v>
      </c>
      <c r="HA51" s="70"/>
      <c r="HB51" s="70"/>
      <c r="HC51" s="70"/>
      <c r="HD51" s="70"/>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70"/>
      <c r="IU51" s="70"/>
      <c r="IV51" s="70"/>
      <c r="IW51" s="70"/>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row>
    <row r="52" spans="1:417" s="116" customFormat="1" ht="63" hidden="1" customHeight="1">
      <c r="A52" s="56"/>
      <c r="B52" s="56">
        <v>60</v>
      </c>
      <c r="C52" s="56">
        <v>21</v>
      </c>
      <c r="D52" s="126" t="s">
        <v>102</v>
      </c>
      <c r="E52" s="122" t="s">
        <v>6</v>
      </c>
      <c r="F52" s="126" t="s">
        <v>103</v>
      </c>
      <c r="G52" s="123" t="s">
        <v>6</v>
      </c>
      <c r="H52" s="122"/>
      <c r="I52" s="126" t="s">
        <v>103</v>
      </c>
      <c r="J52" s="126" t="s">
        <v>874</v>
      </c>
      <c r="K52" s="123"/>
      <c r="L52" s="183" t="s">
        <v>661</v>
      </c>
      <c r="M52" s="177" t="s">
        <v>501</v>
      </c>
      <c r="N52" s="51" t="s">
        <v>377</v>
      </c>
      <c r="O52" s="56" t="s">
        <v>350</v>
      </c>
      <c r="P52" s="56" t="s">
        <v>205</v>
      </c>
      <c r="Q52" s="56"/>
      <c r="R52" s="120"/>
      <c r="S52" s="120"/>
      <c r="T52" s="120"/>
      <c r="U52" s="120"/>
      <c r="V52" s="120"/>
      <c r="W52" s="120"/>
      <c r="X52" s="120" t="s">
        <v>205</v>
      </c>
      <c r="Y52" s="120"/>
      <c r="Z52" s="120"/>
      <c r="AA52" s="120"/>
      <c r="AB52" s="120"/>
      <c r="AC52" s="119">
        <f t="shared" si="46"/>
        <v>1</v>
      </c>
      <c r="AD52" s="229"/>
      <c r="AE52" s="229"/>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70"/>
      <c r="BU52" s="70"/>
      <c r="BV52" s="70"/>
      <c r="BW52" s="70"/>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70"/>
      <c r="DN52" s="70"/>
      <c r="DO52" s="70"/>
      <c r="DP52" s="70"/>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70"/>
      <c r="FG52" s="70"/>
      <c r="FH52" s="70"/>
      <c r="FI52" s="70"/>
      <c r="FJ52" s="70"/>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70"/>
      <c r="HA52" s="70"/>
      <c r="HB52" s="70"/>
      <c r="HC52" s="70"/>
      <c r="HD52" s="70"/>
      <c r="HE52" s="56">
        <v>2</v>
      </c>
      <c r="HF52" s="56">
        <v>2</v>
      </c>
      <c r="HG52" s="56">
        <v>2</v>
      </c>
      <c r="HH52" s="56">
        <v>2</v>
      </c>
      <c r="HI52" s="56">
        <v>2</v>
      </c>
      <c r="HJ52" s="56">
        <v>2</v>
      </c>
      <c r="HK52" s="56">
        <v>2</v>
      </c>
      <c r="HL52" s="56">
        <v>2</v>
      </c>
      <c r="HM52" s="56">
        <v>2</v>
      </c>
      <c r="HN52" s="56">
        <v>2</v>
      </c>
      <c r="HO52" s="56">
        <v>2</v>
      </c>
      <c r="HP52" s="56">
        <v>2</v>
      </c>
      <c r="HQ52" s="56">
        <v>2</v>
      </c>
      <c r="HR52" s="56">
        <v>2</v>
      </c>
      <c r="HS52" s="56">
        <v>2</v>
      </c>
      <c r="HT52" s="56">
        <v>2</v>
      </c>
      <c r="HU52" s="56">
        <v>2</v>
      </c>
      <c r="HV52" s="56">
        <v>2</v>
      </c>
      <c r="HW52" s="56">
        <v>2</v>
      </c>
      <c r="HX52" s="56"/>
      <c r="HY52" s="56"/>
      <c r="HZ52" s="56"/>
      <c r="IA52" s="56"/>
      <c r="IB52" s="56"/>
      <c r="IC52" s="56"/>
      <c r="ID52" s="56">
        <v>2</v>
      </c>
      <c r="IE52" s="56">
        <v>2</v>
      </c>
      <c r="IF52" s="56">
        <v>2</v>
      </c>
      <c r="IG52" s="56">
        <v>2</v>
      </c>
      <c r="IH52" s="56">
        <v>2</v>
      </c>
      <c r="II52" s="179">
        <f>COUNTIF(HE52:IH52,"2")</f>
        <v>24</v>
      </c>
      <c r="IJ52" s="180">
        <f>II52/(II52+IK52+IM52+IO52)</f>
        <v>1</v>
      </c>
      <c r="IK52" s="179">
        <f>COUNTIF(HE52:IH52,"1")</f>
        <v>0</v>
      </c>
      <c r="IL52" s="180">
        <f>IK52/(II52+IK52+IM52+IO52)</f>
        <v>0</v>
      </c>
      <c r="IM52" s="179">
        <f>COUNTIF(HE52:IH52,"0")</f>
        <v>0</v>
      </c>
      <c r="IN52" s="180">
        <f>IM52/(II52+IK52+IM52+IO52)</f>
        <v>0</v>
      </c>
      <c r="IO52" s="179">
        <f>COUNTIF(GP52:IH52,"KĐG")</f>
        <v>0</v>
      </c>
      <c r="IP52" s="180">
        <f>IO52/(II52+IK52+IM52+IO52)</f>
        <v>0</v>
      </c>
      <c r="IQ52" s="181">
        <f>(((II52*2)+(IK52*1)+(IM52*0)))/(II52+IK52+IM52)</f>
        <v>2</v>
      </c>
      <c r="IR52" s="185" t="str">
        <f>IF(IP52&gt;=50%,"KĐG",IF(IQ52&gt;=1.6,"Đạt mục tiêu",IF(IQ52&gt;=1,"Cần cố gắng","Chưa đạt")))</f>
        <v>Đạt mục tiêu</v>
      </c>
      <c r="IS52" s="185"/>
      <c r="IT52" s="70"/>
      <c r="IU52" s="70"/>
      <c r="IV52" s="70"/>
      <c r="IW52" s="70"/>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6"/>
      <c r="NT52" s="56"/>
      <c r="NU52" s="56"/>
      <c r="NV52" s="56"/>
      <c r="NW52" s="56"/>
      <c r="NX52" s="56"/>
      <c r="NY52" s="56"/>
      <c r="NZ52" s="56"/>
      <c r="OA52" s="56"/>
      <c r="OB52" s="56"/>
      <c r="OC52" s="56"/>
      <c r="OD52" s="56"/>
      <c r="OE52" s="56"/>
      <c r="OF52" s="56"/>
      <c r="OG52" s="56"/>
      <c r="OH52" s="56"/>
      <c r="OI52" s="56"/>
      <c r="OJ52" s="56"/>
      <c r="OK52" s="56"/>
      <c r="OL52" s="56"/>
      <c r="OM52" s="56"/>
      <c r="ON52" s="56"/>
      <c r="OO52" s="56"/>
      <c r="OP52" s="56"/>
      <c r="OQ52" s="56"/>
      <c r="OR52" s="56"/>
      <c r="OS52" s="56"/>
      <c r="OT52" s="56"/>
      <c r="OU52" s="56"/>
      <c r="OV52" s="56"/>
      <c r="OW52" s="56"/>
      <c r="OX52" s="56"/>
      <c r="OY52" s="56"/>
      <c r="OZ52" s="56"/>
      <c r="PA52" s="56"/>
    </row>
    <row r="53" spans="1:417" s="116" customFormat="1" ht="78.75" hidden="1" customHeight="1">
      <c r="A53" s="56"/>
      <c r="B53" s="56">
        <v>63</v>
      </c>
      <c r="C53" s="56">
        <v>22</v>
      </c>
      <c r="D53" s="126" t="s">
        <v>104</v>
      </c>
      <c r="E53" s="122" t="s">
        <v>6</v>
      </c>
      <c r="F53" s="126" t="s">
        <v>105</v>
      </c>
      <c r="G53" s="123" t="s">
        <v>6</v>
      </c>
      <c r="H53" s="122"/>
      <c r="I53" s="126" t="s">
        <v>105</v>
      </c>
      <c r="J53" s="126" t="s">
        <v>873</v>
      </c>
      <c r="K53" s="123"/>
      <c r="L53" s="183" t="s">
        <v>661</v>
      </c>
      <c r="M53" s="177" t="s">
        <v>501</v>
      </c>
      <c r="N53" s="51" t="s">
        <v>377</v>
      </c>
      <c r="O53" s="56" t="s">
        <v>350</v>
      </c>
      <c r="P53" s="56" t="s">
        <v>205</v>
      </c>
      <c r="Q53" s="56"/>
      <c r="R53" s="120"/>
      <c r="S53" s="120"/>
      <c r="T53" s="120"/>
      <c r="U53" s="120"/>
      <c r="V53" s="120"/>
      <c r="W53" s="120"/>
      <c r="X53" s="120" t="s">
        <v>205</v>
      </c>
      <c r="Y53" s="120"/>
      <c r="Z53" s="120"/>
      <c r="AA53" s="120"/>
      <c r="AB53" s="120"/>
      <c r="AC53" s="119">
        <f t="shared" si="46"/>
        <v>1</v>
      </c>
      <c r="AD53" s="229"/>
      <c r="AE53" s="229"/>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70"/>
      <c r="BU53" s="70"/>
      <c r="BV53" s="70"/>
      <c r="BW53" s="70"/>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70"/>
      <c r="DN53" s="70"/>
      <c r="DO53" s="70"/>
      <c r="DP53" s="70"/>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70"/>
      <c r="FG53" s="70"/>
      <c r="FH53" s="70"/>
      <c r="FI53" s="70"/>
      <c r="FJ53" s="70"/>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70"/>
      <c r="HA53" s="70"/>
      <c r="HB53" s="70"/>
      <c r="HC53" s="70"/>
      <c r="HD53" s="70"/>
      <c r="HE53" s="56">
        <v>2</v>
      </c>
      <c r="HF53" s="56">
        <v>2</v>
      </c>
      <c r="HG53" s="56">
        <v>2</v>
      </c>
      <c r="HH53" s="56">
        <v>2</v>
      </c>
      <c r="HI53" s="56">
        <v>2</v>
      </c>
      <c r="HJ53" s="56">
        <v>2</v>
      </c>
      <c r="HK53" s="56">
        <v>2</v>
      </c>
      <c r="HL53" s="56">
        <v>2</v>
      </c>
      <c r="HM53" s="56">
        <v>2</v>
      </c>
      <c r="HN53" s="56">
        <v>2</v>
      </c>
      <c r="HO53" s="56">
        <v>2</v>
      </c>
      <c r="HP53" s="56">
        <v>2</v>
      </c>
      <c r="HQ53" s="56">
        <v>2</v>
      </c>
      <c r="HR53" s="56">
        <v>2</v>
      </c>
      <c r="HS53" s="56">
        <v>2</v>
      </c>
      <c r="HT53" s="56">
        <v>2</v>
      </c>
      <c r="HU53" s="56">
        <v>2</v>
      </c>
      <c r="HV53" s="56">
        <v>2</v>
      </c>
      <c r="HW53" s="56">
        <v>2</v>
      </c>
      <c r="HX53" s="56"/>
      <c r="HY53" s="56"/>
      <c r="HZ53" s="56"/>
      <c r="IA53" s="56"/>
      <c r="IB53" s="56"/>
      <c r="IC53" s="56"/>
      <c r="ID53" s="56">
        <v>2</v>
      </c>
      <c r="IE53" s="56">
        <v>2</v>
      </c>
      <c r="IF53" s="56">
        <v>2</v>
      </c>
      <c r="IG53" s="56">
        <v>2</v>
      </c>
      <c r="IH53" s="56">
        <v>2</v>
      </c>
      <c r="II53" s="179">
        <f>COUNTIF(HE53:IH53,"2")</f>
        <v>24</v>
      </c>
      <c r="IJ53" s="180">
        <f>II53/(II53+IK53+IM53+IO53)</f>
        <v>1</v>
      </c>
      <c r="IK53" s="179">
        <f>COUNTIF(HE53:IH53,"1")</f>
        <v>0</v>
      </c>
      <c r="IL53" s="180">
        <f>IK53/(II53+IK53+IM53+IO53)</f>
        <v>0</v>
      </c>
      <c r="IM53" s="179">
        <f>COUNTIF(HE53:IH53,"0")</f>
        <v>0</v>
      </c>
      <c r="IN53" s="180">
        <f>IM53/(II53+IK53+IM53+IO53)</f>
        <v>0</v>
      </c>
      <c r="IO53" s="179">
        <f>COUNTIF(GP53:IH53,"KĐG")</f>
        <v>0</v>
      </c>
      <c r="IP53" s="180">
        <f>IO53/(II53+IK53+IM53+IO53)</f>
        <v>0</v>
      </c>
      <c r="IQ53" s="181">
        <f>(((II53*2)+(IK53*1)+(IM53*0)))/(II53+IK53+IM53)</f>
        <v>2</v>
      </c>
      <c r="IR53" s="185" t="str">
        <f>IF(IP53&gt;=50%,"KĐG",IF(IQ53&gt;=1.6,"Đạt mục tiêu",IF(IQ53&gt;=1,"Cần cố gắng","Chưa đạt")))</f>
        <v>Đạt mục tiêu</v>
      </c>
      <c r="IS53" s="185"/>
      <c r="IT53" s="70"/>
      <c r="IU53" s="70"/>
      <c r="IV53" s="70"/>
      <c r="IW53" s="70"/>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6"/>
      <c r="MG53" s="56"/>
      <c r="MH53" s="56"/>
      <c r="MI53" s="56"/>
      <c r="MJ53" s="56"/>
      <c r="MK53" s="56"/>
      <c r="ML53" s="56"/>
      <c r="MM53" s="56"/>
      <c r="MN53" s="56"/>
      <c r="MO53" s="56"/>
      <c r="MP53" s="56"/>
      <c r="MQ53" s="56"/>
      <c r="MR53" s="56"/>
      <c r="MS53" s="56"/>
      <c r="MT53" s="56"/>
      <c r="MU53" s="56"/>
      <c r="MV53" s="56"/>
      <c r="MW53" s="56"/>
      <c r="MX53" s="56"/>
      <c r="MY53" s="56"/>
      <c r="MZ53" s="56"/>
      <c r="NA53" s="56"/>
      <c r="NB53" s="56"/>
      <c r="NC53" s="56"/>
      <c r="ND53" s="56"/>
      <c r="NE53" s="56"/>
      <c r="NF53" s="56"/>
      <c r="NG53" s="56"/>
      <c r="NH53" s="56"/>
      <c r="NI53" s="56"/>
      <c r="NJ53" s="56"/>
      <c r="NK53" s="56"/>
      <c r="NL53" s="56"/>
      <c r="NM53" s="56"/>
      <c r="NN53" s="56"/>
      <c r="NO53" s="56"/>
      <c r="NP53" s="56"/>
      <c r="NQ53" s="56"/>
      <c r="NR53" s="56"/>
      <c r="NS53" s="56"/>
      <c r="NT53" s="56"/>
      <c r="NU53" s="56"/>
      <c r="NV53" s="56"/>
      <c r="NW53" s="56"/>
      <c r="NX53" s="56"/>
      <c r="NY53" s="56"/>
      <c r="NZ53" s="56"/>
      <c r="OA53" s="56"/>
      <c r="OB53" s="56"/>
      <c r="OC53" s="56"/>
      <c r="OD53" s="56"/>
      <c r="OE53" s="56"/>
      <c r="OF53" s="56"/>
      <c r="OG53" s="56"/>
      <c r="OH53" s="56"/>
      <c r="OI53" s="56"/>
      <c r="OJ53" s="56"/>
      <c r="OK53" s="56"/>
      <c r="OL53" s="56"/>
      <c r="OM53" s="56"/>
      <c r="ON53" s="56"/>
      <c r="OO53" s="56"/>
      <c r="OP53" s="56"/>
      <c r="OQ53" s="56"/>
      <c r="OR53" s="56"/>
      <c r="OS53" s="56"/>
      <c r="OT53" s="56"/>
      <c r="OU53" s="56"/>
      <c r="OV53" s="56"/>
      <c r="OW53" s="56"/>
      <c r="OX53" s="56"/>
      <c r="OY53" s="56"/>
      <c r="OZ53" s="56"/>
      <c r="PA53" s="56"/>
    </row>
    <row r="54" spans="1:417" ht="15.75" hidden="1" customHeight="1">
      <c r="A54" s="56"/>
      <c r="B54" s="2"/>
      <c r="C54" s="2"/>
      <c r="D54" s="311" t="s">
        <v>341</v>
      </c>
      <c r="E54" s="311"/>
      <c r="F54" s="311"/>
      <c r="G54" s="253"/>
      <c r="H54" s="254">
        <f>COUNTIF(H55:H64,"x")</f>
        <v>1</v>
      </c>
      <c r="I54" s="253"/>
      <c r="J54" s="253" t="s">
        <v>673</v>
      </c>
      <c r="K54" s="255"/>
      <c r="L54" s="258"/>
      <c r="M54" s="255"/>
      <c r="N54" s="176"/>
      <c r="O54" s="176"/>
      <c r="P54" s="114">
        <f>COUNTIF(P55:P64,"x")</f>
        <v>8</v>
      </c>
      <c r="Q54" s="56">
        <f>SUM(Q55:Q64)</f>
        <v>5</v>
      </c>
      <c r="R54" s="14">
        <f t="shared" ref="R54:AB54" si="53">COUNTIF(R55:R64,"x")</f>
        <v>0</v>
      </c>
      <c r="S54" s="114">
        <f t="shared" si="53"/>
        <v>0</v>
      </c>
      <c r="T54" s="114">
        <f t="shared" si="53"/>
        <v>0</v>
      </c>
      <c r="U54" s="114">
        <f t="shared" ref="U54" si="54">COUNTIF(U55:U64,"x")</f>
        <v>0</v>
      </c>
      <c r="V54" s="114">
        <f t="shared" si="53"/>
        <v>1</v>
      </c>
      <c r="W54" s="114">
        <f t="shared" si="53"/>
        <v>0</v>
      </c>
      <c r="X54" s="114">
        <f t="shared" si="53"/>
        <v>0</v>
      </c>
      <c r="Y54" s="114">
        <f t="shared" si="53"/>
        <v>5</v>
      </c>
      <c r="Z54" s="114">
        <f t="shared" si="53"/>
        <v>3</v>
      </c>
      <c r="AA54" s="114">
        <f t="shared" si="53"/>
        <v>1</v>
      </c>
      <c r="AB54" s="114">
        <f t="shared" si="53"/>
        <v>0</v>
      </c>
      <c r="AC54" s="114"/>
      <c r="AD54" s="2"/>
      <c r="AE54" s="2"/>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182"/>
      <c r="BK54" s="182"/>
      <c r="BL54" s="182"/>
      <c r="BM54" s="182"/>
      <c r="BN54" s="182"/>
      <c r="BO54" s="182"/>
      <c r="BP54" s="182"/>
      <c r="BQ54" s="182"/>
      <c r="BR54" s="182"/>
      <c r="BS54" s="185"/>
      <c r="BT54" s="70"/>
      <c r="BU54" s="70"/>
      <c r="BV54" s="70"/>
      <c r="BW54" s="70"/>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70"/>
      <c r="HA54" s="70"/>
      <c r="HB54" s="70"/>
      <c r="HC54" s="70"/>
      <c r="HD54" s="70"/>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179"/>
      <c r="IJ54" s="180"/>
      <c r="IK54" s="179"/>
      <c r="IL54" s="180"/>
      <c r="IM54" s="179"/>
      <c r="IN54" s="180"/>
      <c r="IO54" s="179"/>
      <c r="IP54" s="180"/>
      <c r="IQ54" s="181"/>
      <c r="IR54" s="185"/>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179"/>
      <c r="KC54" s="180"/>
      <c r="KD54" s="179"/>
      <c r="KE54" s="180"/>
      <c r="KF54" s="179"/>
      <c r="KG54" s="180"/>
      <c r="KH54" s="179"/>
      <c r="KI54" s="180"/>
      <c r="KJ54" s="181"/>
      <c r="KK54" s="185"/>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6"/>
      <c r="MG54" s="56"/>
      <c r="MH54" s="56"/>
      <c r="MI54" s="56"/>
      <c r="MJ54" s="56"/>
      <c r="MK54" s="56"/>
      <c r="ML54" s="56"/>
      <c r="MM54" s="56"/>
      <c r="MN54" s="56"/>
      <c r="MO54" s="56"/>
      <c r="MP54" s="56"/>
      <c r="MQ54" s="56"/>
      <c r="MR54" s="56"/>
      <c r="MS54" s="56"/>
      <c r="MT54" s="56"/>
      <c r="MU54" s="56"/>
      <c r="MV54" s="56"/>
      <c r="MW54" s="56"/>
      <c r="MX54" s="56"/>
      <c r="MY54" s="56"/>
      <c r="MZ54" s="56"/>
      <c r="NA54" s="56"/>
      <c r="NB54" s="56"/>
      <c r="NC54" s="56"/>
      <c r="ND54" s="56"/>
      <c r="NE54" s="56"/>
      <c r="NF54" s="56"/>
      <c r="NG54" s="56"/>
      <c r="NH54" s="56"/>
      <c r="NI54" s="56"/>
      <c r="NJ54" s="56"/>
      <c r="NK54" s="56"/>
      <c r="NL54" s="56"/>
      <c r="NM54" s="56"/>
      <c r="NN54" s="56"/>
      <c r="NO54" s="70"/>
      <c r="NP54" s="70"/>
      <c r="NQ54" s="56"/>
      <c r="NR54" s="56"/>
      <c r="NS54" s="56"/>
      <c r="NT54" s="56"/>
      <c r="NU54" s="56"/>
      <c r="NV54" s="56"/>
      <c r="NW54" s="56"/>
      <c r="NX54" s="56"/>
      <c r="NY54" s="56"/>
      <c r="NZ54" s="56"/>
      <c r="OA54" s="56"/>
      <c r="OB54" s="56"/>
      <c r="OC54" s="56"/>
      <c r="OD54" s="56"/>
      <c r="OE54" s="56"/>
      <c r="OF54" s="56"/>
      <c r="OG54" s="56"/>
      <c r="OH54" s="56"/>
      <c r="OI54" s="56"/>
      <c r="OJ54" s="56"/>
      <c r="OK54" s="56"/>
      <c r="OL54" s="56"/>
      <c r="OM54" s="56"/>
      <c r="ON54" s="56"/>
      <c r="OO54" s="56"/>
      <c r="OP54" s="56"/>
      <c r="OQ54" s="56"/>
      <c r="OR54" s="56"/>
      <c r="OS54" s="56"/>
      <c r="OT54" s="56"/>
      <c r="OU54" s="56"/>
      <c r="OV54" s="56"/>
      <c r="OW54" s="56"/>
      <c r="OX54" s="56"/>
      <c r="OY54" s="56"/>
      <c r="OZ54" s="56"/>
      <c r="PA54" s="2"/>
    </row>
    <row r="55" spans="1:417" s="116" customFormat="1" ht="55.5" hidden="1" customHeight="1">
      <c r="A55" s="56"/>
      <c r="B55" s="56">
        <v>72</v>
      </c>
      <c r="C55" s="56">
        <v>23</v>
      </c>
      <c r="D55" s="126" t="s">
        <v>106</v>
      </c>
      <c r="E55" s="122" t="s">
        <v>4</v>
      </c>
      <c r="F55" s="126" t="s">
        <v>684</v>
      </c>
      <c r="G55" s="123" t="s">
        <v>6</v>
      </c>
      <c r="H55" s="122"/>
      <c r="I55" s="126" t="s">
        <v>107</v>
      </c>
      <c r="J55" s="126" t="s">
        <v>1214</v>
      </c>
      <c r="K55" s="123"/>
      <c r="L55" s="183" t="s">
        <v>661</v>
      </c>
      <c r="M55" s="177" t="s">
        <v>501</v>
      </c>
      <c r="N55" s="51" t="s">
        <v>377</v>
      </c>
      <c r="O55" s="56" t="s">
        <v>350</v>
      </c>
      <c r="P55" s="56" t="s">
        <v>205</v>
      </c>
      <c r="Q55" s="56">
        <v>1</v>
      </c>
      <c r="R55" s="120"/>
      <c r="S55" s="120"/>
      <c r="T55" s="120"/>
      <c r="U55" s="120"/>
      <c r="V55" s="120" t="s">
        <v>205</v>
      </c>
      <c r="W55" s="120"/>
      <c r="X55" s="120"/>
      <c r="Y55" s="120"/>
      <c r="Z55" s="120"/>
      <c r="AA55" s="120"/>
      <c r="AB55" s="120"/>
      <c r="AC55" s="119">
        <f t="shared" ref="AC55:AC64" si="55">COUNTIF($R55:$AB55,"x")</f>
        <v>1</v>
      </c>
      <c r="AD55" s="229"/>
      <c r="AE55" s="229"/>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70"/>
      <c r="BU55" s="70"/>
      <c r="BV55" s="70"/>
      <c r="BW55" s="70"/>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70"/>
      <c r="DN55" s="70"/>
      <c r="DO55" s="70"/>
      <c r="DP55" s="70"/>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70"/>
      <c r="FG55" s="70"/>
      <c r="FH55" s="70"/>
      <c r="FI55" s="70"/>
      <c r="FJ55" s="70"/>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70"/>
      <c r="HA55" s="70"/>
      <c r="HB55" s="72" t="s">
        <v>553</v>
      </c>
      <c r="HC55" s="70"/>
      <c r="HD55" s="70"/>
      <c r="HE55" s="56">
        <v>2</v>
      </c>
      <c r="HF55" s="56">
        <v>2</v>
      </c>
      <c r="HG55" s="56">
        <v>1</v>
      </c>
      <c r="HH55" s="56">
        <v>2</v>
      </c>
      <c r="HI55" s="56">
        <v>2</v>
      </c>
      <c r="HJ55" s="56">
        <v>2</v>
      </c>
      <c r="HK55" s="56">
        <v>2</v>
      </c>
      <c r="HL55" s="56">
        <v>2</v>
      </c>
      <c r="HM55" s="56">
        <v>2</v>
      </c>
      <c r="HN55" s="56">
        <v>2</v>
      </c>
      <c r="HO55" s="56">
        <v>1</v>
      </c>
      <c r="HP55" s="56">
        <v>2</v>
      </c>
      <c r="HQ55" s="56">
        <v>2</v>
      </c>
      <c r="HR55" s="56">
        <v>2</v>
      </c>
      <c r="HS55" s="56">
        <v>2</v>
      </c>
      <c r="HT55" s="56">
        <v>2</v>
      </c>
      <c r="HU55" s="56">
        <v>1</v>
      </c>
      <c r="HV55" s="56">
        <v>2</v>
      </c>
      <c r="HW55" s="56">
        <v>2</v>
      </c>
      <c r="HX55" s="56"/>
      <c r="HY55" s="56"/>
      <c r="HZ55" s="56"/>
      <c r="IA55" s="56"/>
      <c r="IB55" s="56"/>
      <c r="IC55" s="56"/>
      <c r="ID55" s="56">
        <v>2</v>
      </c>
      <c r="IE55" s="56">
        <v>2</v>
      </c>
      <c r="IF55" s="56">
        <v>2</v>
      </c>
      <c r="IG55" s="56">
        <v>2</v>
      </c>
      <c r="IH55" s="56">
        <v>2</v>
      </c>
      <c r="II55" s="179">
        <f>COUNTIF(HE55:IH55,"2")</f>
        <v>21</v>
      </c>
      <c r="IJ55" s="180">
        <f>II55/(II55+IK55+IM55+IO55)</f>
        <v>0.875</v>
      </c>
      <c r="IK55" s="179">
        <f>COUNTIF(HE55:IH55,"1")</f>
        <v>3</v>
      </c>
      <c r="IL55" s="180">
        <f>IK55/(II55+IK55+IM55+IO55)</f>
        <v>0.125</v>
      </c>
      <c r="IM55" s="179">
        <f>COUNTIF(HE55:IH55,"0")</f>
        <v>0</v>
      </c>
      <c r="IN55" s="180">
        <f>IM55/(II55+IK55+IM55+IO55)</f>
        <v>0</v>
      </c>
      <c r="IO55" s="179">
        <f>COUNTIF(GP55:IH55,"KĐG")</f>
        <v>0</v>
      </c>
      <c r="IP55" s="180">
        <f>IO55/(II55+IK55+IM55+IO55)</f>
        <v>0</v>
      </c>
      <c r="IQ55" s="181">
        <f>(((II55*2)+(IK55*1)+(IM55*0)))/(II55+IK55+IM55)</f>
        <v>1.875</v>
      </c>
      <c r="IR55" s="185" t="str">
        <f>IF(IP55&gt;=50%,"KĐG",IF(IQ55&gt;=1.6,"Đạt mục tiêu",IF(IQ55&gt;=1,"Cần cố gắng","Chưa đạt")))</f>
        <v>Đạt mục tiêu</v>
      </c>
      <c r="IS55" s="185"/>
      <c r="IT55" s="70"/>
      <c r="IU55" s="70"/>
      <c r="IV55" s="70"/>
      <c r="IW55" s="70"/>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6"/>
      <c r="MG55" s="56"/>
      <c r="MH55" s="56"/>
      <c r="MI55" s="56"/>
      <c r="MJ55" s="56"/>
      <c r="MK55" s="56"/>
      <c r="ML55" s="56"/>
      <c r="MM55" s="56"/>
      <c r="MN55" s="56"/>
      <c r="MO55" s="56"/>
      <c r="MP55" s="56"/>
      <c r="MQ55" s="56"/>
      <c r="MR55" s="56"/>
      <c r="MS55" s="56"/>
      <c r="MT55" s="56"/>
      <c r="MU55" s="56"/>
      <c r="MV55" s="56"/>
      <c r="MW55" s="56"/>
      <c r="MX55" s="56"/>
      <c r="MY55" s="56"/>
      <c r="MZ55" s="56"/>
      <c r="NA55" s="56"/>
      <c r="NB55" s="56"/>
      <c r="NC55" s="56"/>
      <c r="ND55" s="56"/>
      <c r="NE55" s="56"/>
      <c r="NF55" s="56"/>
      <c r="NG55" s="56"/>
      <c r="NH55" s="56"/>
      <c r="NI55" s="56"/>
      <c r="NJ55" s="56"/>
      <c r="NK55" s="56"/>
      <c r="NL55" s="56"/>
      <c r="NM55" s="56"/>
      <c r="NN55" s="56"/>
      <c r="NO55" s="56"/>
      <c r="NP55" s="56"/>
      <c r="NQ55" s="56"/>
      <c r="NR55" s="56"/>
      <c r="NS55" s="56"/>
      <c r="NT55" s="56"/>
      <c r="NU55" s="56"/>
      <c r="NV55" s="56"/>
      <c r="NW55" s="56"/>
      <c r="NX55" s="56"/>
      <c r="NY55" s="56"/>
      <c r="NZ55" s="56"/>
      <c r="OA55" s="56"/>
      <c r="OB55" s="56"/>
      <c r="OC55" s="56"/>
      <c r="OD55" s="56"/>
      <c r="OE55" s="56"/>
      <c r="OF55" s="56"/>
      <c r="OG55" s="56"/>
      <c r="OH55" s="56"/>
      <c r="OI55" s="56"/>
      <c r="OJ55" s="56"/>
      <c r="OK55" s="56"/>
      <c r="OL55" s="56"/>
      <c r="OM55" s="56"/>
      <c r="ON55" s="56"/>
      <c r="OO55" s="56"/>
      <c r="OP55" s="56"/>
      <c r="OQ55" s="56"/>
      <c r="OR55" s="56"/>
      <c r="OS55" s="56"/>
      <c r="OT55" s="56"/>
      <c r="OU55" s="56"/>
      <c r="OV55" s="56"/>
      <c r="OW55" s="56"/>
      <c r="OX55" s="56"/>
      <c r="OY55" s="56"/>
      <c r="OZ55" s="56"/>
      <c r="PA55" s="56"/>
    </row>
    <row r="56" spans="1:417" s="116" customFormat="1" ht="252" hidden="1" customHeight="1">
      <c r="A56" s="56"/>
      <c r="B56" s="56">
        <v>78</v>
      </c>
      <c r="C56" s="56">
        <v>24</v>
      </c>
      <c r="D56" s="126" t="s">
        <v>695</v>
      </c>
      <c r="E56" s="122" t="s">
        <v>6</v>
      </c>
      <c r="F56" s="126" t="s">
        <v>110</v>
      </c>
      <c r="G56" s="123" t="s">
        <v>6</v>
      </c>
      <c r="H56" s="122"/>
      <c r="I56" s="126" t="s">
        <v>110</v>
      </c>
      <c r="J56" s="126" t="s">
        <v>860</v>
      </c>
      <c r="K56" s="159" t="s">
        <v>828</v>
      </c>
      <c r="L56" s="183" t="s">
        <v>661</v>
      </c>
      <c r="M56" s="177" t="s">
        <v>501</v>
      </c>
      <c r="N56" s="51" t="s">
        <v>377</v>
      </c>
      <c r="O56" s="56" t="s">
        <v>350</v>
      </c>
      <c r="P56" s="56" t="s">
        <v>205</v>
      </c>
      <c r="Q56" s="56"/>
      <c r="R56" s="120"/>
      <c r="S56" s="120"/>
      <c r="T56" s="120"/>
      <c r="U56" s="120"/>
      <c r="V56" s="120"/>
      <c r="W56" s="120"/>
      <c r="X56" s="120"/>
      <c r="Y56" s="120" t="s">
        <v>205</v>
      </c>
      <c r="Z56" s="120"/>
      <c r="AA56" s="120"/>
      <c r="AB56" s="120"/>
      <c r="AC56" s="119">
        <f t="shared" si="55"/>
        <v>1</v>
      </c>
      <c r="AD56" s="229"/>
      <c r="AE56" s="229"/>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70"/>
      <c r="BU56" s="70"/>
      <c r="BV56" s="70"/>
      <c r="BW56" s="70"/>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70"/>
      <c r="DN56" s="70"/>
      <c r="DO56" s="70"/>
      <c r="DP56" s="70"/>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70"/>
      <c r="FG56" s="70"/>
      <c r="FH56" s="70"/>
      <c r="FI56" s="70"/>
      <c r="FJ56" s="70"/>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72" t="s">
        <v>552</v>
      </c>
      <c r="HA56" s="70"/>
      <c r="HB56" s="70"/>
      <c r="HC56" s="70"/>
      <c r="HD56" s="70"/>
      <c r="HE56" s="56">
        <v>2</v>
      </c>
      <c r="HF56" s="56">
        <v>2</v>
      </c>
      <c r="HG56" s="56">
        <v>1</v>
      </c>
      <c r="HH56" s="56">
        <v>2</v>
      </c>
      <c r="HI56" s="56">
        <v>2</v>
      </c>
      <c r="HJ56" s="56">
        <v>2</v>
      </c>
      <c r="HK56" s="56">
        <v>2</v>
      </c>
      <c r="HL56" s="56">
        <v>2</v>
      </c>
      <c r="HM56" s="56">
        <v>2</v>
      </c>
      <c r="HN56" s="56">
        <v>2</v>
      </c>
      <c r="HO56" s="56">
        <v>1</v>
      </c>
      <c r="HP56" s="56">
        <v>2</v>
      </c>
      <c r="HQ56" s="56">
        <v>1</v>
      </c>
      <c r="HR56" s="56">
        <v>2</v>
      </c>
      <c r="HS56" s="56">
        <v>2</v>
      </c>
      <c r="HT56" s="56">
        <v>2</v>
      </c>
      <c r="HU56" s="56">
        <v>2</v>
      </c>
      <c r="HV56" s="56">
        <v>2</v>
      </c>
      <c r="HW56" s="56">
        <v>2</v>
      </c>
      <c r="HX56" s="56"/>
      <c r="HY56" s="56"/>
      <c r="HZ56" s="56"/>
      <c r="IA56" s="56"/>
      <c r="IB56" s="56"/>
      <c r="IC56" s="56"/>
      <c r="ID56" s="56">
        <v>2</v>
      </c>
      <c r="IE56" s="56">
        <v>2</v>
      </c>
      <c r="IF56" s="56">
        <v>2</v>
      </c>
      <c r="IG56" s="56">
        <v>2</v>
      </c>
      <c r="IH56" s="56">
        <v>2</v>
      </c>
      <c r="II56" s="179">
        <f>COUNTIF(HE56:IH56,"2")</f>
        <v>21</v>
      </c>
      <c r="IJ56" s="180">
        <f>II56/(II56+IK56+IM56+IO56)</f>
        <v>0.875</v>
      </c>
      <c r="IK56" s="179">
        <f>COUNTIF(HE56:IH56,"1")</f>
        <v>3</v>
      </c>
      <c r="IL56" s="180">
        <f>IK56/(II56+IK56+IM56+IO56)</f>
        <v>0.125</v>
      </c>
      <c r="IM56" s="179">
        <f>COUNTIF(HE56:IH56,"0")</f>
        <v>0</v>
      </c>
      <c r="IN56" s="180">
        <f>IM56/(II56+IK56+IM56+IO56)</f>
        <v>0</v>
      </c>
      <c r="IO56" s="179">
        <f>COUNTIF(GP56:IH56,"KĐG")</f>
        <v>0</v>
      </c>
      <c r="IP56" s="180">
        <f>IO56/(II56+IK56+IM56+IO56)</f>
        <v>0</v>
      </c>
      <c r="IQ56" s="181">
        <f>(((II56*2)+(IK56*1)+(IM56*0)))/(II56+IK56+IM56)</f>
        <v>1.875</v>
      </c>
      <c r="IR56" s="185" t="str">
        <f>IF(IP56&gt;=50%,"KĐG",IF(IQ56&gt;=1.6,"Đạt mục tiêu",IF(IQ56&gt;=1,"Cần cố gắng","Chưa đạt")))</f>
        <v>Đạt mục tiêu</v>
      </c>
      <c r="IS56" s="185"/>
      <c r="IT56" s="70"/>
      <c r="IU56" s="70"/>
      <c r="IV56" s="70"/>
      <c r="IW56" s="70"/>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6"/>
      <c r="MG56" s="56"/>
      <c r="MH56" s="56"/>
      <c r="MI56" s="56"/>
      <c r="MJ56" s="56"/>
      <c r="MK56" s="56"/>
      <c r="ML56" s="56"/>
      <c r="MM56" s="56"/>
      <c r="MN56" s="56"/>
      <c r="MO56" s="56"/>
      <c r="MP56" s="56"/>
      <c r="MQ56" s="56"/>
      <c r="MR56" s="56"/>
      <c r="MS56" s="56"/>
      <c r="MT56" s="56"/>
      <c r="MU56" s="56"/>
      <c r="MV56" s="56"/>
      <c r="MW56" s="56"/>
      <c r="MX56" s="56"/>
      <c r="MY56" s="56"/>
      <c r="MZ56" s="56"/>
      <c r="NA56" s="56"/>
      <c r="NB56" s="56"/>
      <c r="NC56" s="56"/>
      <c r="ND56" s="56"/>
      <c r="NE56" s="56"/>
      <c r="NF56" s="56"/>
      <c r="NG56" s="56"/>
      <c r="NH56" s="56"/>
      <c r="NI56" s="56"/>
      <c r="NJ56" s="56"/>
      <c r="NK56" s="56"/>
      <c r="NL56" s="56"/>
      <c r="NM56" s="56"/>
      <c r="NN56" s="56"/>
      <c r="NO56" s="56"/>
      <c r="NP56" s="56"/>
      <c r="NQ56" s="56"/>
      <c r="NR56" s="56"/>
      <c r="NS56" s="56"/>
      <c r="NT56" s="56"/>
      <c r="NU56" s="56"/>
      <c r="NV56" s="56"/>
      <c r="NW56" s="56"/>
      <c r="NX56" s="56"/>
      <c r="NY56" s="56"/>
      <c r="NZ56" s="56"/>
      <c r="OA56" s="56"/>
      <c r="OB56" s="56"/>
      <c r="OC56" s="56"/>
      <c r="OD56" s="56"/>
      <c r="OE56" s="56"/>
      <c r="OF56" s="56"/>
      <c r="OG56" s="56"/>
      <c r="OH56" s="56"/>
      <c r="OI56" s="56"/>
      <c r="OJ56" s="56"/>
      <c r="OK56" s="56"/>
      <c r="OL56" s="56"/>
      <c r="OM56" s="56"/>
      <c r="ON56" s="56"/>
      <c r="OO56" s="56"/>
      <c r="OP56" s="56"/>
      <c r="OQ56" s="56"/>
      <c r="OR56" s="56"/>
      <c r="OS56" s="56"/>
      <c r="OT56" s="56"/>
      <c r="OU56" s="56"/>
      <c r="OV56" s="56"/>
      <c r="OW56" s="56"/>
      <c r="OX56" s="56"/>
      <c r="OY56" s="56"/>
      <c r="OZ56" s="56"/>
      <c r="PA56" s="56"/>
    </row>
    <row r="57" spans="1:417" s="116" customFormat="1" ht="84" hidden="1" customHeight="1">
      <c r="A57" s="56"/>
      <c r="B57" s="56">
        <v>81</v>
      </c>
      <c r="C57" s="56">
        <v>25</v>
      </c>
      <c r="D57" s="126" t="s">
        <v>696</v>
      </c>
      <c r="E57" s="122" t="s">
        <v>6</v>
      </c>
      <c r="F57" s="126" t="s">
        <v>111</v>
      </c>
      <c r="G57" s="123" t="s">
        <v>6</v>
      </c>
      <c r="H57" s="122"/>
      <c r="I57" s="126" t="s">
        <v>111</v>
      </c>
      <c r="J57" s="126" t="s">
        <v>861</v>
      </c>
      <c r="K57" s="159" t="s">
        <v>829</v>
      </c>
      <c r="L57" s="183" t="s">
        <v>661</v>
      </c>
      <c r="M57" s="177" t="s">
        <v>501</v>
      </c>
      <c r="N57" s="51" t="s">
        <v>377</v>
      </c>
      <c r="O57" s="56" t="s">
        <v>350</v>
      </c>
      <c r="P57" s="56" t="s">
        <v>205</v>
      </c>
      <c r="Q57" s="56"/>
      <c r="R57" s="120"/>
      <c r="S57" s="120"/>
      <c r="T57" s="120"/>
      <c r="U57" s="120"/>
      <c r="V57" s="120"/>
      <c r="W57" s="120"/>
      <c r="X57" s="120"/>
      <c r="Y57" s="120" t="s">
        <v>205</v>
      </c>
      <c r="Z57" s="120"/>
      <c r="AA57" s="120"/>
      <c r="AB57" s="120"/>
      <c r="AC57" s="119">
        <f t="shared" si="55"/>
        <v>1</v>
      </c>
      <c r="AD57" s="229"/>
      <c r="AE57" s="229"/>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70"/>
      <c r="BU57" s="70"/>
      <c r="BV57" s="70"/>
      <c r="BW57" s="70"/>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70"/>
      <c r="DN57" s="70"/>
      <c r="DO57" s="70"/>
      <c r="DP57" s="70"/>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70"/>
      <c r="FG57" s="70"/>
      <c r="FH57" s="70"/>
      <c r="FI57" s="70"/>
      <c r="FJ57" s="70"/>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72" t="s">
        <v>552</v>
      </c>
      <c r="HA57" s="72"/>
      <c r="HB57" s="70"/>
      <c r="HC57" s="70"/>
      <c r="HD57" s="70"/>
      <c r="HE57" s="56">
        <v>2</v>
      </c>
      <c r="HF57" s="56">
        <v>2</v>
      </c>
      <c r="HG57" s="56">
        <v>2</v>
      </c>
      <c r="HH57" s="56">
        <v>2</v>
      </c>
      <c r="HI57" s="56">
        <v>2</v>
      </c>
      <c r="HJ57" s="56">
        <v>2</v>
      </c>
      <c r="HK57" s="56">
        <v>2</v>
      </c>
      <c r="HL57" s="56">
        <v>2</v>
      </c>
      <c r="HM57" s="56">
        <v>2</v>
      </c>
      <c r="HN57" s="56">
        <v>2</v>
      </c>
      <c r="HO57" s="56">
        <v>2</v>
      </c>
      <c r="HP57" s="56">
        <v>2</v>
      </c>
      <c r="HQ57" s="56">
        <v>2</v>
      </c>
      <c r="HR57" s="56">
        <v>2</v>
      </c>
      <c r="HS57" s="56">
        <v>2</v>
      </c>
      <c r="HT57" s="56">
        <v>2</v>
      </c>
      <c r="HU57" s="56">
        <v>2</v>
      </c>
      <c r="HV57" s="56">
        <v>2</v>
      </c>
      <c r="HW57" s="56">
        <v>2</v>
      </c>
      <c r="HX57" s="56"/>
      <c r="HY57" s="56"/>
      <c r="HZ57" s="56"/>
      <c r="IA57" s="56"/>
      <c r="IB57" s="56"/>
      <c r="IC57" s="56"/>
      <c r="ID57" s="56">
        <v>2</v>
      </c>
      <c r="IE57" s="56">
        <v>2</v>
      </c>
      <c r="IF57" s="56">
        <v>2</v>
      </c>
      <c r="IG57" s="56">
        <v>2</v>
      </c>
      <c r="IH57" s="56">
        <v>2</v>
      </c>
      <c r="II57" s="179">
        <f>COUNTIF(HE57:IH57,"2")</f>
        <v>24</v>
      </c>
      <c r="IJ57" s="180">
        <f>II57/(II57+IK57+IM57+IO57)</f>
        <v>1</v>
      </c>
      <c r="IK57" s="179">
        <f>COUNTIF(HE57:IH57,"1")</f>
        <v>0</v>
      </c>
      <c r="IL57" s="180">
        <f>IK57/(II57+IK57+IM57+IO57)</f>
        <v>0</v>
      </c>
      <c r="IM57" s="179">
        <f>COUNTIF(HE57:IH57,"0")</f>
        <v>0</v>
      </c>
      <c r="IN57" s="180">
        <f>IM57/(II57+IK57+IM57+IO57)</f>
        <v>0</v>
      </c>
      <c r="IO57" s="179">
        <f>COUNTIF(GP57:IH57,"KĐG")</f>
        <v>0</v>
      </c>
      <c r="IP57" s="180">
        <f>IO57/(II57+IK57+IM57+IO57)</f>
        <v>0</v>
      </c>
      <c r="IQ57" s="181">
        <f>(((II57*2)+(IK57*1)+(IM57*0)))/(II57+IK57+IM57)</f>
        <v>2</v>
      </c>
      <c r="IR57" s="185" t="str">
        <f>IF(IP57&gt;=50%,"KĐG",IF(IQ57&gt;=1.6,"Đạt mục tiêu",IF(IQ57&gt;=1,"Cần cố gắng","Chưa đạt")))</f>
        <v>Đạt mục tiêu</v>
      </c>
      <c r="IS57" s="185"/>
      <c r="IT57" s="70"/>
      <c r="IU57" s="70"/>
      <c r="IV57" s="70"/>
      <c r="IW57" s="70"/>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6"/>
      <c r="MG57" s="56"/>
      <c r="MH57" s="56"/>
      <c r="MI57" s="56"/>
      <c r="MJ57" s="56"/>
      <c r="MK57" s="56"/>
      <c r="ML57" s="56"/>
      <c r="MM57" s="56"/>
      <c r="MN57" s="56"/>
      <c r="MO57" s="56"/>
      <c r="MP57" s="56"/>
      <c r="MQ57" s="56"/>
      <c r="MR57" s="56"/>
      <c r="MS57" s="56"/>
      <c r="MT57" s="56"/>
      <c r="MU57" s="56"/>
      <c r="MV57" s="56"/>
      <c r="MW57" s="56"/>
      <c r="MX57" s="56"/>
      <c r="MY57" s="56"/>
      <c r="MZ57" s="56"/>
      <c r="NA57" s="56"/>
      <c r="NB57" s="56"/>
      <c r="NC57" s="56"/>
      <c r="ND57" s="56"/>
      <c r="NE57" s="56"/>
      <c r="NF57" s="56"/>
      <c r="NG57" s="56"/>
      <c r="NH57" s="56"/>
      <c r="NI57" s="56"/>
      <c r="NJ57" s="56"/>
      <c r="NK57" s="56"/>
      <c r="NL57" s="56"/>
      <c r="NM57" s="56"/>
      <c r="NN57" s="56"/>
      <c r="NO57" s="56"/>
      <c r="NP57" s="56"/>
      <c r="NQ57" s="56"/>
      <c r="NR57" s="56"/>
      <c r="NS57" s="56"/>
      <c r="NT57" s="56"/>
      <c r="NU57" s="56"/>
      <c r="NV57" s="56"/>
      <c r="NW57" s="56"/>
      <c r="NX57" s="56"/>
      <c r="NY57" s="56"/>
      <c r="NZ57" s="56"/>
      <c r="OA57" s="56"/>
      <c r="OB57" s="56"/>
      <c r="OC57" s="56"/>
      <c r="OD57" s="56"/>
      <c r="OE57" s="56"/>
      <c r="OF57" s="56"/>
      <c r="OG57" s="56"/>
      <c r="OH57" s="56"/>
      <c r="OI57" s="56"/>
      <c r="OJ57" s="56"/>
      <c r="OK57" s="56"/>
      <c r="OL57" s="56"/>
      <c r="OM57" s="56"/>
      <c r="ON57" s="56"/>
      <c r="OO57" s="56"/>
      <c r="OP57" s="56"/>
      <c r="OQ57" s="56"/>
      <c r="OR57" s="56"/>
      <c r="OS57" s="56"/>
      <c r="OT57" s="56"/>
      <c r="OU57" s="56"/>
      <c r="OV57" s="56"/>
      <c r="OW57" s="56"/>
      <c r="OX57" s="56"/>
      <c r="OY57" s="56"/>
      <c r="OZ57" s="56"/>
      <c r="PA57" s="56"/>
    </row>
    <row r="58" spans="1:417" s="116" customFormat="1" ht="84" hidden="1" customHeight="1">
      <c r="A58" s="56"/>
      <c r="B58" s="56">
        <v>82</v>
      </c>
      <c r="C58" s="56">
        <v>26</v>
      </c>
      <c r="D58" s="126" t="s">
        <v>108</v>
      </c>
      <c r="E58" s="122" t="s">
        <v>4</v>
      </c>
      <c r="F58" s="126" t="s">
        <v>109</v>
      </c>
      <c r="G58" s="123" t="s">
        <v>12</v>
      </c>
      <c r="H58" s="122"/>
      <c r="I58" s="126" t="s">
        <v>109</v>
      </c>
      <c r="J58" s="126" t="s">
        <v>865</v>
      </c>
      <c r="K58" s="159" t="s">
        <v>830</v>
      </c>
      <c r="L58" s="183" t="s">
        <v>661</v>
      </c>
      <c r="M58" s="177" t="s">
        <v>501</v>
      </c>
      <c r="N58" s="51" t="s">
        <v>377</v>
      </c>
      <c r="O58" s="56" t="s">
        <v>350</v>
      </c>
      <c r="P58" s="56" t="s">
        <v>205</v>
      </c>
      <c r="Q58" s="56">
        <v>1</v>
      </c>
      <c r="R58" s="120"/>
      <c r="S58" s="120"/>
      <c r="T58" s="120"/>
      <c r="U58" s="120"/>
      <c r="V58" s="120"/>
      <c r="W58" s="120"/>
      <c r="X58" s="120"/>
      <c r="Y58" s="120" t="s">
        <v>205</v>
      </c>
      <c r="Z58" s="120"/>
      <c r="AA58" s="120"/>
      <c r="AB58" s="120"/>
      <c r="AC58" s="119">
        <f t="shared" si="55"/>
        <v>1</v>
      </c>
      <c r="AD58" s="229"/>
      <c r="AE58" s="229"/>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70"/>
      <c r="BU58" s="70"/>
      <c r="BV58" s="70"/>
      <c r="BW58" s="70"/>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70"/>
      <c r="DN58" s="70"/>
      <c r="DO58" s="70"/>
      <c r="DP58" s="70"/>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70"/>
      <c r="FG58" s="70"/>
      <c r="FH58" s="70"/>
      <c r="FI58" s="70"/>
      <c r="FJ58" s="70"/>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70"/>
      <c r="HA58" s="70"/>
      <c r="HB58" s="70"/>
      <c r="HC58" s="70"/>
      <c r="HD58" s="70"/>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72" t="s">
        <v>552</v>
      </c>
      <c r="IU58" s="56"/>
      <c r="IV58" s="72"/>
      <c r="IW58" s="56"/>
      <c r="IX58" s="56">
        <v>2</v>
      </c>
      <c r="IY58" s="56">
        <v>2</v>
      </c>
      <c r="IZ58" s="56">
        <v>2</v>
      </c>
      <c r="JA58" s="56">
        <v>2</v>
      </c>
      <c r="JB58" s="56">
        <v>2</v>
      </c>
      <c r="JC58" s="56">
        <v>2</v>
      </c>
      <c r="JD58" s="56">
        <v>2</v>
      </c>
      <c r="JE58" s="56">
        <v>1</v>
      </c>
      <c r="JF58" s="56">
        <v>2</v>
      </c>
      <c r="JG58" s="56">
        <v>2</v>
      </c>
      <c r="JH58" s="56">
        <v>2</v>
      </c>
      <c r="JI58" s="56">
        <v>2</v>
      </c>
      <c r="JJ58" s="56">
        <v>1</v>
      </c>
      <c r="JK58" s="56">
        <v>2</v>
      </c>
      <c r="JL58" s="56">
        <v>2</v>
      </c>
      <c r="JM58" s="56">
        <v>2</v>
      </c>
      <c r="JN58" s="56">
        <v>2</v>
      </c>
      <c r="JO58" s="56">
        <v>2</v>
      </c>
      <c r="JP58" s="56">
        <v>2</v>
      </c>
      <c r="JQ58" s="56">
        <v>2</v>
      </c>
      <c r="JR58" s="56">
        <v>2</v>
      </c>
      <c r="JS58" s="56">
        <v>2</v>
      </c>
      <c r="JT58" s="56">
        <v>2</v>
      </c>
      <c r="JU58" s="56">
        <v>2</v>
      </c>
      <c r="JV58" s="56">
        <v>2</v>
      </c>
      <c r="JW58" s="56">
        <v>2</v>
      </c>
      <c r="JX58" s="56">
        <v>2</v>
      </c>
      <c r="JY58" s="56">
        <v>2</v>
      </c>
      <c r="JZ58" s="56">
        <v>2</v>
      </c>
      <c r="KA58" s="56">
        <v>2</v>
      </c>
      <c r="KB58" s="179">
        <f t="shared" ref="KB58:KB64" si="56">COUNTIF(IX58:KA58,"2")</f>
        <v>28</v>
      </c>
      <c r="KC58" s="180">
        <f t="shared" ref="KC58:KC64" si="57">KB58/(KB58+KD58+KF58+KH58)</f>
        <v>0.93333333333333335</v>
      </c>
      <c r="KD58" s="179">
        <f t="shared" ref="KD58:KD64" si="58">COUNTIF(IX58:KA58,"1")</f>
        <v>2</v>
      </c>
      <c r="KE58" s="180">
        <f t="shared" ref="KE58:KE64" si="59">KD58/(KB58+KD58+KF58+KH58)</f>
        <v>6.6666666666666666E-2</v>
      </c>
      <c r="KF58" s="179">
        <f t="shared" ref="KF58:KF64" si="60">COUNTIF(IX58:KA58,"0")</f>
        <v>0</v>
      </c>
      <c r="KG58" s="180">
        <f t="shared" ref="KG58:KG64" si="61">KF58/(KB58+KD58+KF58+KH58)</f>
        <v>0</v>
      </c>
      <c r="KH58" s="179">
        <f>COUNTIF(IJ58:KA58,"KĐG")</f>
        <v>0</v>
      </c>
      <c r="KI58" s="180">
        <f t="shared" ref="KI58:KI64" si="62">KH58/(KB58+KD58+KF58+KH58)</f>
        <v>0</v>
      </c>
      <c r="KJ58" s="181">
        <f t="shared" ref="KJ58:KJ64" si="63">(((KB58*2)+(KD58*1)+(KF58*0)))/(KB58+KD58+KF58)</f>
        <v>1.9333333333333333</v>
      </c>
      <c r="KK58" s="182" t="str">
        <f t="shared" ref="KK58:KK64" si="64">IF(KI58&gt;=50%,"KĐG",IF(KJ58&gt;=1.6,"Đạt mục tiêu",IF(KJ58&gt;=1,"Cần cố gắng","Chưa đạt")))</f>
        <v>Đạt mục tiêu</v>
      </c>
      <c r="KL58" s="56"/>
      <c r="KM58" s="56"/>
      <c r="KN58" s="56"/>
      <c r="KO58" s="56"/>
      <c r="KP58" s="56"/>
      <c r="KQ58" s="56"/>
      <c r="KR58" s="56"/>
      <c r="KS58" s="56"/>
      <c r="KT58" s="56"/>
      <c r="KU58" s="56"/>
      <c r="KV58" s="56"/>
      <c r="KW58" s="56"/>
      <c r="KX58" s="56"/>
      <c r="KY58" s="56"/>
      <c r="KZ58" s="56"/>
      <c r="LA58" s="56"/>
      <c r="LB58" s="56"/>
      <c r="LC58" s="56"/>
      <c r="LD58" s="56"/>
      <c r="LE58" s="56"/>
      <c r="LF58" s="56"/>
      <c r="LG58" s="56"/>
      <c r="LH58" s="56"/>
      <c r="LI58" s="56"/>
      <c r="LJ58" s="56"/>
      <c r="LK58" s="56"/>
      <c r="LL58" s="56"/>
      <c r="LM58" s="56"/>
      <c r="LN58" s="56"/>
      <c r="LO58" s="56"/>
      <c r="LP58" s="56"/>
      <c r="LQ58" s="56"/>
      <c r="LR58" s="56"/>
      <c r="LS58" s="56"/>
      <c r="LT58" s="56"/>
      <c r="LU58" s="56"/>
      <c r="LV58" s="56"/>
      <c r="LW58" s="56"/>
      <c r="LX58" s="56"/>
      <c r="LY58" s="56"/>
      <c r="LZ58" s="56"/>
      <c r="MA58" s="56"/>
      <c r="MB58" s="56"/>
      <c r="MC58" s="56"/>
      <c r="MD58" s="56"/>
      <c r="ME58" s="56"/>
      <c r="MF58" s="56"/>
      <c r="MG58" s="56"/>
      <c r="MH58" s="56"/>
      <c r="MI58" s="56"/>
      <c r="MJ58" s="56"/>
      <c r="MK58" s="56"/>
      <c r="ML58" s="56"/>
      <c r="MM58" s="56"/>
      <c r="MN58" s="56"/>
      <c r="MO58" s="56"/>
      <c r="MP58" s="56"/>
      <c r="MQ58" s="56"/>
      <c r="MR58" s="56"/>
      <c r="MS58" s="56"/>
      <c r="MT58" s="56"/>
      <c r="MU58" s="56"/>
      <c r="MV58" s="56"/>
      <c r="MW58" s="56"/>
      <c r="MX58" s="56"/>
      <c r="MY58" s="56"/>
      <c r="MZ58" s="56"/>
      <c r="NA58" s="56"/>
      <c r="NB58" s="56"/>
      <c r="NC58" s="56"/>
      <c r="ND58" s="56"/>
      <c r="NE58" s="56"/>
      <c r="NF58" s="56"/>
      <c r="NG58" s="56"/>
      <c r="NH58" s="56"/>
      <c r="NI58" s="56"/>
      <c r="NJ58" s="56"/>
      <c r="NK58" s="56"/>
      <c r="NL58" s="56"/>
      <c r="NM58" s="56"/>
      <c r="NN58" s="56"/>
      <c r="NO58" s="56"/>
      <c r="NP58" s="56"/>
      <c r="NQ58" s="56"/>
      <c r="NR58" s="56"/>
      <c r="NS58" s="56"/>
      <c r="NT58" s="56"/>
      <c r="NU58" s="56"/>
      <c r="NV58" s="56"/>
      <c r="NW58" s="56"/>
      <c r="NX58" s="56"/>
      <c r="NY58" s="56"/>
      <c r="NZ58" s="56"/>
      <c r="OA58" s="56"/>
      <c r="OB58" s="56"/>
      <c r="OC58" s="56"/>
      <c r="OD58" s="56"/>
      <c r="OE58" s="56"/>
      <c r="OF58" s="56"/>
      <c r="OG58" s="56"/>
      <c r="OH58" s="56"/>
      <c r="OI58" s="56"/>
      <c r="OJ58" s="56"/>
      <c r="OK58" s="56"/>
      <c r="OL58" s="56"/>
      <c r="OM58" s="56"/>
      <c r="ON58" s="56"/>
      <c r="OO58" s="56"/>
      <c r="OP58" s="56"/>
      <c r="OQ58" s="56"/>
      <c r="OR58" s="56"/>
      <c r="OS58" s="56"/>
      <c r="OT58" s="56"/>
      <c r="OU58" s="56"/>
      <c r="OV58" s="56"/>
      <c r="OW58" s="56"/>
      <c r="OX58" s="56"/>
      <c r="OY58" s="56"/>
      <c r="OZ58" s="56"/>
      <c r="PA58" s="56"/>
    </row>
    <row r="59" spans="1:417" s="116" customFormat="1" ht="84" hidden="1" customHeight="1">
      <c r="A59" s="56"/>
      <c r="B59" s="310">
        <v>85</v>
      </c>
      <c r="C59" s="310">
        <v>27</v>
      </c>
      <c r="D59" s="318" t="s">
        <v>112</v>
      </c>
      <c r="E59" s="325" t="s">
        <v>4</v>
      </c>
      <c r="F59" s="318" t="s">
        <v>113</v>
      </c>
      <c r="G59" s="328" t="s">
        <v>5</v>
      </c>
      <c r="H59" s="325"/>
      <c r="I59" s="318" t="s">
        <v>113</v>
      </c>
      <c r="J59" s="126" t="s">
        <v>862</v>
      </c>
      <c r="K59" s="127" t="s">
        <v>832</v>
      </c>
      <c r="L59" s="183" t="s">
        <v>661</v>
      </c>
      <c r="M59" s="177" t="s">
        <v>501</v>
      </c>
      <c r="N59" s="51" t="s">
        <v>377</v>
      </c>
      <c r="O59" s="56" t="s">
        <v>350</v>
      </c>
      <c r="P59" s="310" t="s">
        <v>205</v>
      </c>
      <c r="Q59" s="310"/>
      <c r="R59" s="120"/>
      <c r="S59" s="120"/>
      <c r="T59" s="120"/>
      <c r="U59" s="120"/>
      <c r="V59" s="120"/>
      <c r="W59" s="120"/>
      <c r="X59" s="120"/>
      <c r="Y59" s="120" t="s">
        <v>205</v>
      </c>
      <c r="Z59" s="120"/>
      <c r="AA59" s="120"/>
      <c r="AB59" s="120"/>
      <c r="AC59" s="119">
        <f t="shared" si="55"/>
        <v>1</v>
      </c>
      <c r="AD59" s="229"/>
      <c r="AE59" s="229"/>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70"/>
      <c r="BU59" s="70"/>
      <c r="BV59" s="70"/>
      <c r="BW59" s="70"/>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70"/>
      <c r="DN59" s="70"/>
      <c r="DO59" s="70"/>
      <c r="DP59" s="70"/>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70"/>
      <c r="FG59" s="70"/>
      <c r="FH59" s="70"/>
      <c r="FI59" s="70"/>
      <c r="FJ59" s="70"/>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70"/>
      <c r="HA59" s="72" t="s">
        <v>552</v>
      </c>
      <c r="HB59" s="70"/>
      <c r="HC59" s="70"/>
      <c r="HD59" s="70"/>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70"/>
      <c r="IU59" s="70"/>
      <c r="IV59" s="70"/>
      <c r="IW59" s="70"/>
      <c r="IX59" s="56"/>
      <c r="IY59" s="56"/>
      <c r="IZ59" s="56"/>
      <c r="JA59" s="56"/>
      <c r="JB59" s="56"/>
      <c r="JC59" s="56"/>
      <c r="JD59" s="56"/>
      <c r="JE59" s="56"/>
      <c r="JF59" s="56"/>
      <c r="JG59" s="56"/>
      <c r="JH59" s="56"/>
      <c r="JI59" s="56"/>
      <c r="JJ59" s="56"/>
      <c r="JK59" s="56"/>
      <c r="JL59" s="56"/>
      <c r="JM59" s="56"/>
      <c r="JN59" s="56"/>
      <c r="JO59" s="56"/>
      <c r="JP59" s="56"/>
      <c r="JQ59" s="56"/>
      <c r="JR59" s="56"/>
      <c r="JS59" s="56"/>
      <c r="JT59" s="56"/>
      <c r="JU59" s="56"/>
      <c r="JV59" s="56"/>
      <c r="JW59" s="56"/>
      <c r="JX59" s="56"/>
      <c r="JY59" s="56"/>
      <c r="JZ59" s="56"/>
      <c r="KA59" s="56"/>
      <c r="KB59" s="179"/>
      <c r="KC59" s="180"/>
      <c r="KD59" s="179"/>
      <c r="KE59" s="180"/>
      <c r="KF59" s="179"/>
      <c r="KG59" s="180"/>
      <c r="KH59" s="179"/>
      <c r="KI59" s="180"/>
      <c r="KJ59" s="181"/>
      <c r="KK59" s="185"/>
      <c r="KL59" s="56"/>
      <c r="KM59" s="56"/>
      <c r="KN59" s="56"/>
      <c r="KO59" s="56"/>
      <c r="KP59" s="56"/>
      <c r="KQ59" s="56"/>
      <c r="KR59" s="56"/>
      <c r="KS59" s="56"/>
      <c r="KT59" s="56"/>
      <c r="KU59" s="56"/>
      <c r="KV59" s="56"/>
      <c r="KW59" s="56"/>
      <c r="KX59" s="56"/>
      <c r="KY59" s="56"/>
      <c r="KZ59" s="56"/>
      <c r="LA59" s="56"/>
      <c r="LB59" s="56"/>
      <c r="LC59" s="56"/>
      <c r="LD59" s="56"/>
      <c r="LE59" s="56"/>
      <c r="LF59" s="56"/>
      <c r="LG59" s="56"/>
      <c r="LH59" s="56"/>
      <c r="LI59" s="56"/>
      <c r="LJ59" s="56"/>
      <c r="LK59" s="56"/>
      <c r="LL59" s="56"/>
      <c r="LM59" s="56"/>
      <c r="LN59" s="56"/>
      <c r="LO59" s="56"/>
      <c r="LP59" s="56"/>
      <c r="LQ59" s="56"/>
      <c r="LR59" s="56"/>
      <c r="LS59" s="56"/>
      <c r="LT59" s="56"/>
      <c r="LU59" s="56"/>
      <c r="LV59" s="56"/>
      <c r="LW59" s="56"/>
      <c r="LX59" s="56"/>
      <c r="LY59" s="56"/>
      <c r="LZ59" s="56"/>
      <c r="MA59" s="56"/>
      <c r="MB59" s="56"/>
      <c r="MC59" s="56"/>
      <c r="MD59" s="56"/>
      <c r="ME59" s="56"/>
      <c r="MF59" s="56"/>
      <c r="MG59" s="56"/>
      <c r="MH59" s="56"/>
      <c r="MI59" s="56"/>
      <c r="MJ59" s="56"/>
      <c r="MK59" s="56"/>
      <c r="ML59" s="56"/>
      <c r="MM59" s="56"/>
      <c r="MN59" s="56"/>
      <c r="MO59" s="56"/>
      <c r="MP59" s="56"/>
      <c r="MQ59" s="56"/>
      <c r="MR59" s="56"/>
      <c r="MS59" s="56"/>
      <c r="MT59" s="56"/>
      <c r="MU59" s="56"/>
      <c r="MV59" s="56"/>
      <c r="MW59" s="56"/>
      <c r="MX59" s="56"/>
      <c r="MY59" s="56"/>
      <c r="MZ59" s="56"/>
      <c r="NA59" s="56"/>
      <c r="NB59" s="56"/>
      <c r="NC59" s="56"/>
      <c r="ND59" s="56"/>
      <c r="NE59" s="56"/>
      <c r="NF59" s="56"/>
      <c r="NG59" s="56"/>
      <c r="NH59" s="56"/>
      <c r="NI59" s="56"/>
      <c r="NJ59" s="56"/>
      <c r="NK59" s="56"/>
      <c r="NL59" s="56"/>
      <c r="NM59" s="56"/>
      <c r="NN59" s="56"/>
      <c r="NO59" s="56"/>
      <c r="NP59" s="56"/>
      <c r="NQ59" s="56"/>
      <c r="NR59" s="56"/>
      <c r="NS59" s="56"/>
      <c r="NT59" s="56"/>
      <c r="NU59" s="56"/>
      <c r="NV59" s="56"/>
      <c r="NW59" s="56"/>
      <c r="NX59" s="56"/>
      <c r="NY59" s="56"/>
      <c r="NZ59" s="56"/>
      <c r="OA59" s="56"/>
      <c r="OB59" s="56"/>
      <c r="OC59" s="56"/>
      <c r="OD59" s="56"/>
      <c r="OE59" s="56"/>
      <c r="OF59" s="56"/>
      <c r="OG59" s="56"/>
      <c r="OH59" s="56"/>
      <c r="OI59" s="56"/>
      <c r="OJ59" s="56"/>
      <c r="OK59" s="56"/>
      <c r="OL59" s="56"/>
      <c r="OM59" s="56"/>
      <c r="ON59" s="56"/>
      <c r="OO59" s="56"/>
      <c r="OP59" s="56"/>
      <c r="OQ59" s="56"/>
      <c r="OR59" s="56"/>
      <c r="OS59" s="56"/>
      <c r="OT59" s="56"/>
      <c r="OU59" s="56"/>
      <c r="OV59" s="56"/>
      <c r="OW59" s="56"/>
      <c r="OX59" s="56"/>
      <c r="OY59" s="56"/>
      <c r="OZ59" s="56"/>
      <c r="PA59" s="56"/>
    </row>
    <row r="60" spans="1:417" s="116" customFormat="1" ht="84" hidden="1" customHeight="1">
      <c r="A60" s="56"/>
      <c r="B60" s="310"/>
      <c r="C60" s="310"/>
      <c r="D60" s="318"/>
      <c r="E60" s="325"/>
      <c r="F60" s="318"/>
      <c r="G60" s="328"/>
      <c r="H60" s="325"/>
      <c r="I60" s="318"/>
      <c r="J60" s="126" t="s">
        <v>1215</v>
      </c>
      <c r="K60" s="127" t="s">
        <v>831</v>
      </c>
      <c r="L60" s="183" t="s">
        <v>661</v>
      </c>
      <c r="M60" s="177" t="s">
        <v>501</v>
      </c>
      <c r="N60" s="51" t="s">
        <v>377</v>
      </c>
      <c r="O60" s="56" t="s">
        <v>350</v>
      </c>
      <c r="P60" s="310"/>
      <c r="Q60" s="310"/>
      <c r="R60" s="120"/>
      <c r="S60" s="120"/>
      <c r="T60" s="120"/>
      <c r="U60" s="120"/>
      <c r="V60" s="120"/>
      <c r="W60" s="120"/>
      <c r="X60" s="120"/>
      <c r="Y60" s="120"/>
      <c r="Z60" s="120" t="s">
        <v>205</v>
      </c>
      <c r="AA60" s="120"/>
      <c r="AB60" s="120"/>
      <c r="AC60" s="119">
        <f t="shared" si="55"/>
        <v>1</v>
      </c>
      <c r="AD60" s="229"/>
      <c r="AE60" s="229"/>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70"/>
      <c r="BU60" s="70"/>
      <c r="BV60" s="70"/>
      <c r="BW60" s="70"/>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70"/>
      <c r="DN60" s="70"/>
      <c r="DO60" s="70"/>
      <c r="DP60" s="70"/>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70"/>
      <c r="FG60" s="70"/>
      <c r="FH60" s="70"/>
      <c r="FI60" s="70"/>
      <c r="FJ60" s="70"/>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70"/>
      <c r="HA60" s="70"/>
      <c r="HB60" s="72" t="s">
        <v>552</v>
      </c>
      <c r="HC60" s="70"/>
      <c r="HD60" s="70"/>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70"/>
      <c r="IU60" s="70"/>
      <c r="IV60" s="70"/>
      <c r="IW60" s="70"/>
      <c r="IX60" s="56">
        <v>2</v>
      </c>
      <c r="IY60" s="56">
        <v>2</v>
      </c>
      <c r="IZ60" s="56">
        <v>2</v>
      </c>
      <c r="JA60" s="56">
        <v>2</v>
      </c>
      <c r="JB60" s="56">
        <v>1</v>
      </c>
      <c r="JC60" s="56">
        <v>2</v>
      </c>
      <c r="JD60" s="56">
        <v>2</v>
      </c>
      <c r="JE60" s="56">
        <v>2</v>
      </c>
      <c r="JF60" s="56">
        <v>2</v>
      </c>
      <c r="JG60" s="56">
        <v>2</v>
      </c>
      <c r="JH60" s="56">
        <v>2</v>
      </c>
      <c r="JI60" s="56">
        <v>2</v>
      </c>
      <c r="JJ60" s="56">
        <v>1</v>
      </c>
      <c r="JK60" s="56">
        <v>2</v>
      </c>
      <c r="JL60" s="56">
        <v>2</v>
      </c>
      <c r="JM60" s="56">
        <v>2</v>
      </c>
      <c r="JN60" s="56">
        <v>2</v>
      </c>
      <c r="JO60" s="56">
        <v>2</v>
      </c>
      <c r="JP60" s="56">
        <v>2</v>
      </c>
      <c r="JQ60" s="56">
        <v>2</v>
      </c>
      <c r="JR60" s="56"/>
      <c r="JS60" s="56"/>
      <c r="JT60" s="56"/>
      <c r="JU60" s="56"/>
      <c r="JV60" s="56"/>
      <c r="JW60" s="56">
        <v>2</v>
      </c>
      <c r="JX60" s="56">
        <v>2</v>
      </c>
      <c r="JY60" s="56">
        <v>2</v>
      </c>
      <c r="JZ60" s="56">
        <v>2</v>
      </c>
      <c r="KA60" s="56">
        <v>2</v>
      </c>
      <c r="KB60" s="179">
        <f t="shared" si="56"/>
        <v>23</v>
      </c>
      <c r="KC60" s="180">
        <f t="shared" si="57"/>
        <v>0.92</v>
      </c>
      <c r="KD60" s="179">
        <f t="shared" si="58"/>
        <v>2</v>
      </c>
      <c r="KE60" s="180">
        <f t="shared" si="59"/>
        <v>0.08</v>
      </c>
      <c r="KF60" s="179">
        <f t="shared" si="60"/>
        <v>0</v>
      </c>
      <c r="KG60" s="180">
        <f t="shared" si="61"/>
        <v>0</v>
      </c>
      <c r="KH60" s="179">
        <f>COUNTIF(IJ60:KA60,"KĐG")</f>
        <v>0</v>
      </c>
      <c r="KI60" s="180">
        <f t="shared" si="62"/>
        <v>0</v>
      </c>
      <c r="KJ60" s="181">
        <f t="shared" si="63"/>
        <v>1.92</v>
      </c>
      <c r="KK60" s="185" t="str">
        <f t="shared" si="64"/>
        <v>Đạt mục tiêu</v>
      </c>
      <c r="KL60" s="56"/>
      <c r="KM60" s="56"/>
      <c r="KN60" s="56"/>
      <c r="KO60" s="56"/>
      <c r="KP60" s="56"/>
      <c r="KQ60" s="56"/>
      <c r="KR60" s="56"/>
      <c r="KS60" s="56"/>
      <c r="KT60" s="56"/>
      <c r="KU60" s="56"/>
      <c r="KV60" s="56"/>
      <c r="KW60" s="56"/>
      <c r="KX60" s="56"/>
      <c r="KY60" s="56"/>
      <c r="KZ60" s="56"/>
      <c r="LA60" s="56"/>
      <c r="LB60" s="56"/>
      <c r="LC60" s="56"/>
      <c r="LD60" s="56"/>
      <c r="LE60" s="56"/>
      <c r="LF60" s="56"/>
      <c r="LG60" s="56"/>
      <c r="LH60" s="56"/>
      <c r="LI60" s="56"/>
      <c r="LJ60" s="56"/>
      <c r="LK60" s="56"/>
      <c r="LL60" s="56"/>
      <c r="LM60" s="56"/>
      <c r="LN60" s="56"/>
      <c r="LO60" s="56"/>
      <c r="LP60" s="56"/>
      <c r="LQ60" s="56"/>
      <c r="LR60" s="56"/>
      <c r="LS60" s="56"/>
      <c r="LT60" s="56"/>
      <c r="LU60" s="56"/>
      <c r="LV60" s="56"/>
      <c r="LW60" s="56"/>
      <c r="LX60" s="56"/>
      <c r="LY60" s="56"/>
      <c r="LZ60" s="56"/>
      <c r="MA60" s="56"/>
      <c r="MB60" s="56"/>
      <c r="MC60" s="56"/>
      <c r="MD60" s="56"/>
      <c r="ME60" s="56"/>
      <c r="MF60" s="56"/>
      <c r="MG60" s="56"/>
      <c r="MH60" s="56"/>
      <c r="MI60" s="56"/>
      <c r="MJ60" s="56"/>
      <c r="MK60" s="56"/>
      <c r="ML60" s="56"/>
      <c r="MM60" s="56"/>
      <c r="MN60" s="56"/>
      <c r="MO60" s="56"/>
      <c r="MP60" s="56"/>
      <c r="MQ60" s="56"/>
      <c r="MR60" s="56"/>
      <c r="MS60" s="56"/>
      <c r="MT60" s="56"/>
      <c r="MU60" s="56"/>
      <c r="MV60" s="56"/>
      <c r="MW60" s="56"/>
      <c r="MX60" s="56"/>
      <c r="MY60" s="56"/>
      <c r="MZ60" s="56"/>
      <c r="NA60" s="56"/>
      <c r="NB60" s="56"/>
      <c r="NC60" s="56"/>
      <c r="ND60" s="56"/>
      <c r="NE60" s="56"/>
      <c r="NF60" s="56"/>
      <c r="NG60" s="56"/>
      <c r="NH60" s="56"/>
      <c r="NI60" s="56"/>
      <c r="NJ60" s="56"/>
      <c r="NK60" s="56"/>
      <c r="NL60" s="56"/>
      <c r="NM60" s="56"/>
      <c r="NN60" s="56"/>
      <c r="NO60" s="56"/>
      <c r="NP60" s="56"/>
      <c r="NQ60" s="56"/>
      <c r="NR60" s="56"/>
      <c r="NS60" s="56"/>
      <c r="NT60" s="56"/>
      <c r="NU60" s="56"/>
      <c r="NV60" s="56"/>
      <c r="NW60" s="56"/>
      <c r="NX60" s="56"/>
      <c r="NY60" s="56"/>
      <c r="NZ60" s="56"/>
      <c r="OA60" s="56"/>
      <c r="OB60" s="56"/>
      <c r="OC60" s="56"/>
      <c r="OD60" s="56"/>
      <c r="OE60" s="56"/>
      <c r="OF60" s="56"/>
      <c r="OG60" s="56"/>
      <c r="OH60" s="56"/>
      <c r="OI60" s="56"/>
      <c r="OJ60" s="56"/>
      <c r="OK60" s="56"/>
      <c r="OL60" s="56"/>
      <c r="OM60" s="56"/>
      <c r="ON60" s="56"/>
      <c r="OO60" s="56"/>
      <c r="OP60" s="56"/>
      <c r="OQ60" s="56"/>
      <c r="OR60" s="56"/>
      <c r="OS60" s="56"/>
      <c r="OT60" s="56"/>
      <c r="OU60" s="56"/>
      <c r="OV60" s="56"/>
      <c r="OW60" s="56"/>
      <c r="OX60" s="56"/>
      <c r="OY60" s="56"/>
      <c r="OZ60" s="56"/>
      <c r="PA60" s="56"/>
    </row>
    <row r="61" spans="1:417" s="116" customFormat="1" ht="72" hidden="1" customHeight="1">
      <c r="A61" s="56"/>
      <c r="B61" s="340">
        <v>87</v>
      </c>
      <c r="C61" s="340">
        <v>28</v>
      </c>
      <c r="D61" s="315" t="s">
        <v>114</v>
      </c>
      <c r="E61" s="354" t="s">
        <v>5</v>
      </c>
      <c r="F61" s="315" t="s">
        <v>115</v>
      </c>
      <c r="G61" s="316" t="s">
        <v>5</v>
      </c>
      <c r="H61" s="354"/>
      <c r="I61" s="315" t="s">
        <v>115</v>
      </c>
      <c r="J61" s="126" t="s">
        <v>863</v>
      </c>
      <c r="K61" s="128" t="s">
        <v>832</v>
      </c>
      <c r="L61" s="183" t="s">
        <v>661</v>
      </c>
      <c r="M61" s="177" t="s">
        <v>501</v>
      </c>
      <c r="N61" s="51" t="s">
        <v>377</v>
      </c>
      <c r="O61" s="56" t="s">
        <v>350</v>
      </c>
      <c r="P61" s="340" t="s">
        <v>205</v>
      </c>
      <c r="Q61" s="340">
        <v>1</v>
      </c>
      <c r="R61" s="120"/>
      <c r="S61" s="120"/>
      <c r="T61" s="120"/>
      <c r="U61" s="120"/>
      <c r="V61" s="120"/>
      <c r="W61" s="120"/>
      <c r="X61" s="120"/>
      <c r="Y61" s="120"/>
      <c r="Z61" s="120" t="s">
        <v>205</v>
      </c>
      <c r="AA61" s="120"/>
      <c r="AB61" s="120"/>
      <c r="AC61" s="119">
        <f t="shared" si="55"/>
        <v>1</v>
      </c>
      <c r="AD61" s="229"/>
      <c r="AE61" s="229"/>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70"/>
      <c r="BU61" s="70"/>
      <c r="BV61" s="70"/>
      <c r="BW61" s="70"/>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70"/>
      <c r="DN61" s="70"/>
      <c r="DO61" s="70"/>
      <c r="DP61" s="70"/>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70"/>
      <c r="FG61" s="70"/>
      <c r="FH61" s="70"/>
      <c r="FI61" s="70"/>
      <c r="FJ61" s="70"/>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70"/>
      <c r="HA61" s="70"/>
      <c r="HB61" s="70"/>
      <c r="HC61" s="72" t="s">
        <v>552</v>
      </c>
      <c r="HD61" s="70"/>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c r="IQ61" s="56"/>
      <c r="IR61" s="56"/>
      <c r="IS61" s="56"/>
      <c r="IT61" s="70"/>
      <c r="IU61" s="70"/>
      <c r="IV61" s="70"/>
      <c r="IW61" s="70"/>
      <c r="IX61" s="56">
        <v>2</v>
      </c>
      <c r="IY61" s="56">
        <v>2</v>
      </c>
      <c r="IZ61" s="56">
        <v>2</v>
      </c>
      <c r="JA61" s="56">
        <v>2</v>
      </c>
      <c r="JB61" s="56">
        <v>2</v>
      </c>
      <c r="JC61" s="56">
        <v>1</v>
      </c>
      <c r="JD61" s="56">
        <v>2</v>
      </c>
      <c r="JE61" s="56">
        <v>1</v>
      </c>
      <c r="JF61" s="56">
        <v>2</v>
      </c>
      <c r="JG61" s="56">
        <v>2</v>
      </c>
      <c r="JH61" s="56">
        <v>2</v>
      </c>
      <c r="JI61" s="56">
        <v>2</v>
      </c>
      <c r="JJ61" s="56">
        <v>2</v>
      </c>
      <c r="JK61" s="56">
        <v>2</v>
      </c>
      <c r="JL61" s="56">
        <v>2</v>
      </c>
      <c r="JM61" s="56">
        <v>2</v>
      </c>
      <c r="JN61" s="56">
        <v>2</v>
      </c>
      <c r="JO61" s="56">
        <v>2</v>
      </c>
      <c r="JP61" s="56">
        <v>2</v>
      </c>
      <c r="JQ61" s="56">
        <v>2</v>
      </c>
      <c r="JR61" s="56"/>
      <c r="JS61" s="56"/>
      <c r="JT61" s="56"/>
      <c r="JU61" s="56"/>
      <c r="JV61" s="56"/>
      <c r="JW61" s="56">
        <v>2</v>
      </c>
      <c r="JX61" s="56">
        <v>2</v>
      </c>
      <c r="JY61" s="56">
        <v>2</v>
      </c>
      <c r="JZ61" s="56">
        <v>2</v>
      </c>
      <c r="KA61" s="56">
        <v>2</v>
      </c>
      <c r="KB61" s="179">
        <f t="shared" si="56"/>
        <v>23</v>
      </c>
      <c r="KC61" s="180">
        <f t="shared" si="57"/>
        <v>0.92</v>
      </c>
      <c r="KD61" s="179">
        <f t="shared" si="58"/>
        <v>2</v>
      </c>
      <c r="KE61" s="180">
        <f t="shared" si="59"/>
        <v>0.08</v>
      </c>
      <c r="KF61" s="179">
        <f t="shared" si="60"/>
        <v>0</v>
      </c>
      <c r="KG61" s="180">
        <f t="shared" si="61"/>
        <v>0</v>
      </c>
      <c r="KH61" s="179">
        <f>COUNTIF(IJ61:KA61,"KĐG")</f>
        <v>0</v>
      </c>
      <c r="KI61" s="180">
        <f t="shared" si="62"/>
        <v>0</v>
      </c>
      <c r="KJ61" s="181">
        <f t="shared" si="63"/>
        <v>1.92</v>
      </c>
      <c r="KK61" s="185" t="str">
        <f t="shared" si="64"/>
        <v>Đạt mục tiêu</v>
      </c>
      <c r="KL61" s="56"/>
      <c r="KM61" s="56"/>
      <c r="KN61" s="56"/>
      <c r="KO61" s="56"/>
      <c r="KP61" s="56"/>
      <c r="KQ61" s="56"/>
      <c r="KR61" s="56"/>
      <c r="KS61" s="56"/>
      <c r="KT61" s="56"/>
      <c r="KU61" s="56"/>
      <c r="KV61" s="56"/>
      <c r="KW61" s="56"/>
      <c r="KX61" s="56"/>
      <c r="KY61" s="56"/>
      <c r="KZ61" s="56"/>
      <c r="LA61" s="56"/>
      <c r="LB61" s="56"/>
      <c r="LC61" s="56"/>
      <c r="LD61" s="56"/>
      <c r="LE61" s="56"/>
      <c r="LF61" s="56"/>
      <c r="LG61" s="56"/>
      <c r="LH61" s="56"/>
      <c r="LI61" s="56"/>
      <c r="LJ61" s="56"/>
      <c r="LK61" s="56"/>
      <c r="LL61" s="56"/>
      <c r="LM61" s="56"/>
      <c r="LN61" s="56"/>
      <c r="LO61" s="56"/>
      <c r="LP61" s="56"/>
      <c r="LQ61" s="56"/>
      <c r="LR61" s="56"/>
      <c r="LS61" s="56"/>
      <c r="LT61" s="56"/>
      <c r="LU61" s="56"/>
      <c r="LV61" s="56"/>
      <c r="LW61" s="56"/>
      <c r="LX61" s="56"/>
      <c r="LY61" s="56"/>
      <c r="LZ61" s="56"/>
      <c r="MA61" s="56"/>
      <c r="MB61" s="56"/>
      <c r="MC61" s="56"/>
      <c r="MD61" s="56"/>
      <c r="ME61" s="56"/>
      <c r="MF61" s="56"/>
      <c r="MG61" s="56"/>
      <c r="MH61" s="56"/>
      <c r="MI61" s="56"/>
      <c r="MJ61" s="56"/>
      <c r="MK61" s="56"/>
      <c r="ML61" s="56"/>
      <c r="MM61" s="56"/>
      <c r="MN61" s="56"/>
      <c r="MO61" s="56"/>
      <c r="MP61" s="56"/>
      <c r="MQ61" s="56"/>
      <c r="MR61" s="56"/>
      <c r="MS61" s="56"/>
      <c r="MT61" s="56"/>
      <c r="MU61" s="56"/>
      <c r="MV61" s="56"/>
      <c r="MW61" s="56"/>
      <c r="MX61" s="56"/>
      <c r="MY61" s="56"/>
      <c r="MZ61" s="56"/>
      <c r="NA61" s="56"/>
      <c r="NB61" s="56"/>
      <c r="NC61" s="56"/>
      <c r="ND61" s="56"/>
      <c r="NE61" s="56"/>
      <c r="NF61" s="56"/>
      <c r="NG61" s="56"/>
      <c r="NH61" s="56"/>
      <c r="NI61" s="56"/>
      <c r="NJ61" s="56"/>
      <c r="NK61" s="56"/>
      <c r="NL61" s="56"/>
      <c r="NM61" s="56"/>
      <c r="NN61" s="56"/>
      <c r="NO61" s="56"/>
      <c r="NP61" s="56"/>
      <c r="NQ61" s="56"/>
      <c r="NR61" s="56"/>
      <c r="NS61" s="56"/>
      <c r="NT61" s="56"/>
      <c r="NU61" s="56"/>
      <c r="NV61" s="56"/>
      <c r="NW61" s="56"/>
      <c r="NX61" s="56"/>
      <c r="NY61" s="56"/>
      <c r="NZ61" s="56"/>
      <c r="OA61" s="56"/>
      <c r="OB61" s="56"/>
      <c r="OC61" s="56"/>
      <c r="OD61" s="56"/>
      <c r="OE61" s="56"/>
      <c r="OF61" s="56"/>
      <c r="OG61" s="56"/>
      <c r="OH61" s="56"/>
      <c r="OI61" s="56"/>
      <c r="OJ61" s="56"/>
      <c r="OK61" s="56"/>
      <c r="OL61" s="56"/>
      <c r="OM61" s="56"/>
      <c r="ON61" s="56"/>
      <c r="OO61" s="56"/>
      <c r="OP61" s="56"/>
      <c r="OQ61" s="56"/>
      <c r="OR61" s="56"/>
      <c r="OS61" s="56"/>
      <c r="OT61" s="56"/>
      <c r="OU61" s="56"/>
      <c r="OV61" s="56"/>
      <c r="OW61" s="56"/>
      <c r="OX61" s="56"/>
      <c r="OY61" s="56"/>
      <c r="OZ61" s="56"/>
      <c r="PA61" s="56"/>
    </row>
    <row r="62" spans="1:417" s="116" customFormat="1" ht="63" hidden="1" customHeight="1">
      <c r="A62" s="56"/>
      <c r="B62" s="341"/>
      <c r="C62" s="341"/>
      <c r="D62" s="314"/>
      <c r="E62" s="326"/>
      <c r="F62" s="314"/>
      <c r="G62" s="353"/>
      <c r="H62" s="326"/>
      <c r="I62" s="314"/>
      <c r="J62" s="126" t="s">
        <v>864</v>
      </c>
      <c r="K62" s="128"/>
      <c r="L62" s="183" t="s">
        <v>661</v>
      </c>
      <c r="M62" s="177" t="s">
        <v>501</v>
      </c>
      <c r="N62" s="51" t="s">
        <v>377</v>
      </c>
      <c r="O62" s="56" t="s">
        <v>350</v>
      </c>
      <c r="P62" s="341"/>
      <c r="Q62" s="341"/>
      <c r="R62" s="120"/>
      <c r="S62" s="120"/>
      <c r="T62" s="120"/>
      <c r="U62" s="120"/>
      <c r="V62" s="120"/>
      <c r="W62" s="120"/>
      <c r="X62" s="120"/>
      <c r="Y62" s="120"/>
      <c r="Z62" s="120" t="s">
        <v>205</v>
      </c>
      <c r="AA62" s="120"/>
      <c r="AB62" s="120"/>
      <c r="AC62" s="119">
        <f t="shared" si="55"/>
        <v>1</v>
      </c>
      <c r="AD62" s="229"/>
      <c r="AE62" s="229"/>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70"/>
      <c r="BU62" s="70"/>
      <c r="BV62" s="70"/>
      <c r="BW62" s="70"/>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70"/>
      <c r="DN62" s="70"/>
      <c r="DO62" s="70"/>
      <c r="DP62" s="70"/>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70"/>
      <c r="FG62" s="70"/>
      <c r="FH62" s="70"/>
      <c r="FI62" s="70"/>
      <c r="FJ62" s="70"/>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70"/>
      <c r="HA62" s="70"/>
      <c r="HB62" s="70"/>
      <c r="HC62" s="70"/>
      <c r="HD62" s="72" t="s">
        <v>552</v>
      </c>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70"/>
      <c r="IU62" s="70"/>
      <c r="IV62" s="70"/>
      <c r="IW62" s="70"/>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179"/>
      <c r="KC62" s="180"/>
      <c r="KD62" s="179"/>
      <c r="KE62" s="180"/>
      <c r="KF62" s="179"/>
      <c r="KG62" s="180"/>
      <c r="KH62" s="179"/>
      <c r="KI62" s="180"/>
      <c r="KJ62" s="181"/>
      <c r="KK62" s="185"/>
      <c r="KL62" s="56"/>
      <c r="KM62" s="56"/>
      <c r="KN62" s="56"/>
      <c r="KO62" s="56"/>
      <c r="KP62" s="56"/>
      <c r="KQ62" s="56"/>
      <c r="KR62" s="56"/>
      <c r="KS62" s="56"/>
      <c r="KT62" s="56"/>
      <c r="KU62" s="56"/>
      <c r="KV62" s="56"/>
      <c r="KW62" s="56"/>
      <c r="KX62" s="56"/>
      <c r="KY62" s="56"/>
      <c r="KZ62" s="56"/>
      <c r="LA62" s="56"/>
      <c r="LB62" s="56"/>
      <c r="LC62" s="56"/>
      <c r="LD62" s="56"/>
      <c r="LE62" s="56"/>
      <c r="LF62" s="56"/>
      <c r="LG62" s="56"/>
      <c r="LH62" s="56"/>
      <c r="LI62" s="56"/>
      <c r="LJ62" s="56"/>
      <c r="LK62" s="56"/>
      <c r="LL62" s="56"/>
      <c r="LM62" s="56"/>
      <c r="LN62" s="56"/>
      <c r="LO62" s="56"/>
      <c r="LP62" s="56"/>
      <c r="LQ62" s="56"/>
      <c r="LR62" s="56"/>
      <c r="LS62" s="56"/>
      <c r="LT62" s="56"/>
      <c r="LU62" s="56"/>
      <c r="LV62" s="56"/>
      <c r="LW62" s="56"/>
      <c r="LX62" s="56"/>
      <c r="LY62" s="56"/>
      <c r="LZ62" s="56"/>
      <c r="MA62" s="56"/>
      <c r="MB62" s="56"/>
      <c r="MC62" s="56"/>
      <c r="MD62" s="56"/>
      <c r="ME62" s="56"/>
      <c r="MF62" s="56"/>
      <c r="MG62" s="56"/>
      <c r="MH62" s="56"/>
      <c r="MI62" s="56"/>
      <c r="MJ62" s="56"/>
      <c r="MK62" s="56"/>
      <c r="ML62" s="56"/>
      <c r="MM62" s="56"/>
      <c r="MN62" s="56"/>
      <c r="MO62" s="56"/>
      <c r="MP62" s="56"/>
      <c r="MQ62" s="56"/>
      <c r="MR62" s="56"/>
      <c r="MS62" s="56"/>
      <c r="MT62" s="56"/>
      <c r="MU62" s="56"/>
      <c r="MV62" s="56"/>
      <c r="MW62" s="56"/>
      <c r="MX62" s="56"/>
      <c r="MY62" s="56"/>
      <c r="MZ62" s="56"/>
      <c r="NA62" s="56"/>
      <c r="NB62" s="56"/>
      <c r="NC62" s="56"/>
      <c r="ND62" s="56"/>
      <c r="NE62" s="56"/>
      <c r="NF62" s="56"/>
      <c r="NG62" s="56"/>
      <c r="NH62" s="56"/>
      <c r="NI62" s="56"/>
      <c r="NJ62" s="56"/>
      <c r="NK62" s="56"/>
      <c r="NL62" s="56"/>
      <c r="NM62" s="56"/>
      <c r="NN62" s="56"/>
      <c r="NO62" s="56"/>
      <c r="NP62" s="56"/>
      <c r="NQ62" s="56"/>
      <c r="NR62" s="56"/>
      <c r="NS62" s="56"/>
      <c r="NT62" s="56"/>
      <c r="NU62" s="56"/>
      <c r="NV62" s="56"/>
      <c r="NW62" s="56"/>
      <c r="NX62" s="56"/>
      <c r="NY62" s="56"/>
      <c r="NZ62" s="56"/>
      <c r="OA62" s="56"/>
      <c r="OB62" s="56"/>
      <c r="OC62" s="56"/>
      <c r="OD62" s="56"/>
      <c r="OE62" s="56"/>
      <c r="OF62" s="56"/>
      <c r="OG62" s="56"/>
      <c r="OH62" s="56"/>
      <c r="OI62" s="56"/>
      <c r="OJ62" s="56"/>
      <c r="OK62" s="56"/>
      <c r="OL62" s="56"/>
      <c r="OM62" s="56"/>
      <c r="ON62" s="56"/>
      <c r="OO62" s="56"/>
      <c r="OP62" s="56"/>
      <c r="OQ62" s="56"/>
      <c r="OR62" s="56"/>
      <c r="OS62" s="56"/>
      <c r="OT62" s="56"/>
      <c r="OU62" s="56"/>
      <c r="OV62" s="56"/>
      <c r="OW62" s="56"/>
      <c r="OX62" s="56"/>
      <c r="OY62" s="56"/>
      <c r="OZ62" s="56"/>
      <c r="PA62" s="56"/>
    </row>
    <row r="63" spans="1:417" s="116" customFormat="1" ht="63" hidden="1" customHeight="1">
      <c r="A63" s="56"/>
      <c r="B63" s="56">
        <v>91</v>
      </c>
      <c r="C63" s="56">
        <v>29</v>
      </c>
      <c r="D63" s="126" t="s">
        <v>116</v>
      </c>
      <c r="E63" s="122" t="s">
        <v>5</v>
      </c>
      <c r="F63" s="126" t="s">
        <v>117</v>
      </c>
      <c r="G63" s="123" t="s">
        <v>5</v>
      </c>
      <c r="H63" s="122"/>
      <c r="I63" s="126" t="s">
        <v>117</v>
      </c>
      <c r="J63" s="126" t="s">
        <v>866</v>
      </c>
      <c r="K63" s="123"/>
      <c r="L63" s="183" t="s">
        <v>661</v>
      </c>
      <c r="M63" s="177" t="s">
        <v>501</v>
      </c>
      <c r="N63" s="51" t="s">
        <v>377</v>
      </c>
      <c r="O63" s="56" t="s">
        <v>350</v>
      </c>
      <c r="P63" s="56" t="s">
        <v>205</v>
      </c>
      <c r="Q63" s="56">
        <v>1</v>
      </c>
      <c r="R63" s="120"/>
      <c r="S63" s="120"/>
      <c r="T63" s="120"/>
      <c r="U63" s="120"/>
      <c r="V63" s="120"/>
      <c r="W63" s="120"/>
      <c r="X63" s="120"/>
      <c r="Y63" s="120"/>
      <c r="Z63" s="120"/>
      <c r="AA63" s="120" t="s">
        <v>205</v>
      </c>
      <c r="AB63" s="120"/>
      <c r="AC63" s="119">
        <f t="shared" si="55"/>
        <v>1</v>
      </c>
      <c r="AD63" s="229"/>
      <c r="AE63" s="229"/>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70"/>
      <c r="BU63" s="70"/>
      <c r="BV63" s="70"/>
      <c r="BW63" s="70"/>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70"/>
      <c r="DN63" s="70"/>
      <c r="DO63" s="70"/>
      <c r="DP63" s="70"/>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70"/>
      <c r="FG63" s="70"/>
      <c r="FH63" s="70"/>
      <c r="FI63" s="70"/>
      <c r="FJ63" s="70"/>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70"/>
      <c r="HA63" s="70"/>
      <c r="HB63" s="70"/>
      <c r="HC63" s="70"/>
      <c r="HD63" s="70"/>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72" t="s">
        <v>552</v>
      </c>
      <c r="IT63" s="56"/>
      <c r="IU63" s="72" t="s">
        <v>552</v>
      </c>
      <c r="IV63" s="56"/>
      <c r="IW63" s="71"/>
      <c r="IX63" s="56">
        <v>2</v>
      </c>
      <c r="IY63" s="56">
        <v>2</v>
      </c>
      <c r="IZ63" s="56">
        <v>2</v>
      </c>
      <c r="JA63" s="56">
        <v>2</v>
      </c>
      <c r="JB63" s="56">
        <v>2</v>
      </c>
      <c r="JC63" s="56">
        <v>2</v>
      </c>
      <c r="JD63" s="56">
        <v>2</v>
      </c>
      <c r="JE63" s="56">
        <v>2</v>
      </c>
      <c r="JF63" s="56">
        <v>2</v>
      </c>
      <c r="JG63" s="56">
        <v>2</v>
      </c>
      <c r="JH63" s="56">
        <v>2</v>
      </c>
      <c r="JI63" s="56">
        <v>2</v>
      </c>
      <c r="JJ63" s="56">
        <v>2</v>
      </c>
      <c r="JK63" s="56">
        <v>2</v>
      </c>
      <c r="JL63" s="56">
        <v>2</v>
      </c>
      <c r="JM63" s="56">
        <v>2</v>
      </c>
      <c r="JN63" s="56">
        <v>2</v>
      </c>
      <c r="JO63" s="56">
        <v>2</v>
      </c>
      <c r="JP63" s="56">
        <v>2</v>
      </c>
      <c r="JQ63" s="56">
        <v>2</v>
      </c>
      <c r="JR63" s="56">
        <v>2</v>
      </c>
      <c r="JS63" s="56">
        <v>2</v>
      </c>
      <c r="JT63" s="56">
        <v>2</v>
      </c>
      <c r="JU63" s="56">
        <v>2</v>
      </c>
      <c r="JV63" s="56">
        <v>2</v>
      </c>
      <c r="JW63" s="56">
        <v>2</v>
      </c>
      <c r="JX63" s="56">
        <v>2</v>
      </c>
      <c r="JY63" s="56">
        <v>2</v>
      </c>
      <c r="JZ63" s="56">
        <v>2</v>
      </c>
      <c r="KA63" s="56">
        <v>2</v>
      </c>
      <c r="KB63" s="179">
        <f t="shared" si="56"/>
        <v>30</v>
      </c>
      <c r="KC63" s="180">
        <f t="shared" si="57"/>
        <v>1</v>
      </c>
      <c r="KD63" s="179">
        <f t="shared" si="58"/>
        <v>0</v>
      </c>
      <c r="KE63" s="180">
        <f t="shared" si="59"/>
        <v>0</v>
      </c>
      <c r="KF63" s="179">
        <f t="shared" si="60"/>
        <v>0</v>
      </c>
      <c r="KG63" s="180">
        <f t="shared" si="61"/>
        <v>0</v>
      </c>
      <c r="KH63" s="179">
        <f>COUNTIF(IJ63:KA63,"KĐG")</f>
        <v>0</v>
      </c>
      <c r="KI63" s="180">
        <f t="shared" si="62"/>
        <v>0</v>
      </c>
      <c r="KJ63" s="181">
        <f t="shared" si="63"/>
        <v>2</v>
      </c>
      <c r="KK63" s="182" t="str">
        <f t="shared" si="64"/>
        <v>Đạt mục tiêu</v>
      </c>
      <c r="KL63" s="56"/>
      <c r="KM63" s="56"/>
      <c r="KN63" s="56"/>
      <c r="KO63" s="56"/>
      <c r="KP63" s="56"/>
      <c r="KQ63" s="56"/>
      <c r="KR63" s="56"/>
      <c r="KS63" s="56"/>
      <c r="KT63" s="56"/>
      <c r="KU63" s="56"/>
      <c r="KV63" s="56"/>
      <c r="KW63" s="56"/>
      <c r="KX63" s="56"/>
      <c r="KY63" s="56"/>
      <c r="KZ63" s="56"/>
      <c r="LA63" s="56"/>
      <c r="LB63" s="56"/>
      <c r="LC63" s="56"/>
      <c r="LD63" s="56"/>
      <c r="LE63" s="56"/>
      <c r="LF63" s="56"/>
      <c r="LG63" s="56"/>
      <c r="LH63" s="56"/>
      <c r="LI63" s="56"/>
      <c r="LJ63" s="56"/>
      <c r="LK63" s="56"/>
      <c r="LL63" s="56"/>
      <c r="LM63" s="56"/>
      <c r="LN63" s="56"/>
      <c r="LO63" s="56"/>
      <c r="LP63" s="56"/>
      <c r="LQ63" s="56"/>
      <c r="LR63" s="56"/>
      <c r="LS63" s="56"/>
      <c r="LT63" s="56"/>
      <c r="LU63" s="56"/>
      <c r="LV63" s="56"/>
      <c r="LW63" s="56"/>
      <c r="LX63" s="56"/>
      <c r="LY63" s="56"/>
      <c r="LZ63" s="56"/>
      <c r="MA63" s="56"/>
      <c r="MB63" s="56"/>
      <c r="MC63" s="56"/>
      <c r="MD63" s="56"/>
      <c r="ME63" s="56"/>
      <c r="MF63" s="56"/>
      <c r="MG63" s="56"/>
      <c r="MH63" s="56"/>
      <c r="MI63" s="56"/>
      <c r="MJ63" s="56"/>
      <c r="MK63" s="56"/>
      <c r="ML63" s="56"/>
      <c r="MM63" s="56"/>
      <c r="MN63" s="56"/>
      <c r="MO63" s="56"/>
      <c r="MP63" s="56"/>
      <c r="MQ63" s="56"/>
      <c r="MR63" s="56"/>
      <c r="MS63" s="56"/>
      <c r="MT63" s="56"/>
      <c r="MU63" s="56"/>
      <c r="MV63" s="56"/>
      <c r="MW63" s="56"/>
      <c r="MX63" s="56"/>
      <c r="MY63" s="56"/>
      <c r="MZ63" s="56"/>
      <c r="NA63" s="56"/>
      <c r="NB63" s="56"/>
      <c r="NC63" s="56"/>
      <c r="ND63" s="56"/>
      <c r="NE63" s="56"/>
      <c r="NF63" s="56"/>
      <c r="NG63" s="56"/>
      <c r="NH63" s="56"/>
      <c r="NI63" s="56"/>
      <c r="NJ63" s="56"/>
      <c r="NK63" s="56"/>
      <c r="NL63" s="56"/>
      <c r="NM63" s="56"/>
      <c r="NN63" s="56"/>
      <c r="NO63" s="56"/>
      <c r="NP63" s="56"/>
      <c r="NQ63" s="56"/>
      <c r="NR63" s="56"/>
      <c r="NS63" s="56"/>
      <c r="NT63" s="56"/>
      <c r="NU63" s="56"/>
      <c r="NV63" s="56"/>
      <c r="NW63" s="56"/>
      <c r="NX63" s="56"/>
      <c r="NY63" s="56"/>
      <c r="NZ63" s="56"/>
      <c r="OA63" s="56"/>
      <c r="OB63" s="56"/>
      <c r="OC63" s="56"/>
      <c r="OD63" s="56"/>
      <c r="OE63" s="56"/>
      <c r="OF63" s="56"/>
      <c r="OG63" s="56"/>
      <c r="OH63" s="56"/>
      <c r="OI63" s="56"/>
      <c r="OJ63" s="56"/>
      <c r="OK63" s="56"/>
      <c r="OL63" s="56"/>
      <c r="OM63" s="56"/>
      <c r="ON63" s="56"/>
      <c r="OO63" s="56"/>
      <c r="OP63" s="56"/>
      <c r="OQ63" s="56"/>
      <c r="OR63" s="56"/>
      <c r="OS63" s="56"/>
      <c r="OT63" s="56"/>
      <c r="OU63" s="56"/>
      <c r="OV63" s="56"/>
      <c r="OW63" s="56"/>
      <c r="OX63" s="56"/>
      <c r="OY63" s="56"/>
      <c r="OZ63" s="56"/>
      <c r="PA63" s="56"/>
    </row>
    <row r="64" spans="1:417" s="116" customFormat="1" ht="63" hidden="1" customHeight="1">
      <c r="A64" s="56"/>
      <c r="B64" s="56">
        <v>92</v>
      </c>
      <c r="C64" s="56">
        <v>30</v>
      </c>
      <c r="D64" s="129" t="s">
        <v>201</v>
      </c>
      <c r="E64" s="122" t="s">
        <v>7</v>
      </c>
      <c r="F64" s="126" t="s">
        <v>202</v>
      </c>
      <c r="G64" s="123" t="s">
        <v>7</v>
      </c>
      <c r="H64" s="122" t="s">
        <v>205</v>
      </c>
      <c r="I64" s="126" t="s">
        <v>202</v>
      </c>
      <c r="J64" s="126" t="s">
        <v>875</v>
      </c>
      <c r="K64" s="123"/>
      <c r="L64" s="183" t="s">
        <v>661</v>
      </c>
      <c r="M64" s="123" t="s">
        <v>500</v>
      </c>
      <c r="N64" s="51" t="s">
        <v>377</v>
      </c>
      <c r="O64" s="56" t="s">
        <v>350</v>
      </c>
      <c r="P64" s="56" t="s">
        <v>205</v>
      </c>
      <c r="Q64" s="56">
        <v>1</v>
      </c>
      <c r="R64" s="120"/>
      <c r="S64" s="120"/>
      <c r="T64" s="120"/>
      <c r="U64" s="120"/>
      <c r="V64" s="120"/>
      <c r="W64" s="120"/>
      <c r="X64" s="120"/>
      <c r="Y64" s="120" t="s">
        <v>205</v>
      </c>
      <c r="Z64" s="120"/>
      <c r="AA64" s="120"/>
      <c r="AB64" s="120"/>
      <c r="AC64" s="119">
        <f t="shared" si="55"/>
        <v>1</v>
      </c>
      <c r="AD64" s="229"/>
      <c r="AE64" s="229"/>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70"/>
      <c r="BU64" s="70"/>
      <c r="BV64" s="70"/>
      <c r="BW64" s="70"/>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70"/>
      <c r="DN64" s="70"/>
      <c r="DO64" s="70"/>
      <c r="DP64" s="70"/>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70"/>
      <c r="FG64" s="70"/>
      <c r="FH64" s="70"/>
      <c r="FI64" s="70"/>
      <c r="FJ64" s="70"/>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70"/>
      <c r="HA64" s="70"/>
      <c r="HB64" s="70"/>
      <c r="HC64" s="70"/>
      <c r="HD64" s="70"/>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70"/>
      <c r="IU64" s="70"/>
      <c r="IV64" s="70"/>
      <c r="IW64" s="70"/>
      <c r="IX64" s="56">
        <v>2</v>
      </c>
      <c r="IY64" s="56">
        <v>2</v>
      </c>
      <c r="IZ64" s="56">
        <v>2</v>
      </c>
      <c r="JA64" s="56">
        <v>2</v>
      </c>
      <c r="JB64" s="56">
        <v>2</v>
      </c>
      <c r="JC64" s="56">
        <v>2</v>
      </c>
      <c r="JD64" s="56">
        <v>2</v>
      </c>
      <c r="JE64" s="56">
        <v>2</v>
      </c>
      <c r="JF64" s="56">
        <v>2</v>
      </c>
      <c r="JG64" s="56">
        <v>2</v>
      </c>
      <c r="JH64" s="56">
        <v>2</v>
      </c>
      <c r="JI64" s="56">
        <v>2</v>
      </c>
      <c r="JJ64" s="56">
        <v>1</v>
      </c>
      <c r="JK64" s="56">
        <v>2</v>
      </c>
      <c r="JL64" s="56">
        <v>2</v>
      </c>
      <c r="JM64" s="56">
        <v>2</v>
      </c>
      <c r="JN64" s="56">
        <v>2</v>
      </c>
      <c r="JO64" s="56">
        <v>2</v>
      </c>
      <c r="JP64" s="56">
        <v>2</v>
      </c>
      <c r="JQ64" s="56">
        <v>2</v>
      </c>
      <c r="JR64" s="56"/>
      <c r="JS64" s="56"/>
      <c r="JT64" s="56"/>
      <c r="JU64" s="56"/>
      <c r="JV64" s="56"/>
      <c r="JW64" s="56">
        <v>2</v>
      </c>
      <c r="JX64" s="56">
        <v>2</v>
      </c>
      <c r="JY64" s="56">
        <v>2</v>
      </c>
      <c r="JZ64" s="56">
        <v>2</v>
      </c>
      <c r="KA64" s="56">
        <v>2</v>
      </c>
      <c r="KB64" s="179">
        <f t="shared" si="56"/>
        <v>24</v>
      </c>
      <c r="KC64" s="180">
        <f t="shared" si="57"/>
        <v>0.96</v>
      </c>
      <c r="KD64" s="179">
        <f t="shared" si="58"/>
        <v>1</v>
      </c>
      <c r="KE64" s="180">
        <f t="shared" si="59"/>
        <v>0.04</v>
      </c>
      <c r="KF64" s="179">
        <f t="shared" si="60"/>
        <v>0</v>
      </c>
      <c r="KG64" s="180">
        <f t="shared" si="61"/>
        <v>0</v>
      </c>
      <c r="KH64" s="179">
        <f>COUNTIF(IJ64:KA64,"KĐG")</f>
        <v>0</v>
      </c>
      <c r="KI64" s="180">
        <f t="shared" si="62"/>
        <v>0</v>
      </c>
      <c r="KJ64" s="181">
        <f t="shared" si="63"/>
        <v>1.96</v>
      </c>
      <c r="KK64" s="185" t="str">
        <f t="shared" si="64"/>
        <v>Đạt mục tiêu</v>
      </c>
      <c r="KL64" s="71" t="s">
        <v>553</v>
      </c>
      <c r="KM64" s="72" t="s">
        <v>553</v>
      </c>
      <c r="KN64" s="71" t="s">
        <v>553</v>
      </c>
      <c r="KO64" s="56">
        <v>2</v>
      </c>
      <c r="KP64" s="56">
        <v>2</v>
      </c>
      <c r="KQ64" s="56">
        <v>2</v>
      </c>
      <c r="KR64" s="56">
        <v>2</v>
      </c>
      <c r="KS64" s="56">
        <v>2</v>
      </c>
      <c r="KT64" s="56">
        <v>2</v>
      </c>
      <c r="KU64" s="56">
        <v>2</v>
      </c>
      <c r="KV64" s="56">
        <v>2</v>
      </c>
      <c r="KW64" s="56">
        <v>2</v>
      </c>
      <c r="KX64" s="56">
        <v>2</v>
      </c>
      <c r="KY64" s="56">
        <v>2</v>
      </c>
      <c r="KZ64" s="56">
        <v>2</v>
      </c>
      <c r="LA64" s="56">
        <v>2</v>
      </c>
      <c r="LB64" s="56">
        <v>2</v>
      </c>
      <c r="LC64" s="56">
        <v>2</v>
      </c>
      <c r="LD64" s="56">
        <v>2</v>
      </c>
      <c r="LE64" s="56">
        <v>2</v>
      </c>
      <c r="LF64" s="56">
        <v>2</v>
      </c>
      <c r="LG64" s="56">
        <v>2</v>
      </c>
      <c r="LH64" s="56">
        <v>2</v>
      </c>
      <c r="LI64" s="56">
        <v>2</v>
      </c>
      <c r="LJ64" s="56">
        <v>2</v>
      </c>
      <c r="LK64" s="56">
        <v>2</v>
      </c>
      <c r="LL64" s="56">
        <v>2</v>
      </c>
      <c r="LM64" s="56">
        <v>2</v>
      </c>
      <c r="LN64" s="56">
        <v>2</v>
      </c>
      <c r="LO64" s="56">
        <v>2</v>
      </c>
      <c r="LP64" s="56">
        <v>2</v>
      </c>
      <c r="LQ64" s="56">
        <v>2</v>
      </c>
      <c r="LR64" s="56">
        <v>2</v>
      </c>
      <c r="LS64" s="179">
        <f>COUNTIF(KO64:LR64,"2")</f>
        <v>30</v>
      </c>
      <c r="LT64" s="180">
        <f>LS64/(LS64+LU64+LW64+LY64)</f>
        <v>1</v>
      </c>
      <c r="LU64" s="179">
        <f>COUNTIF(KO64:LR64,"1")</f>
        <v>0</v>
      </c>
      <c r="LV64" s="180">
        <f>LU64/(LS64+LU64+LW64+LY64)</f>
        <v>0</v>
      </c>
      <c r="LW64" s="179">
        <f>COUNTIF(KO64:LR64,"0")</f>
        <v>0</v>
      </c>
      <c r="LX64" s="180">
        <f>LW64/(LS64+LU64+LW64+LY64)</f>
        <v>0</v>
      </c>
      <c r="LY64" s="179">
        <f>COUNTIF(KB64:LR64,"KĐG")</f>
        <v>0</v>
      </c>
      <c r="LZ64" s="180">
        <f>LY64/(LS64+LU64+LW64+LY64)</f>
        <v>0</v>
      </c>
      <c r="MA64" s="181">
        <f>(((LS64*2)+(LU64*1)+(LW64*0)))/(LS64+LU64+LW64)</f>
        <v>2</v>
      </c>
      <c r="MB64" s="185" t="str">
        <f>IF(LZ64&gt;=50%,"KĐG",IF(MA64&gt;=1.6,"Đạt mục tiêu",IF(MA64&gt;=1,"Cần cố gắng","Chưa đạt")))</f>
        <v>Đạt mục tiêu</v>
      </c>
      <c r="MC64" s="56"/>
      <c r="MD64" s="56"/>
      <c r="ME64" s="56"/>
      <c r="MF64" s="56"/>
      <c r="MG64" s="56"/>
      <c r="MH64" s="56"/>
      <c r="MI64" s="56"/>
      <c r="MJ64" s="56"/>
      <c r="MK64" s="56"/>
      <c r="ML64" s="56"/>
      <c r="MM64" s="56"/>
      <c r="MN64" s="56"/>
      <c r="MO64" s="56"/>
      <c r="MP64" s="56"/>
      <c r="MQ64" s="56"/>
      <c r="MR64" s="56"/>
      <c r="MS64" s="56"/>
      <c r="MT64" s="56"/>
      <c r="MU64" s="56"/>
      <c r="MV64" s="56"/>
      <c r="MW64" s="56"/>
      <c r="MX64" s="56"/>
      <c r="MY64" s="56"/>
      <c r="MZ64" s="56"/>
      <c r="NA64" s="56"/>
      <c r="NB64" s="56"/>
      <c r="NC64" s="56"/>
      <c r="ND64" s="56"/>
      <c r="NE64" s="56"/>
      <c r="NF64" s="56"/>
      <c r="NG64" s="56"/>
      <c r="NH64" s="56"/>
      <c r="NI64" s="56"/>
      <c r="NJ64" s="56"/>
      <c r="NK64" s="56"/>
      <c r="NL64" s="56"/>
      <c r="NM64" s="56"/>
      <c r="NN64" s="56"/>
      <c r="NO64" s="56"/>
      <c r="NP64" s="56"/>
      <c r="NQ64" s="56"/>
      <c r="NR64" s="56"/>
      <c r="NS64" s="56"/>
      <c r="NT64" s="56"/>
      <c r="NU64" s="56"/>
      <c r="NV64" s="56"/>
      <c r="NW64" s="56"/>
      <c r="NX64" s="56"/>
      <c r="NY64" s="56"/>
      <c r="NZ64" s="56"/>
      <c r="OA64" s="56"/>
      <c r="OB64" s="56"/>
      <c r="OC64" s="56"/>
      <c r="OD64" s="56"/>
      <c r="OE64" s="56"/>
      <c r="OF64" s="56"/>
      <c r="OG64" s="56"/>
      <c r="OH64" s="56"/>
      <c r="OI64" s="56"/>
      <c r="OJ64" s="56"/>
      <c r="OK64" s="56"/>
      <c r="OL64" s="56"/>
      <c r="OM64" s="56"/>
      <c r="ON64" s="56"/>
      <c r="OO64" s="56"/>
      <c r="OP64" s="56"/>
      <c r="OQ64" s="56"/>
      <c r="OR64" s="56"/>
      <c r="OS64" s="56"/>
      <c r="OT64" s="56"/>
      <c r="OU64" s="56"/>
      <c r="OV64" s="56"/>
      <c r="OW64" s="56"/>
      <c r="OX64" s="56"/>
      <c r="OY64" s="56"/>
      <c r="OZ64" s="56"/>
      <c r="PA64" s="56"/>
    </row>
    <row r="65" spans="1:417" ht="15.75" hidden="1" customHeight="1">
      <c r="A65" s="56"/>
      <c r="B65" s="2"/>
      <c r="C65" s="2"/>
      <c r="D65" s="311" t="s">
        <v>342</v>
      </c>
      <c r="E65" s="311"/>
      <c r="F65" s="311"/>
      <c r="G65" s="253"/>
      <c r="H65" s="254">
        <f>COUNTIF(H66:H72,"x")</f>
        <v>0</v>
      </c>
      <c r="I65" s="253"/>
      <c r="J65" s="253"/>
      <c r="K65" s="255"/>
      <c r="L65" s="257"/>
      <c r="M65" s="255"/>
      <c r="N65" s="176"/>
      <c r="O65" s="176"/>
      <c r="P65" s="114">
        <f>COUNTIF(P66:P72,"x")</f>
        <v>7</v>
      </c>
      <c r="Q65" s="56">
        <f>SUM(Q66:Q72)</f>
        <v>3</v>
      </c>
      <c r="R65" s="14">
        <f t="shared" ref="R65:AB65" si="65">COUNTIF(R66:R72,"x")</f>
        <v>0</v>
      </c>
      <c r="S65" s="114">
        <f t="shared" si="65"/>
        <v>0</v>
      </c>
      <c r="T65" s="114">
        <f t="shared" si="65"/>
        <v>0</v>
      </c>
      <c r="U65" s="114">
        <f t="shared" ref="U65" si="66">COUNTIF(U66:U72,"x")</f>
        <v>0</v>
      </c>
      <c r="V65" s="114">
        <f t="shared" si="65"/>
        <v>0</v>
      </c>
      <c r="W65" s="114">
        <f t="shared" si="65"/>
        <v>0</v>
      </c>
      <c r="X65" s="114">
        <f t="shared" si="65"/>
        <v>0</v>
      </c>
      <c r="Y65" s="114">
        <f t="shared" si="65"/>
        <v>0</v>
      </c>
      <c r="Z65" s="114">
        <f t="shared" si="65"/>
        <v>1</v>
      </c>
      <c r="AA65" s="114">
        <f t="shared" si="65"/>
        <v>2</v>
      </c>
      <c r="AB65" s="114">
        <f t="shared" si="65"/>
        <v>4</v>
      </c>
      <c r="AC65" s="114"/>
      <c r="AD65" s="2"/>
      <c r="AE65" s="2"/>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182"/>
      <c r="BK65" s="182"/>
      <c r="BL65" s="182"/>
      <c r="BM65" s="182"/>
      <c r="BN65" s="182"/>
      <c r="BO65" s="182"/>
      <c r="BP65" s="182"/>
      <c r="BQ65" s="182"/>
      <c r="BR65" s="182"/>
      <c r="BS65" s="185"/>
      <c r="BT65" s="70"/>
      <c r="BU65" s="70"/>
      <c r="BV65" s="70"/>
      <c r="BW65" s="70"/>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70"/>
      <c r="HA65" s="70"/>
      <c r="HB65" s="70"/>
      <c r="HC65" s="70"/>
      <c r="HD65" s="70"/>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c r="IY65" s="56"/>
      <c r="IZ65" s="56"/>
      <c r="JA65" s="56"/>
      <c r="JB65" s="56"/>
      <c r="JC65" s="56"/>
      <c r="JD65" s="56"/>
      <c r="JE65" s="56"/>
      <c r="JF65" s="56"/>
      <c r="JG65" s="56"/>
      <c r="JH65" s="56"/>
      <c r="JI65" s="56"/>
      <c r="JJ65" s="56"/>
      <c r="JK65" s="56"/>
      <c r="JL65" s="56"/>
      <c r="JM65" s="56"/>
      <c r="JN65" s="56"/>
      <c r="JO65" s="56"/>
      <c r="JP65" s="56"/>
      <c r="JQ65" s="56"/>
      <c r="JR65" s="56"/>
      <c r="JS65" s="56"/>
      <c r="JT65" s="56"/>
      <c r="JU65" s="56"/>
      <c r="JV65" s="56"/>
      <c r="JW65" s="56"/>
      <c r="JX65" s="56"/>
      <c r="JY65" s="56"/>
      <c r="JZ65" s="56"/>
      <c r="KA65" s="56"/>
      <c r="KB65" s="56"/>
      <c r="KC65" s="56"/>
      <c r="KD65" s="56"/>
      <c r="KE65" s="56"/>
      <c r="KF65" s="56"/>
      <c r="KG65" s="56"/>
      <c r="KH65" s="56"/>
      <c r="KI65" s="56"/>
      <c r="KJ65" s="56"/>
      <c r="KK65" s="56"/>
      <c r="KL65" s="56"/>
      <c r="KM65" s="56"/>
      <c r="KN65" s="56"/>
      <c r="KO65" s="56"/>
      <c r="KP65" s="56"/>
      <c r="KQ65" s="56"/>
      <c r="KR65" s="56"/>
      <c r="KS65" s="56"/>
      <c r="KT65" s="56"/>
      <c r="KU65" s="56"/>
      <c r="KV65" s="56"/>
      <c r="KW65" s="56"/>
      <c r="KX65" s="56"/>
      <c r="KY65" s="56"/>
      <c r="KZ65" s="56"/>
      <c r="LA65" s="56"/>
      <c r="LB65" s="56"/>
      <c r="LC65" s="56"/>
      <c r="LD65" s="56"/>
      <c r="LE65" s="56"/>
      <c r="LF65" s="56"/>
      <c r="LG65" s="56"/>
      <c r="LH65" s="56"/>
      <c r="LI65" s="56"/>
      <c r="LJ65" s="56"/>
      <c r="LK65" s="56"/>
      <c r="LL65" s="56"/>
      <c r="LM65" s="56"/>
      <c r="LN65" s="56"/>
      <c r="LO65" s="56"/>
      <c r="LP65" s="56"/>
      <c r="LQ65" s="56"/>
      <c r="LR65" s="56"/>
      <c r="LS65" s="179"/>
      <c r="LT65" s="180"/>
      <c r="LU65" s="179"/>
      <c r="LV65" s="180"/>
      <c r="LW65" s="179"/>
      <c r="LX65" s="180"/>
      <c r="LY65" s="179"/>
      <c r="LZ65" s="180"/>
      <c r="MA65" s="181"/>
      <c r="MB65" s="185"/>
      <c r="MC65" s="56"/>
      <c r="MD65" s="56"/>
      <c r="ME65" s="56"/>
      <c r="MF65" s="56"/>
      <c r="MG65" s="56"/>
      <c r="MH65" s="56"/>
      <c r="MI65" s="56"/>
      <c r="MJ65" s="56"/>
      <c r="MK65" s="56"/>
      <c r="ML65" s="56"/>
      <c r="MM65" s="56"/>
      <c r="MN65" s="56"/>
      <c r="MO65" s="56"/>
      <c r="MP65" s="56"/>
      <c r="MQ65" s="56"/>
      <c r="MR65" s="56"/>
      <c r="MS65" s="56"/>
      <c r="MT65" s="56"/>
      <c r="MU65" s="56"/>
      <c r="MV65" s="56"/>
      <c r="MW65" s="56"/>
      <c r="MX65" s="56"/>
      <c r="MY65" s="56"/>
      <c r="MZ65" s="56"/>
      <c r="NA65" s="56"/>
      <c r="NB65" s="56"/>
      <c r="NC65" s="56"/>
      <c r="ND65" s="56"/>
      <c r="NE65" s="179"/>
      <c r="NF65" s="180"/>
      <c r="NG65" s="179"/>
      <c r="NH65" s="180"/>
      <c r="NI65" s="179"/>
      <c r="NJ65" s="180"/>
      <c r="NK65" s="179"/>
      <c r="NL65" s="180"/>
      <c r="NM65" s="181"/>
      <c r="NN65" s="184"/>
      <c r="NO65" s="70"/>
      <c r="NP65" s="70"/>
      <c r="NQ65" s="56"/>
      <c r="NR65" s="56"/>
      <c r="NS65" s="56"/>
      <c r="NT65" s="56"/>
      <c r="NU65" s="56"/>
      <c r="NV65" s="56"/>
      <c r="NW65" s="56"/>
      <c r="NX65" s="56"/>
      <c r="NY65" s="56"/>
      <c r="NZ65" s="56"/>
      <c r="OA65" s="56"/>
      <c r="OB65" s="56"/>
      <c r="OC65" s="56"/>
      <c r="OD65" s="56"/>
      <c r="OE65" s="56"/>
      <c r="OF65" s="56"/>
      <c r="OG65" s="56"/>
      <c r="OH65" s="56"/>
      <c r="OI65" s="56"/>
      <c r="OJ65" s="56"/>
      <c r="OK65" s="56"/>
      <c r="OL65" s="56"/>
      <c r="OM65" s="56"/>
      <c r="ON65" s="56"/>
      <c r="OO65" s="56"/>
      <c r="OP65" s="56"/>
      <c r="OQ65" s="179"/>
      <c r="OR65" s="180"/>
      <c r="OS65" s="179"/>
      <c r="OT65" s="180"/>
      <c r="OU65" s="179"/>
      <c r="OV65" s="180"/>
      <c r="OW65" s="179"/>
      <c r="OX65" s="180"/>
      <c r="OY65" s="181"/>
      <c r="OZ65" s="184"/>
      <c r="PA65" s="2"/>
    </row>
    <row r="66" spans="1:417" s="116" customFormat="1" ht="55.5" hidden="1">
      <c r="A66" s="56"/>
      <c r="B66" s="56">
        <v>100</v>
      </c>
      <c r="C66" s="56">
        <v>31</v>
      </c>
      <c r="D66" s="126" t="s">
        <v>120</v>
      </c>
      <c r="E66" s="122" t="s">
        <v>6</v>
      </c>
      <c r="F66" s="126" t="s">
        <v>121</v>
      </c>
      <c r="G66" s="123" t="s">
        <v>12</v>
      </c>
      <c r="H66" s="122"/>
      <c r="I66" s="126" t="s">
        <v>121</v>
      </c>
      <c r="J66" s="126" t="s">
        <v>867</v>
      </c>
      <c r="K66" s="123"/>
      <c r="L66" s="183" t="s">
        <v>661</v>
      </c>
      <c r="M66" s="123" t="s">
        <v>501</v>
      </c>
      <c r="N66" s="51" t="s">
        <v>377</v>
      </c>
      <c r="O66" s="56" t="s">
        <v>350</v>
      </c>
      <c r="P66" s="56" t="s">
        <v>205</v>
      </c>
      <c r="Q66" s="56">
        <v>1</v>
      </c>
      <c r="R66" s="120"/>
      <c r="S66" s="120"/>
      <c r="T66" s="120"/>
      <c r="U66" s="120"/>
      <c r="V66" s="120"/>
      <c r="W66" s="120"/>
      <c r="X66" s="120"/>
      <c r="Y66" s="120"/>
      <c r="Z66" s="120"/>
      <c r="AA66" s="120" t="s">
        <v>205</v>
      </c>
      <c r="AB66" s="120"/>
      <c r="AC66" s="119">
        <f t="shared" ref="AC66:AC72" si="67">COUNTIF($R66:$AB66,"x")</f>
        <v>1</v>
      </c>
      <c r="AD66" s="229"/>
      <c r="AE66" s="229"/>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70"/>
      <c r="BU66" s="70"/>
      <c r="BV66" s="70"/>
      <c r="BW66" s="70"/>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70"/>
      <c r="DN66" s="70"/>
      <c r="DO66" s="70"/>
      <c r="DP66" s="70"/>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70"/>
      <c r="FG66" s="70"/>
      <c r="FH66" s="70"/>
      <c r="FI66" s="70"/>
      <c r="FJ66" s="70"/>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70"/>
      <c r="HA66" s="70"/>
      <c r="HB66" s="70"/>
      <c r="HC66" s="70"/>
      <c r="HD66" s="70"/>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72" t="s">
        <v>552</v>
      </c>
      <c r="IW66" s="56"/>
      <c r="IX66" s="56">
        <v>2</v>
      </c>
      <c r="IY66" s="56">
        <v>2</v>
      </c>
      <c r="IZ66" s="56">
        <v>2</v>
      </c>
      <c r="JA66" s="56">
        <v>1</v>
      </c>
      <c r="JB66" s="56">
        <v>2</v>
      </c>
      <c r="JC66" s="56">
        <v>2</v>
      </c>
      <c r="JD66" s="56">
        <v>2</v>
      </c>
      <c r="JE66" s="56">
        <v>2</v>
      </c>
      <c r="JF66" s="56">
        <v>2</v>
      </c>
      <c r="JG66" s="56">
        <v>2</v>
      </c>
      <c r="JH66" s="56">
        <v>2</v>
      </c>
      <c r="JI66" s="56">
        <v>2</v>
      </c>
      <c r="JJ66" s="56">
        <v>2</v>
      </c>
      <c r="JK66" s="56">
        <v>2</v>
      </c>
      <c r="JL66" s="56">
        <v>2</v>
      </c>
      <c r="JM66" s="56">
        <v>2</v>
      </c>
      <c r="JN66" s="56">
        <v>2</v>
      </c>
      <c r="JO66" s="56">
        <v>2</v>
      </c>
      <c r="JP66" s="56">
        <v>2</v>
      </c>
      <c r="JQ66" s="56">
        <v>2</v>
      </c>
      <c r="JR66" s="56">
        <v>2</v>
      </c>
      <c r="JS66" s="56">
        <v>2</v>
      </c>
      <c r="JT66" s="56">
        <v>2</v>
      </c>
      <c r="JU66" s="56">
        <v>2</v>
      </c>
      <c r="JV66" s="56">
        <v>2</v>
      </c>
      <c r="JW66" s="56">
        <v>2</v>
      </c>
      <c r="JX66" s="56">
        <v>2</v>
      </c>
      <c r="JY66" s="56">
        <v>2</v>
      </c>
      <c r="JZ66" s="56">
        <v>2</v>
      </c>
      <c r="KA66" s="56">
        <v>2</v>
      </c>
      <c r="KB66" s="179">
        <f t="shared" ref="KB66" si="68">COUNTIF(IX66:KA66,"2")</f>
        <v>29</v>
      </c>
      <c r="KC66" s="180">
        <f t="shared" ref="KC66" si="69">KB66/(KB66+KD66+KF66+KH66)</f>
        <v>0.96666666666666667</v>
      </c>
      <c r="KD66" s="179">
        <f t="shared" ref="KD66" si="70">COUNTIF(IX66:KA66,"1")</f>
        <v>1</v>
      </c>
      <c r="KE66" s="180">
        <f t="shared" ref="KE66" si="71">KD66/(KB66+KD66+KF66+KH66)</f>
        <v>3.3333333333333333E-2</v>
      </c>
      <c r="KF66" s="179">
        <f t="shared" ref="KF66" si="72">COUNTIF(IX66:KA66,"0")</f>
        <v>0</v>
      </c>
      <c r="KG66" s="180">
        <f t="shared" ref="KG66" si="73">KF66/(KB66+KD66+KF66+KH66)</f>
        <v>0</v>
      </c>
      <c r="KH66" s="179">
        <f>COUNTIF(IJ66:KA66,"KĐG")</f>
        <v>0</v>
      </c>
      <c r="KI66" s="180">
        <f t="shared" ref="KI66" si="74">KH66/(KB66+KD66+KF66+KH66)</f>
        <v>0</v>
      </c>
      <c r="KJ66" s="181">
        <f t="shared" ref="KJ66" si="75">(((KB66*2)+(KD66*1)+(KF66*0)))/(KB66+KD66+KF66)</f>
        <v>1.9666666666666666</v>
      </c>
      <c r="KK66" s="182" t="str">
        <f t="shared" ref="KK66" si="76">IF(KI66&gt;=50%,"KĐG",IF(KJ66&gt;=1.6,"Đạt mục tiêu",IF(KJ66&gt;=1,"Cần cố gắng","Chưa đạt")))</f>
        <v>Đạt mục tiêu</v>
      </c>
      <c r="KL66" s="71"/>
      <c r="KM66" s="56"/>
      <c r="KN66" s="56"/>
      <c r="KO66" s="56">
        <v>2</v>
      </c>
      <c r="KP66" s="56">
        <v>2</v>
      </c>
      <c r="KQ66" s="56">
        <v>2</v>
      </c>
      <c r="KR66" s="56">
        <v>2</v>
      </c>
      <c r="KS66" s="56">
        <v>2</v>
      </c>
      <c r="KT66" s="56">
        <v>2</v>
      </c>
      <c r="KU66" s="56">
        <v>2</v>
      </c>
      <c r="KV66" s="56">
        <v>2</v>
      </c>
      <c r="KW66" s="56">
        <v>2</v>
      </c>
      <c r="KX66" s="56">
        <v>2</v>
      </c>
      <c r="KY66" s="56">
        <v>2</v>
      </c>
      <c r="KZ66" s="56">
        <v>2</v>
      </c>
      <c r="LA66" s="56">
        <v>2</v>
      </c>
      <c r="LB66" s="56">
        <v>2</v>
      </c>
      <c r="LC66" s="56">
        <v>2</v>
      </c>
      <c r="LD66" s="56">
        <v>2</v>
      </c>
      <c r="LE66" s="56">
        <v>2</v>
      </c>
      <c r="LF66" s="56">
        <v>2</v>
      </c>
      <c r="LG66" s="56">
        <v>2</v>
      </c>
      <c r="LH66" s="56">
        <v>2</v>
      </c>
      <c r="LI66" s="56">
        <v>2</v>
      </c>
      <c r="LJ66" s="56">
        <v>2</v>
      </c>
      <c r="LK66" s="56">
        <v>2</v>
      </c>
      <c r="LL66" s="56"/>
      <c r="LM66" s="56"/>
      <c r="LN66" s="56"/>
      <c r="LO66" s="56"/>
      <c r="LP66" s="56">
        <v>2</v>
      </c>
      <c r="LQ66" s="56">
        <v>2</v>
      </c>
      <c r="LR66" s="56">
        <v>2</v>
      </c>
      <c r="LS66" s="179">
        <f>COUNTIF(KO66:LR66,"2")</f>
        <v>26</v>
      </c>
      <c r="LT66" s="180">
        <f>LS66/(LS66+LU66+LW66+LY66)</f>
        <v>1</v>
      </c>
      <c r="LU66" s="179">
        <f>COUNTIF(KO66:LR66,"1")</f>
        <v>0</v>
      </c>
      <c r="LV66" s="180">
        <f>LU66/(LS66+LU66+LW66+LY66)</f>
        <v>0</v>
      </c>
      <c r="LW66" s="179">
        <f>COUNTIF(KO66:LR66,"0")</f>
        <v>0</v>
      </c>
      <c r="LX66" s="180">
        <f>LW66/(LS66+LU66+LW66+LY66)</f>
        <v>0</v>
      </c>
      <c r="LY66" s="179">
        <f>COUNTIF(KB66:LR66,"KĐG")</f>
        <v>0</v>
      </c>
      <c r="LZ66" s="180">
        <f>LY66/(LS66+LU66+LW66+LY66)</f>
        <v>0</v>
      </c>
      <c r="MA66" s="181">
        <f>(((LS66*2)+(LU66*1)+(LW66*0)))/(LS66+LU66+LW66)</f>
        <v>2</v>
      </c>
      <c r="MB66" s="185" t="str">
        <f>IF(LZ66&gt;=50%,"KĐG",IF(MA66&gt;=1.6,"Đạt mục tiêu",IF(MA66&gt;=1,"Cần cố gắng","Chưa đạt")))</f>
        <v>Đạt mục tiêu</v>
      </c>
      <c r="MC66" s="56"/>
      <c r="MD66" s="56"/>
      <c r="ME66" s="56"/>
      <c r="MF66" s="56"/>
      <c r="MG66" s="56"/>
      <c r="MH66" s="56"/>
      <c r="MI66" s="56"/>
      <c r="MJ66" s="56"/>
      <c r="MK66" s="56"/>
      <c r="ML66" s="56"/>
      <c r="MM66" s="56"/>
      <c r="MN66" s="56"/>
      <c r="MO66" s="56"/>
      <c r="MP66" s="56"/>
      <c r="MQ66" s="56"/>
      <c r="MR66" s="56"/>
      <c r="MS66" s="56"/>
      <c r="MT66" s="56"/>
      <c r="MU66" s="56"/>
      <c r="MV66" s="56"/>
      <c r="MW66" s="56"/>
      <c r="MX66" s="56"/>
      <c r="MY66" s="56"/>
      <c r="MZ66" s="56"/>
      <c r="NA66" s="56"/>
      <c r="NB66" s="56"/>
      <c r="NC66" s="56"/>
      <c r="ND66" s="56"/>
      <c r="NE66" s="56"/>
      <c r="NF66" s="56"/>
      <c r="NG66" s="56"/>
      <c r="NH66" s="56"/>
      <c r="NI66" s="56"/>
      <c r="NJ66" s="56"/>
      <c r="NK66" s="56"/>
      <c r="NL66" s="56"/>
      <c r="NM66" s="56"/>
      <c r="NN66" s="56"/>
      <c r="NO66" s="56"/>
      <c r="NP66" s="56"/>
      <c r="NQ66" s="56"/>
      <c r="NR66" s="56"/>
      <c r="NS66" s="56"/>
      <c r="NT66" s="56"/>
      <c r="NU66" s="56"/>
      <c r="NV66" s="56"/>
      <c r="NW66" s="56"/>
      <c r="NX66" s="56"/>
      <c r="NY66" s="56"/>
      <c r="NZ66" s="56"/>
      <c r="OA66" s="56"/>
      <c r="OB66" s="56"/>
      <c r="OC66" s="56"/>
      <c r="OD66" s="56"/>
      <c r="OE66" s="56"/>
      <c r="OF66" s="56"/>
      <c r="OG66" s="56"/>
      <c r="OH66" s="56"/>
      <c r="OI66" s="56"/>
      <c r="OJ66" s="56"/>
      <c r="OK66" s="56"/>
      <c r="OL66" s="56"/>
      <c r="OM66" s="56"/>
      <c r="ON66" s="56"/>
      <c r="OO66" s="56"/>
      <c r="OP66" s="56"/>
      <c r="OQ66" s="56"/>
      <c r="OR66" s="56"/>
      <c r="OS66" s="56"/>
      <c r="OT66" s="56"/>
      <c r="OU66" s="56"/>
      <c r="OV66" s="56"/>
      <c r="OW66" s="56"/>
      <c r="OX66" s="56"/>
      <c r="OY66" s="56"/>
      <c r="OZ66" s="56"/>
      <c r="PA66" s="56"/>
    </row>
    <row r="67" spans="1:417" s="116" customFormat="1" ht="47.25" hidden="1">
      <c r="A67" s="56"/>
      <c r="B67" s="56">
        <v>102</v>
      </c>
      <c r="C67" s="56">
        <v>32</v>
      </c>
      <c r="D67" s="126" t="s">
        <v>122</v>
      </c>
      <c r="E67" s="122" t="s">
        <v>6</v>
      </c>
      <c r="F67" s="126" t="s">
        <v>123</v>
      </c>
      <c r="G67" s="123" t="s">
        <v>6</v>
      </c>
      <c r="H67" s="122"/>
      <c r="I67" s="126" t="s">
        <v>123</v>
      </c>
      <c r="J67" s="126" t="s">
        <v>871</v>
      </c>
      <c r="K67" s="123"/>
      <c r="L67" s="183" t="s">
        <v>661</v>
      </c>
      <c r="M67" s="123" t="s">
        <v>501</v>
      </c>
      <c r="N67" s="51" t="s">
        <v>377</v>
      </c>
      <c r="O67" s="56" t="s">
        <v>350</v>
      </c>
      <c r="P67" s="56" t="s">
        <v>205</v>
      </c>
      <c r="Q67" s="56"/>
      <c r="R67" s="120"/>
      <c r="S67" s="120"/>
      <c r="T67" s="120"/>
      <c r="U67" s="120"/>
      <c r="V67" s="120"/>
      <c r="W67" s="120"/>
      <c r="X67" s="120"/>
      <c r="Y67" s="120"/>
      <c r="Z67" s="120"/>
      <c r="AA67" s="120" t="s">
        <v>205</v>
      </c>
      <c r="AB67" s="120"/>
      <c r="AC67" s="119">
        <f t="shared" si="67"/>
        <v>1</v>
      </c>
      <c r="AD67" s="229"/>
      <c r="AE67" s="229"/>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70"/>
      <c r="BU67" s="70"/>
      <c r="BV67" s="70"/>
      <c r="BW67" s="70"/>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70"/>
      <c r="DN67" s="70"/>
      <c r="DO67" s="70"/>
      <c r="DP67" s="70"/>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70"/>
      <c r="FG67" s="70"/>
      <c r="FH67" s="70"/>
      <c r="FI67" s="70"/>
      <c r="FJ67" s="70"/>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70"/>
      <c r="HA67" s="70"/>
      <c r="HB67" s="70"/>
      <c r="HC67" s="70"/>
      <c r="HD67" s="70"/>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70"/>
      <c r="IU67" s="70"/>
      <c r="IV67" s="70"/>
      <c r="IW67" s="70"/>
      <c r="IX67" s="56"/>
      <c r="IY67" s="56"/>
      <c r="IZ67" s="56"/>
      <c r="JA67" s="56"/>
      <c r="JB67" s="56"/>
      <c r="JC67" s="56"/>
      <c r="JD67" s="56"/>
      <c r="JE67" s="56"/>
      <c r="JF67" s="56"/>
      <c r="JG67" s="56"/>
      <c r="JH67" s="56"/>
      <c r="JI67" s="56"/>
      <c r="JJ67" s="56"/>
      <c r="JK67" s="56"/>
      <c r="JL67" s="56"/>
      <c r="JM67" s="56"/>
      <c r="JN67" s="56"/>
      <c r="JO67" s="56"/>
      <c r="JP67" s="56"/>
      <c r="JQ67" s="56"/>
      <c r="JR67" s="56"/>
      <c r="JS67" s="56"/>
      <c r="JT67" s="56"/>
      <c r="JU67" s="56"/>
      <c r="JV67" s="56"/>
      <c r="JW67" s="56"/>
      <c r="JX67" s="56"/>
      <c r="JY67" s="56"/>
      <c r="JZ67" s="56"/>
      <c r="KA67" s="56"/>
      <c r="KB67" s="56"/>
      <c r="KC67" s="56"/>
      <c r="KD67" s="56"/>
      <c r="KE67" s="56"/>
      <c r="KF67" s="56"/>
      <c r="KG67" s="56"/>
      <c r="KH67" s="56"/>
      <c r="KI67" s="56"/>
      <c r="KJ67" s="56"/>
      <c r="KK67" s="56"/>
      <c r="KL67" s="71" t="s">
        <v>552</v>
      </c>
      <c r="KM67" s="71"/>
      <c r="KN67" s="56"/>
      <c r="KO67" s="56">
        <v>2</v>
      </c>
      <c r="KP67" s="56">
        <v>2</v>
      </c>
      <c r="KQ67" s="56">
        <v>2</v>
      </c>
      <c r="KR67" s="56">
        <v>2</v>
      </c>
      <c r="KS67" s="56">
        <v>2</v>
      </c>
      <c r="KT67" s="56">
        <v>2</v>
      </c>
      <c r="KU67" s="56">
        <v>2</v>
      </c>
      <c r="KV67" s="56">
        <v>2</v>
      </c>
      <c r="KW67" s="56">
        <v>2</v>
      </c>
      <c r="KX67" s="56">
        <v>2</v>
      </c>
      <c r="KY67" s="56">
        <v>2</v>
      </c>
      <c r="KZ67" s="56">
        <v>2</v>
      </c>
      <c r="LA67" s="56">
        <v>2</v>
      </c>
      <c r="LB67" s="56">
        <v>2</v>
      </c>
      <c r="LC67" s="56">
        <v>2</v>
      </c>
      <c r="LD67" s="56">
        <v>2</v>
      </c>
      <c r="LE67" s="56">
        <v>2</v>
      </c>
      <c r="LF67" s="56">
        <v>2</v>
      </c>
      <c r="LG67" s="56">
        <v>2</v>
      </c>
      <c r="LH67" s="56">
        <v>2</v>
      </c>
      <c r="LI67" s="56">
        <v>2</v>
      </c>
      <c r="LJ67" s="56">
        <v>2</v>
      </c>
      <c r="LK67" s="56">
        <v>2</v>
      </c>
      <c r="LL67" s="56">
        <v>2</v>
      </c>
      <c r="LM67" s="56">
        <v>2</v>
      </c>
      <c r="LN67" s="56">
        <v>2</v>
      </c>
      <c r="LO67" s="56">
        <v>2</v>
      </c>
      <c r="LP67" s="56">
        <v>2</v>
      </c>
      <c r="LQ67" s="56">
        <v>2</v>
      </c>
      <c r="LR67" s="56">
        <v>2</v>
      </c>
      <c r="LS67" s="179">
        <f>COUNTIF(KO67:LR67,"2")</f>
        <v>30</v>
      </c>
      <c r="LT67" s="180">
        <f>LS67/(LS67+LU67+LW67+LY67)</f>
        <v>1</v>
      </c>
      <c r="LU67" s="179">
        <f>COUNTIF(KO67:LR67,"1")</f>
        <v>0</v>
      </c>
      <c r="LV67" s="180">
        <f>LU67/(LS67+LU67+LW67+LY67)</f>
        <v>0</v>
      </c>
      <c r="LW67" s="179">
        <f>COUNTIF(KO67:LR67,"0")</f>
        <v>0</v>
      </c>
      <c r="LX67" s="180">
        <f>LW67/(LS67+LU67+LW67+LY67)</f>
        <v>0</v>
      </c>
      <c r="LY67" s="179">
        <f>COUNTIF(KB67:LR67,"KĐG")</f>
        <v>0</v>
      </c>
      <c r="LZ67" s="180">
        <f>LY67/(LS67+LU67+LW67+LY67)</f>
        <v>0</v>
      </c>
      <c r="MA67" s="181">
        <f>(((LS67*2)+(LU67*1)+(LW67*0)))/(LS67+LU67+LW67)</f>
        <v>2</v>
      </c>
      <c r="MB67" s="185" t="str">
        <f>IF(LZ67&gt;=50%,"KĐG",IF(MA67&gt;=1.6,"Đạt mục tiêu",IF(MA67&gt;=1,"Cần cố gắng","Chưa đạt")))</f>
        <v>Đạt mục tiêu</v>
      </c>
      <c r="MC67" s="56"/>
      <c r="MD67" s="56"/>
      <c r="ME67" s="56"/>
      <c r="MF67" s="56"/>
      <c r="MG67" s="56"/>
      <c r="MH67" s="56"/>
      <c r="MI67" s="56"/>
      <c r="MJ67" s="56"/>
      <c r="MK67" s="56"/>
      <c r="ML67" s="56"/>
      <c r="MM67" s="56"/>
      <c r="MN67" s="56"/>
      <c r="MO67" s="56"/>
      <c r="MP67" s="56"/>
      <c r="MQ67" s="56"/>
      <c r="MR67" s="56"/>
      <c r="MS67" s="56"/>
      <c r="MT67" s="56"/>
      <c r="MU67" s="56"/>
      <c r="MV67" s="56"/>
      <c r="MW67" s="56"/>
      <c r="MX67" s="56"/>
      <c r="MY67" s="56"/>
      <c r="MZ67" s="56"/>
      <c r="NA67" s="56"/>
      <c r="NB67" s="56"/>
      <c r="NC67" s="56"/>
      <c r="ND67" s="56"/>
      <c r="NE67" s="56"/>
      <c r="NF67" s="56"/>
      <c r="NG67" s="56"/>
      <c r="NH67" s="56"/>
      <c r="NI67" s="56"/>
      <c r="NJ67" s="56"/>
      <c r="NK67" s="56"/>
      <c r="NL67" s="56"/>
      <c r="NM67" s="56"/>
      <c r="NN67" s="56"/>
      <c r="NO67" s="56"/>
      <c r="NP67" s="56"/>
      <c r="NQ67" s="56"/>
      <c r="NR67" s="56"/>
      <c r="NS67" s="56"/>
      <c r="NT67" s="56"/>
      <c r="NU67" s="56"/>
      <c r="NV67" s="56"/>
      <c r="NW67" s="56"/>
      <c r="NX67" s="56"/>
      <c r="NY67" s="56"/>
      <c r="NZ67" s="56"/>
      <c r="OA67" s="56"/>
      <c r="OB67" s="56"/>
      <c r="OC67" s="56"/>
      <c r="OD67" s="56"/>
      <c r="OE67" s="56"/>
      <c r="OF67" s="56"/>
      <c r="OG67" s="56"/>
      <c r="OH67" s="56"/>
      <c r="OI67" s="56"/>
      <c r="OJ67" s="56"/>
      <c r="OK67" s="56"/>
      <c r="OL67" s="56"/>
      <c r="OM67" s="56"/>
      <c r="ON67" s="56"/>
      <c r="OO67" s="56"/>
      <c r="OP67" s="56"/>
      <c r="OQ67" s="56"/>
      <c r="OR67" s="56"/>
      <c r="OS67" s="56"/>
      <c r="OT67" s="56"/>
      <c r="OU67" s="56"/>
      <c r="OV67" s="56"/>
      <c r="OW67" s="56"/>
      <c r="OX67" s="56"/>
      <c r="OY67" s="56"/>
      <c r="OZ67" s="56"/>
      <c r="PA67" s="56"/>
    </row>
    <row r="68" spans="1:417" s="116" customFormat="1" ht="55.5" hidden="1">
      <c r="A68" s="56"/>
      <c r="B68" s="56">
        <v>104</v>
      </c>
      <c r="C68" s="56">
        <v>33</v>
      </c>
      <c r="D68" s="126" t="s">
        <v>118</v>
      </c>
      <c r="E68" s="122" t="s">
        <v>6</v>
      </c>
      <c r="F68" s="126" t="s">
        <v>119</v>
      </c>
      <c r="G68" s="123" t="s">
        <v>6</v>
      </c>
      <c r="H68" s="122"/>
      <c r="I68" s="126" t="s">
        <v>119</v>
      </c>
      <c r="J68" s="126" t="s">
        <v>868</v>
      </c>
      <c r="K68" s="123"/>
      <c r="L68" s="183" t="s">
        <v>661</v>
      </c>
      <c r="M68" s="123" t="s">
        <v>501</v>
      </c>
      <c r="N68" s="51" t="s">
        <v>377</v>
      </c>
      <c r="O68" s="56" t="s">
        <v>350</v>
      </c>
      <c r="P68" s="56" t="s">
        <v>205</v>
      </c>
      <c r="Q68" s="56"/>
      <c r="R68" s="120"/>
      <c r="S68" s="120"/>
      <c r="T68" s="120"/>
      <c r="U68" s="120"/>
      <c r="V68" s="120"/>
      <c r="W68" s="120"/>
      <c r="X68" s="120"/>
      <c r="Y68" s="120"/>
      <c r="Z68" s="120"/>
      <c r="AA68" s="120"/>
      <c r="AB68" s="120" t="s">
        <v>205</v>
      </c>
      <c r="AC68" s="119">
        <f t="shared" si="67"/>
        <v>1</v>
      </c>
      <c r="AD68" s="229"/>
      <c r="AE68" s="229"/>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70"/>
      <c r="BU68" s="70"/>
      <c r="BV68" s="70"/>
      <c r="BW68" s="70"/>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70"/>
      <c r="DN68" s="70"/>
      <c r="DO68" s="70"/>
      <c r="DP68" s="70"/>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70"/>
      <c r="FG68" s="70"/>
      <c r="FH68" s="70"/>
      <c r="FI68" s="70"/>
      <c r="FJ68" s="70"/>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70"/>
      <c r="HA68" s="70"/>
      <c r="HB68" s="70"/>
      <c r="HC68" s="70"/>
      <c r="HD68" s="70"/>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72" t="s">
        <v>552</v>
      </c>
      <c r="IX68" s="56">
        <v>2</v>
      </c>
      <c r="IY68" s="56">
        <v>2</v>
      </c>
      <c r="IZ68" s="56">
        <v>2</v>
      </c>
      <c r="JA68" s="56">
        <v>2</v>
      </c>
      <c r="JB68" s="56">
        <v>2</v>
      </c>
      <c r="JC68" s="56">
        <v>2</v>
      </c>
      <c r="JD68" s="56">
        <v>2</v>
      </c>
      <c r="JE68" s="56">
        <v>2</v>
      </c>
      <c r="JF68" s="56">
        <v>2</v>
      </c>
      <c r="JG68" s="56">
        <v>2</v>
      </c>
      <c r="JH68" s="56">
        <v>2</v>
      </c>
      <c r="JI68" s="56">
        <v>2</v>
      </c>
      <c r="JJ68" s="56">
        <v>2</v>
      </c>
      <c r="JK68" s="56">
        <v>2</v>
      </c>
      <c r="JL68" s="56">
        <v>2</v>
      </c>
      <c r="JM68" s="56">
        <v>2</v>
      </c>
      <c r="JN68" s="56">
        <v>2</v>
      </c>
      <c r="JO68" s="56">
        <v>2</v>
      </c>
      <c r="JP68" s="56">
        <v>2</v>
      </c>
      <c r="JQ68" s="56">
        <v>2</v>
      </c>
      <c r="JR68" s="56">
        <v>2</v>
      </c>
      <c r="JS68" s="56">
        <v>2</v>
      </c>
      <c r="JT68" s="56">
        <v>2</v>
      </c>
      <c r="JU68" s="56">
        <v>2</v>
      </c>
      <c r="JV68" s="56">
        <v>2</v>
      </c>
      <c r="JW68" s="56">
        <v>2</v>
      </c>
      <c r="JX68" s="56">
        <v>2</v>
      </c>
      <c r="JY68" s="56">
        <v>2</v>
      </c>
      <c r="JZ68" s="56">
        <v>2</v>
      </c>
      <c r="KA68" s="56">
        <v>2</v>
      </c>
      <c r="KB68" s="179">
        <f t="shared" ref="KB68" si="77">COUNTIF(IX68:KA68,"2")</f>
        <v>30</v>
      </c>
      <c r="KC68" s="180">
        <f t="shared" ref="KC68" si="78">KB68/(KB68+KD68+KF68+KH68)</f>
        <v>1</v>
      </c>
      <c r="KD68" s="179">
        <f t="shared" ref="KD68" si="79">COUNTIF(IX68:KA68,"1")</f>
        <v>0</v>
      </c>
      <c r="KE68" s="180">
        <f t="shared" ref="KE68" si="80">KD68/(KB68+KD68+KF68+KH68)</f>
        <v>0</v>
      </c>
      <c r="KF68" s="179">
        <f t="shared" ref="KF68" si="81">COUNTIF(IX68:KA68,"0")</f>
        <v>0</v>
      </c>
      <c r="KG68" s="180">
        <f t="shared" ref="KG68" si="82">KF68/(KB68+KD68+KF68+KH68)</f>
        <v>0</v>
      </c>
      <c r="KH68" s="179">
        <f>COUNTIF(IJ68:KA68,"KĐG")</f>
        <v>0</v>
      </c>
      <c r="KI68" s="180">
        <f t="shared" ref="KI68" si="83">KH68/(KB68+KD68+KF68+KH68)</f>
        <v>0</v>
      </c>
      <c r="KJ68" s="181">
        <f t="shared" ref="KJ68" si="84">(((KB68*2)+(KD68*1)+(KF68*0)))/(KB68+KD68+KF68)</f>
        <v>2</v>
      </c>
      <c r="KK68" s="182" t="str">
        <f t="shared" ref="KK68" si="85">IF(KI68&gt;=50%,"KĐG",IF(KJ68&gt;=1.6,"Đạt mục tiêu",IF(KJ68&gt;=1,"Cần cố gắng","Chưa đạt")))</f>
        <v>Đạt mục tiêu</v>
      </c>
      <c r="KL68" s="56"/>
      <c r="KM68" s="56"/>
      <c r="KN68" s="71"/>
      <c r="KO68" s="56">
        <v>2</v>
      </c>
      <c r="KP68" s="56">
        <v>2</v>
      </c>
      <c r="KQ68" s="56">
        <v>2</v>
      </c>
      <c r="KR68" s="56">
        <v>2</v>
      </c>
      <c r="KS68" s="56">
        <v>2</v>
      </c>
      <c r="KT68" s="56">
        <v>2</v>
      </c>
      <c r="KU68" s="56">
        <v>2</v>
      </c>
      <c r="KV68" s="56">
        <v>2</v>
      </c>
      <c r="KW68" s="56">
        <v>2</v>
      </c>
      <c r="KX68" s="56">
        <v>2</v>
      </c>
      <c r="KY68" s="56">
        <v>2</v>
      </c>
      <c r="KZ68" s="56">
        <v>2</v>
      </c>
      <c r="LA68" s="56">
        <v>1</v>
      </c>
      <c r="LB68" s="56">
        <v>2</v>
      </c>
      <c r="LC68" s="56">
        <v>2</v>
      </c>
      <c r="LD68" s="56">
        <v>2</v>
      </c>
      <c r="LE68" s="56">
        <v>2</v>
      </c>
      <c r="LF68" s="56">
        <v>2</v>
      </c>
      <c r="LG68" s="56">
        <v>2</v>
      </c>
      <c r="LH68" s="56">
        <v>2</v>
      </c>
      <c r="LI68" s="56">
        <v>2</v>
      </c>
      <c r="LJ68" s="56">
        <v>2</v>
      </c>
      <c r="LK68" s="56">
        <v>2</v>
      </c>
      <c r="LL68" s="56"/>
      <c r="LM68" s="56"/>
      <c r="LN68" s="56"/>
      <c r="LO68" s="56"/>
      <c r="LP68" s="56">
        <v>2</v>
      </c>
      <c r="LQ68" s="56">
        <v>1</v>
      </c>
      <c r="LR68" s="56">
        <v>2</v>
      </c>
      <c r="LS68" s="179">
        <f>COUNTIF(KO68:LR68,"2")</f>
        <v>24</v>
      </c>
      <c r="LT68" s="180">
        <f>LS68/(LS68+LU68+LW68+LY68)</f>
        <v>0.92307692307692313</v>
      </c>
      <c r="LU68" s="179">
        <f>COUNTIF(KO68:LR68,"1")</f>
        <v>2</v>
      </c>
      <c r="LV68" s="180">
        <f>LU68/(LS68+LU68+LW68+LY68)</f>
        <v>7.6923076923076927E-2</v>
      </c>
      <c r="LW68" s="179">
        <f>COUNTIF(KO68:LR68,"0")</f>
        <v>0</v>
      </c>
      <c r="LX68" s="180">
        <f>LW68/(LS68+LU68+LW68+LY68)</f>
        <v>0</v>
      </c>
      <c r="LY68" s="179">
        <f>COUNTIF(KB68:LR68,"KĐG")</f>
        <v>0</v>
      </c>
      <c r="LZ68" s="180">
        <f>LY68/(LS68+LU68+LW68+LY68)</f>
        <v>0</v>
      </c>
      <c r="MA68" s="181">
        <f>(((LS68*2)+(LU68*1)+(LW68*0)))/(LS68+LU68+LW68)</f>
        <v>1.9230769230769231</v>
      </c>
      <c r="MB68" s="185" t="str">
        <f>IF(LZ68&gt;=50%,"KĐG",IF(MA68&gt;=1.6,"Đạt mục tiêu",IF(MA68&gt;=1,"Cần cố gắng","Chưa đạt")))</f>
        <v>Đạt mục tiêu</v>
      </c>
      <c r="MC68" s="56"/>
      <c r="MD68" s="56"/>
      <c r="ME68" s="56"/>
      <c r="MF68" s="56"/>
      <c r="MG68" s="56"/>
      <c r="MH68" s="56"/>
      <c r="MI68" s="56"/>
      <c r="MJ68" s="56"/>
      <c r="MK68" s="56"/>
      <c r="ML68" s="56"/>
      <c r="MM68" s="56"/>
      <c r="MN68" s="56"/>
      <c r="MO68" s="56"/>
      <c r="MP68" s="56"/>
      <c r="MQ68" s="56"/>
      <c r="MR68" s="56"/>
      <c r="MS68" s="56"/>
      <c r="MT68" s="56"/>
      <c r="MU68" s="56"/>
      <c r="MV68" s="56"/>
      <c r="MW68" s="56"/>
      <c r="MX68" s="56"/>
      <c r="MY68" s="56"/>
      <c r="MZ68" s="56"/>
      <c r="NA68" s="56"/>
      <c r="NB68" s="56"/>
      <c r="NC68" s="56"/>
      <c r="ND68" s="56"/>
      <c r="NE68" s="56"/>
      <c r="NF68" s="56"/>
      <c r="NG68" s="56"/>
      <c r="NH68" s="56"/>
      <c r="NI68" s="56"/>
      <c r="NJ68" s="56"/>
      <c r="NK68" s="56"/>
      <c r="NL68" s="56"/>
      <c r="NM68" s="56"/>
      <c r="NN68" s="56"/>
      <c r="NO68" s="56"/>
      <c r="NP68" s="56"/>
      <c r="NQ68" s="56"/>
      <c r="NR68" s="56"/>
      <c r="NS68" s="56"/>
      <c r="NT68" s="56"/>
      <c r="NU68" s="56"/>
      <c r="NV68" s="56"/>
      <c r="NW68" s="56"/>
      <c r="NX68" s="56"/>
      <c r="NY68" s="56"/>
      <c r="NZ68" s="56"/>
      <c r="OA68" s="56"/>
      <c r="OB68" s="56"/>
      <c r="OC68" s="56"/>
      <c r="OD68" s="56"/>
      <c r="OE68" s="56"/>
      <c r="OF68" s="56"/>
      <c r="OG68" s="56"/>
      <c r="OH68" s="56"/>
      <c r="OI68" s="56"/>
      <c r="OJ68" s="56"/>
      <c r="OK68" s="56"/>
      <c r="OL68" s="56"/>
      <c r="OM68" s="56"/>
      <c r="ON68" s="56"/>
      <c r="OO68" s="56"/>
      <c r="OP68" s="56"/>
      <c r="OQ68" s="56"/>
      <c r="OR68" s="56"/>
      <c r="OS68" s="56"/>
      <c r="OT68" s="56"/>
      <c r="OU68" s="56"/>
      <c r="OV68" s="56"/>
      <c r="OW68" s="56"/>
      <c r="OX68" s="56"/>
      <c r="OY68" s="56"/>
      <c r="OZ68" s="56"/>
      <c r="PA68" s="56"/>
    </row>
    <row r="69" spans="1:417" s="116" customFormat="1" ht="55.5" hidden="1">
      <c r="A69" s="56"/>
      <c r="B69" s="56">
        <v>105</v>
      </c>
      <c r="C69" s="56">
        <v>34</v>
      </c>
      <c r="D69" s="126" t="s">
        <v>124</v>
      </c>
      <c r="E69" s="122" t="s">
        <v>6</v>
      </c>
      <c r="F69" s="126" t="s">
        <v>345</v>
      </c>
      <c r="G69" s="123" t="s">
        <v>6</v>
      </c>
      <c r="H69" s="122"/>
      <c r="I69" s="126" t="s">
        <v>345</v>
      </c>
      <c r="J69" s="126" t="s">
        <v>869</v>
      </c>
      <c r="K69" s="123"/>
      <c r="L69" s="183" t="s">
        <v>661</v>
      </c>
      <c r="M69" s="123" t="s">
        <v>501</v>
      </c>
      <c r="N69" s="51" t="s">
        <v>377</v>
      </c>
      <c r="O69" s="56" t="s">
        <v>350</v>
      </c>
      <c r="P69" s="56" t="s">
        <v>205</v>
      </c>
      <c r="Q69" s="56">
        <v>1</v>
      </c>
      <c r="R69" s="120"/>
      <c r="S69" s="120"/>
      <c r="T69" s="120"/>
      <c r="U69" s="120"/>
      <c r="V69" s="120"/>
      <c r="W69" s="120"/>
      <c r="X69" s="120"/>
      <c r="Y69" s="120"/>
      <c r="Z69" s="120"/>
      <c r="AA69" s="120"/>
      <c r="AB69" s="120" t="s">
        <v>205</v>
      </c>
      <c r="AC69" s="119">
        <f t="shared" si="67"/>
        <v>1</v>
      </c>
      <c r="AD69" s="229"/>
      <c r="AE69" s="229"/>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70"/>
      <c r="BU69" s="70"/>
      <c r="BV69" s="70"/>
      <c r="BW69" s="70"/>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70"/>
      <c r="DN69" s="70"/>
      <c r="DO69" s="70"/>
      <c r="DP69" s="70"/>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70"/>
      <c r="FG69" s="70"/>
      <c r="FH69" s="70"/>
      <c r="FI69" s="70"/>
      <c r="FJ69" s="70"/>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70"/>
      <c r="HA69" s="70"/>
      <c r="HB69" s="70"/>
      <c r="HC69" s="70"/>
      <c r="HD69" s="70"/>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70"/>
      <c r="IU69" s="70"/>
      <c r="IV69" s="70"/>
      <c r="IW69" s="70"/>
      <c r="IX69" s="56"/>
      <c r="IY69" s="56"/>
      <c r="IZ69" s="56"/>
      <c r="JA69" s="56"/>
      <c r="JB69" s="56"/>
      <c r="JC69" s="56"/>
      <c r="JD69" s="56"/>
      <c r="JE69" s="56"/>
      <c r="JF69" s="56"/>
      <c r="JG69" s="56"/>
      <c r="JH69" s="56"/>
      <c r="JI69" s="56"/>
      <c r="JJ69" s="56"/>
      <c r="JK69" s="56"/>
      <c r="JL69" s="56"/>
      <c r="JM69" s="56"/>
      <c r="JN69" s="56"/>
      <c r="JO69" s="56"/>
      <c r="JP69" s="56"/>
      <c r="JQ69" s="56"/>
      <c r="JR69" s="56"/>
      <c r="JS69" s="56"/>
      <c r="JT69" s="56"/>
      <c r="JU69" s="56"/>
      <c r="JV69" s="56"/>
      <c r="JW69" s="56"/>
      <c r="JX69" s="56"/>
      <c r="JY69" s="56"/>
      <c r="JZ69" s="56"/>
      <c r="KA69" s="56"/>
      <c r="KB69" s="56"/>
      <c r="KC69" s="56"/>
      <c r="KD69" s="56"/>
      <c r="KE69" s="56"/>
      <c r="KF69" s="56"/>
      <c r="KG69" s="56"/>
      <c r="KH69" s="56"/>
      <c r="KI69" s="56"/>
      <c r="KJ69" s="56"/>
      <c r="KK69" s="56"/>
      <c r="KL69" s="56"/>
      <c r="KM69" s="56"/>
      <c r="KN69" s="71" t="s">
        <v>552</v>
      </c>
      <c r="KO69" s="56">
        <v>2</v>
      </c>
      <c r="KP69" s="56">
        <v>2</v>
      </c>
      <c r="KQ69" s="56">
        <v>2</v>
      </c>
      <c r="KR69" s="56">
        <v>2</v>
      </c>
      <c r="KS69" s="56">
        <v>2</v>
      </c>
      <c r="KT69" s="56">
        <v>2</v>
      </c>
      <c r="KU69" s="56">
        <v>2</v>
      </c>
      <c r="KV69" s="56">
        <v>2</v>
      </c>
      <c r="KW69" s="56">
        <v>2</v>
      </c>
      <c r="KX69" s="56">
        <v>2</v>
      </c>
      <c r="KY69" s="56">
        <v>2</v>
      </c>
      <c r="KZ69" s="56">
        <v>2</v>
      </c>
      <c r="LA69" s="56">
        <v>2</v>
      </c>
      <c r="LB69" s="56">
        <v>2</v>
      </c>
      <c r="LC69" s="56">
        <v>2</v>
      </c>
      <c r="LD69" s="56">
        <v>2</v>
      </c>
      <c r="LE69" s="56">
        <v>2</v>
      </c>
      <c r="LF69" s="56">
        <v>2</v>
      </c>
      <c r="LG69" s="56">
        <v>2</v>
      </c>
      <c r="LH69" s="56">
        <v>2</v>
      </c>
      <c r="LI69" s="56">
        <v>2</v>
      </c>
      <c r="LJ69" s="56">
        <v>2</v>
      </c>
      <c r="LK69" s="56">
        <v>2</v>
      </c>
      <c r="LL69" s="56">
        <v>2</v>
      </c>
      <c r="LM69" s="56">
        <v>2</v>
      </c>
      <c r="LN69" s="56">
        <v>2</v>
      </c>
      <c r="LO69" s="56">
        <v>2</v>
      </c>
      <c r="LP69" s="56">
        <v>2</v>
      </c>
      <c r="LQ69" s="56">
        <v>2</v>
      </c>
      <c r="LR69" s="56">
        <v>2</v>
      </c>
      <c r="LS69" s="179">
        <f t="shared" ref="LS69:LS70" si="86">COUNTIF(KO69:LR69,"2")</f>
        <v>30</v>
      </c>
      <c r="LT69" s="180">
        <f t="shared" ref="LT69:LT70" si="87">LS69/(LS69+LU69+LW69+LY69)</f>
        <v>1</v>
      </c>
      <c r="LU69" s="179">
        <f t="shared" ref="LU69:LU70" si="88">COUNTIF(KO69:LR69,"1")</f>
        <v>0</v>
      </c>
      <c r="LV69" s="180">
        <f t="shared" ref="LV69:LV70" si="89">LU69/(LS69+LU69+LW69+LY69)</f>
        <v>0</v>
      </c>
      <c r="LW69" s="179">
        <f t="shared" ref="LW69:LW70" si="90">COUNTIF(KO69:LR69,"0")</f>
        <v>0</v>
      </c>
      <c r="LX69" s="180">
        <f t="shared" ref="LX69:LX70" si="91">LW69/(LS69+LU69+LW69+LY69)</f>
        <v>0</v>
      </c>
      <c r="LY69" s="179">
        <f t="shared" ref="LY69:LY70" si="92">COUNTIF(KB69:LR69,"KĐG")</f>
        <v>0</v>
      </c>
      <c r="LZ69" s="180">
        <f t="shared" ref="LZ69:LZ70" si="93">LY69/(LS69+LU69+LW69+LY69)</f>
        <v>0</v>
      </c>
      <c r="MA69" s="181">
        <f t="shared" ref="MA69:MA70" si="94">(((LS69*2)+(LU69*1)+(LW69*0)))/(LS69+LU69+LW69)</f>
        <v>2</v>
      </c>
      <c r="MB69" s="185" t="str">
        <f t="shared" ref="MB69:MB70" si="95">IF(LZ69&gt;=50%,"KĐG",IF(MA69&gt;=1.6,"Đạt mục tiêu",IF(MA69&gt;=1,"Cần cố gắng","Chưa đạt")))</f>
        <v>Đạt mục tiêu</v>
      </c>
      <c r="MC69" s="71" t="s">
        <v>552</v>
      </c>
      <c r="MD69" s="56"/>
      <c r="ME69" s="56">
        <v>2</v>
      </c>
      <c r="MF69" s="56">
        <v>2</v>
      </c>
      <c r="MG69" s="56">
        <v>2</v>
      </c>
      <c r="MH69" s="56">
        <v>2</v>
      </c>
      <c r="MI69" s="56">
        <v>2</v>
      </c>
      <c r="MJ69" s="56">
        <v>2</v>
      </c>
      <c r="MK69" s="56">
        <v>2</v>
      </c>
      <c r="ML69" s="56">
        <v>2</v>
      </c>
      <c r="MM69" s="56">
        <v>2</v>
      </c>
      <c r="MN69" s="56">
        <v>2</v>
      </c>
      <c r="MO69" s="56">
        <v>2</v>
      </c>
      <c r="MP69" s="56">
        <v>2</v>
      </c>
      <c r="MQ69" s="56">
        <v>2</v>
      </c>
      <c r="MR69" s="56">
        <v>2</v>
      </c>
      <c r="MS69" s="56">
        <v>2</v>
      </c>
      <c r="MT69" s="56">
        <v>2</v>
      </c>
      <c r="MU69" s="56">
        <v>2</v>
      </c>
      <c r="MV69" s="56">
        <v>2</v>
      </c>
      <c r="MW69" s="56">
        <v>2</v>
      </c>
      <c r="MX69" s="56">
        <v>2</v>
      </c>
      <c r="MY69" s="56">
        <v>2</v>
      </c>
      <c r="MZ69" s="56">
        <v>2</v>
      </c>
      <c r="NA69" s="56">
        <v>2</v>
      </c>
      <c r="NB69" s="56">
        <v>2</v>
      </c>
      <c r="NC69" s="56">
        <v>2</v>
      </c>
      <c r="ND69" s="56">
        <v>2</v>
      </c>
      <c r="NE69" s="179">
        <f>COUNTIF(ME69:ND69,"2")</f>
        <v>26</v>
      </c>
      <c r="NF69" s="180">
        <f>NE69/(NE69+NG69+NI69+NK69)</f>
        <v>1</v>
      </c>
      <c r="NG69" s="179">
        <f>COUNTIF(ME69:ND69,"1")</f>
        <v>0</v>
      </c>
      <c r="NH69" s="180">
        <f>NG69/(NE69+NG69+NI69+NK69)</f>
        <v>0</v>
      </c>
      <c r="NI69" s="179">
        <f>COUNTIF(ME69:ND69,"0")</f>
        <v>0</v>
      </c>
      <c r="NJ69" s="180">
        <f>NI69/(NE69+NG69+NI69+NK69)</f>
        <v>0</v>
      </c>
      <c r="NK69" s="179">
        <f>COUNTIF(LR69:ND69,"KĐG")</f>
        <v>0</v>
      </c>
      <c r="NL69" s="180">
        <f>NK69/(NE69+NG69+NI69+NK69)</f>
        <v>0</v>
      </c>
      <c r="NM69" s="181">
        <f>(((NE69*2)+(NG69*1)+(NI69*0)))/(NE69+NG69+NI69)</f>
        <v>2</v>
      </c>
      <c r="NN69" s="184" t="str">
        <f>IF(NL69&gt;=50%,"KĐG",IF(NM69&gt;=1.6,"Đạt mục tiêu",IF(NM69&gt;=1,"Cần cố gắng","Chưa đạt")))</f>
        <v>Đạt mục tiêu</v>
      </c>
      <c r="NO69" s="56"/>
      <c r="NP69" s="56"/>
      <c r="NQ69" s="56"/>
      <c r="NR69" s="56"/>
      <c r="NS69" s="56"/>
      <c r="NT69" s="56"/>
      <c r="NU69" s="56"/>
      <c r="NV69" s="56"/>
      <c r="NW69" s="56"/>
      <c r="NX69" s="56"/>
      <c r="NY69" s="56"/>
      <c r="NZ69" s="56"/>
      <c r="OA69" s="56"/>
      <c r="OB69" s="56"/>
      <c r="OC69" s="56"/>
      <c r="OD69" s="56"/>
      <c r="OE69" s="56"/>
      <c r="OF69" s="56"/>
      <c r="OG69" s="56"/>
      <c r="OH69" s="56"/>
      <c r="OI69" s="56"/>
      <c r="OJ69" s="56"/>
      <c r="OK69" s="56"/>
      <c r="OL69" s="56"/>
      <c r="OM69" s="56"/>
      <c r="ON69" s="56"/>
      <c r="OO69" s="56"/>
      <c r="OP69" s="56"/>
      <c r="OQ69" s="56"/>
      <c r="OR69" s="56"/>
      <c r="OS69" s="56"/>
      <c r="OT69" s="56"/>
      <c r="OU69" s="56"/>
      <c r="OV69" s="56"/>
      <c r="OW69" s="56"/>
      <c r="OX69" s="56"/>
      <c r="OY69" s="56"/>
      <c r="OZ69" s="56"/>
      <c r="PA69" s="56"/>
    </row>
    <row r="70" spans="1:417" s="116" customFormat="1" ht="55.5" hidden="1">
      <c r="A70" s="56"/>
      <c r="B70" s="56">
        <v>107</v>
      </c>
      <c r="C70" s="56">
        <v>35</v>
      </c>
      <c r="D70" s="126" t="s">
        <v>125</v>
      </c>
      <c r="E70" s="122" t="s">
        <v>6</v>
      </c>
      <c r="F70" s="126" t="s">
        <v>126</v>
      </c>
      <c r="G70" s="123" t="s">
        <v>6</v>
      </c>
      <c r="H70" s="122"/>
      <c r="I70" s="126" t="s">
        <v>126</v>
      </c>
      <c r="J70" s="126" t="s">
        <v>870</v>
      </c>
      <c r="K70" s="123"/>
      <c r="L70" s="183" t="s">
        <v>661</v>
      </c>
      <c r="M70" s="123" t="s">
        <v>501</v>
      </c>
      <c r="N70" s="51" t="s">
        <v>377</v>
      </c>
      <c r="O70" s="56" t="s">
        <v>350</v>
      </c>
      <c r="P70" s="56" t="s">
        <v>205</v>
      </c>
      <c r="Q70" s="56"/>
      <c r="R70" s="120"/>
      <c r="S70" s="120"/>
      <c r="T70" s="120"/>
      <c r="U70" s="120"/>
      <c r="V70" s="120"/>
      <c r="W70" s="120"/>
      <c r="X70" s="120"/>
      <c r="Y70" s="120"/>
      <c r="Z70" s="120"/>
      <c r="AA70" s="120"/>
      <c r="AB70" s="120" t="s">
        <v>205</v>
      </c>
      <c r="AC70" s="119">
        <f t="shared" si="67"/>
        <v>1</v>
      </c>
      <c r="AD70" s="229"/>
      <c r="AE70" s="229"/>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70"/>
      <c r="BU70" s="70"/>
      <c r="BV70" s="70"/>
      <c r="BW70" s="70"/>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70"/>
      <c r="DN70" s="70"/>
      <c r="DO70" s="70"/>
      <c r="DP70" s="70"/>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70"/>
      <c r="FG70" s="70"/>
      <c r="FH70" s="70"/>
      <c r="FI70" s="70"/>
      <c r="FJ70" s="70"/>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70"/>
      <c r="HA70" s="70"/>
      <c r="HB70" s="70"/>
      <c r="HC70" s="70"/>
      <c r="HD70" s="70"/>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70"/>
      <c r="IU70" s="70"/>
      <c r="IV70" s="70"/>
      <c r="IW70" s="70"/>
      <c r="IX70" s="56"/>
      <c r="IY70" s="56"/>
      <c r="IZ70" s="56"/>
      <c r="JA70" s="56"/>
      <c r="JB70" s="56"/>
      <c r="JC70" s="56"/>
      <c r="JD70" s="56"/>
      <c r="JE70" s="56"/>
      <c r="JF70" s="56"/>
      <c r="JG70" s="56"/>
      <c r="JH70" s="56"/>
      <c r="JI70" s="56"/>
      <c r="JJ70" s="56"/>
      <c r="JK70" s="56"/>
      <c r="JL70" s="56"/>
      <c r="JM70" s="56"/>
      <c r="JN70" s="56"/>
      <c r="JO70" s="56"/>
      <c r="JP70" s="56"/>
      <c r="JQ70" s="56"/>
      <c r="JR70" s="56"/>
      <c r="JS70" s="56"/>
      <c r="JT70" s="56"/>
      <c r="JU70" s="56"/>
      <c r="JV70" s="56"/>
      <c r="JW70" s="56"/>
      <c r="JX70" s="56"/>
      <c r="JY70" s="56"/>
      <c r="JZ70" s="56"/>
      <c r="KA70" s="56"/>
      <c r="KB70" s="56"/>
      <c r="KC70" s="56"/>
      <c r="KD70" s="56"/>
      <c r="KE70" s="56"/>
      <c r="KF70" s="56"/>
      <c r="KG70" s="56"/>
      <c r="KH70" s="56"/>
      <c r="KI70" s="56"/>
      <c r="KJ70" s="56"/>
      <c r="KK70" s="56"/>
      <c r="KL70" s="56"/>
      <c r="KM70" s="56"/>
      <c r="KN70" s="71" t="s">
        <v>552</v>
      </c>
      <c r="KO70" s="56">
        <v>2</v>
      </c>
      <c r="KP70" s="56">
        <v>2</v>
      </c>
      <c r="KQ70" s="56">
        <v>2</v>
      </c>
      <c r="KR70" s="56">
        <v>2</v>
      </c>
      <c r="KS70" s="56">
        <v>2</v>
      </c>
      <c r="KT70" s="56">
        <v>2</v>
      </c>
      <c r="KU70" s="56">
        <v>2</v>
      </c>
      <c r="KV70" s="56">
        <v>2</v>
      </c>
      <c r="KW70" s="56">
        <v>2</v>
      </c>
      <c r="KX70" s="56">
        <v>2</v>
      </c>
      <c r="KY70" s="56">
        <v>2</v>
      </c>
      <c r="KZ70" s="56">
        <v>2</v>
      </c>
      <c r="LA70" s="56">
        <v>2</v>
      </c>
      <c r="LB70" s="56">
        <v>2</v>
      </c>
      <c r="LC70" s="56">
        <v>2</v>
      </c>
      <c r="LD70" s="56">
        <v>2</v>
      </c>
      <c r="LE70" s="56">
        <v>2</v>
      </c>
      <c r="LF70" s="56">
        <v>2</v>
      </c>
      <c r="LG70" s="56">
        <v>2</v>
      </c>
      <c r="LH70" s="56">
        <v>2</v>
      </c>
      <c r="LI70" s="56">
        <v>2</v>
      </c>
      <c r="LJ70" s="56">
        <v>2</v>
      </c>
      <c r="LK70" s="56">
        <v>2</v>
      </c>
      <c r="LL70" s="56">
        <v>2</v>
      </c>
      <c r="LM70" s="56">
        <v>2</v>
      </c>
      <c r="LN70" s="56">
        <v>2</v>
      </c>
      <c r="LO70" s="56">
        <v>2</v>
      </c>
      <c r="LP70" s="56">
        <v>2</v>
      </c>
      <c r="LQ70" s="56">
        <v>2</v>
      </c>
      <c r="LR70" s="56">
        <v>2</v>
      </c>
      <c r="LS70" s="179">
        <f t="shared" si="86"/>
        <v>30</v>
      </c>
      <c r="LT70" s="180">
        <f t="shared" si="87"/>
        <v>1</v>
      </c>
      <c r="LU70" s="179">
        <f t="shared" si="88"/>
        <v>0</v>
      </c>
      <c r="LV70" s="180">
        <f t="shared" si="89"/>
        <v>0</v>
      </c>
      <c r="LW70" s="179">
        <f t="shared" si="90"/>
        <v>0</v>
      </c>
      <c r="LX70" s="180">
        <f t="shared" si="91"/>
        <v>0</v>
      </c>
      <c r="LY70" s="179">
        <f t="shared" si="92"/>
        <v>0</v>
      </c>
      <c r="LZ70" s="180">
        <f t="shared" si="93"/>
        <v>0</v>
      </c>
      <c r="MA70" s="181">
        <f t="shared" si="94"/>
        <v>2</v>
      </c>
      <c r="MB70" s="185" t="str">
        <f t="shared" si="95"/>
        <v>Đạt mục tiêu</v>
      </c>
      <c r="MC70" s="56"/>
      <c r="MD70" s="71" t="s">
        <v>553</v>
      </c>
      <c r="ME70" s="56">
        <v>2</v>
      </c>
      <c r="MF70" s="56">
        <v>2</v>
      </c>
      <c r="MG70" s="56">
        <v>2</v>
      </c>
      <c r="MH70" s="56">
        <v>2</v>
      </c>
      <c r="MI70" s="56">
        <v>2</v>
      </c>
      <c r="MJ70" s="56">
        <v>2</v>
      </c>
      <c r="MK70" s="56">
        <v>2</v>
      </c>
      <c r="ML70" s="56">
        <v>2</v>
      </c>
      <c r="MM70" s="56">
        <v>2</v>
      </c>
      <c r="MN70" s="56">
        <v>2</v>
      </c>
      <c r="MO70" s="56">
        <v>2</v>
      </c>
      <c r="MP70" s="56">
        <v>2</v>
      </c>
      <c r="MQ70" s="56">
        <v>2</v>
      </c>
      <c r="MR70" s="56">
        <v>2</v>
      </c>
      <c r="MS70" s="56">
        <v>2</v>
      </c>
      <c r="MT70" s="56">
        <v>2</v>
      </c>
      <c r="MU70" s="56">
        <v>2</v>
      </c>
      <c r="MV70" s="56">
        <v>2</v>
      </c>
      <c r="MW70" s="56">
        <v>2</v>
      </c>
      <c r="MX70" s="56">
        <v>2</v>
      </c>
      <c r="MY70" s="56">
        <v>2</v>
      </c>
      <c r="MZ70" s="56">
        <v>2</v>
      </c>
      <c r="NA70" s="56">
        <v>2</v>
      </c>
      <c r="NB70" s="56">
        <v>2</v>
      </c>
      <c r="NC70" s="56">
        <v>2</v>
      </c>
      <c r="ND70" s="56">
        <v>2</v>
      </c>
      <c r="NE70" s="179">
        <f>COUNTIF(ME70:ND70,"2")</f>
        <v>26</v>
      </c>
      <c r="NF70" s="180">
        <f>NE70/(NE70+NG70+NI70+NK70)</f>
        <v>1</v>
      </c>
      <c r="NG70" s="179">
        <f>COUNTIF(ME70:ND70,"1")</f>
        <v>0</v>
      </c>
      <c r="NH70" s="180">
        <f>NG70/(NE70+NG70+NI70+NK70)</f>
        <v>0</v>
      </c>
      <c r="NI70" s="179">
        <f>COUNTIF(ME70:ND70,"0")</f>
        <v>0</v>
      </c>
      <c r="NJ70" s="180">
        <f>NI70/(NE70+NG70+NI70+NK70)</f>
        <v>0</v>
      </c>
      <c r="NK70" s="179">
        <f>COUNTIF(LR70:ND70,"KĐG")</f>
        <v>0</v>
      </c>
      <c r="NL70" s="180">
        <f>NK70/(NE70+NG70+NI70+NK70)</f>
        <v>0</v>
      </c>
      <c r="NM70" s="181">
        <f>(((NE70*2)+(NG70*1)+(NI70*0)))/(NE70+NG70+NI70)</f>
        <v>2</v>
      </c>
      <c r="NN70" s="184" t="str">
        <f>IF(NL70&gt;=50%,"KĐG",IF(NM70&gt;=1.6,"Đạt mục tiêu",IF(NM70&gt;=1,"Cần cố gắng","Chưa đạt")))</f>
        <v>Đạt mục tiêu</v>
      </c>
      <c r="NO70" s="56"/>
      <c r="NP70" s="56"/>
      <c r="NQ70" s="56"/>
      <c r="NR70" s="56"/>
      <c r="NS70" s="56"/>
      <c r="NT70" s="56"/>
      <c r="NU70" s="56"/>
      <c r="NV70" s="56"/>
      <c r="NW70" s="56"/>
      <c r="NX70" s="56"/>
      <c r="NY70" s="56"/>
      <c r="NZ70" s="56"/>
      <c r="OA70" s="56"/>
      <c r="OB70" s="56"/>
      <c r="OC70" s="56"/>
      <c r="OD70" s="56"/>
      <c r="OE70" s="56"/>
      <c r="OF70" s="56"/>
      <c r="OG70" s="56"/>
      <c r="OH70" s="56"/>
      <c r="OI70" s="56"/>
      <c r="OJ70" s="56"/>
      <c r="OK70" s="56"/>
      <c r="OL70" s="56"/>
      <c r="OM70" s="56"/>
      <c r="ON70" s="56"/>
      <c r="OO70" s="56"/>
      <c r="OP70" s="56"/>
      <c r="OQ70" s="56"/>
      <c r="OR70" s="56"/>
      <c r="OS70" s="56"/>
      <c r="OT70" s="56"/>
      <c r="OU70" s="56"/>
      <c r="OV70" s="56"/>
      <c r="OW70" s="56"/>
      <c r="OX70" s="56"/>
      <c r="OY70" s="56"/>
      <c r="OZ70" s="56"/>
      <c r="PA70" s="56"/>
    </row>
    <row r="71" spans="1:417" s="116" customFormat="1" ht="47.25" hidden="1">
      <c r="A71" s="56"/>
      <c r="B71" s="56">
        <v>109</v>
      </c>
      <c r="C71" s="56">
        <v>36</v>
      </c>
      <c r="D71" s="126" t="s">
        <v>127</v>
      </c>
      <c r="E71" s="122" t="s">
        <v>6</v>
      </c>
      <c r="F71" s="126" t="s">
        <v>128</v>
      </c>
      <c r="G71" s="123" t="s">
        <v>6</v>
      </c>
      <c r="H71" s="122"/>
      <c r="I71" s="126" t="s">
        <v>128</v>
      </c>
      <c r="J71" s="126" t="s">
        <v>872</v>
      </c>
      <c r="K71" s="123"/>
      <c r="L71" s="183" t="s">
        <v>661</v>
      </c>
      <c r="M71" s="123" t="s">
        <v>501</v>
      </c>
      <c r="N71" s="51" t="s">
        <v>377</v>
      </c>
      <c r="O71" s="56" t="s">
        <v>350</v>
      </c>
      <c r="P71" s="56" t="s">
        <v>205</v>
      </c>
      <c r="Q71" s="56"/>
      <c r="R71" s="120"/>
      <c r="S71" s="120"/>
      <c r="T71" s="120"/>
      <c r="U71" s="120"/>
      <c r="V71" s="120"/>
      <c r="W71" s="120"/>
      <c r="X71" s="120"/>
      <c r="Y71" s="120"/>
      <c r="Z71" s="120"/>
      <c r="AA71" s="120"/>
      <c r="AB71" s="120" t="s">
        <v>205</v>
      </c>
      <c r="AC71" s="119">
        <f t="shared" si="67"/>
        <v>1</v>
      </c>
      <c r="AD71" s="229"/>
      <c r="AE71" s="229"/>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70"/>
      <c r="BU71" s="70"/>
      <c r="BV71" s="70"/>
      <c r="BW71" s="70"/>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70"/>
      <c r="DN71" s="70"/>
      <c r="DO71" s="70"/>
      <c r="DP71" s="70"/>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70"/>
      <c r="FG71" s="70"/>
      <c r="FH71" s="70"/>
      <c r="FI71" s="70"/>
      <c r="FJ71" s="70"/>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70"/>
      <c r="HA71" s="70"/>
      <c r="HB71" s="70"/>
      <c r="HC71" s="70"/>
      <c r="HD71" s="70"/>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70"/>
      <c r="IU71" s="70"/>
      <c r="IV71" s="70"/>
      <c r="IW71" s="70"/>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6"/>
      <c r="KP71" s="56"/>
      <c r="KQ71" s="56"/>
      <c r="KR71" s="56"/>
      <c r="KS71" s="56"/>
      <c r="KT71" s="56"/>
      <c r="KU71" s="56"/>
      <c r="KV71" s="56"/>
      <c r="KW71" s="56"/>
      <c r="KX71" s="56"/>
      <c r="KY71" s="56"/>
      <c r="KZ71" s="56"/>
      <c r="LA71" s="56"/>
      <c r="LB71" s="56"/>
      <c r="LC71" s="56"/>
      <c r="LD71" s="56"/>
      <c r="LE71" s="56"/>
      <c r="LF71" s="56"/>
      <c r="LG71" s="56"/>
      <c r="LH71" s="56"/>
      <c r="LI71" s="56"/>
      <c r="LJ71" s="56"/>
      <c r="LK71" s="56"/>
      <c r="LL71" s="56"/>
      <c r="LM71" s="56"/>
      <c r="LN71" s="56"/>
      <c r="LO71" s="56"/>
      <c r="LP71" s="56"/>
      <c r="LQ71" s="56"/>
      <c r="LR71" s="56"/>
      <c r="LS71" s="56"/>
      <c r="LT71" s="56"/>
      <c r="LU71" s="56"/>
      <c r="LV71" s="56"/>
      <c r="LW71" s="56"/>
      <c r="LX71" s="56"/>
      <c r="LY71" s="56"/>
      <c r="LZ71" s="56"/>
      <c r="MA71" s="56"/>
      <c r="MB71" s="56"/>
      <c r="MC71" s="56"/>
      <c r="MD71" s="56"/>
      <c r="ME71" s="56"/>
      <c r="MF71" s="56"/>
      <c r="MG71" s="56"/>
      <c r="MH71" s="56"/>
      <c r="MI71" s="56"/>
      <c r="MJ71" s="56"/>
      <c r="MK71" s="56"/>
      <c r="ML71" s="56"/>
      <c r="MM71" s="56"/>
      <c r="MN71" s="56"/>
      <c r="MO71" s="56"/>
      <c r="MP71" s="56"/>
      <c r="MQ71" s="56"/>
      <c r="MR71" s="56"/>
      <c r="MS71" s="56"/>
      <c r="MT71" s="56"/>
      <c r="MU71" s="56"/>
      <c r="MV71" s="56"/>
      <c r="MW71" s="56"/>
      <c r="MX71" s="56"/>
      <c r="MY71" s="56"/>
      <c r="MZ71" s="56"/>
      <c r="NA71" s="56"/>
      <c r="NB71" s="56"/>
      <c r="NC71" s="56"/>
      <c r="ND71" s="56"/>
      <c r="NE71" s="56"/>
      <c r="NF71" s="56"/>
      <c r="NG71" s="56"/>
      <c r="NH71" s="56"/>
      <c r="NI71" s="56"/>
      <c r="NJ71" s="56"/>
      <c r="NK71" s="56"/>
      <c r="NL71" s="56"/>
      <c r="NM71" s="56"/>
      <c r="NN71" s="56"/>
      <c r="NO71" s="70" t="s">
        <v>552</v>
      </c>
      <c r="NP71" s="70"/>
      <c r="NQ71" s="56">
        <v>2</v>
      </c>
      <c r="NR71" s="56">
        <v>2</v>
      </c>
      <c r="NS71" s="56">
        <v>2</v>
      </c>
      <c r="NT71" s="56">
        <v>2</v>
      </c>
      <c r="NU71" s="56">
        <v>2</v>
      </c>
      <c r="NV71" s="56">
        <v>2</v>
      </c>
      <c r="NW71" s="56">
        <v>2</v>
      </c>
      <c r="NX71" s="56">
        <v>2</v>
      </c>
      <c r="NY71" s="56">
        <v>2</v>
      </c>
      <c r="NZ71" s="56">
        <v>2</v>
      </c>
      <c r="OA71" s="56">
        <v>2</v>
      </c>
      <c r="OB71" s="56">
        <v>2</v>
      </c>
      <c r="OC71" s="56">
        <v>1</v>
      </c>
      <c r="OD71" s="56">
        <v>2</v>
      </c>
      <c r="OE71" s="56">
        <v>2</v>
      </c>
      <c r="OF71" s="56">
        <v>2</v>
      </c>
      <c r="OG71" s="56">
        <v>2</v>
      </c>
      <c r="OH71" s="56">
        <v>2</v>
      </c>
      <c r="OI71" s="56">
        <v>2</v>
      </c>
      <c r="OJ71" s="56">
        <v>2</v>
      </c>
      <c r="OK71" s="56">
        <v>2</v>
      </c>
      <c r="OL71" s="56">
        <v>2</v>
      </c>
      <c r="OM71" s="56">
        <v>2</v>
      </c>
      <c r="ON71" s="56">
        <v>2</v>
      </c>
      <c r="OO71" s="56">
        <v>2</v>
      </c>
      <c r="OP71" s="56">
        <v>2</v>
      </c>
      <c r="OQ71" s="179">
        <f>COUNTIF(NQ71:OP71,"2")</f>
        <v>25</v>
      </c>
      <c r="OR71" s="180">
        <f>OQ71/(OQ71+OS71+OU71+OW71)</f>
        <v>0.96153846153846156</v>
      </c>
      <c r="OS71" s="179">
        <f>COUNTIF(NQ71:OP71,"1")</f>
        <v>1</v>
      </c>
      <c r="OT71" s="180">
        <f>OS71/(OQ71+OS71+OU71+OW71)</f>
        <v>3.8461538461538464E-2</v>
      </c>
      <c r="OU71" s="179">
        <f>COUNTIF(NQ71:OP71,"0")</f>
        <v>0</v>
      </c>
      <c r="OV71" s="180">
        <f>OU71/(OQ71+OS71+OU71+OW71)</f>
        <v>0</v>
      </c>
      <c r="OW71" s="179">
        <f>COUNTIF(ND71:OP71,"KĐG")</f>
        <v>0</v>
      </c>
      <c r="OX71" s="180">
        <f>OW71/(OQ71+OS71+OU71+OW71)</f>
        <v>0</v>
      </c>
      <c r="OY71" s="181">
        <f>(((OQ71*2)+(OS71*1)+(OU71*0)))/(OQ71+OS71+OU71)</f>
        <v>1.9615384615384615</v>
      </c>
      <c r="OZ71" s="184" t="str">
        <f>IF(OX71&gt;=50%,"KĐG",IF(OY71&gt;=1.6,"Đạt mục tiêu",IF(OY71&gt;=1,"Cần cố gắng","Chưa đạt")))</f>
        <v>Đạt mục tiêu</v>
      </c>
      <c r="PA71" s="56"/>
    </row>
    <row r="72" spans="1:417" s="116" customFormat="1" ht="78.75" hidden="1" customHeight="1">
      <c r="A72" s="56"/>
      <c r="B72" s="56">
        <v>110</v>
      </c>
      <c r="C72" s="56">
        <v>37</v>
      </c>
      <c r="D72" s="126" t="s">
        <v>129</v>
      </c>
      <c r="E72" s="122" t="s">
        <v>12</v>
      </c>
      <c r="F72" s="126" t="s">
        <v>130</v>
      </c>
      <c r="G72" s="123" t="s">
        <v>12</v>
      </c>
      <c r="H72" s="122"/>
      <c r="I72" s="126" t="s">
        <v>130</v>
      </c>
      <c r="J72" s="126" t="s">
        <v>1286</v>
      </c>
      <c r="K72" s="123"/>
      <c r="L72" s="183" t="s">
        <v>661</v>
      </c>
      <c r="M72" s="123" t="s">
        <v>501</v>
      </c>
      <c r="N72" s="51" t="s">
        <v>377</v>
      </c>
      <c r="O72" s="56" t="s">
        <v>350</v>
      </c>
      <c r="P72" s="56" t="s">
        <v>205</v>
      </c>
      <c r="Q72" s="56">
        <v>1</v>
      </c>
      <c r="R72" s="120"/>
      <c r="S72" s="120"/>
      <c r="T72" s="120"/>
      <c r="U72" s="120"/>
      <c r="V72" s="120"/>
      <c r="W72" s="120"/>
      <c r="X72" s="120"/>
      <c r="Y72" s="120"/>
      <c r="Z72" s="120" t="s">
        <v>205</v>
      </c>
      <c r="AA72" s="120"/>
      <c r="AB72" s="120"/>
      <c r="AC72" s="119">
        <f t="shared" si="67"/>
        <v>1</v>
      </c>
      <c r="AD72" s="229"/>
      <c r="AE72" s="229"/>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70"/>
      <c r="BU72" s="70"/>
      <c r="BV72" s="70"/>
      <c r="BW72" s="70"/>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70"/>
      <c r="DN72" s="70"/>
      <c r="DO72" s="70"/>
      <c r="DP72" s="70"/>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70"/>
      <c r="FG72" s="70"/>
      <c r="FH72" s="70"/>
      <c r="FI72" s="70"/>
      <c r="FJ72" s="70"/>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70"/>
      <c r="HA72" s="70"/>
      <c r="HB72" s="70"/>
      <c r="HC72" s="70"/>
      <c r="HD72" s="70"/>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70"/>
      <c r="IU72" s="70"/>
      <c r="IV72" s="70"/>
      <c r="IW72" s="70"/>
      <c r="IX72" s="56"/>
      <c r="IY72" s="56"/>
      <c r="IZ72" s="56"/>
      <c r="JA72" s="56"/>
      <c r="JB72" s="56"/>
      <c r="JC72" s="56"/>
      <c r="JD72" s="56"/>
      <c r="JE72" s="56"/>
      <c r="JF72" s="56"/>
      <c r="JG72" s="56"/>
      <c r="JH72" s="56"/>
      <c r="JI72" s="56"/>
      <c r="JJ72" s="56"/>
      <c r="JK72" s="56"/>
      <c r="JL72" s="56"/>
      <c r="JM72" s="56"/>
      <c r="JN72" s="56"/>
      <c r="JO72" s="56"/>
      <c r="JP72" s="56"/>
      <c r="JQ72" s="56"/>
      <c r="JR72" s="56"/>
      <c r="JS72" s="56"/>
      <c r="JT72" s="56"/>
      <c r="JU72" s="56"/>
      <c r="JV72" s="56"/>
      <c r="JW72" s="56"/>
      <c r="JX72" s="56"/>
      <c r="JY72" s="56"/>
      <c r="JZ72" s="56"/>
      <c r="KA72" s="56"/>
      <c r="KB72" s="56"/>
      <c r="KC72" s="56"/>
      <c r="KD72" s="56"/>
      <c r="KE72" s="56"/>
      <c r="KF72" s="56"/>
      <c r="KG72" s="56"/>
      <c r="KH72" s="56"/>
      <c r="KI72" s="56"/>
      <c r="KJ72" s="56"/>
      <c r="KK72" s="56"/>
      <c r="KL72" s="56"/>
      <c r="KM72" s="56"/>
      <c r="KN72" s="56"/>
      <c r="KO72" s="56"/>
      <c r="KP72" s="56"/>
      <c r="KQ72" s="56"/>
      <c r="KR72" s="56"/>
      <c r="KS72" s="56"/>
      <c r="KT72" s="56"/>
      <c r="KU72" s="56"/>
      <c r="KV72" s="56"/>
      <c r="KW72" s="56"/>
      <c r="KX72" s="56"/>
      <c r="KY72" s="56"/>
      <c r="KZ72" s="56"/>
      <c r="LA72" s="56"/>
      <c r="LB72" s="56"/>
      <c r="LC72" s="56"/>
      <c r="LD72" s="56"/>
      <c r="LE72" s="56"/>
      <c r="LF72" s="56"/>
      <c r="LG72" s="56"/>
      <c r="LH72" s="56"/>
      <c r="LI72" s="56"/>
      <c r="LJ72" s="56"/>
      <c r="LK72" s="56"/>
      <c r="LL72" s="56"/>
      <c r="LM72" s="56"/>
      <c r="LN72" s="56"/>
      <c r="LO72" s="56"/>
      <c r="LP72" s="56"/>
      <c r="LQ72" s="56"/>
      <c r="LR72" s="56"/>
      <c r="LS72" s="56"/>
      <c r="LT72" s="56"/>
      <c r="LU72" s="56"/>
      <c r="LV72" s="56"/>
      <c r="LW72" s="56"/>
      <c r="LX72" s="56"/>
      <c r="LY72" s="56"/>
      <c r="LZ72" s="56"/>
      <c r="MA72" s="56"/>
      <c r="MB72" s="56"/>
      <c r="MC72" s="56"/>
      <c r="MD72" s="56"/>
      <c r="ME72" s="56"/>
      <c r="MF72" s="56"/>
      <c r="MG72" s="56"/>
      <c r="MH72" s="56"/>
      <c r="MI72" s="56"/>
      <c r="MJ72" s="56"/>
      <c r="MK72" s="56"/>
      <c r="ML72" s="56"/>
      <c r="MM72" s="56"/>
      <c r="MN72" s="56"/>
      <c r="MO72" s="56"/>
      <c r="MP72" s="56"/>
      <c r="MQ72" s="56"/>
      <c r="MR72" s="56"/>
      <c r="MS72" s="56"/>
      <c r="MT72" s="56"/>
      <c r="MU72" s="56"/>
      <c r="MV72" s="56"/>
      <c r="MW72" s="56"/>
      <c r="MX72" s="56"/>
      <c r="MY72" s="56"/>
      <c r="MZ72" s="56"/>
      <c r="NA72" s="56"/>
      <c r="NB72" s="56"/>
      <c r="NC72" s="56"/>
      <c r="ND72" s="56"/>
      <c r="NE72" s="56"/>
      <c r="NF72" s="56"/>
      <c r="NG72" s="56"/>
      <c r="NH72" s="56"/>
      <c r="NI72" s="56"/>
      <c r="NJ72" s="56"/>
      <c r="NK72" s="56"/>
      <c r="NL72" s="56"/>
      <c r="NM72" s="56"/>
      <c r="NN72" s="56"/>
      <c r="NO72" s="70"/>
      <c r="NP72" s="70" t="s">
        <v>552</v>
      </c>
      <c r="NQ72" s="56">
        <v>2</v>
      </c>
      <c r="NR72" s="56">
        <v>2</v>
      </c>
      <c r="NS72" s="56">
        <v>2</v>
      </c>
      <c r="NT72" s="56">
        <v>2</v>
      </c>
      <c r="NU72" s="56">
        <v>2</v>
      </c>
      <c r="NV72" s="56">
        <v>2</v>
      </c>
      <c r="NW72" s="56">
        <v>2</v>
      </c>
      <c r="NX72" s="56">
        <v>2</v>
      </c>
      <c r="NY72" s="56">
        <v>2</v>
      </c>
      <c r="NZ72" s="56">
        <v>2</v>
      </c>
      <c r="OA72" s="56">
        <v>1</v>
      </c>
      <c r="OB72" s="56">
        <v>2</v>
      </c>
      <c r="OC72" s="56">
        <v>1</v>
      </c>
      <c r="OD72" s="56">
        <v>2</v>
      </c>
      <c r="OE72" s="56">
        <v>2</v>
      </c>
      <c r="OF72" s="56">
        <v>2</v>
      </c>
      <c r="OG72" s="56">
        <v>2</v>
      </c>
      <c r="OH72" s="56">
        <v>2</v>
      </c>
      <c r="OI72" s="56">
        <v>2</v>
      </c>
      <c r="OJ72" s="56">
        <v>2</v>
      </c>
      <c r="OK72" s="56">
        <v>2</v>
      </c>
      <c r="OL72" s="56">
        <v>2</v>
      </c>
      <c r="OM72" s="56">
        <v>2</v>
      </c>
      <c r="ON72" s="56">
        <v>2</v>
      </c>
      <c r="OO72" s="56">
        <v>2</v>
      </c>
      <c r="OP72" s="56">
        <v>2</v>
      </c>
      <c r="OQ72" s="179">
        <f>COUNTIF(NQ72:OP72,"2")</f>
        <v>24</v>
      </c>
      <c r="OR72" s="180">
        <f>OQ72/(OQ72+OS72+OU72+OW72)</f>
        <v>0.92307692307692313</v>
      </c>
      <c r="OS72" s="179">
        <f>COUNTIF(NQ72:OP72,"1")</f>
        <v>2</v>
      </c>
      <c r="OT72" s="180">
        <f>OS72/(OQ72+OS72+OU72+OW72)</f>
        <v>7.6923076923076927E-2</v>
      </c>
      <c r="OU72" s="179">
        <f>COUNTIF(NQ72:OP72,"0")</f>
        <v>0</v>
      </c>
      <c r="OV72" s="180">
        <f>OU72/(OQ72+OS72+OU72+OW72)</f>
        <v>0</v>
      </c>
      <c r="OW72" s="179">
        <f>COUNTIF(ND72:OP72,"KĐG")</f>
        <v>0</v>
      </c>
      <c r="OX72" s="180">
        <f>OW72/(OQ72+OS72+OU72+OW72)</f>
        <v>0</v>
      </c>
      <c r="OY72" s="181">
        <f>(((OQ72*2)+(OS72*1)+(OU72*0)))/(OQ72+OS72+OU72)</f>
        <v>1.9230769230769231</v>
      </c>
      <c r="OZ72" s="184" t="str">
        <f>IF(OX72&gt;=50%,"KĐG",IF(OY72&gt;=1.6,"Đạt mục tiêu",IF(OY72&gt;=1,"Cần cố gắng","Chưa đạt")))</f>
        <v>Đạt mục tiêu</v>
      </c>
      <c r="PA72" s="56"/>
    </row>
    <row r="73" spans="1:417" ht="20.25" customHeight="1">
      <c r="A73" s="56"/>
      <c r="B73" s="2"/>
      <c r="C73" s="260"/>
      <c r="D73" s="311" t="s">
        <v>563</v>
      </c>
      <c r="E73" s="311"/>
      <c r="F73" s="311"/>
      <c r="G73" s="253"/>
      <c r="H73" s="254">
        <f>COUNTIF(H74,"x")</f>
        <v>1</v>
      </c>
      <c r="I73" s="73"/>
      <c r="J73" s="254"/>
      <c r="K73" s="255" t="s">
        <v>381</v>
      </c>
      <c r="L73" s="261"/>
      <c r="M73" s="262"/>
      <c r="N73" s="176"/>
      <c r="O73" s="56" t="s">
        <v>350</v>
      </c>
      <c r="P73" s="114">
        <f>COUNTIF(P74,"x")</f>
        <v>1</v>
      </c>
      <c r="Q73" s="56">
        <f>SUM(Q74:Q84)</f>
        <v>0</v>
      </c>
      <c r="R73" s="14">
        <f>COUNTIF(R74,"x")</f>
        <v>1</v>
      </c>
      <c r="S73" s="114">
        <f t="shared" ref="S73:T73" si="96">COUNTIF(S74,"x")</f>
        <v>0</v>
      </c>
      <c r="T73" s="114">
        <f t="shared" si="96"/>
        <v>0</v>
      </c>
      <c r="U73" s="114">
        <f t="shared" ref="U73" si="97">COUNTIF(U74:U83,"x")</f>
        <v>1</v>
      </c>
      <c r="V73" s="114">
        <f>COUNTIF(V74:V83,"x")</f>
        <v>1</v>
      </c>
      <c r="W73" s="114">
        <f t="shared" ref="W73:AB73" si="98">COUNTIF(W74:W83,"x")</f>
        <v>1</v>
      </c>
      <c r="X73" s="114">
        <f t="shared" si="98"/>
        <v>1</v>
      </c>
      <c r="Y73" s="114">
        <f t="shared" si="98"/>
        <v>1</v>
      </c>
      <c r="Z73" s="114">
        <f t="shared" si="98"/>
        <v>1</v>
      </c>
      <c r="AA73" s="114">
        <f t="shared" si="98"/>
        <v>1</v>
      </c>
      <c r="AB73" s="114">
        <f t="shared" si="98"/>
        <v>0</v>
      </c>
      <c r="AC73" s="114"/>
      <c r="AD73" s="295"/>
      <c r="AE73" s="295"/>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182"/>
      <c r="BK73" s="182"/>
      <c r="BL73" s="182"/>
      <c r="BM73" s="182"/>
      <c r="BN73" s="182"/>
      <c r="BO73" s="182"/>
      <c r="BP73" s="182"/>
      <c r="BQ73" s="182"/>
      <c r="BR73" s="182"/>
      <c r="BS73" s="185"/>
      <c r="BT73" s="70"/>
      <c r="BU73" s="70"/>
      <c r="BV73" s="70"/>
      <c r="BW73" s="70"/>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70"/>
      <c r="HA73" s="70"/>
      <c r="HB73" s="70"/>
      <c r="HC73" s="70"/>
      <c r="HD73" s="70"/>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6"/>
      <c r="JQ73" s="56"/>
      <c r="JR73" s="56"/>
      <c r="JS73" s="56"/>
      <c r="JT73" s="56"/>
      <c r="JU73" s="56"/>
      <c r="JV73" s="56"/>
      <c r="JW73" s="56"/>
      <c r="JX73" s="56"/>
      <c r="JY73" s="56"/>
      <c r="JZ73" s="56"/>
      <c r="KA73" s="56"/>
      <c r="KB73" s="56"/>
      <c r="KC73" s="56"/>
      <c r="KD73" s="56"/>
      <c r="KE73" s="56"/>
      <c r="KF73" s="56"/>
      <c r="KG73" s="56"/>
      <c r="KH73" s="56"/>
      <c r="KI73" s="56"/>
      <c r="KJ73" s="56"/>
      <c r="KK73" s="56"/>
      <c r="KL73" s="56"/>
      <c r="KM73" s="56"/>
      <c r="KN73" s="56"/>
      <c r="KO73" s="56"/>
      <c r="KP73" s="56"/>
      <c r="KQ73" s="56"/>
      <c r="KR73" s="56"/>
      <c r="KS73" s="56"/>
      <c r="KT73" s="56"/>
      <c r="KU73" s="56"/>
      <c r="KV73" s="56"/>
      <c r="KW73" s="56"/>
      <c r="KX73" s="56"/>
      <c r="KY73" s="56"/>
      <c r="KZ73" s="56"/>
      <c r="LA73" s="56"/>
      <c r="LB73" s="56"/>
      <c r="LC73" s="56"/>
      <c r="LD73" s="56"/>
      <c r="LE73" s="56"/>
      <c r="LF73" s="56"/>
      <c r="LG73" s="56"/>
      <c r="LH73" s="56"/>
      <c r="LI73" s="56"/>
      <c r="LJ73" s="56"/>
      <c r="LK73" s="56"/>
      <c r="LL73" s="56"/>
      <c r="LM73" s="56"/>
      <c r="LN73" s="56"/>
      <c r="LO73" s="56"/>
      <c r="LP73" s="56"/>
      <c r="LQ73" s="56"/>
      <c r="LR73" s="56"/>
      <c r="LS73" s="56"/>
      <c r="LT73" s="56"/>
      <c r="LU73" s="56"/>
      <c r="LV73" s="56"/>
      <c r="LW73" s="56"/>
      <c r="LX73" s="56"/>
      <c r="LY73" s="56"/>
      <c r="LZ73" s="56"/>
      <c r="MA73" s="56"/>
      <c r="MB73" s="56"/>
      <c r="MC73" s="56"/>
      <c r="MD73" s="56"/>
      <c r="ME73" s="56"/>
      <c r="MF73" s="56"/>
      <c r="MG73" s="56"/>
      <c r="MH73" s="56"/>
      <c r="MI73" s="56"/>
      <c r="MJ73" s="56"/>
      <c r="MK73" s="56"/>
      <c r="ML73" s="56"/>
      <c r="MM73" s="56"/>
      <c r="MN73" s="56"/>
      <c r="MO73" s="56"/>
      <c r="MP73" s="56"/>
      <c r="MQ73" s="56"/>
      <c r="MR73" s="56"/>
      <c r="MS73" s="56"/>
      <c r="MT73" s="56"/>
      <c r="MU73" s="56"/>
      <c r="MV73" s="56"/>
      <c r="MW73" s="56"/>
      <c r="MX73" s="56"/>
      <c r="MY73" s="56"/>
      <c r="MZ73" s="56"/>
      <c r="NA73" s="56"/>
      <c r="NB73" s="56"/>
      <c r="NC73" s="56"/>
      <c r="ND73" s="56"/>
      <c r="NE73" s="56"/>
      <c r="NF73" s="56"/>
      <c r="NG73" s="56"/>
      <c r="NH73" s="56"/>
      <c r="NI73" s="56"/>
      <c r="NJ73" s="56"/>
      <c r="NK73" s="56"/>
      <c r="NL73" s="56"/>
      <c r="NM73" s="56"/>
      <c r="NN73" s="56"/>
      <c r="NO73" s="70"/>
      <c r="NP73" s="70"/>
      <c r="NQ73" s="56"/>
      <c r="NR73" s="56"/>
      <c r="NS73" s="56"/>
      <c r="NT73" s="56"/>
      <c r="NU73" s="56"/>
      <c r="NV73" s="56"/>
      <c r="NW73" s="56"/>
      <c r="NX73" s="56"/>
      <c r="NY73" s="56"/>
      <c r="NZ73" s="56"/>
      <c r="OA73" s="56"/>
      <c r="OB73" s="56"/>
      <c r="OC73" s="56"/>
      <c r="OD73" s="56"/>
      <c r="OE73" s="56"/>
      <c r="OF73" s="56"/>
      <c r="OG73" s="56"/>
      <c r="OH73" s="56"/>
      <c r="OI73" s="56"/>
      <c r="OJ73" s="56"/>
      <c r="OK73" s="56"/>
      <c r="OL73" s="56"/>
      <c r="OM73" s="56"/>
      <c r="ON73" s="56"/>
      <c r="OO73" s="56"/>
      <c r="OP73" s="56"/>
      <c r="OQ73" s="56"/>
      <c r="OR73" s="56"/>
      <c r="OS73" s="56"/>
      <c r="OT73" s="56"/>
      <c r="OU73" s="56"/>
      <c r="OV73" s="56"/>
      <c r="OW73" s="56"/>
      <c r="OX73" s="56"/>
      <c r="OY73" s="56"/>
      <c r="OZ73" s="56"/>
      <c r="PA73" s="2"/>
    </row>
    <row r="74" spans="1:417" s="116" customFormat="1" ht="147" customHeight="1">
      <c r="A74" s="56"/>
      <c r="B74" s="344">
        <v>111</v>
      </c>
      <c r="C74" s="342" t="s">
        <v>564</v>
      </c>
      <c r="D74" s="481" t="s">
        <v>565</v>
      </c>
      <c r="E74" s="355" t="s">
        <v>7</v>
      </c>
      <c r="F74" s="481" t="s">
        <v>566</v>
      </c>
      <c r="G74" s="319" t="s">
        <v>5</v>
      </c>
      <c r="H74" s="319" t="s">
        <v>205</v>
      </c>
      <c r="I74" s="312" t="s">
        <v>566</v>
      </c>
      <c r="J74" s="208" t="s">
        <v>892</v>
      </c>
      <c r="K74" s="76"/>
      <c r="L74" s="234" t="s">
        <v>661</v>
      </c>
      <c r="M74" s="76" t="s">
        <v>500</v>
      </c>
      <c r="N74" s="51" t="s">
        <v>377</v>
      </c>
      <c r="O74" s="56" t="s">
        <v>350</v>
      </c>
      <c r="P74" s="340" t="s">
        <v>205</v>
      </c>
      <c r="Q74" s="340"/>
      <c r="R74" s="235" t="s">
        <v>205</v>
      </c>
      <c r="S74" s="120"/>
      <c r="T74" s="120"/>
      <c r="U74" s="120"/>
      <c r="V74" s="120"/>
      <c r="W74" s="120"/>
      <c r="X74" s="120"/>
      <c r="Y74" s="120"/>
      <c r="Z74" s="120"/>
      <c r="AA74" s="120"/>
      <c r="AB74" s="120"/>
      <c r="AC74" s="119">
        <f t="shared" ref="AC74:AC84" si="99">COUNTIF($R74:$AB74,"x")</f>
        <v>1</v>
      </c>
      <c r="AD74" s="299" t="s">
        <v>553</v>
      </c>
      <c r="AE74" s="299" t="s">
        <v>553</v>
      </c>
      <c r="AF74" s="178">
        <v>2</v>
      </c>
      <c r="AG74" s="178">
        <v>2</v>
      </c>
      <c r="AH74" s="178">
        <v>2</v>
      </c>
      <c r="AI74" s="178">
        <v>2</v>
      </c>
      <c r="AJ74" s="178">
        <v>2</v>
      </c>
      <c r="AK74" s="178">
        <v>2</v>
      </c>
      <c r="AL74" s="178">
        <v>2</v>
      </c>
      <c r="AM74" s="178">
        <v>2</v>
      </c>
      <c r="AN74" s="178">
        <v>2</v>
      </c>
      <c r="AO74" s="178">
        <v>2</v>
      </c>
      <c r="AP74" s="178">
        <v>2</v>
      </c>
      <c r="AQ74" s="178">
        <v>2</v>
      </c>
      <c r="AR74" s="178">
        <v>1</v>
      </c>
      <c r="AS74" s="178">
        <v>2</v>
      </c>
      <c r="AT74" s="178">
        <v>2</v>
      </c>
      <c r="AU74" s="178">
        <v>2</v>
      </c>
      <c r="AV74" s="178">
        <v>2</v>
      </c>
      <c r="AW74" s="178">
        <v>2</v>
      </c>
      <c r="AX74" s="178">
        <v>1</v>
      </c>
      <c r="AY74" s="178">
        <v>2</v>
      </c>
      <c r="AZ74" s="178">
        <v>2</v>
      </c>
      <c r="BA74" s="178">
        <v>2</v>
      </c>
      <c r="BB74" s="178">
        <v>2</v>
      </c>
      <c r="BC74" s="178">
        <v>2</v>
      </c>
      <c r="BD74" s="178">
        <v>2</v>
      </c>
      <c r="BE74" s="178">
        <v>2</v>
      </c>
      <c r="BF74" s="178">
        <v>2</v>
      </c>
      <c r="BG74" s="178">
        <v>2</v>
      </c>
      <c r="BH74" s="178">
        <v>2</v>
      </c>
      <c r="BI74" s="178">
        <v>2</v>
      </c>
      <c r="BJ74" s="179">
        <f>COUNTIF(AF74:BI74,"2")</f>
        <v>28</v>
      </c>
      <c r="BK74" s="180">
        <f>BJ74/(BJ74+BL74+BN74+BP74)</f>
        <v>0.93333333333333335</v>
      </c>
      <c r="BL74" s="179">
        <f>COUNTIF(AF74:BI74,"1")</f>
        <v>2</v>
      </c>
      <c r="BM74" s="180">
        <f>BL74/(BJ74+BL74+BN74+BP74)</f>
        <v>6.6666666666666666E-2</v>
      </c>
      <c r="BN74" s="179">
        <f>COUNTIF(AF74:BI74,"0")</f>
        <v>0</v>
      </c>
      <c r="BO74" s="180">
        <f>BN74/(BJ74+BL74+BN74+BP74)</f>
        <v>0</v>
      </c>
      <c r="BP74" s="179">
        <f>COUNTIF(Q74:BI74,"KĐG")</f>
        <v>0</v>
      </c>
      <c r="BQ74" s="180">
        <f>BP74/(BJ74+BL74+BN74+BP74)</f>
        <v>0</v>
      </c>
      <c r="BR74" s="181">
        <f>(((BJ74*2)+(BL74*1)+(BN74*0)))/(BJ74+BL74+BN74)</f>
        <v>1.9333333333333333</v>
      </c>
      <c r="BS74" s="182" t="str">
        <f>IF(BQ74&gt;=50%,"KĐG",IF(BR74&gt;=1.6,"Đạt mục tiêu",IF(BR74&gt;=1,"Cần cố gắng","Chưa đạt")))</f>
        <v>Đạt mục tiêu</v>
      </c>
      <c r="BT74" s="70"/>
      <c r="BU74" s="70"/>
      <c r="BV74" s="70">
        <v>2</v>
      </c>
      <c r="BW74" s="70">
        <v>2</v>
      </c>
      <c r="BX74" s="56">
        <v>2</v>
      </c>
      <c r="BY74" s="56">
        <v>2</v>
      </c>
      <c r="BZ74" s="56">
        <v>2</v>
      </c>
      <c r="CA74" s="56">
        <v>2</v>
      </c>
      <c r="CB74" s="56">
        <v>2</v>
      </c>
      <c r="CC74" s="56">
        <v>2</v>
      </c>
      <c r="CD74" s="56">
        <v>2</v>
      </c>
      <c r="CE74" s="56">
        <v>2</v>
      </c>
      <c r="CF74" s="56">
        <v>2</v>
      </c>
      <c r="CG74" s="56">
        <v>2</v>
      </c>
      <c r="CH74" s="56">
        <v>1</v>
      </c>
      <c r="CI74" s="56">
        <v>2</v>
      </c>
      <c r="CJ74" s="56">
        <v>2</v>
      </c>
      <c r="CK74" s="56">
        <v>2</v>
      </c>
      <c r="CL74" s="56">
        <v>2</v>
      </c>
      <c r="CM74" s="56">
        <v>2</v>
      </c>
      <c r="CN74" s="56">
        <v>1</v>
      </c>
      <c r="CO74" s="56">
        <v>2</v>
      </c>
      <c r="CP74" s="56">
        <v>2</v>
      </c>
      <c r="CQ74" s="56">
        <v>2</v>
      </c>
      <c r="CR74" s="56">
        <v>2</v>
      </c>
      <c r="CS74" s="56">
        <v>2</v>
      </c>
      <c r="CT74" s="56">
        <v>2</v>
      </c>
      <c r="CU74" s="56">
        <v>2</v>
      </c>
      <c r="CV74" s="56">
        <v>2</v>
      </c>
      <c r="CW74" s="56">
        <v>2</v>
      </c>
      <c r="CX74" s="56">
        <v>2</v>
      </c>
      <c r="CY74" s="56">
        <v>2</v>
      </c>
      <c r="CZ74" s="56">
        <f>COUNTIF(BV74:CY74,"2")</f>
        <v>28</v>
      </c>
      <c r="DA74" s="56">
        <f>CZ74/(CZ74+DB74+DD74+DF74)</f>
        <v>0.93333333333333335</v>
      </c>
      <c r="DB74" s="56">
        <f>COUNTIF(BV74:CY74,"1")</f>
        <v>2</v>
      </c>
      <c r="DC74" s="56">
        <f>DB74/(CZ74+DB74+DD74+DF74)</f>
        <v>6.6666666666666666E-2</v>
      </c>
      <c r="DD74" s="56">
        <f>COUNTIF(BV74:CY74,"0")</f>
        <v>0</v>
      </c>
      <c r="DE74" s="56">
        <f>DD74/(CZ74+DB74+DD74+DF74)</f>
        <v>0</v>
      </c>
      <c r="DF74" s="56">
        <f>COUNTIF(BH74:CY74,"KĐG")</f>
        <v>0</v>
      </c>
      <c r="DG74" s="56">
        <f>DF74/(CZ74+DB74+DD74+DF74)</f>
        <v>0</v>
      </c>
      <c r="DH74" s="56">
        <f>(((CZ74*2)+(DB74*1)+(DD74*0)))/(CZ74+DB74+DD74)</f>
        <v>1.9333333333333333</v>
      </c>
      <c r="DI74" s="56" t="str">
        <f>IF(DG74&gt;=50%,"KĐG",IF(DH74&gt;=1.6,"Đạt mục tiêu",IF(DH74&gt;=1,"Cần cố gắng","Chưa đạt")))</f>
        <v>Đạt mục tiêu</v>
      </c>
      <c r="DJ74" s="56"/>
      <c r="DK74" s="56"/>
      <c r="DL74" s="56"/>
      <c r="DM74" s="70"/>
      <c r="DN74" s="70"/>
      <c r="DO74" s="70"/>
      <c r="DP74" s="70"/>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70"/>
      <c r="FG74" s="70"/>
      <c r="FH74" s="70"/>
      <c r="FI74" s="70"/>
      <c r="FJ74" s="70"/>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70"/>
      <c r="HA74" s="70"/>
      <c r="HB74" s="70"/>
      <c r="HC74" s="70"/>
      <c r="HD74" s="70"/>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70"/>
      <c r="IU74" s="70"/>
      <c r="IV74" s="70"/>
      <c r="IW74" s="70"/>
      <c r="IX74" s="56"/>
      <c r="IY74" s="56"/>
      <c r="IZ74" s="56"/>
      <c r="JA74" s="56"/>
      <c r="JB74" s="56"/>
      <c r="JC74" s="56"/>
      <c r="JD74" s="56"/>
      <c r="JE74" s="56"/>
      <c r="JF74" s="56"/>
      <c r="JG74" s="56"/>
      <c r="JH74" s="56"/>
      <c r="JI74" s="56"/>
      <c r="JJ74" s="56"/>
      <c r="JK74" s="56"/>
      <c r="JL74" s="56"/>
      <c r="JM74" s="56"/>
      <c r="JN74" s="56"/>
      <c r="JO74" s="56"/>
      <c r="JP74" s="56"/>
      <c r="JQ74" s="56"/>
      <c r="JR74" s="56"/>
      <c r="JS74" s="56"/>
      <c r="JT74" s="56"/>
      <c r="JU74" s="56"/>
      <c r="JV74" s="56"/>
      <c r="JW74" s="56"/>
      <c r="JX74" s="56"/>
      <c r="JY74" s="56"/>
      <c r="JZ74" s="56"/>
      <c r="KA74" s="56"/>
      <c r="KB74" s="56"/>
      <c r="KC74" s="56"/>
      <c r="KD74" s="56"/>
      <c r="KE74" s="56"/>
      <c r="KF74" s="56"/>
      <c r="KG74" s="56"/>
      <c r="KH74" s="56"/>
      <c r="KI74" s="56"/>
      <c r="KJ74" s="56"/>
      <c r="KK74" s="56"/>
      <c r="KL74" s="56"/>
      <c r="KM74" s="56"/>
      <c r="KN74" s="56"/>
      <c r="KO74" s="56"/>
      <c r="KP74" s="56"/>
      <c r="KQ74" s="56"/>
      <c r="KR74" s="56"/>
      <c r="KS74" s="56"/>
      <c r="KT74" s="56"/>
      <c r="KU74" s="56"/>
      <c r="KV74" s="56"/>
      <c r="KW74" s="56"/>
      <c r="KX74" s="56"/>
      <c r="KY74" s="56"/>
      <c r="KZ74" s="56"/>
      <c r="LA74" s="56"/>
      <c r="LB74" s="56"/>
      <c r="LC74" s="56"/>
      <c r="LD74" s="56"/>
      <c r="LE74" s="56"/>
      <c r="LF74" s="56"/>
      <c r="LG74" s="56"/>
      <c r="LH74" s="56"/>
      <c r="LI74" s="56"/>
      <c r="LJ74" s="56"/>
      <c r="LK74" s="56"/>
      <c r="LL74" s="56"/>
      <c r="LM74" s="56"/>
      <c r="LN74" s="56"/>
      <c r="LO74" s="56"/>
      <c r="LP74" s="56"/>
      <c r="LQ74" s="56"/>
      <c r="LR74" s="56"/>
      <c r="LS74" s="56"/>
      <c r="LT74" s="56"/>
      <c r="LU74" s="56"/>
      <c r="LV74" s="56"/>
      <c r="LW74" s="56"/>
      <c r="LX74" s="56"/>
      <c r="LY74" s="56"/>
      <c r="LZ74" s="56"/>
      <c r="MA74" s="56"/>
      <c r="MB74" s="56"/>
      <c r="MC74" s="56"/>
      <c r="MD74" s="56"/>
      <c r="ME74" s="56"/>
      <c r="MF74" s="56"/>
      <c r="MG74" s="56"/>
      <c r="MH74" s="56"/>
      <c r="MI74" s="56"/>
      <c r="MJ74" s="56"/>
      <c r="MK74" s="56"/>
      <c r="ML74" s="56"/>
      <c r="MM74" s="56"/>
      <c r="MN74" s="56"/>
      <c r="MO74" s="56"/>
      <c r="MP74" s="56"/>
      <c r="MQ74" s="56"/>
      <c r="MR74" s="56"/>
      <c r="MS74" s="56"/>
      <c r="MT74" s="56"/>
      <c r="MU74" s="56"/>
      <c r="MV74" s="56"/>
      <c r="MW74" s="56"/>
      <c r="MX74" s="56"/>
      <c r="MY74" s="56"/>
      <c r="MZ74" s="56"/>
      <c r="NA74" s="56"/>
      <c r="NB74" s="56"/>
      <c r="NC74" s="56"/>
      <c r="ND74" s="56"/>
      <c r="NE74" s="56"/>
      <c r="NF74" s="56"/>
      <c r="NG74" s="56"/>
      <c r="NH74" s="56"/>
      <c r="NI74" s="56"/>
      <c r="NJ74" s="56"/>
      <c r="NK74" s="56"/>
      <c r="NL74" s="56"/>
      <c r="NM74" s="56"/>
      <c r="NN74" s="56"/>
      <c r="NO74" s="56"/>
      <c r="NP74" s="56"/>
      <c r="NQ74" s="56"/>
      <c r="NR74" s="56"/>
      <c r="NS74" s="56"/>
      <c r="NT74" s="56"/>
      <c r="NU74" s="56"/>
      <c r="NV74" s="56"/>
      <c r="NW74" s="56"/>
      <c r="NX74" s="56"/>
      <c r="NY74" s="56"/>
      <c r="NZ74" s="56"/>
      <c r="OA74" s="56"/>
      <c r="OB74" s="56"/>
      <c r="OC74" s="56"/>
      <c r="OD74" s="56"/>
      <c r="OE74" s="56"/>
      <c r="OF74" s="56"/>
      <c r="OG74" s="56"/>
      <c r="OH74" s="56"/>
      <c r="OI74" s="56"/>
      <c r="OJ74" s="56"/>
      <c r="OK74" s="56"/>
      <c r="OL74" s="56"/>
      <c r="OM74" s="56"/>
      <c r="ON74" s="56"/>
      <c r="OO74" s="56"/>
      <c r="OP74" s="56"/>
      <c r="OQ74" s="56"/>
      <c r="OR74" s="56"/>
      <c r="OS74" s="56"/>
      <c r="OT74" s="56"/>
      <c r="OU74" s="56"/>
      <c r="OV74" s="56"/>
      <c r="OW74" s="56"/>
      <c r="OX74" s="56"/>
      <c r="OY74" s="56"/>
      <c r="OZ74" s="56"/>
      <c r="PA74" s="2"/>
    </row>
    <row r="75" spans="1:417" s="116" customFormat="1" ht="173.25" hidden="1" customHeight="1">
      <c r="A75" s="56"/>
      <c r="B75" s="357"/>
      <c r="C75" s="363"/>
      <c r="D75" s="436"/>
      <c r="E75" s="356"/>
      <c r="F75" s="436"/>
      <c r="G75" s="327"/>
      <c r="H75" s="356"/>
      <c r="I75" s="313"/>
      <c r="J75" s="126" t="s">
        <v>892</v>
      </c>
      <c r="K75" s="123"/>
      <c r="L75" s="183" t="s">
        <v>661</v>
      </c>
      <c r="M75" s="123" t="s">
        <v>500</v>
      </c>
      <c r="N75" s="51" t="s">
        <v>377</v>
      </c>
      <c r="O75" s="56" t="s">
        <v>350</v>
      </c>
      <c r="P75" s="357"/>
      <c r="Q75" s="357"/>
      <c r="R75" s="120"/>
      <c r="S75" s="120" t="s">
        <v>205</v>
      </c>
      <c r="T75" s="120"/>
      <c r="U75" s="120"/>
      <c r="V75" s="120"/>
      <c r="W75" s="120"/>
      <c r="X75" s="120"/>
      <c r="Y75" s="120"/>
      <c r="Z75" s="120"/>
      <c r="AA75" s="120"/>
      <c r="AB75" s="120"/>
      <c r="AC75" s="119">
        <f t="shared" si="99"/>
        <v>1</v>
      </c>
      <c r="AD75" s="229"/>
      <c r="AE75" s="229"/>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70"/>
      <c r="BU75" s="70"/>
      <c r="BV75" s="72"/>
      <c r="BW75" s="72"/>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179"/>
      <c r="DD75" s="180"/>
      <c r="DE75" s="179"/>
      <c r="DF75" s="180"/>
      <c r="DG75" s="179"/>
      <c r="DH75" s="180"/>
      <c r="DI75" s="179"/>
      <c r="DJ75" s="180" t="e">
        <f>DI75/(DC75+DE75+DG75+DI75)</f>
        <v>#DIV/0!</v>
      </c>
      <c r="DK75" s="181" t="e">
        <f>(((DC75*2)+(DE75*1)+(DG75*0)))/(DC75+DE75+DG75)</f>
        <v>#DIV/0!</v>
      </c>
      <c r="DL75" s="184" t="e">
        <f>IF(DJ75&gt;=50%,"KĐG",IF(DK75&gt;=1.6,"Đạt mục tiêu",IF(DK75&gt;=1,"Cần cố gắng","Chưa đạt")))</f>
        <v>#DIV/0!</v>
      </c>
      <c r="DM75" s="70"/>
      <c r="DN75" s="70"/>
      <c r="DO75" s="70"/>
      <c r="DP75" s="70"/>
      <c r="DQ75" s="178">
        <v>2</v>
      </c>
      <c r="DR75" s="178">
        <v>2</v>
      </c>
      <c r="DS75" s="178">
        <v>2</v>
      </c>
      <c r="DT75" s="178">
        <v>2</v>
      </c>
      <c r="DU75" s="178">
        <v>2</v>
      </c>
      <c r="DV75" s="178">
        <v>2</v>
      </c>
      <c r="DW75" s="178">
        <v>2</v>
      </c>
      <c r="DX75" s="178">
        <v>2</v>
      </c>
      <c r="DY75" s="178">
        <v>2</v>
      </c>
      <c r="DZ75" s="178">
        <v>2</v>
      </c>
      <c r="EA75" s="178">
        <v>2</v>
      </c>
      <c r="EB75" s="178">
        <v>2</v>
      </c>
      <c r="EC75" s="178">
        <v>2</v>
      </c>
      <c r="ED75" s="178">
        <v>2</v>
      </c>
      <c r="EE75" s="178">
        <v>2</v>
      </c>
      <c r="EF75" s="178">
        <v>2</v>
      </c>
      <c r="EG75" s="178">
        <v>2</v>
      </c>
      <c r="EH75" s="178">
        <v>2</v>
      </c>
      <c r="EI75" s="178">
        <v>2</v>
      </c>
      <c r="EJ75" s="178">
        <v>2</v>
      </c>
      <c r="EK75" s="178">
        <v>2</v>
      </c>
      <c r="EL75" s="178">
        <v>2</v>
      </c>
      <c r="EM75" s="178">
        <v>2</v>
      </c>
      <c r="EN75" s="178">
        <v>2</v>
      </c>
      <c r="EO75" s="178">
        <v>2</v>
      </c>
      <c r="EP75" s="178">
        <v>2</v>
      </c>
      <c r="EQ75" s="178">
        <v>2</v>
      </c>
      <c r="ER75" s="178">
        <v>2</v>
      </c>
      <c r="ES75" s="178">
        <v>2</v>
      </c>
      <c r="ET75" s="178">
        <v>2</v>
      </c>
      <c r="EU75" s="178">
        <v>2</v>
      </c>
      <c r="EV75" s="56"/>
      <c r="EW75" s="56"/>
      <c r="EX75" s="56"/>
      <c r="EY75" s="56"/>
      <c r="EZ75" s="56"/>
      <c r="FA75" s="56"/>
      <c r="FB75" s="56"/>
      <c r="FC75" s="56"/>
      <c r="FD75" s="56"/>
      <c r="FE75" s="56"/>
      <c r="FF75" s="70"/>
      <c r="FG75" s="70"/>
      <c r="FH75" s="70"/>
      <c r="FI75" s="70"/>
      <c r="FJ75" s="70"/>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70"/>
      <c r="HA75" s="70"/>
      <c r="HB75" s="70"/>
      <c r="HC75" s="70"/>
      <c r="HD75" s="70"/>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70"/>
      <c r="IU75" s="70"/>
      <c r="IV75" s="70"/>
      <c r="IW75" s="70"/>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6"/>
      <c r="KP75" s="56"/>
      <c r="KQ75" s="56"/>
      <c r="KR75" s="56"/>
      <c r="KS75" s="56"/>
      <c r="KT75" s="56"/>
      <c r="KU75" s="56"/>
      <c r="KV75" s="56"/>
      <c r="KW75" s="56"/>
      <c r="KX75" s="56"/>
      <c r="KY75" s="56"/>
      <c r="KZ75" s="56"/>
      <c r="LA75" s="56"/>
      <c r="LB75" s="56"/>
      <c r="LC75" s="56"/>
      <c r="LD75" s="56"/>
      <c r="LE75" s="56"/>
      <c r="LF75" s="56"/>
      <c r="LG75" s="56"/>
      <c r="LH75" s="56"/>
      <c r="LI75" s="56"/>
      <c r="LJ75" s="56"/>
      <c r="LK75" s="56"/>
      <c r="LL75" s="56"/>
      <c r="LM75" s="56"/>
      <c r="LN75" s="56"/>
      <c r="LO75" s="56"/>
      <c r="LP75" s="56"/>
      <c r="LQ75" s="56"/>
      <c r="LR75" s="56"/>
      <c r="LS75" s="56"/>
      <c r="LT75" s="56"/>
      <c r="LU75" s="56"/>
      <c r="LV75" s="56"/>
      <c r="LW75" s="56"/>
      <c r="LX75" s="56"/>
      <c r="LY75" s="56"/>
      <c r="LZ75" s="56"/>
      <c r="MA75" s="56"/>
      <c r="MB75" s="56"/>
      <c r="MC75" s="56"/>
      <c r="MD75" s="56"/>
      <c r="ME75" s="56"/>
      <c r="MF75" s="56"/>
      <c r="MG75" s="56"/>
      <c r="MH75" s="56"/>
      <c r="MI75" s="56"/>
      <c r="MJ75" s="56"/>
      <c r="MK75" s="56"/>
      <c r="ML75" s="56"/>
      <c r="MM75" s="56"/>
      <c r="MN75" s="56"/>
      <c r="MO75" s="56"/>
      <c r="MP75" s="56"/>
      <c r="MQ75" s="56"/>
      <c r="MR75" s="56"/>
      <c r="MS75" s="56"/>
      <c r="MT75" s="56"/>
      <c r="MU75" s="56"/>
      <c r="MV75" s="56"/>
      <c r="MW75" s="56"/>
      <c r="MX75" s="56"/>
      <c r="MY75" s="56"/>
      <c r="MZ75" s="56"/>
      <c r="NA75" s="56"/>
      <c r="NB75" s="56"/>
      <c r="NC75" s="56"/>
      <c r="ND75" s="56"/>
      <c r="NE75" s="56"/>
      <c r="NF75" s="56"/>
      <c r="NG75" s="56"/>
      <c r="NH75" s="56"/>
      <c r="NI75" s="56"/>
      <c r="NJ75" s="56"/>
      <c r="NK75" s="56"/>
      <c r="NL75" s="56"/>
      <c r="NM75" s="56"/>
      <c r="NN75" s="56"/>
      <c r="NO75" s="56"/>
      <c r="NP75" s="56"/>
      <c r="NQ75" s="56"/>
      <c r="NR75" s="56"/>
      <c r="NS75" s="56"/>
      <c r="NT75" s="56"/>
      <c r="NU75" s="56"/>
      <c r="NV75" s="56"/>
      <c r="NW75" s="56"/>
      <c r="NX75" s="56"/>
      <c r="NY75" s="56"/>
      <c r="NZ75" s="56"/>
      <c r="OA75" s="56"/>
      <c r="OB75" s="56"/>
      <c r="OC75" s="56"/>
      <c r="OD75" s="56"/>
      <c r="OE75" s="56"/>
      <c r="OF75" s="56"/>
      <c r="OG75" s="56"/>
      <c r="OH75" s="56"/>
      <c r="OI75" s="56"/>
      <c r="OJ75" s="56"/>
      <c r="OK75" s="56"/>
      <c r="OL75" s="56"/>
      <c r="OM75" s="56"/>
      <c r="ON75" s="56"/>
      <c r="OO75" s="56"/>
      <c r="OP75" s="56"/>
      <c r="OQ75" s="56"/>
      <c r="OR75" s="56"/>
      <c r="OS75" s="56"/>
      <c r="OT75" s="56"/>
      <c r="OU75" s="56"/>
      <c r="OV75" s="56"/>
      <c r="OW75" s="56"/>
      <c r="OX75" s="56"/>
      <c r="OY75" s="56"/>
      <c r="OZ75" s="56"/>
      <c r="PA75" s="56"/>
    </row>
    <row r="76" spans="1:417" s="116" customFormat="1" ht="173.25" hidden="1" customHeight="1">
      <c r="A76" s="56"/>
      <c r="B76" s="357"/>
      <c r="C76" s="363"/>
      <c r="D76" s="436"/>
      <c r="E76" s="356"/>
      <c r="F76" s="436"/>
      <c r="G76" s="327"/>
      <c r="H76" s="356"/>
      <c r="I76" s="313"/>
      <c r="J76" s="126" t="s">
        <v>892</v>
      </c>
      <c r="K76" s="123"/>
      <c r="L76" s="183" t="s">
        <v>661</v>
      </c>
      <c r="M76" s="123" t="s">
        <v>500</v>
      </c>
      <c r="N76" s="51" t="s">
        <v>377</v>
      </c>
      <c r="O76" s="56" t="s">
        <v>350</v>
      </c>
      <c r="P76" s="357"/>
      <c r="Q76" s="357"/>
      <c r="R76" s="120"/>
      <c r="S76" s="120"/>
      <c r="T76" s="120" t="s">
        <v>205</v>
      </c>
      <c r="U76" s="120"/>
      <c r="V76" s="120"/>
      <c r="W76" s="120"/>
      <c r="X76" s="120"/>
      <c r="Y76" s="120"/>
      <c r="Z76" s="120"/>
      <c r="AA76" s="120"/>
      <c r="AB76" s="120"/>
      <c r="AC76" s="119">
        <f t="shared" si="99"/>
        <v>1</v>
      </c>
      <c r="AD76" s="229"/>
      <c r="AE76" s="229"/>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70"/>
      <c r="BU76" s="70"/>
      <c r="BV76" s="70"/>
      <c r="BW76" s="70"/>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72" t="s">
        <v>553</v>
      </c>
      <c r="DN76" s="72" t="s">
        <v>553</v>
      </c>
      <c r="DO76" s="72" t="s">
        <v>553</v>
      </c>
      <c r="DP76" s="72" t="s">
        <v>553</v>
      </c>
      <c r="DQ76" s="178">
        <v>2</v>
      </c>
      <c r="DR76" s="178">
        <v>2</v>
      </c>
      <c r="DS76" s="178">
        <v>2</v>
      </c>
      <c r="DT76" s="178">
        <v>1</v>
      </c>
      <c r="DU76" s="178">
        <v>2</v>
      </c>
      <c r="DV76" s="178">
        <v>2</v>
      </c>
      <c r="DW76" s="178">
        <v>2</v>
      </c>
      <c r="DX76" s="178">
        <v>2</v>
      </c>
      <c r="DY76" s="178">
        <v>2</v>
      </c>
      <c r="DZ76" s="178">
        <v>2</v>
      </c>
      <c r="EA76" s="178">
        <v>2</v>
      </c>
      <c r="EB76" s="178">
        <v>2</v>
      </c>
      <c r="EC76" s="178">
        <v>2</v>
      </c>
      <c r="ED76" s="178">
        <v>2</v>
      </c>
      <c r="EE76" s="178">
        <v>2</v>
      </c>
      <c r="EF76" s="178">
        <v>2</v>
      </c>
      <c r="EG76" s="178">
        <v>2</v>
      </c>
      <c r="EH76" s="178">
        <v>2</v>
      </c>
      <c r="EI76" s="178">
        <v>2</v>
      </c>
      <c r="EJ76" s="178">
        <v>2</v>
      </c>
      <c r="EK76" s="178">
        <v>2</v>
      </c>
      <c r="EL76" s="178">
        <v>2</v>
      </c>
      <c r="EM76" s="178">
        <v>2</v>
      </c>
      <c r="EN76" s="178">
        <v>1</v>
      </c>
      <c r="EO76" s="178">
        <v>2</v>
      </c>
      <c r="EP76" s="178">
        <v>2</v>
      </c>
      <c r="EQ76" s="178">
        <v>2</v>
      </c>
      <c r="ER76" s="178">
        <v>2</v>
      </c>
      <c r="ES76" s="178">
        <v>2</v>
      </c>
      <c r="ET76" s="178">
        <v>2</v>
      </c>
      <c r="EU76" s="178">
        <v>2</v>
      </c>
      <c r="EV76" s="179">
        <f>COUNTIF(DM76:EU76,"2")</f>
        <v>29</v>
      </c>
      <c r="EW76" s="180">
        <f>EV76/(EV76+EX76+EZ76+FB76)</f>
        <v>0.93548387096774188</v>
      </c>
      <c r="EX76" s="179">
        <f>COUNTIF(DM76:EU76,"1")</f>
        <v>2</v>
      </c>
      <c r="EY76" s="180">
        <f>EX76/(EV76+EX76+EZ76+FB76)</f>
        <v>6.4516129032258063E-2</v>
      </c>
      <c r="EZ76" s="179">
        <f>COUNTIF(DM76:EU76,"0")</f>
        <v>0</v>
      </c>
      <c r="FA76" s="180">
        <f>EZ76/(EV76+EX76+EZ76+FB76)</f>
        <v>0</v>
      </c>
      <c r="FB76" s="179">
        <f>COUNTIF(DM76:EU76,"KĐG")</f>
        <v>0</v>
      </c>
      <c r="FC76" s="180">
        <f>FB76/(EV76+EX76+EZ76+FB76)</f>
        <v>0</v>
      </c>
      <c r="FD76" s="181">
        <f>(((EV76*2)+(EX76*1)+(EZ76*0)))/(EV76+EX76+EZ76)</f>
        <v>1.935483870967742</v>
      </c>
      <c r="FE76" s="184" t="str">
        <f>IF(FC76&gt;=50%,"KĐG",IF(FD76&gt;=1.6,"Đạt mục tiêu",IF(FD76&gt;=1,"Cần cố gắng","Chưa đạt")))</f>
        <v>Đạt mục tiêu</v>
      </c>
      <c r="FF76" s="70"/>
      <c r="FG76" s="70"/>
      <c r="FH76" s="70"/>
      <c r="FI76" s="70"/>
      <c r="FJ76" s="70"/>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70"/>
      <c r="HA76" s="70"/>
      <c r="HB76" s="70"/>
      <c r="HC76" s="70"/>
      <c r="HD76" s="70"/>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70"/>
      <c r="IU76" s="70"/>
      <c r="IV76" s="70"/>
      <c r="IW76" s="70"/>
      <c r="IX76" s="56"/>
      <c r="IY76" s="56"/>
      <c r="IZ76" s="56"/>
      <c r="JA76" s="56"/>
      <c r="JB76" s="56"/>
      <c r="JC76" s="56"/>
      <c r="JD76" s="56"/>
      <c r="JE76" s="56"/>
      <c r="JF76" s="56"/>
      <c r="JG76" s="56"/>
      <c r="JH76" s="56"/>
      <c r="JI76" s="56"/>
      <c r="JJ76" s="56"/>
      <c r="JK76" s="56"/>
      <c r="JL76" s="56"/>
      <c r="JM76" s="56"/>
      <c r="JN76" s="56"/>
      <c r="JO76" s="56"/>
      <c r="JP76" s="56"/>
      <c r="JQ76" s="56"/>
      <c r="JR76" s="56"/>
      <c r="JS76" s="56"/>
      <c r="JT76" s="56"/>
      <c r="JU76" s="56"/>
      <c r="JV76" s="56"/>
      <c r="JW76" s="56"/>
      <c r="JX76" s="56"/>
      <c r="JY76" s="56"/>
      <c r="JZ76" s="56"/>
      <c r="KA76" s="56"/>
      <c r="KB76" s="56"/>
      <c r="KC76" s="56"/>
      <c r="KD76" s="56"/>
      <c r="KE76" s="56"/>
      <c r="KF76" s="56"/>
      <c r="KG76" s="56"/>
      <c r="KH76" s="56"/>
      <c r="KI76" s="56"/>
      <c r="KJ76" s="56"/>
      <c r="KK76" s="56"/>
      <c r="KL76" s="56"/>
      <c r="KM76" s="56"/>
      <c r="KN76" s="56"/>
      <c r="KO76" s="56"/>
      <c r="KP76" s="56"/>
      <c r="KQ76" s="56"/>
      <c r="KR76" s="56"/>
      <c r="KS76" s="56"/>
      <c r="KT76" s="56"/>
      <c r="KU76" s="56"/>
      <c r="KV76" s="56"/>
      <c r="KW76" s="56"/>
      <c r="KX76" s="56"/>
      <c r="KY76" s="56"/>
      <c r="KZ76" s="56"/>
      <c r="LA76" s="56"/>
      <c r="LB76" s="56"/>
      <c r="LC76" s="56"/>
      <c r="LD76" s="56"/>
      <c r="LE76" s="56"/>
      <c r="LF76" s="56"/>
      <c r="LG76" s="56"/>
      <c r="LH76" s="56"/>
      <c r="LI76" s="56"/>
      <c r="LJ76" s="56"/>
      <c r="LK76" s="56"/>
      <c r="LL76" s="56"/>
      <c r="LM76" s="56"/>
      <c r="LN76" s="56"/>
      <c r="LO76" s="56"/>
      <c r="LP76" s="56"/>
      <c r="LQ76" s="56"/>
      <c r="LR76" s="56"/>
      <c r="LS76" s="56"/>
      <c r="LT76" s="56"/>
      <c r="LU76" s="56"/>
      <c r="LV76" s="56"/>
      <c r="LW76" s="56"/>
      <c r="LX76" s="56"/>
      <c r="LY76" s="56"/>
      <c r="LZ76" s="56"/>
      <c r="MA76" s="56"/>
      <c r="MB76" s="56"/>
      <c r="MC76" s="56"/>
      <c r="MD76" s="56"/>
      <c r="ME76" s="56"/>
      <c r="MF76" s="56"/>
      <c r="MG76" s="56"/>
      <c r="MH76" s="56"/>
      <c r="MI76" s="56"/>
      <c r="MJ76" s="56"/>
      <c r="MK76" s="56"/>
      <c r="ML76" s="56"/>
      <c r="MM76" s="56"/>
      <c r="MN76" s="56"/>
      <c r="MO76" s="56"/>
      <c r="MP76" s="56"/>
      <c r="MQ76" s="56"/>
      <c r="MR76" s="56"/>
      <c r="MS76" s="56"/>
      <c r="MT76" s="56"/>
      <c r="MU76" s="56"/>
      <c r="MV76" s="56"/>
      <c r="MW76" s="56"/>
      <c r="MX76" s="56"/>
      <c r="MY76" s="56"/>
      <c r="MZ76" s="56"/>
      <c r="NA76" s="56"/>
      <c r="NB76" s="56"/>
      <c r="NC76" s="56"/>
      <c r="ND76" s="56"/>
      <c r="NE76" s="56"/>
      <c r="NF76" s="56"/>
      <c r="NG76" s="56"/>
      <c r="NH76" s="56"/>
      <c r="NI76" s="56"/>
      <c r="NJ76" s="56"/>
      <c r="NK76" s="56"/>
      <c r="NL76" s="56"/>
      <c r="NM76" s="56"/>
      <c r="NN76" s="56"/>
      <c r="NO76" s="56"/>
      <c r="NP76" s="56"/>
      <c r="NQ76" s="56"/>
      <c r="NR76" s="56"/>
      <c r="NS76" s="56"/>
      <c r="NT76" s="56"/>
      <c r="NU76" s="56"/>
      <c r="NV76" s="56"/>
      <c r="NW76" s="56"/>
      <c r="NX76" s="56"/>
      <c r="NY76" s="56"/>
      <c r="NZ76" s="56"/>
      <c r="OA76" s="56"/>
      <c r="OB76" s="56"/>
      <c r="OC76" s="56"/>
      <c r="OD76" s="56"/>
      <c r="OE76" s="56"/>
      <c r="OF76" s="56"/>
      <c r="OG76" s="56"/>
      <c r="OH76" s="56"/>
      <c r="OI76" s="56"/>
      <c r="OJ76" s="56"/>
      <c r="OK76" s="56"/>
      <c r="OL76" s="56"/>
      <c r="OM76" s="56"/>
      <c r="ON76" s="56"/>
      <c r="OO76" s="56"/>
      <c r="OP76" s="56"/>
      <c r="OQ76" s="56"/>
      <c r="OR76" s="56"/>
      <c r="OS76" s="56"/>
      <c r="OT76" s="56"/>
      <c r="OU76" s="56"/>
      <c r="OV76" s="56"/>
      <c r="OW76" s="56"/>
      <c r="OX76" s="56"/>
      <c r="OY76" s="56"/>
      <c r="OZ76" s="56"/>
      <c r="PA76" s="56"/>
    </row>
    <row r="77" spans="1:417" s="116" customFormat="1" ht="173.25" hidden="1" customHeight="1">
      <c r="A77" s="56"/>
      <c r="B77" s="357"/>
      <c r="C77" s="363"/>
      <c r="D77" s="436"/>
      <c r="E77" s="356"/>
      <c r="F77" s="436"/>
      <c r="G77" s="327"/>
      <c r="H77" s="356"/>
      <c r="I77" s="313"/>
      <c r="J77" s="126" t="s">
        <v>892</v>
      </c>
      <c r="K77" s="123"/>
      <c r="L77" s="183" t="s">
        <v>661</v>
      </c>
      <c r="M77" s="123" t="s">
        <v>500</v>
      </c>
      <c r="N77" s="51" t="s">
        <v>377</v>
      </c>
      <c r="O77" s="56" t="s">
        <v>350</v>
      </c>
      <c r="P77" s="357"/>
      <c r="Q77" s="357"/>
      <c r="R77" s="120"/>
      <c r="S77" s="120"/>
      <c r="T77" s="120"/>
      <c r="U77" s="120" t="s">
        <v>205</v>
      </c>
      <c r="V77" s="120"/>
      <c r="W77" s="120"/>
      <c r="X77" s="120"/>
      <c r="Y77" s="120"/>
      <c r="Z77" s="120"/>
      <c r="AA77" s="120"/>
      <c r="AB77" s="120"/>
      <c r="AC77" s="119">
        <f t="shared" si="99"/>
        <v>1</v>
      </c>
      <c r="AD77" s="229"/>
      <c r="AE77" s="229"/>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70"/>
      <c r="BU77" s="70"/>
      <c r="BV77" s="70"/>
      <c r="BW77" s="70"/>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70"/>
      <c r="DN77" s="70"/>
      <c r="DO77" s="70"/>
      <c r="DP77" s="70"/>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72" t="s">
        <v>553</v>
      </c>
      <c r="FG77" s="72" t="s">
        <v>553</v>
      </c>
      <c r="FH77" s="72" t="s">
        <v>553</v>
      </c>
      <c r="FI77" s="72" t="s">
        <v>553</v>
      </c>
      <c r="FJ77" s="72" t="s">
        <v>553</v>
      </c>
      <c r="FK77" s="70" t="s">
        <v>464</v>
      </c>
      <c r="FL77" s="70" t="s">
        <v>464</v>
      </c>
      <c r="FM77" s="70" t="s">
        <v>464</v>
      </c>
      <c r="FN77" s="70" t="s">
        <v>464</v>
      </c>
      <c r="FO77" s="70" t="s">
        <v>464</v>
      </c>
      <c r="FP77" s="70" t="s">
        <v>464</v>
      </c>
      <c r="FQ77" s="70" t="s">
        <v>464</v>
      </c>
      <c r="FR77" s="70" t="s">
        <v>464</v>
      </c>
      <c r="FS77" s="70" t="s">
        <v>464</v>
      </c>
      <c r="FT77" s="70" t="s">
        <v>464</v>
      </c>
      <c r="FU77" s="70" t="s">
        <v>464</v>
      </c>
      <c r="FV77" s="70" t="s">
        <v>464</v>
      </c>
      <c r="FW77" s="70" t="s">
        <v>464</v>
      </c>
      <c r="FX77" s="70" t="s">
        <v>464</v>
      </c>
      <c r="FY77" s="70" t="s">
        <v>464</v>
      </c>
      <c r="FZ77" s="70" t="s">
        <v>464</v>
      </c>
      <c r="GA77" s="70" t="s">
        <v>464</v>
      </c>
      <c r="GB77" s="70" t="s">
        <v>464</v>
      </c>
      <c r="GC77" s="70" t="s">
        <v>464</v>
      </c>
      <c r="GD77" s="70" t="s">
        <v>464</v>
      </c>
      <c r="GE77" s="70" t="s">
        <v>464</v>
      </c>
      <c r="GF77" s="70" t="s">
        <v>464</v>
      </c>
      <c r="GG77" s="70" t="s">
        <v>464</v>
      </c>
      <c r="GH77" s="70" t="s">
        <v>464</v>
      </c>
      <c r="GI77" s="70" t="s">
        <v>464</v>
      </c>
      <c r="GJ77" s="70" t="s">
        <v>464</v>
      </c>
      <c r="GK77" s="70" t="s">
        <v>464</v>
      </c>
      <c r="GL77" s="70" t="s">
        <v>464</v>
      </c>
      <c r="GM77" s="70" t="s">
        <v>464</v>
      </c>
      <c r="GN77" s="70" t="s">
        <v>464</v>
      </c>
      <c r="GO77" s="70" t="s">
        <v>464</v>
      </c>
      <c r="GP77" s="179">
        <f>COUNTIF(FA77:GO77,"2")</f>
        <v>31</v>
      </c>
      <c r="GQ77" s="180">
        <f t="shared" ref="GQ77" si="100">GP77/(GP77+GR77+GT77+GV77)</f>
        <v>1</v>
      </c>
      <c r="GR77" s="179">
        <f>COUNTIF(FA77:GO77,"1")</f>
        <v>0</v>
      </c>
      <c r="GS77" s="180">
        <f t="shared" ref="GS77" si="101">GR77/(GP77+GR77+GT77+GV77)</f>
        <v>0</v>
      </c>
      <c r="GT77" s="179">
        <f>COUNTIF(FA77:GO77,"0")</f>
        <v>0</v>
      </c>
      <c r="GU77" s="180">
        <f t="shared" ref="GU77" si="102">GT77/(GP77+GR77+GT77+GV77)</f>
        <v>0</v>
      </c>
      <c r="GV77" s="179">
        <f>COUNTIF(FA77:GO77,"KĐG")</f>
        <v>0</v>
      </c>
      <c r="GW77" s="180">
        <f t="shared" ref="GW77" si="103">GV77/(GP77+GR77+GT77+GV77)</f>
        <v>0</v>
      </c>
      <c r="GX77" s="181">
        <f t="shared" ref="GX77" si="104">(((GP77*2)+(GR77*1)+(GT77*0)))/(GP77+GR77+GT77)</f>
        <v>2</v>
      </c>
      <c r="GY77" s="182" t="str">
        <f t="shared" ref="GY77" si="105">IF(GW77&gt;=50%,"KĐG",IF(GX77&gt;=1.6,"Đạt mục tiêu",IF(GX77&gt;=1,"Cần cố gắng","Chưa đạt")))</f>
        <v>Đạt mục tiêu</v>
      </c>
      <c r="GZ77" s="70"/>
      <c r="HA77" s="70"/>
      <c r="HB77" s="70"/>
      <c r="HC77" s="70"/>
      <c r="HD77" s="70"/>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70"/>
      <c r="IU77" s="70"/>
      <c r="IV77" s="70"/>
      <c r="IW77" s="70"/>
      <c r="IX77" s="56"/>
      <c r="IY77" s="56"/>
      <c r="IZ77" s="56"/>
      <c r="JA77" s="56"/>
      <c r="JB77" s="56"/>
      <c r="JC77" s="56"/>
      <c r="JD77" s="56"/>
      <c r="JE77" s="56"/>
      <c r="JF77" s="56"/>
      <c r="JG77" s="56"/>
      <c r="JH77" s="56"/>
      <c r="JI77" s="56"/>
      <c r="JJ77" s="56"/>
      <c r="JK77" s="56"/>
      <c r="JL77" s="56"/>
      <c r="JM77" s="56"/>
      <c r="JN77" s="56"/>
      <c r="JO77" s="56"/>
      <c r="JP77" s="56"/>
      <c r="JQ77" s="56"/>
      <c r="JR77" s="56"/>
      <c r="JS77" s="56"/>
      <c r="JT77" s="56"/>
      <c r="JU77" s="56"/>
      <c r="JV77" s="56"/>
      <c r="JW77" s="56"/>
      <c r="JX77" s="56"/>
      <c r="JY77" s="56"/>
      <c r="JZ77" s="56"/>
      <c r="KA77" s="56"/>
      <c r="KB77" s="56"/>
      <c r="KC77" s="56"/>
      <c r="KD77" s="56"/>
      <c r="KE77" s="56"/>
      <c r="KF77" s="56"/>
      <c r="KG77" s="56"/>
      <c r="KH77" s="56"/>
      <c r="KI77" s="56"/>
      <c r="KJ77" s="56"/>
      <c r="KK77" s="56"/>
      <c r="KL77" s="56"/>
      <c r="KM77" s="56"/>
      <c r="KN77" s="56"/>
      <c r="KO77" s="56"/>
      <c r="KP77" s="56"/>
      <c r="KQ77" s="56"/>
      <c r="KR77" s="56"/>
      <c r="KS77" s="56"/>
      <c r="KT77" s="56"/>
      <c r="KU77" s="56"/>
      <c r="KV77" s="56"/>
      <c r="KW77" s="56"/>
      <c r="KX77" s="56"/>
      <c r="KY77" s="56"/>
      <c r="KZ77" s="56"/>
      <c r="LA77" s="56"/>
      <c r="LB77" s="56"/>
      <c r="LC77" s="56"/>
      <c r="LD77" s="56"/>
      <c r="LE77" s="56"/>
      <c r="LF77" s="56"/>
      <c r="LG77" s="56"/>
      <c r="LH77" s="56"/>
      <c r="LI77" s="56"/>
      <c r="LJ77" s="56"/>
      <c r="LK77" s="56"/>
      <c r="LL77" s="56"/>
      <c r="LM77" s="56"/>
      <c r="LN77" s="56"/>
      <c r="LO77" s="56"/>
      <c r="LP77" s="56"/>
      <c r="LQ77" s="56"/>
      <c r="LR77" s="56"/>
      <c r="LS77" s="56"/>
      <c r="LT77" s="56"/>
      <c r="LU77" s="56"/>
      <c r="LV77" s="56"/>
      <c r="LW77" s="56"/>
      <c r="LX77" s="56"/>
      <c r="LY77" s="56"/>
      <c r="LZ77" s="56"/>
      <c r="MA77" s="56"/>
      <c r="MB77" s="56"/>
      <c r="MC77" s="56"/>
      <c r="MD77" s="56"/>
      <c r="ME77" s="56"/>
      <c r="MF77" s="56"/>
      <c r="MG77" s="56"/>
      <c r="MH77" s="56"/>
      <c r="MI77" s="56"/>
      <c r="MJ77" s="56"/>
      <c r="MK77" s="56"/>
      <c r="ML77" s="56"/>
      <c r="MM77" s="56"/>
      <c r="MN77" s="56"/>
      <c r="MO77" s="56"/>
      <c r="MP77" s="56"/>
      <c r="MQ77" s="56"/>
      <c r="MR77" s="56"/>
      <c r="MS77" s="56"/>
      <c r="MT77" s="56"/>
      <c r="MU77" s="56"/>
      <c r="MV77" s="56"/>
      <c r="MW77" s="56"/>
      <c r="MX77" s="56"/>
      <c r="MY77" s="56"/>
      <c r="MZ77" s="56"/>
      <c r="NA77" s="56"/>
      <c r="NB77" s="56"/>
      <c r="NC77" s="56"/>
      <c r="ND77" s="56"/>
      <c r="NE77" s="56"/>
      <c r="NF77" s="56"/>
      <c r="NG77" s="56"/>
      <c r="NH77" s="56"/>
      <c r="NI77" s="56"/>
      <c r="NJ77" s="56"/>
      <c r="NK77" s="56"/>
      <c r="NL77" s="56"/>
      <c r="NM77" s="56"/>
      <c r="NN77" s="56"/>
      <c r="NO77" s="56"/>
      <c r="NP77" s="56"/>
      <c r="NQ77" s="56"/>
      <c r="NR77" s="56"/>
      <c r="NS77" s="56"/>
      <c r="NT77" s="56"/>
      <c r="NU77" s="56"/>
      <c r="NV77" s="56"/>
      <c r="NW77" s="56"/>
      <c r="NX77" s="56"/>
      <c r="NY77" s="56"/>
      <c r="NZ77" s="56"/>
      <c r="OA77" s="56"/>
      <c r="OB77" s="56"/>
      <c r="OC77" s="56"/>
      <c r="OD77" s="56"/>
      <c r="OE77" s="56"/>
      <c r="OF77" s="56"/>
      <c r="OG77" s="56"/>
      <c r="OH77" s="56"/>
      <c r="OI77" s="56"/>
      <c r="OJ77" s="56"/>
      <c r="OK77" s="56"/>
      <c r="OL77" s="56"/>
      <c r="OM77" s="56"/>
      <c r="ON77" s="56"/>
      <c r="OO77" s="56"/>
      <c r="OP77" s="56"/>
      <c r="OQ77" s="56"/>
      <c r="OR77" s="56"/>
      <c r="OS77" s="56"/>
      <c r="OT77" s="56"/>
      <c r="OU77" s="56"/>
      <c r="OV77" s="56"/>
      <c r="OW77" s="56"/>
      <c r="OX77" s="56"/>
      <c r="OY77" s="56"/>
      <c r="OZ77" s="56"/>
      <c r="PA77" s="56"/>
    </row>
    <row r="78" spans="1:417" s="116" customFormat="1" ht="173.25" hidden="1" customHeight="1">
      <c r="A78" s="56"/>
      <c r="B78" s="357"/>
      <c r="C78" s="363"/>
      <c r="D78" s="436"/>
      <c r="E78" s="356"/>
      <c r="F78" s="436"/>
      <c r="G78" s="327"/>
      <c r="H78" s="356"/>
      <c r="I78" s="313"/>
      <c r="J78" s="126" t="s">
        <v>892</v>
      </c>
      <c r="K78" s="123"/>
      <c r="L78" s="183" t="s">
        <v>661</v>
      </c>
      <c r="M78" s="123" t="s">
        <v>500</v>
      </c>
      <c r="N78" s="51" t="s">
        <v>377</v>
      </c>
      <c r="O78" s="56" t="s">
        <v>350</v>
      </c>
      <c r="P78" s="357"/>
      <c r="Q78" s="357"/>
      <c r="R78" s="120"/>
      <c r="S78" s="120"/>
      <c r="T78" s="120"/>
      <c r="U78" s="120"/>
      <c r="V78" s="120" t="s">
        <v>205</v>
      </c>
      <c r="W78" s="120"/>
      <c r="X78" s="120"/>
      <c r="Y78" s="120"/>
      <c r="Z78" s="120"/>
      <c r="AA78" s="120"/>
      <c r="AB78" s="120"/>
      <c r="AC78" s="119">
        <f t="shared" si="99"/>
        <v>1</v>
      </c>
      <c r="AD78" s="229"/>
      <c r="AE78" s="229"/>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72" t="s">
        <v>553</v>
      </c>
      <c r="BU78" s="72" t="s">
        <v>553</v>
      </c>
      <c r="BV78" s="70"/>
      <c r="BW78" s="70"/>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70"/>
      <c r="DN78" s="70"/>
      <c r="DO78" s="70"/>
      <c r="DP78" s="70"/>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70"/>
      <c r="FG78" s="70"/>
      <c r="FH78" s="70"/>
      <c r="FI78" s="70"/>
      <c r="FJ78" s="70"/>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70"/>
      <c r="HA78" s="70"/>
      <c r="HB78" s="70"/>
      <c r="HC78" s="70"/>
      <c r="HD78" s="70"/>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70"/>
      <c r="IU78" s="70"/>
      <c r="IV78" s="70"/>
      <c r="IW78" s="70"/>
      <c r="IX78" s="56"/>
      <c r="IY78" s="56"/>
      <c r="IZ78" s="56"/>
      <c r="JA78" s="56"/>
      <c r="JB78" s="56"/>
      <c r="JC78" s="56"/>
      <c r="JD78" s="56"/>
      <c r="JE78" s="56"/>
      <c r="JF78" s="56"/>
      <c r="JG78" s="56"/>
      <c r="JH78" s="56"/>
      <c r="JI78" s="56"/>
      <c r="JJ78" s="56"/>
      <c r="JK78" s="56"/>
      <c r="JL78" s="56"/>
      <c r="JM78" s="56"/>
      <c r="JN78" s="56"/>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6"/>
      <c r="KO78" s="56"/>
      <c r="KP78" s="56"/>
      <c r="KQ78" s="56"/>
      <c r="KR78" s="56"/>
      <c r="KS78" s="56"/>
      <c r="KT78" s="56"/>
      <c r="KU78" s="56"/>
      <c r="KV78" s="56"/>
      <c r="KW78" s="56"/>
      <c r="KX78" s="56"/>
      <c r="KY78" s="56"/>
      <c r="KZ78" s="56"/>
      <c r="LA78" s="56"/>
      <c r="LB78" s="56"/>
      <c r="LC78" s="56"/>
      <c r="LD78" s="56"/>
      <c r="LE78" s="56"/>
      <c r="LF78" s="56"/>
      <c r="LG78" s="56"/>
      <c r="LH78" s="56"/>
      <c r="LI78" s="56"/>
      <c r="LJ78" s="56"/>
      <c r="LK78" s="56"/>
      <c r="LL78" s="56"/>
      <c r="LM78" s="56"/>
      <c r="LN78" s="56"/>
      <c r="LO78" s="56"/>
      <c r="LP78" s="56"/>
      <c r="LQ78" s="56"/>
      <c r="LR78" s="56"/>
      <c r="LS78" s="56"/>
      <c r="LT78" s="56"/>
      <c r="LU78" s="56"/>
      <c r="LV78" s="56"/>
      <c r="LW78" s="56"/>
      <c r="LX78" s="56"/>
      <c r="LY78" s="56"/>
      <c r="LZ78" s="56"/>
      <c r="MA78" s="56"/>
      <c r="MB78" s="56"/>
      <c r="MC78" s="56"/>
      <c r="MD78" s="56"/>
      <c r="ME78" s="56"/>
      <c r="MF78" s="56"/>
      <c r="MG78" s="56"/>
      <c r="MH78" s="56"/>
      <c r="MI78" s="56"/>
      <c r="MJ78" s="56"/>
      <c r="MK78" s="56"/>
      <c r="ML78" s="56"/>
      <c r="MM78" s="56"/>
      <c r="MN78" s="56"/>
      <c r="MO78" s="56"/>
      <c r="MP78" s="56"/>
      <c r="MQ78" s="56"/>
      <c r="MR78" s="56"/>
      <c r="MS78" s="56"/>
      <c r="MT78" s="56"/>
      <c r="MU78" s="56"/>
      <c r="MV78" s="56"/>
      <c r="MW78" s="56"/>
      <c r="MX78" s="56"/>
      <c r="MY78" s="56"/>
      <c r="MZ78" s="56"/>
      <c r="NA78" s="56"/>
      <c r="NB78" s="56"/>
      <c r="NC78" s="56"/>
      <c r="ND78" s="56"/>
      <c r="NE78" s="56"/>
      <c r="NF78" s="56"/>
      <c r="NG78" s="56"/>
      <c r="NH78" s="56"/>
      <c r="NI78" s="56"/>
      <c r="NJ78" s="56"/>
      <c r="NK78" s="56"/>
      <c r="NL78" s="56"/>
      <c r="NM78" s="56"/>
      <c r="NN78" s="56"/>
      <c r="NO78" s="56"/>
      <c r="NP78" s="56"/>
      <c r="NQ78" s="56"/>
      <c r="NR78" s="56"/>
      <c r="NS78" s="56"/>
      <c r="NT78" s="56"/>
      <c r="NU78" s="56"/>
      <c r="NV78" s="56"/>
      <c r="NW78" s="56"/>
      <c r="NX78" s="56"/>
      <c r="NY78" s="56"/>
      <c r="NZ78" s="56"/>
      <c r="OA78" s="56"/>
      <c r="OB78" s="56"/>
      <c r="OC78" s="56"/>
      <c r="OD78" s="56"/>
      <c r="OE78" s="56"/>
      <c r="OF78" s="56"/>
      <c r="OG78" s="56"/>
      <c r="OH78" s="56"/>
      <c r="OI78" s="56"/>
      <c r="OJ78" s="56"/>
      <c r="OK78" s="56"/>
      <c r="OL78" s="56"/>
      <c r="OM78" s="56"/>
      <c r="ON78" s="56"/>
      <c r="OO78" s="56"/>
      <c r="OP78" s="56"/>
      <c r="OQ78" s="56"/>
      <c r="OR78" s="56"/>
      <c r="OS78" s="56"/>
      <c r="OT78" s="56"/>
      <c r="OU78" s="56"/>
      <c r="OV78" s="56"/>
      <c r="OW78" s="56"/>
      <c r="OX78" s="56"/>
      <c r="OY78" s="56"/>
      <c r="OZ78" s="56"/>
      <c r="PA78" s="56"/>
    </row>
    <row r="79" spans="1:417" s="116" customFormat="1" ht="173.25" hidden="1" customHeight="1">
      <c r="A79" s="56"/>
      <c r="B79" s="357"/>
      <c r="C79" s="363"/>
      <c r="D79" s="436"/>
      <c r="E79" s="356"/>
      <c r="F79" s="436"/>
      <c r="G79" s="327"/>
      <c r="H79" s="356"/>
      <c r="I79" s="313"/>
      <c r="J79" s="126" t="s">
        <v>892</v>
      </c>
      <c r="K79" s="123"/>
      <c r="L79" s="183" t="s">
        <v>661</v>
      </c>
      <c r="M79" s="123" t="s">
        <v>500</v>
      </c>
      <c r="N79" s="51" t="s">
        <v>377</v>
      </c>
      <c r="O79" s="56" t="s">
        <v>350</v>
      </c>
      <c r="P79" s="357"/>
      <c r="Q79" s="357"/>
      <c r="R79" s="120"/>
      <c r="S79" s="120"/>
      <c r="T79" s="120"/>
      <c r="U79" s="120"/>
      <c r="V79" s="120"/>
      <c r="W79" s="120" t="s">
        <v>205</v>
      </c>
      <c r="X79" s="120"/>
      <c r="Y79" s="120"/>
      <c r="Z79" s="120"/>
      <c r="AA79" s="120"/>
      <c r="AB79" s="120"/>
      <c r="AC79" s="119">
        <f t="shared" si="99"/>
        <v>1</v>
      </c>
      <c r="AD79" s="229"/>
      <c r="AE79" s="229"/>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70"/>
      <c r="BU79" s="70"/>
      <c r="BV79" s="70"/>
      <c r="BW79" s="70"/>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70"/>
      <c r="DN79" s="70"/>
      <c r="DO79" s="70"/>
      <c r="DP79" s="70"/>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70"/>
      <c r="FG79" s="70"/>
      <c r="FH79" s="70"/>
      <c r="FI79" s="70"/>
      <c r="FJ79" s="70"/>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72" t="s">
        <v>553</v>
      </c>
      <c r="HA79" s="72" t="s">
        <v>553</v>
      </c>
      <c r="HB79" s="72" t="s">
        <v>553</v>
      </c>
      <c r="HC79" s="72" t="s">
        <v>553</v>
      </c>
      <c r="HD79" s="72" t="s">
        <v>553</v>
      </c>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70"/>
      <c r="IU79" s="70"/>
      <c r="IV79" s="70"/>
      <c r="IW79" s="70"/>
      <c r="IX79" s="56"/>
      <c r="IY79" s="56"/>
      <c r="IZ79" s="56"/>
      <c r="JA79" s="56"/>
      <c r="JB79" s="56"/>
      <c r="JC79" s="56"/>
      <c r="JD79" s="56"/>
      <c r="JE79" s="56"/>
      <c r="JF79" s="56"/>
      <c r="JG79" s="56"/>
      <c r="JH79" s="56"/>
      <c r="JI79" s="56"/>
      <c r="JJ79" s="56"/>
      <c r="JK79" s="56"/>
      <c r="JL79" s="56"/>
      <c r="JM79" s="56"/>
      <c r="JN79" s="56"/>
      <c r="JO79" s="56"/>
      <c r="JP79" s="56"/>
      <c r="JQ79" s="56"/>
      <c r="JR79" s="56"/>
      <c r="JS79" s="56"/>
      <c r="JT79" s="56"/>
      <c r="JU79" s="56"/>
      <c r="JV79" s="56"/>
      <c r="JW79" s="56"/>
      <c r="JX79" s="56"/>
      <c r="JY79" s="56"/>
      <c r="JZ79" s="56"/>
      <c r="KA79" s="56"/>
      <c r="KB79" s="56"/>
      <c r="KC79" s="56"/>
      <c r="KD79" s="56"/>
      <c r="KE79" s="56"/>
      <c r="KF79" s="56"/>
      <c r="KG79" s="56"/>
      <c r="KH79" s="56"/>
      <c r="KI79" s="56"/>
      <c r="KJ79" s="56"/>
      <c r="KK79" s="56"/>
      <c r="KL79" s="56"/>
      <c r="KM79" s="56"/>
      <c r="KN79" s="56"/>
      <c r="KO79" s="56"/>
      <c r="KP79" s="56"/>
      <c r="KQ79" s="56"/>
      <c r="KR79" s="56"/>
      <c r="KS79" s="56"/>
      <c r="KT79" s="56"/>
      <c r="KU79" s="56"/>
      <c r="KV79" s="56"/>
      <c r="KW79" s="56"/>
      <c r="KX79" s="56"/>
      <c r="KY79" s="56"/>
      <c r="KZ79" s="56"/>
      <c r="LA79" s="56"/>
      <c r="LB79" s="56"/>
      <c r="LC79" s="56"/>
      <c r="LD79" s="56"/>
      <c r="LE79" s="56"/>
      <c r="LF79" s="56"/>
      <c r="LG79" s="56"/>
      <c r="LH79" s="56"/>
      <c r="LI79" s="56"/>
      <c r="LJ79" s="56"/>
      <c r="LK79" s="56"/>
      <c r="LL79" s="56"/>
      <c r="LM79" s="56"/>
      <c r="LN79" s="56"/>
      <c r="LO79" s="56"/>
      <c r="LP79" s="56"/>
      <c r="LQ79" s="56"/>
      <c r="LR79" s="56"/>
      <c r="LS79" s="56"/>
      <c r="LT79" s="56"/>
      <c r="LU79" s="56"/>
      <c r="LV79" s="56"/>
      <c r="LW79" s="56"/>
      <c r="LX79" s="56"/>
      <c r="LY79" s="56"/>
      <c r="LZ79" s="56"/>
      <c r="MA79" s="56"/>
      <c r="MB79" s="56"/>
      <c r="MC79" s="56"/>
      <c r="MD79" s="56"/>
      <c r="ME79" s="56"/>
      <c r="MF79" s="56"/>
      <c r="MG79" s="56"/>
      <c r="MH79" s="56"/>
      <c r="MI79" s="56"/>
      <c r="MJ79" s="56"/>
      <c r="MK79" s="56"/>
      <c r="ML79" s="56"/>
      <c r="MM79" s="56"/>
      <c r="MN79" s="56"/>
      <c r="MO79" s="56"/>
      <c r="MP79" s="56"/>
      <c r="MQ79" s="56"/>
      <c r="MR79" s="56"/>
      <c r="MS79" s="56"/>
      <c r="MT79" s="56"/>
      <c r="MU79" s="56"/>
      <c r="MV79" s="56"/>
      <c r="MW79" s="56"/>
      <c r="MX79" s="56"/>
      <c r="MY79" s="56"/>
      <c r="MZ79" s="56"/>
      <c r="NA79" s="56"/>
      <c r="NB79" s="56"/>
      <c r="NC79" s="56"/>
      <c r="ND79" s="56"/>
      <c r="NE79" s="56"/>
      <c r="NF79" s="56"/>
      <c r="NG79" s="56"/>
      <c r="NH79" s="56"/>
      <c r="NI79" s="56"/>
      <c r="NJ79" s="56"/>
      <c r="NK79" s="56"/>
      <c r="NL79" s="56"/>
      <c r="NM79" s="56"/>
      <c r="NN79" s="56"/>
      <c r="NO79" s="56"/>
      <c r="NP79" s="56"/>
      <c r="NQ79" s="56"/>
      <c r="NR79" s="56"/>
      <c r="NS79" s="56"/>
      <c r="NT79" s="56"/>
      <c r="NU79" s="56"/>
      <c r="NV79" s="56"/>
      <c r="NW79" s="56"/>
      <c r="NX79" s="56"/>
      <c r="NY79" s="56"/>
      <c r="NZ79" s="56"/>
      <c r="OA79" s="56"/>
      <c r="OB79" s="56"/>
      <c r="OC79" s="56"/>
      <c r="OD79" s="56"/>
      <c r="OE79" s="56"/>
      <c r="OF79" s="56"/>
      <c r="OG79" s="56"/>
      <c r="OH79" s="56"/>
      <c r="OI79" s="56"/>
      <c r="OJ79" s="56"/>
      <c r="OK79" s="56"/>
      <c r="OL79" s="56"/>
      <c r="OM79" s="56"/>
      <c r="ON79" s="56"/>
      <c r="OO79" s="56"/>
      <c r="OP79" s="56"/>
      <c r="OQ79" s="56"/>
      <c r="OR79" s="56"/>
      <c r="OS79" s="56"/>
      <c r="OT79" s="56"/>
      <c r="OU79" s="56"/>
      <c r="OV79" s="56"/>
      <c r="OW79" s="56"/>
      <c r="OX79" s="56"/>
      <c r="OY79" s="56"/>
      <c r="OZ79" s="56"/>
      <c r="PA79" s="56"/>
    </row>
    <row r="80" spans="1:417" s="116" customFormat="1" ht="173.25" hidden="1" customHeight="1">
      <c r="A80" s="56"/>
      <c r="B80" s="357"/>
      <c r="C80" s="363"/>
      <c r="D80" s="436"/>
      <c r="E80" s="356"/>
      <c r="F80" s="436"/>
      <c r="G80" s="327"/>
      <c r="H80" s="356"/>
      <c r="I80" s="313"/>
      <c r="J80" s="126" t="s">
        <v>892</v>
      </c>
      <c r="K80" s="123"/>
      <c r="L80" s="183" t="s">
        <v>661</v>
      </c>
      <c r="M80" s="123" t="s">
        <v>500</v>
      </c>
      <c r="N80" s="51" t="s">
        <v>377</v>
      </c>
      <c r="O80" s="56" t="s">
        <v>350</v>
      </c>
      <c r="P80" s="357"/>
      <c r="Q80" s="357"/>
      <c r="R80" s="120"/>
      <c r="S80" s="120"/>
      <c r="T80" s="120"/>
      <c r="U80" s="120"/>
      <c r="V80" s="120"/>
      <c r="W80" s="120"/>
      <c r="X80" s="120" t="s">
        <v>205</v>
      </c>
      <c r="Y80" s="120"/>
      <c r="Z80" s="120"/>
      <c r="AA80" s="120"/>
      <c r="AB80" s="120"/>
      <c r="AC80" s="119">
        <f t="shared" si="99"/>
        <v>1</v>
      </c>
      <c r="AD80" s="229"/>
      <c r="AE80" s="229"/>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70"/>
      <c r="BU80" s="70"/>
      <c r="BV80" s="70"/>
      <c r="BW80" s="70"/>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70"/>
      <c r="DN80" s="70"/>
      <c r="DO80" s="70"/>
      <c r="DP80" s="70"/>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70"/>
      <c r="FG80" s="70"/>
      <c r="FH80" s="70"/>
      <c r="FI80" s="70"/>
      <c r="FJ80" s="70"/>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70"/>
      <c r="HA80" s="70"/>
      <c r="HB80" s="70"/>
      <c r="HC80" s="70"/>
      <c r="HD80" s="70"/>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72" t="s">
        <v>553</v>
      </c>
      <c r="IT80" s="72" t="s">
        <v>553</v>
      </c>
      <c r="IU80" s="72" t="s">
        <v>553</v>
      </c>
      <c r="IV80" s="72" t="s">
        <v>553</v>
      </c>
      <c r="IW80" s="72" t="s">
        <v>553</v>
      </c>
      <c r="IX80" s="56">
        <v>2</v>
      </c>
      <c r="IY80" s="56">
        <v>2</v>
      </c>
      <c r="IZ80" s="56">
        <v>2</v>
      </c>
      <c r="JA80" s="56">
        <v>2</v>
      </c>
      <c r="JB80" s="56">
        <v>2</v>
      </c>
      <c r="JC80" s="56">
        <v>2</v>
      </c>
      <c r="JD80" s="56">
        <v>2</v>
      </c>
      <c r="JE80" s="56">
        <v>2</v>
      </c>
      <c r="JF80" s="56">
        <v>2</v>
      </c>
      <c r="JG80" s="56">
        <v>2</v>
      </c>
      <c r="JH80" s="56">
        <v>2</v>
      </c>
      <c r="JI80" s="56">
        <v>2</v>
      </c>
      <c r="JJ80" s="56">
        <v>2</v>
      </c>
      <c r="JK80" s="56">
        <v>2</v>
      </c>
      <c r="JL80" s="56">
        <v>2</v>
      </c>
      <c r="JM80" s="56">
        <v>2</v>
      </c>
      <c r="JN80" s="56">
        <v>2</v>
      </c>
      <c r="JO80" s="56">
        <v>2</v>
      </c>
      <c r="JP80" s="56">
        <v>2</v>
      </c>
      <c r="JQ80" s="56">
        <v>2</v>
      </c>
      <c r="JR80" s="56">
        <v>2</v>
      </c>
      <c r="JS80" s="56">
        <v>2</v>
      </c>
      <c r="JT80" s="56">
        <v>2</v>
      </c>
      <c r="JU80" s="56">
        <v>2</v>
      </c>
      <c r="JV80" s="56">
        <v>2</v>
      </c>
      <c r="JW80" s="56">
        <v>2</v>
      </c>
      <c r="JX80" s="56">
        <v>2</v>
      </c>
      <c r="JY80" s="56">
        <v>2</v>
      </c>
      <c r="JZ80" s="56">
        <v>2</v>
      </c>
      <c r="KA80" s="56">
        <v>2</v>
      </c>
      <c r="KB80" s="179">
        <f t="shared" ref="KB80" si="106">COUNTIF(IX80:KA80,"2")</f>
        <v>30</v>
      </c>
      <c r="KC80" s="180">
        <f t="shared" ref="KC80" si="107">KB80/(KB80+KD80+KF80+KH80)</f>
        <v>1</v>
      </c>
      <c r="KD80" s="179">
        <f t="shared" ref="KD80" si="108">COUNTIF(IX80:KA80,"1")</f>
        <v>0</v>
      </c>
      <c r="KE80" s="180">
        <f t="shared" ref="KE80" si="109">KD80/(KB80+KD80+KF80+KH80)</f>
        <v>0</v>
      </c>
      <c r="KF80" s="179">
        <f t="shared" ref="KF80" si="110">COUNTIF(IX80:KA80,"0")</f>
        <v>0</v>
      </c>
      <c r="KG80" s="180">
        <f t="shared" ref="KG80" si="111">KF80/(KB80+KD80+KF80+KH80)</f>
        <v>0</v>
      </c>
      <c r="KH80" s="179">
        <f>COUNTIF(IJ80:KA80,"KĐG")</f>
        <v>0</v>
      </c>
      <c r="KI80" s="180">
        <f t="shared" ref="KI80" si="112">KH80/(KB80+KD80+KF80+KH80)</f>
        <v>0</v>
      </c>
      <c r="KJ80" s="181">
        <f t="shared" ref="KJ80" si="113">(((KB80*2)+(KD80*1)+(KF80*0)))/(KB80+KD80+KF80)</f>
        <v>2</v>
      </c>
      <c r="KK80" s="182" t="str">
        <f t="shared" ref="KK80" si="114">IF(KI80&gt;=50%,"KĐG",IF(KJ80&gt;=1.6,"Đạt mục tiêu",IF(KJ80&gt;=1,"Cần cố gắng","Chưa đạt")))</f>
        <v>Đạt mục tiêu</v>
      </c>
      <c r="KL80" s="72"/>
      <c r="KM80" s="72"/>
      <c r="KN80" s="72"/>
      <c r="KO80" s="72" t="s">
        <v>553</v>
      </c>
      <c r="KP80" s="72" t="s">
        <v>553</v>
      </c>
      <c r="KQ80" s="72" t="s">
        <v>553</v>
      </c>
      <c r="KR80" s="72" t="s">
        <v>553</v>
      </c>
      <c r="KS80" s="72" t="s">
        <v>553</v>
      </c>
      <c r="KT80" s="72" t="s">
        <v>553</v>
      </c>
      <c r="KU80" s="72" t="s">
        <v>553</v>
      </c>
      <c r="KV80" s="72" t="s">
        <v>553</v>
      </c>
      <c r="KW80" s="72" t="s">
        <v>553</v>
      </c>
      <c r="KX80" s="72" t="s">
        <v>553</v>
      </c>
      <c r="KY80" s="72" t="s">
        <v>553</v>
      </c>
      <c r="KZ80" s="72" t="s">
        <v>553</v>
      </c>
      <c r="LA80" s="72" t="s">
        <v>553</v>
      </c>
      <c r="LB80" s="72" t="s">
        <v>553</v>
      </c>
      <c r="LC80" s="72" t="s">
        <v>553</v>
      </c>
      <c r="LD80" s="72" t="s">
        <v>553</v>
      </c>
      <c r="LE80" s="72" t="s">
        <v>553</v>
      </c>
      <c r="LF80" s="72" t="s">
        <v>553</v>
      </c>
      <c r="LG80" s="72" t="s">
        <v>553</v>
      </c>
      <c r="LH80" s="72" t="s">
        <v>553</v>
      </c>
      <c r="LI80" s="72" t="s">
        <v>553</v>
      </c>
      <c r="LJ80" s="72" t="s">
        <v>553</v>
      </c>
      <c r="LK80" s="72" t="s">
        <v>553</v>
      </c>
      <c r="LL80" s="72"/>
      <c r="LM80" s="72"/>
      <c r="LN80" s="72"/>
      <c r="LO80" s="72"/>
      <c r="LP80" s="72" t="s">
        <v>553</v>
      </c>
      <c r="LQ80" s="72" t="s">
        <v>553</v>
      </c>
      <c r="LR80" s="72" t="s">
        <v>553</v>
      </c>
      <c r="LS80" s="72" t="s">
        <v>553</v>
      </c>
      <c r="LT80" s="72" t="s">
        <v>553</v>
      </c>
      <c r="LU80" s="72" t="s">
        <v>553</v>
      </c>
      <c r="LV80" s="72" t="s">
        <v>553</v>
      </c>
      <c r="LW80" s="72" t="s">
        <v>553</v>
      </c>
      <c r="LX80" s="72" t="s">
        <v>553</v>
      </c>
      <c r="LY80" s="72" t="s">
        <v>553</v>
      </c>
      <c r="LZ80" s="72" t="s">
        <v>553</v>
      </c>
      <c r="MA80" s="72" t="s">
        <v>553</v>
      </c>
      <c r="MB80" s="72" t="s">
        <v>553</v>
      </c>
      <c r="MC80" s="72" t="s">
        <v>553</v>
      </c>
      <c r="MD80" s="72" t="s">
        <v>553</v>
      </c>
      <c r="ME80" s="72" t="s">
        <v>553</v>
      </c>
      <c r="MF80" s="72" t="s">
        <v>553</v>
      </c>
      <c r="MG80" s="72" t="s">
        <v>553</v>
      </c>
      <c r="MH80" s="72" t="s">
        <v>553</v>
      </c>
      <c r="MI80" s="72" t="s">
        <v>553</v>
      </c>
      <c r="MJ80" s="72" t="s">
        <v>553</v>
      </c>
      <c r="MK80" s="72" t="s">
        <v>553</v>
      </c>
      <c r="ML80" s="72" t="s">
        <v>553</v>
      </c>
      <c r="MM80" s="72" t="s">
        <v>553</v>
      </c>
      <c r="MN80" s="72" t="s">
        <v>553</v>
      </c>
      <c r="MO80" s="72" t="s">
        <v>553</v>
      </c>
      <c r="MP80" s="72" t="s">
        <v>553</v>
      </c>
      <c r="MQ80" s="72" t="s">
        <v>553</v>
      </c>
      <c r="MR80" s="72" t="s">
        <v>553</v>
      </c>
      <c r="MS80" s="72" t="s">
        <v>553</v>
      </c>
      <c r="MT80" s="72" t="s">
        <v>553</v>
      </c>
      <c r="MU80" s="72" t="s">
        <v>553</v>
      </c>
      <c r="MV80" s="72" t="s">
        <v>553</v>
      </c>
      <c r="MW80" s="72" t="s">
        <v>553</v>
      </c>
      <c r="MX80" s="72" t="s">
        <v>553</v>
      </c>
      <c r="MY80" s="72" t="s">
        <v>553</v>
      </c>
      <c r="MZ80" s="72" t="s">
        <v>553</v>
      </c>
      <c r="NA80" s="72" t="s">
        <v>553</v>
      </c>
      <c r="NB80" s="72" t="s">
        <v>553</v>
      </c>
      <c r="NC80" s="72" t="s">
        <v>553</v>
      </c>
      <c r="ND80" s="72" t="s">
        <v>553</v>
      </c>
      <c r="NE80" s="72" t="s">
        <v>553</v>
      </c>
      <c r="NF80" s="72" t="s">
        <v>553</v>
      </c>
      <c r="NG80" s="72" t="s">
        <v>553</v>
      </c>
      <c r="NH80" s="72" t="s">
        <v>553</v>
      </c>
      <c r="NI80" s="72" t="s">
        <v>553</v>
      </c>
      <c r="NJ80" s="72" t="s">
        <v>553</v>
      </c>
      <c r="NK80" s="72" t="s">
        <v>553</v>
      </c>
      <c r="NL80" s="72" t="s">
        <v>553</v>
      </c>
      <c r="NM80" s="72" t="s">
        <v>553</v>
      </c>
      <c r="NN80" s="72" t="s">
        <v>553</v>
      </c>
      <c r="NO80" s="72" t="s">
        <v>553</v>
      </c>
      <c r="NP80" s="72" t="s">
        <v>553</v>
      </c>
      <c r="NQ80" s="72" t="s">
        <v>553</v>
      </c>
      <c r="NR80" s="72" t="s">
        <v>553</v>
      </c>
      <c r="NS80" s="72" t="s">
        <v>553</v>
      </c>
      <c r="NT80" s="72" t="s">
        <v>553</v>
      </c>
      <c r="NU80" s="72" t="s">
        <v>553</v>
      </c>
      <c r="NV80" s="72" t="s">
        <v>553</v>
      </c>
      <c r="NW80" s="72" t="s">
        <v>553</v>
      </c>
      <c r="NX80" s="72" t="s">
        <v>553</v>
      </c>
      <c r="NY80" s="72" t="s">
        <v>553</v>
      </c>
      <c r="NZ80" s="72" t="s">
        <v>553</v>
      </c>
      <c r="OA80" s="72" t="s">
        <v>553</v>
      </c>
      <c r="OB80" s="72" t="s">
        <v>553</v>
      </c>
      <c r="OC80" s="72" t="s">
        <v>553</v>
      </c>
      <c r="OD80" s="72" t="s">
        <v>553</v>
      </c>
      <c r="OE80" s="72" t="s">
        <v>553</v>
      </c>
      <c r="OF80" s="72" t="s">
        <v>553</v>
      </c>
      <c r="OG80" s="72" t="s">
        <v>553</v>
      </c>
      <c r="OH80" s="72" t="s">
        <v>553</v>
      </c>
      <c r="OI80" s="72" t="s">
        <v>553</v>
      </c>
      <c r="OJ80" s="72" t="s">
        <v>553</v>
      </c>
      <c r="OK80" s="72" t="s">
        <v>553</v>
      </c>
      <c r="OL80" s="72" t="s">
        <v>553</v>
      </c>
      <c r="OM80" s="72" t="s">
        <v>553</v>
      </c>
      <c r="ON80" s="72" t="s">
        <v>553</v>
      </c>
      <c r="OO80" s="72" t="s">
        <v>553</v>
      </c>
      <c r="OP80" s="72" t="s">
        <v>553</v>
      </c>
      <c r="OQ80" s="72" t="s">
        <v>553</v>
      </c>
      <c r="OR80" s="72" t="s">
        <v>553</v>
      </c>
      <c r="OS80" s="72" t="s">
        <v>553</v>
      </c>
      <c r="OT80" s="72" t="s">
        <v>553</v>
      </c>
      <c r="OU80" s="72" t="s">
        <v>553</v>
      </c>
      <c r="OV80" s="72" t="s">
        <v>553</v>
      </c>
      <c r="OW80" s="72" t="s">
        <v>553</v>
      </c>
      <c r="OX80" s="72" t="s">
        <v>553</v>
      </c>
      <c r="OY80" s="72" t="s">
        <v>553</v>
      </c>
      <c r="OZ80" s="72" t="s">
        <v>553</v>
      </c>
      <c r="PA80" s="56"/>
    </row>
    <row r="81" spans="1:417" s="116" customFormat="1" ht="173.25" hidden="1" customHeight="1">
      <c r="A81" s="56"/>
      <c r="B81" s="357"/>
      <c r="C81" s="363"/>
      <c r="D81" s="436"/>
      <c r="E81" s="356"/>
      <c r="F81" s="436"/>
      <c r="G81" s="327"/>
      <c r="H81" s="356"/>
      <c r="I81" s="313"/>
      <c r="J81" s="126" t="s">
        <v>892</v>
      </c>
      <c r="K81" s="123"/>
      <c r="L81" s="183" t="s">
        <v>661</v>
      </c>
      <c r="M81" s="123" t="s">
        <v>500</v>
      </c>
      <c r="N81" s="51" t="s">
        <v>377</v>
      </c>
      <c r="O81" s="56" t="s">
        <v>350</v>
      </c>
      <c r="P81" s="357"/>
      <c r="Q81" s="357"/>
      <c r="R81" s="120"/>
      <c r="S81" s="120"/>
      <c r="T81" s="120"/>
      <c r="U81" s="120"/>
      <c r="V81" s="120"/>
      <c r="W81" s="120"/>
      <c r="X81" s="120"/>
      <c r="Y81" s="120" t="s">
        <v>205</v>
      </c>
      <c r="Z81" s="120"/>
      <c r="AA81" s="120"/>
      <c r="AB81" s="120"/>
      <c r="AC81" s="119">
        <f t="shared" si="99"/>
        <v>1</v>
      </c>
      <c r="AD81" s="229"/>
      <c r="AE81" s="229"/>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70"/>
      <c r="BU81" s="70"/>
      <c r="BV81" s="70"/>
      <c r="BW81" s="70"/>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70"/>
      <c r="DN81" s="70"/>
      <c r="DO81" s="70"/>
      <c r="DP81" s="70"/>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70"/>
      <c r="FG81" s="70"/>
      <c r="FH81" s="70"/>
      <c r="FI81" s="70"/>
      <c r="FJ81" s="70"/>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70"/>
      <c r="HA81" s="70"/>
      <c r="HB81" s="70"/>
      <c r="HC81" s="70"/>
      <c r="HD81" s="70"/>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70"/>
      <c r="IU81" s="70"/>
      <c r="IV81" s="70"/>
      <c r="IW81" s="70"/>
      <c r="IX81" s="56"/>
      <c r="IY81" s="56"/>
      <c r="IZ81" s="56"/>
      <c r="JA81" s="56"/>
      <c r="JB81" s="56"/>
      <c r="JC81" s="56"/>
      <c r="JD81" s="56"/>
      <c r="JE81" s="56"/>
      <c r="JF81" s="56"/>
      <c r="JG81" s="56"/>
      <c r="JH81" s="56"/>
      <c r="JI81" s="56"/>
      <c r="JJ81" s="56"/>
      <c r="JK81" s="56"/>
      <c r="JL81" s="56"/>
      <c r="JM81" s="56"/>
      <c r="JN81" s="56"/>
      <c r="JO81" s="56"/>
      <c r="JP81" s="56"/>
      <c r="JQ81" s="56"/>
      <c r="JR81" s="56"/>
      <c r="JS81" s="56"/>
      <c r="JT81" s="56"/>
      <c r="JU81" s="56"/>
      <c r="JV81" s="56"/>
      <c r="JW81" s="56"/>
      <c r="JX81" s="56"/>
      <c r="JY81" s="56"/>
      <c r="JZ81" s="56"/>
      <c r="KA81" s="56"/>
      <c r="KB81" s="56"/>
      <c r="KC81" s="56"/>
      <c r="KD81" s="56"/>
      <c r="KE81" s="56"/>
      <c r="KF81" s="56"/>
      <c r="KG81" s="56"/>
      <c r="KH81" s="56"/>
      <c r="KI81" s="56"/>
      <c r="KJ81" s="56"/>
      <c r="KK81" s="56"/>
      <c r="KL81" s="71" t="s">
        <v>553</v>
      </c>
      <c r="KM81" s="72" t="s">
        <v>553</v>
      </c>
      <c r="KN81" s="71" t="s">
        <v>553</v>
      </c>
      <c r="KO81" s="56">
        <v>2</v>
      </c>
      <c r="KP81" s="56">
        <v>2</v>
      </c>
      <c r="KQ81" s="56">
        <v>2</v>
      </c>
      <c r="KR81" s="56">
        <v>2</v>
      </c>
      <c r="KS81" s="56">
        <v>2</v>
      </c>
      <c r="KT81" s="56">
        <v>2</v>
      </c>
      <c r="KU81" s="56">
        <v>2</v>
      </c>
      <c r="KV81" s="56">
        <v>2</v>
      </c>
      <c r="KW81" s="56">
        <v>2</v>
      </c>
      <c r="KX81" s="56">
        <v>2</v>
      </c>
      <c r="KY81" s="56">
        <v>2</v>
      </c>
      <c r="KZ81" s="56">
        <v>2</v>
      </c>
      <c r="LA81" s="56">
        <v>2</v>
      </c>
      <c r="LB81" s="56">
        <v>2</v>
      </c>
      <c r="LC81" s="56">
        <v>2</v>
      </c>
      <c r="LD81" s="56">
        <v>2</v>
      </c>
      <c r="LE81" s="56">
        <v>2</v>
      </c>
      <c r="LF81" s="56">
        <v>2</v>
      </c>
      <c r="LG81" s="56">
        <v>2</v>
      </c>
      <c r="LH81" s="56">
        <v>2</v>
      </c>
      <c r="LI81" s="56">
        <v>2</v>
      </c>
      <c r="LJ81" s="56">
        <v>2</v>
      </c>
      <c r="LK81" s="56">
        <v>2</v>
      </c>
      <c r="LL81" s="56">
        <v>2</v>
      </c>
      <c r="LM81" s="56">
        <v>2</v>
      </c>
      <c r="LN81" s="56">
        <v>2</v>
      </c>
      <c r="LO81" s="56">
        <v>2</v>
      </c>
      <c r="LP81" s="56">
        <v>2</v>
      </c>
      <c r="LQ81" s="56">
        <v>2</v>
      </c>
      <c r="LR81" s="56">
        <v>2</v>
      </c>
      <c r="LS81" s="179">
        <f>COUNTIF(KO81:LR81,"2")</f>
        <v>30</v>
      </c>
      <c r="LT81" s="180">
        <f>LS81/(LS81+LU81+LW81+LY81)</f>
        <v>1</v>
      </c>
      <c r="LU81" s="179">
        <f>COUNTIF(KO81:LR81,"1")</f>
        <v>0</v>
      </c>
      <c r="LV81" s="180">
        <f>LU81/(LS81+LU81+LW81+LY81)</f>
        <v>0</v>
      </c>
      <c r="LW81" s="179">
        <f>COUNTIF(KO81:LR81,"0")</f>
        <v>0</v>
      </c>
      <c r="LX81" s="180">
        <f>LW81/(LS81+LU81+LW81+LY81)</f>
        <v>0</v>
      </c>
      <c r="LY81" s="179">
        <f>COUNTIF(KB81:LR81,"KĐG")</f>
        <v>0</v>
      </c>
      <c r="LZ81" s="180">
        <f>LY81/(LS81+LU81+LW81+LY81)</f>
        <v>0</v>
      </c>
      <c r="MA81" s="181">
        <f>(((LS81*2)+(LU81*1)+(LW81*0)))/(LS81+LU81+LW81)</f>
        <v>2</v>
      </c>
      <c r="MB81" s="185" t="str">
        <f>IF(LZ81&gt;=50%,"KĐG",IF(MA81&gt;=1.6,"Đạt mục tiêu",IF(MA81&gt;=1,"Cần cố gắng","Chưa đạt")))</f>
        <v>Đạt mục tiêu</v>
      </c>
      <c r="MC81" s="56"/>
      <c r="MD81" s="56"/>
      <c r="ME81" s="56"/>
      <c r="MF81" s="56"/>
      <c r="MG81" s="56"/>
      <c r="MH81" s="56"/>
      <c r="MI81" s="56"/>
      <c r="MJ81" s="56"/>
      <c r="MK81" s="56"/>
      <c r="ML81" s="56"/>
      <c r="MM81" s="56"/>
      <c r="MN81" s="56"/>
      <c r="MO81" s="56"/>
      <c r="MP81" s="56"/>
      <c r="MQ81" s="56"/>
      <c r="MR81" s="56"/>
      <c r="MS81" s="56"/>
      <c r="MT81" s="56"/>
      <c r="MU81" s="56"/>
      <c r="MV81" s="56"/>
      <c r="MW81" s="56"/>
      <c r="MX81" s="56"/>
      <c r="MY81" s="56"/>
      <c r="MZ81" s="56"/>
      <c r="NA81" s="56"/>
      <c r="NB81" s="56"/>
      <c r="NC81" s="56"/>
      <c r="ND81" s="56"/>
      <c r="NE81" s="56"/>
      <c r="NF81" s="56"/>
      <c r="NG81" s="56"/>
      <c r="NH81" s="56"/>
      <c r="NI81" s="56"/>
      <c r="NJ81" s="56"/>
      <c r="NK81" s="56"/>
      <c r="NL81" s="56"/>
      <c r="NM81" s="56"/>
      <c r="NN81" s="56"/>
      <c r="NO81" s="56"/>
      <c r="NP81" s="56"/>
      <c r="NQ81" s="56"/>
      <c r="NR81" s="56"/>
      <c r="NS81" s="56"/>
      <c r="NT81" s="56"/>
      <c r="NU81" s="56"/>
      <c r="NV81" s="56"/>
      <c r="NW81" s="56"/>
      <c r="NX81" s="56"/>
      <c r="NY81" s="56"/>
      <c r="NZ81" s="56"/>
      <c r="OA81" s="56"/>
      <c r="OB81" s="56"/>
      <c r="OC81" s="56"/>
      <c r="OD81" s="56"/>
      <c r="OE81" s="56"/>
      <c r="OF81" s="56"/>
      <c r="OG81" s="56"/>
      <c r="OH81" s="56"/>
      <c r="OI81" s="56"/>
      <c r="OJ81" s="56"/>
      <c r="OK81" s="56"/>
      <c r="OL81" s="56"/>
      <c r="OM81" s="56"/>
      <c r="ON81" s="56"/>
      <c r="OO81" s="56"/>
      <c r="OP81" s="56"/>
      <c r="OQ81" s="56"/>
      <c r="OR81" s="56"/>
      <c r="OS81" s="56"/>
      <c r="OT81" s="56"/>
      <c r="OU81" s="56"/>
      <c r="OV81" s="56"/>
      <c r="OW81" s="56"/>
      <c r="OX81" s="56"/>
      <c r="OY81" s="56"/>
      <c r="OZ81" s="56"/>
      <c r="PA81" s="56"/>
    </row>
    <row r="82" spans="1:417" s="116" customFormat="1" ht="173.25" hidden="1" customHeight="1">
      <c r="A82" s="56"/>
      <c r="B82" s="357"/>
      <c r="C82" s="363"/>
      <c r="D82" s="436"/>
      <c r="E82" s="356"/>
      <c r="F82" s="436"/>
      <c r="G82" s="327"/>
      <c r="H82" s="356"/>
      <c r="I82" s="313"/>
      <c r="J82" s="126" t="s">
        <v>892</v>
      </c>
      <c r="K82" s="123"/>
      <c r="L82" s="183" t="s">
        <v>661</v>
      </c>
      <c r="M82" s="123" t="s">
        <v>500</v>
      </c>
      <c r="N82" s="51" t="s">
        <v>377</v>
      </c>
      <c r="O82" s="56" t="s">
        <v>350</v>
      </c>
      <c r="P82" s="357"/>
      <c r="Q82" s="357"/>
      <c r="R82" s="120"/>
      <c r="S82" s="120"/>
      <c r="T82" s="120"/>
      <c r="U82" s="120"/>
      <c r="V82" s="120"/>
      <c r="W82" s="120"/>
      <c r="X82" s="120"/>
      <c r="Y82" s="120"/>
      <c r="Z82" s="120" t="s">
        <v>205</v>
      </c>
      <c r="AA82" s="120"/>
      <c r="AB82" s="120"/>
      <c r="AC82" s="119">
        <f t="shared" si="99"/>
        <v>1</v>
      </c>
      <c r="AD82" s="229"/>
      <c r="AE82" s="229"/>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70"/>
      <c r="BU82" s="70"/>
      <c r="BV82" s="70"/>
      <c r="BW82" s="70"/>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70"/>
      <c r="DN82" s="70"/>
      <c r="DO82" s="70"/>
      <c r="DP82" s="70"/>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70"/>
      <c r="FG82" s="70"/>
      <c r="FH82" s="70"/>
      <c r="FI82" s="70"/>
      <c r="FJ82" s="70"/>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70"/>
      <c r="HA82" s="70"/>
      <c r="HB82" s="70"/>
      <c r="HC82" s="70"/>
      <c r="HD82" s="70"/>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c r="IO82" s="56"/>
      <c r="IP82" s="56"/>
      <c r="IQ82" s="56"/>
      <c r="IR82" s="56"/>
      <c r="IS82" s="56"/>
      <c r="IT82" s="70"/>
      <c r="IU82" s="70"/>
      <c r="IV82" s="70"/>
      <c r="IW82" s="70"/>
      <c r="IX82" s="56"/>
      <c r="IY82" s="56"/>
      <c r="IZ82" s="56"/>
      <c r="JA82" s="56"/>
      <c r="JB82" s="56"/>
      <c r="JC82" s="56"/>
      <c r="JD82" s="56"/>
      <c r="JE82" s="56"/>
      <c r="JF82" s="56"/>
      <c r="JG82" s="56"/>
      <c r="JH82" s="56"/>
      <c r="JI82" s="56"/>
      <c r="JJ82" s="56"/>
      <c r="JK82" s="56"/>
      <c r="JL82" s="56"/>
      <c r="JM82" s="56"/>
      <c r="JN82" s="56"/>
      <c r="JO82" s="56"/>
      <c r="JP82" s="56"/>
      <c r="JQ82" s="56"/>
      <c r="JR82" s="56"/>
      <c r="JS82" s="56"/>
      <c r="JT82" s="56"/>
      <c r="JU82" s="56"/>
      <c r="JV82" s="56"/>
      <c r="JW82" s="56"/>
      <c r="JX82" s="56"/>
      <c r="JY82" s="56"/>
      <c r="JZ82" s="56"/>
      <c r="KA82" s="56"/>
      <c r="KB82" s="56"/>
      <c r="KC82" s="56"/>
      <c r="KD82" s="56"/>
      <c r="KE82" s="56"/>
      <c r="KF82" s="56"/>
      <c r="KG82" s="56"/>
      <c r="KH82" s="56"/>
      <c r="KI82" s="56"/>
      <c r="KJ82" s="56"/>
      <c r="KK82" s="56"/>
      <c r="KL82" s="56"/>
      <c r="KM82" s="56"/>
      <c r="KN82" s="56"/>
      <c r="KO82" s="56"/>
      <c r="KP82" s="56"/>
      <c r="KQ82" s="56"/>
      <c r="KR82" s="56"/>
      <c r="KS82" s="56"/>
      <c r="KT82" s="56"/>
      <c r="KU82" s="56"/>
      <c r="KV82" s="56"/>
      <c r="KW82" s="56"/>
      <c r="KX82" s="56"/>
      <c r="KY82" s="56"/>
      <c r="KZ82" s="56"/>
      <c r="LA82" s="56"/>
      <c r="LB82" s="56"/>
      <c r="LC82" s="56"/>
      <c r="LD82" s="56"/>
      <c r="LE82" s="56"/>
      <c r="LF82" s="56"/>
      <c r="LG82" s="56"/>
      <c r="LH82" s="56"/>
      <c r="LI82" s="56"/>
      <c r="LJ82" s="56"/>
      <c r="LK82" s="56"/>
      <c r="LL82" s="56"/>
      <c r="LM82" s="56"/>
      <c r="LN82" s="56"/>
      <c r="LO82" s="56"/>
      <c r="LP82" s="56"/>
      <c r="LQ82" s="56"/>
      <c r="LR82" s="56"/>
      <c r="LS82" s="56"/>
      <c r="LT82" s="56"/>
      <c r="LU82" s="56"/>
      <c r="LV82" s="56"/>
      <c r="LW82" s="56"/>
      <c r="LX82" s="56"/>
      <c r="LY82" s="56"/>
      <c r="LZ82" s="56"/>
      <c r="MA82" s="56"/>
      <c r="MB82" s="56"/>
      <c r="MC82" s="56"/>
      <c r="MD82" s="56"/>
      <c r="ME82" s="56"/>
      <c r="MF82" s="56"/>
      <c r="MG82" s="56"/>
      <c r="MH82" s="56"/>
      <c r="MI82" s="56"/>
      <c r="MJ82" s="56"/>
      <c r="MK82" s="56"/>
      <c r="ML82" s="56"/>
      <c r="MM82" s="56"/>
      <c r="MN82" s="56"/>
      <c r="MO82" s="56"/>
      <c r="MP82" s="56"/>
      <c r="MQ82" s="56"/>
      <c r="MR82" s="56"/>
      <c r="MS82" s="56"/>
      <c r="MT82" s="56"/>
      <c r="MU82" s="56"/>
      <c r="MV82" s="56"/>
      <c r="MW82" s="56"/>
      <c r="MX82" s="56"/>
      <c r="MY82" s="56"/>
      <c r="MZ82" s="56"/>
      <c r="NA82" s="56"/>
      <c r="NB82" s="56"/>
      <c r="NC82" s="56"/>
      <c r="ND82" s="56"/>
      <c r="NE82" s="56"/>
      <c r="NF82" s="56"/>
      <c r="NG82" s="56"/>
      <c r="NH82" s="56"/>
      <c r="NI82" s="56"/>
      <c r="NJ82" s="56"/>
      <c r="NK82" s="56"/>
      <c r="NL82" s="56"/>
      <c r="NM82" s="56"/>
      <c r="NN82" s="56"/>
      <c r="NO82" s="56"/>
      <c r="NP82" s="56"/>
      <c r="NQ82" s="56"/>
      <c r="NR82" s="56"/>
      <c r="NS82" s="56"/>
      <c r="NT82" s="56"/>
      <c r="NU82" s="56"/>
      <c r="NV82" s="56"/>
      <c r="NW82" s="56"/>
      <c r="NX82" s="56"/>
      <c r="NY82" s="56"/>
      <c r="NZ82" s="56"/>
      <c r="OA82" s="56"/>
      <c r="OB82" s="56"/>
      <c r="OC82" s="56"/>
      <c r="OD82" s="56"/>
      <c r="OE82" s="56"/>
      <c r="OF82" s="56"/>
      <c r="OG82" s="56"/>
      <c r="OH82" s="56"/>
      <c r="OI82" s="56"/>
      <c r="OJ82" s="56"/>
      <c r="OK82" s="56"/>
      <c r="OL82" s="56"/>
      <c r="OM82" s="56"/>
      <c r="ON82" s="56"/>
      <c r="OO82" s="56"/>
      <c r="OP82" s="56"/>
      <c r="OQ82" s="56"/>
      <c r="OR82" s="56"/>
      <c r="OS82" s="56"/>
      <c r="OT82" s="56"/>
      <c r="OU82" s="56"/>
      <c r="OV82" s="56"/>
      <c r="OW82" s="56"/>
      <c r="OX82" s="56"/>
      <c r="OY82" s="56"/>
      <c r="OZ82" s="56"/>
      <c r="PA82" s="56"/>
    </row>
    <row r="83" spans="1:417" s="116" customFormat="1" ht="173.25" hidden="1" customHeight="1">
      <c r="A83" s="56"/>
      <c r="B83" s="341"/>
      <c r="C83" s="373"/>
      <c r="D83" s="438"/>
      <c r="E83" s="326"/>
      <c r="F83" s="438"/>
      <c r="G83" s="353"/>
      <c r="H83" s="326"/>
      <c r="I83" s="314"/>
      <c r="J83" s="126" t="s">
        <v>892</v>
      </c>
      <c r="K83" s="123"/>
      <c r="L83" s="183" t="s">
        <v>661</v>
      </c>
      <c r="M83" s="123" t="s">
        <v>500</v>
      </c>
      <c r="N83" s="51" t="s">
        <v>377</v>
      </c>
      <c r="O83" s="56" t="s">
        <v>350</v>
      </c>
      <c r="P83" s="341"/>
      <c r="Q83" s="341"/>
      <c r="R83" s="120"/>
      <c r="S83" s="120"/>
      <c r="T83" s="120"/>
      <c r="U83" s="120"/>
      <c r="V83" s="120"/>
      <c r="W83" s="120"/>
      <c r="X83" s="120"/>
      <c r="Y83" s="120"/>
      <c r="Z83" s="120"/>
      <c r="AA83" s="120" t="s">
        <v>205</v>
      </c>
      <c r="AB83" s="120"/>
      <c r="AC83" s="119">
        <f t="shared" si="99"/>
        <v>1</v>
      </c>
      <c r="AD83" s="229"/>
      <c r="AE83" s="229"/>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70"/>
      <c r="BU83" s="70"/>
      <c r="BV83" s="70"/>
      <c r="BW83" s="70"/>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70"/>
      <c r="DN83" s="70"/>
      <c r="DO83" s="70"/>
      <c r="DP83" s="70"/>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70"/>
      <c r="FG83" s="70"/>
      <c r="FH83" s="70"/>
      <c r="FI83" s="70"/>
      <c r="FJ83" s="70"/>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70"/>
      <c r="HA83" s="70"/>
      <c r="HB83" s="70"/>
      <c r="HC83" s="70"/>
      <c r="HD83" s="70"/>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c r="IO83" s="56"/>
      <c r="IP83" s="56"/>
      <c r="IQ83" s="56"/>
      <c r="IR83" s="56"/>
      <c r="IS83" s="56"/>
      <c r="IT83" s="70"/>
      <c r="IU83" s="70"/>
      <c r="IV83" s="70"/>
      <c r="IW83" s="70"/>
      <c r="IX83" s="56"/>
      <c r="IY83" s="56"/>
      <c r="IZ83" s="56"/>
      <c r="JA83" s="56"/>
      <c r="JB83" s="56"/>
      <c r="JC83" s="56"/>
      <c r="JD83" s="56"/>
      <c r="JE83" s="56"/>
      <c r="JF83" s="56"/>
      <c r="JG83" s="56"/>
      <c r="JH83" s="56"/>
      <c r="JI83" s="56"/>
      <c r="JJ83" s="56"/>
      <c r="JK83" s="56"/>
      <c r="JL83" s="56"/>
      <c r="JM83" s="56"/>
      <c r="JN83" s="56"/>
      <c r="JO83" s="56"/>
      <c r="JP83" s="56"/>
      <c r="JQ83" s="56"/>
      <c r="JR83" s="56"/>
      <c r="JS83" s="56"/>
      <c r="JT83" s="56"/>
      <c r="JU83" s="56"/>
      <c r="JV83" s="56"/>
      <c r="JW83" s="56"/>
      <c r="JX83" s="56"/>
      <c r="JY83" s="56"/>
      <c r="JZ83" s="56"/>
      <c r="KA83" s="56"/>
      <c r="KB83" s="56"/>
      <c r="KC83" s="56"/>
      <c r="KD83" s="56"/>
      <c r="KE83" s="56"/>
      <c r="KF83" s="56"/>
      <c r="KG83" s="56"/>
      <c r="KH83" s="56"/>
      <c r="KI83" s="56"/>
      <c r="KJ83" s="56"/>
      <c r="KK83" s="56"/>
      <c r="KL83" s="56"/>
      <c r="KM83" s="56"/>
      <c r="KN83" s="56"/>
      <c r="KO83" s="56"/>
      <c r="KP83" s="56"/>
      <c r="KQ83" s="56"/>
      <c r="KR83" s="56"/>
      <c r="KS83" s="56"/>
      <c r="KT83" s="56"/>
      <c r="KU83" s="56"/>
      <c r="KV83" s="56"/>
      <c r="KW83" s="56"/>
      <c r="KX83" s="56"/>
      <c r="KY83" s="56"/>
      <c r="KZ83" s="56"/>
      <c r="LA83" s="56"/>
      <c r="LB83" s="56"/>
      <c r="LC83" s="56"/>
      <c r="LD83" s="56"/>
      <c r="LE83" s="56"/>
      <c r="LF83" s="56"/>
      <c r="LG83" s="56"/>
      <c r="LH83" s="56"/>
      <c r="LI83" s="56"/>
      <c r="LJ83" s="56"/>
      <c r="LK83" s="56"/>
      <c r="LL83" s="56"/>
      <c r="LM83" s="56"/>
      <c r="LN83" s="56"/>
      <c r="LO83" s="56"/>
      <c r="LP83" s="56"/>
      <c r="LQ83" s="56"/>
      <c r="LR83" s="56"/>
      <c r="LS83" s="56"/>
      <c r="LT83" s="56"/>
      <c r="LU83" s="56"/>
      <c r="LV83" s="56"/>
      <c r="LW83" s="56"/>
      <c r="LX83" s="56"/>
      <c r="LY83" s="56"/>
      <c r="LZ83" s="56"/>
      <c r="MA83" s="56"/>
      <c r="MB83" s="56"/>
      <c r="MC83" s="56"/>
      <c r="MD83" s="56"/>
      <c r="ME83" s="56"/>
      <c r="MF83" s="56"/>
      <c r="MG83" s="56"/>
      <c r="MH83" s="56"/>
      <c r="MI83" s="56"/>
      <c r="MJ83" s="56"/>
      <c r="MK83" s="56"/>
      <c r="ML83" s="56"/>
      <c r="MM83" s="56"/>
      <c r="MN83" s="56"/>
      <c r="MO83" s="56"/>
      <c r="MP83" s="56"/>
      <c r="MQ83" s="56"/>
      <c r="MR83" s="56"/>
      <c r="MS83" s="56"/>
      <c r="MT83" s="56"/>
      <c r="MU83" s="56"/>
      <c r="MV83" s="56"/>
      <c r="MW83" s="56"/>
      <c r="MX83" s="56"/>
      <c r="MY83" s="56"/>
      <c r="MZ83" s="56"/>
      <c r="NA83" s="56"/>
      <c r="NB83" s="56"/>
      <c r="NC83" s="56"/>
      <c r="ND83" s="56"/>
      <c r="NE83" s="56"/>
      <c r="NF83" s="56"/>
      <c r="NG83" s="56"/>
      <c r="NH83" s="56"/>
      <c r="NI83" s="56"/>
      <c r="NJ83" s="56"/>
      <c r="NK83" s="56"/>
      <c r="NL83" s="56"/>
      <c r="NM83" s="56"/>
      <c r="NN83" s="56"/>
      <c r="NO83" s="56"/>
      <c r="NP83" s="56"/>
      <c r="NQ83" s="56"/>
      <c r="NR83" s="56"/>
      <c r="NS83" s="56"/>
      <c r="NT83" s="56"/>
      <c r="NU83" s="56"/>
      <c r="NV83" s="56"/>
      <c r="NW83" s="56"/>
      <c r="NX83" s="56"/>
      <c r="NY83" s="56"/>
      <c r="NZ83" s="56"/>
      <c r="OA83" s="56"/>
      <c r="OB83" s="56"/>
      <c r="OC83" s="56"/>
      <c r="OD83" s="56"/>
      <c r="OE83" s="56"/>
      <c r="OF83" s="56"/>
      <c r="OG83" s="56"/>
      <c r="OH83" s="56"/>
      <c r="OI83" s="56"/>
      <c r="OJ83" s="56"/>
      <c r="OK83" s="56"/>
      <c r="OL83" s="56"/>
      <c r="OM83" s="56"/>
      <c r="ON83" s="56"/>
      <c r="OO83" s="56"/>
      <c r="OP83" s="56"/>
      <c r="OQ83" s="56"/>
      <c r="OR83" s="56"/>
      <c r="OS83" s="56"/>
      <c r="OT83" s="56"/>
      <c r="OU83" s="56"/>
      <c r="OV83" s="56"/>
      <c r="OW83" s="56"/>
      <c r="OX83" s="56"/>
      <c r="OY83" s="56"/>
      <c r="OZ83" s="56"/>
      <c r="PA83" s="56"/>
    </row>
    <row r="84" spans="1:417" s="116" customFormat="1" ht="173.25" hidden="1" customHeight="1">
      <c r="A84" s="56"/>
      <c r="B84" s="130">
        <v>11</v>
      </c>
      <c r="C84" s="202" t="s">
        <v>564</v>
      </c>
      <c r="D84" s="204"/>
      <c r="E84" s="134"/>
      <c r="F84" s="204"/>
      <c r="G84" s="134"/>
      <c r="H84" s="134"/>
      <c r="I84" s="202"/>
      <c r="J84" s="126" t="s">
        <v>892</v>
      </c>
      <c r="K84" s="123"/>
      <c r="L84" s="183"/>
      <c r="M84" s="123"/>
      <c r="N84" s="51" t="s">
        <v>377</v>
      </c>
      <c r="O84" s="56" t="s">
        <v>350</v>
      </c>
      <c r="P84" s="162"/>
      <c r="Q84" s="162"/>
      <c r="R84" s="120"/>
      <c r="S84" s="120"/>
      <c r="T84" s="120"/>
      <c r="U84" s="120"/>
      <c r="V84" s="120"/>
      <c r="W84" s="120"/>
      <c r="X84" s="120"/>
      <c r="Y84" s="120"/>
      <c r="Z84" s="120"/>
      <c r="AA84" s="120"/>
      <c r="AB84" s="120" t="s">
        <v>205</v>
      </c>
      <c r="AC84" s="119">
        <f t="shared" si="99"/>
        <v>1</v>
      </c>
      <c r="AD84" s="229"/>
      <c r="AE84" s="229"/>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70"/>
      <c r="BU84" s="70"/>
      <c r="BV84" s="70"/>
      <c r="BW84" s="70"/>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70"/>
      <c r="DN84" s="70"/>
      <c r="DO84" s="70"/>
      <c r="DP84" s="70"/>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70"/>
      <c r="FG84" s="70"/>
      <c r="FH84" s="70"/>
      <c r="FI84" s="70"/>
      <c r="FJ84" s="70"/>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70"/>
      <c r="HA84" s="70"/>
      <c r="HB84" s="70"/>
      <c r="HC84" s="70"/>
      <c r="HD84" s="70"/>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c r="IO84" s="56"/>
      <c r="IP84" s="56"/>
      <c r="IQ84" s="56"/>
      <c r="IR84" s="56"/>
      <c r="IS84" s="56"/>
      <c r="IT84" s="70"/>
      <c r="IU84" s="70"/>
      <c r="IV84" s="70"/>
      <c r="IW84" s="70"/>
      <c r="IX84" s="56"/>
      <c r="IY84" s="56"/>
      <c r="IZ84" s="56"/>
      <c r="JA84" s="56"/>
      <c r="JB84" s="56"/>
      <c r="JC84" s="56"/>
      <c r="JD84" s="56"/>
      <c r="JE84" s="56"/>
      <c r="JF84" s="56"/>
      <c r="JG84" s="56"/>
      <c r="JH84" s="56"/>
      <c r="JI84" s="56"/>
      <c r="JJ84" s="56"/>
      <c r="JK84" s="56"/>
      <c r="JL84" s="56"/>
      <c r="JM84" s="56"/>
      <c r="JN84" s="56"/>
      <c r="JO84" s="56"/>
      <c r="JP84" s="56"/>
      <c r="JQ84" s="56"/>
      <c r="JR84" s="56"/>
      <c r="JS84" s="56"/>
      <c r="JT84" s="56"/>
      <c r="JU84" s="56"/>
      <c r="JV84" s="56"/>
      <c r="JW84" s="56"/>
      <c r="JX84" s="56"/>
      <c r="JY84" s="56"/>
      <c r="JZ84" s="56"/>
      <c r="KA84" s="56"/>
      <c r="KB84" s="56"/>
      <c r="KC84" s="56"/>
      <c r="KD84" s="56"/>
      <c r="KE84" s="56"/>
      <c r="KF84" s="56"/>
      <c r="KG84" s="56"/>
      <c r="KH84" s="56"/>
      <c r="KI84" s="56"/>
      <c r="KJ84" s="56"/>
      <c r="KK84" s="56"/>
      <c r="KL84" s="56"/>
      <c r="KM84" s="56"/>
      <c r="KN84" s="56"/>
      <c r="KO84" s="56"/>
      <c r="KP84" s="56"/>
      <c r="KQ84" s="56"/>
      <c r="KR84" s="56"/>
      <c r="KS84" s="56"/>
      <c r="KT84" s="56"/>
      <c r="KU84" s="56"/>
      <c r="KV84" s="56"/>
      <c r="KW84" s="56"/>
      <c r="KX84" s="56"/>
      <c r="KY84" s="56"/>
      <c r="KZ84" s="56"/>
      <c r="LA84" s="56"/>
      <c r="LB84" s="56"/>
      <c r="LC84" s="56"/>
      <c r="LD84" s="56"/>
      <c r="LE84" s="56"/>
      <c r="LF84" s="56"/>
      <c r="LG84" s="56"/>
      <c r="LH84" s="56"/>
      <c r="LI84" s="56"/>
      <c r="LJ84" s="56"/>
      <c r="LK84" s="56"/>
      <c r="LL84" s="56"/>
      <c r="LM84" s="56"/>
      <c r="LN84" s="56"/>
      <c r="LO84" s="56"/>
      <c r="LP84" s="56"/>
      <c r="LQ84" s="56"/>
      <c r="LR84" s="56"/>
      <c r="LS84" s="56"/>
      <c r="LT84" s="56"/>
      <c r="LU84" s="56"/>
      <c r="LV84" s="56"/>
      <c r="LW84" s="56"/>
      <c r="LX84" s="56"/>
      <c r="LY84" s="56"/>
      <c r="LZ84" s="56"/>
      <c r="MA84" s="56"/>
      <c r="MB84" s="56"/>
      <c r="MC84" s="56"/>
      <c r="MD84" s="56"/>
      <c r="ME84" s="56"/>
      <c r="MF84" s="56"/>
      <c r="MG84" s="56"/>
      <c r="MH84" s="56"/>
      <c r="MI84" s="56"/>
      <c r="MJ84" s="56"/>
      <c r="MK84" s="56"/>
      <c r="ML84" s="56"/>
      <c r="MM84" s="56"/>
      <c r="MN84" s="56"/>
      <c r="MO84" s="56"/>
      <c r="MP84" s="56"/>
      <c r="MQ84" s="56"/>
      <c r="MR84" s="56"/>
      <c r="MS84" s="56"/>
      <c r="MT84" s="56"/>
      <c r="MU84" s="56"/>
      <c r="MV84" s="56"/>
      <c r="MW84" s="56"/>
      <c r="MX84" s="56"/>
      <c r="MY84" s="56"/>
      <c r="MZ84" s="56"/>
      <c r="NA84" s="56"/>
      <c r="NB84" s="56"/>
      <c r="NC84" s="56"/>
      <c r="ND84" s="56"/>
      <c r="NE84" s="56"/>
      <c r="NF84" s="56"/>
      <c r="NG84" s="56"/>
      <c r="NH84" s="56"/>
      <c r="NI84" s="56"/>
      <c r="NJ84" s="56"/>
      <c r="NK84" s="56"/>
      <c r="NL84" s="56"/>
      <c r="NM84" s="56"/>
      <c r="NN84" s="56"/>
      <c r="NO84" s="56"/>
      <c r="NP84" s="56"/>
      <c r="NQ84" s="56"/>
      <c r="NR84" s="56"/>
      <c r="NS84" s="56"/>
      <c r="NT84" s="56"/>
      <c r="NU84" s="56"/>
      <c r="NV84" s="56"/>
      <c r="NW84" s="56"/>
      <c r="NX84" s="56"/>
      <c r="NY84" s="56"/>
      <c r="NZ84" s="56"/>
      <c r="OA84" s="56"/>
      <c r="OB84" s="56"/>
      <c r="OC84" s="56"/>
      <c r="OD84" s="56"/>
      <c r="OE84" s="56"/>
      <c r="OF84" s="56"/>
      <c r="OG84" s="56"/>
      <c r="OH84" s="56"/>
      <c r="OI84" s="56"/>
      <c r="OJ84" s="56"/>
      <c r="OK84" s="56"/>
      <c r="OL84" s="56"/>
      <c r="OM84" s="56"/>
      <c r="ON84" s="56"/>
      <c r="OO84" s="56"/>
      <c r="OP84" s="56"/>
      <c r="OQ84" s="56"/>
      <c r="OR84" s="56"/>
      <c r="OS84" s="56"/>
      <c r="OT84" s="56"/>
      <c r="OU84" s="56"/>
      <c r="OV84" s="56"/>
      <c r="OW84" s="56"/>
      <c r="OX84" s="56"/>
      <c r="OY84" s="56"/>
      <c r="OZ84" s="56"/>
      <c r="PA84" s="56"/>
    </row>
    <row r="85" spans="1:417" ht="66.75" customHeight="1">
      <c r="A85" s="56"/>
      <c r="B85" s="2"/>
      <c r="C85" s="2"/>
      <c r="D85" s="311" t="s">
        <v>315</v>
      </c>
      <c r="E85" s="311"/>
      <c r="F85" s="311"/>
      <c r="G85" s="253"/>
      <c r="H85" s="254">
        <f>COUNTIF(H86:H123,"x")</f>
        <v>1</v>
      </c>
      <c r="I85" s="253"/>
      <c r="J85" s="253"/>
      <c r="K85" s="76"/>
      <c r="L85" s="257"/>
      <c r="M85" s="255"/>
      <c r="N85" s="176"/>
      <c r="O85" s="176"/>
      <c r="P85" s="114">
        <f>COUNTIF(P86:P126,"x")</f>
        <v>9</v>
      </c>
      <c r="Q85" s="56">
        <f>SUM(Q86:Q126)</f>
        <v>3</v>
      </c>
      <c r="R85" s="14">
        <f>COUNTIF(R86:R126,"x")</f>
        <v>6</v>
      </c>
      <c r="S85" s="114">
        <f t="shared" ref="S85:T85" si="115">COUNTIF(S86:S126,"x")</f>
        <v>3</v>
      </c>
      <c r="T85" s="114">
        <f t="shared" si="115"/>
        <v>2</v>
      </c>
      <c r="U85" s="114">
        <f t="shared" ref="U85:AB85" si="116">COUNTIF(U86:U126,"x")</f>
        <v>3</v>
      </c>
      <c r="V85" s="114">
        <f t="shared" si="116"/>
        <v>3</v>
      </c>
      <c r="W85" s="114">
        <f t="shared" si="116"/>
        <v>5</v>
      </c>
      <c r="X85" s="114">
        <f t="shared" si="116"/>
        <v>4</v>
      </c>
      <c r="Y85" s="114">
        <f t="shared" si="116"/>
        <v>3</v>
      </c>
      <c r="Z85" s="114">
        <f t="shared" si="116"/>
        <v>4</v>
      </c>
      <c r="AA85" s="114">
        <f t="shared" si="116"/>
        <v>4</v>
      </c>
      <c r="AB85" s="114">
        <f t="shared" si="116"/>
        <v>4</v>
      </c>
      <c r="AC85" s="114"/>
      <c r="AD85" s="295"/>
      <c r="AE85" s="295"/>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182"/>
      <c r="BK85" s="182"/>
      <c r="BL85" s="182"/>
      <c r="BM85" s="182"/>
      <c r="BN85" s="182"/>
      <c r="BO85" s="182"/>
      <c r="BP85" s="182"/>
      <c r="BQ85" s="182"/>
      <c r="BR85" s="182"/>
      <c r="BS85" s="185"/>
      <c r="BT85" s="70"/>
      <c r="BU85" s="70"/>
      <c r="BV85" s="70"/>
      <c r="BW85" s="70"/>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70"/>
      <c r="HA85" s="70"/>
      <c r="HB85" s="70"/>
      <c r="HC85" s="70"/>
      <c r="HD85" s="70"/>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c r="IY85" s="56"/>
      <c r="IZ85" s="56"/>
      <c r="JA85" s="56"/>
      <c r="JB85" s="56"/>
      <c r="JC85" s="56"/>
      <c r="JD85" s="56"/>
      <c r="JE85" s="56"/>
      <c r="JF85" s="56"/>
      <c r="JG85" s="56"/>
      <c r="JH85" s="56"/>
      <c r="JI85" s="56"/>
      <c r="JJ85" s="56"/>
      <c r="JK85" s="56"/>
      <c r="JL85" s="56"/>
      <c r="JM85" s="56"/>
      <c r="JN85" s="56"/>
      <c r="JO85" s="56"/>
      <c r="JP85" s="56"/>
      <c r="JQ85" s="56"/>
      <c r="JR85" s="56"/>
      <c r="JS85" s="56"/>
      <c r="JT85" s="56"/>
      <c r="JU85" s="56"/>
      <c r="JV85" s="56"/>
      <c r="JW85" s="56"/>
      <c r="JX85" s="56"/>
      <c r="JY85" s="56"/>
      <c r="JZ85" s="56"/>
      <c r="KA85" s="56"/>
      <c r="KB85" s="56"/>
      <c r="KC85" s="56"/>
      <c r="KD85" s="56"/>
      <c r="KE85" s="56"/>
      <c r="KF85" s="56"/>
      <c r="KG85" s="56"/>
      <c r="KH85" s="56"/>
      <c r="KI85" s="56"/>
      <c r="KJ85" s="56"/>
      <c r="KK85" s="56"/>
      <c r="KL85" s="56"/>
      <c r="KM85" s="56"/>
      <c r="KN85" s="56"/>
      <c r="KO85" s="56"/>
      <c r="KP85" s="56"/>
      <c r="KQ85" s="56"/>
      <c r="KR85" s="56"/>
      <c r="KS85" s="56"/>
      <c r="KT85" s="56"/>
      <c r="KU85" s="56"/>
      <c r="KV85" s="56"/>
      <c r="KW85" s="56"/>
      <c r="KX85" s="56"/>
      <c r="KY85" s="56"/>
      <c r="KZ85" s="56"/>
      <c r="LA85" s="56"/>
      <c r="LB85" s="56"/>
      <c r="LC85" s="56"/>
      <c r="LD85" s="56"/>
      <c r="LE85" s="56"/>
      <c r="LF85" s="56"/>
      <c r="LG85" s="56"/>
      <c r="LH85" s="56"/>
      <c r="LI85" s="56"/>
      <c r="LJ85" s="56"/>
      <c r="LK85" s="56"/>
      <c r="LL85" s="56"/>
      <c r="LM85" s="56"/>
      <c r="LN85" s="56"/>
      <c r="LO85" s="56"/>
      <c r="LP85" s="56"/>
      <c r="LQ85" s="56"/>
      <c r="LR85" s="56"/>
      <c r="LS85" s="56"/>
      <c r="LT85" s="56"/>
      <c r="LU85" s="56"/>
      <c r="LV85" s="56"/>
      <c r="LW85" s="56"/>
      <c r="LX85" s="56"/>
      <c r="LY85" s="56"/>
      <c r="LZ85" s="56"/>
      <c r="MA85" s="56"/>
      <c r="MB85" s="56"/>
      <c r="MC85" s="56"/>
      <c r="MD85" s="56"/>
      <c r="ME85" s="56"/>
      <c r="MF85" s="56"/>
      <c r="MG85" s="56"/>
      <c r="MH85" s="56"/>
      <c r="MI85" s="56"/>
      <c r="MJ85" s="56"/>
      <c r="MK85" s="56"/>
      <c r="ML85" s="56"/>
      <c r="MM85" s="56"/>
      <c r="MN85" s="56"/>
      <c r="MO85" s="56"/>
      <c r="MP85" s="56"/>
      <c r="MQ85" s="56"/>
      <c r="MR85" s="56"/>
      <c r="MS85" s="56"/>
      <c r="MT85" s="56"/>
      <c r="MU85" s="56"/>
      <c r="MV85" s="56"/>
      <c r="MW85" s="56"/>
      <c r="MX85" s="56"/>
      <c r="MY85" s="56"/>
      <c r="MZ85" s="56"/>
      <c r="NA85" s="56"/>
      <c r="NB85" s="56"/>
      <c r="NC85" s="56"/>
      <c r="ND85" s="56"/>
      <c r="NE85" s="56"/>
      <c r="NF85" s="56"/>
      <c r="NG85" s="56"/>
      <c r="NH85" s="56"/>
      <c r="NI85" s="56"/>
      <c r="NJ85" s="56"/>
      <c r="NK85" s="56"/>
      <c r="NL85" s="56"/>
      <c r="NM85" s="56"/>
      <c r="NN85" s="56"/>
      <c r="NO85" s="70"/>
      <c r="NP85" s="70"/>
      <c r="NQ85" s="56"/>
      <c r="NR85" s="56"/>
      <c r="NS85" s="56"/>
      <c r="NT85" s="56"/>
      <c r="NU85" s="56"/>
      <c r="NV85" s="56"/>
      <c r="NW85" s="56"/>
      <c r="NX85" s="56"/>
      <c r="NY85" s="56"/>
      <c r="NZ85" s="56"/>
      <c r="OA85" s="56"/>
      <c r="OB85" s="56"/>
      <c r="OC85" s="56"/>
      <c r="OD85" s="56"/>
      <c r="OE85" s="56"/>
      <c r="OF85" s="56"/>
      <c r="OG85" s="56"/>
      <c r="OH85" s="56"/>
      <c r="OI85" s="56"/>
      <c r="OJ85" s="56"/>
      <c r="OK85" s="56"/>
      <c r="OL85" s="56"/>
      <c r="OM85" s="56"/>
      <c r="ON85" s="56"/>
      <c r="OO85" s="56"/>
      <c r="OP85" s="56"/>
      <c r="OQ85" s="56"/>
      <c r="OR85" s="56"/>
      <c r="OS85" s="56"/>
      <c r="OT85" s="56"/>
      <c r="OU85" s="56"/>
      <c r="OV85" s="56"/>
      <c r="OW85" s="56"/>
      <c r="OX85" s="56"/>
      <c r="OY85" s="56"/>
      <c r="OZ85" s="56"/>
      <c r="PA85" s="2"/>
    </row>
    <row r="86" spans="1:417" s="116" customFormat="1" ht="62.25" customHeight="1">
      <c r="A86" s="56"/>
      <c r="B86" s="2">
        <v>114</v>
      </c>
      <c r="C86" s="2">
        <v>39</v>
      </c>
      <c r="D86" s="208" t="s">
        <v>131</v>
      </c>
      <c r="E86" s="236" t="s">
        <v>4</v>
      </c>
      <c r="F86" s="208" t="s">
        <v>132</v>
      </c>
      <c r="G86" s="76" t="s">
        <v>6</v>
      </c>
      <c r="H86" s="296"/>
      <c r="I86" s="208" t="s">
        <v>723</v>
      </c>
      <c r="J86" s="208" t="s">
        <v>1076</v>
      </c>
      <c r="K86" s="76"/>
      <c r="L86" s="234" t="s">
        <v>661</v>
      </c>
      <c r="M86" s="238" t="s">
        <v>501</v>
      </c>
      <c r="N86" s="51" t="s">
        <v>377</v>
      </c>
      <c r="O86" s="56" t="s">
        <v>350</v>
      </c>
      <c r="P86" s="56" t="s">
        <v>205</v>
      </c>
      <c r="Q86" s="56"/>
      <c r="R86" s="235" t="s">
        <v>205</v>
      </c>
      <c r="S86" s="120"/>
      <c r="T86" s="120"/>
      <c r="U86" s="120"/>
      <c r="V86" s="120"/>
      <c r="W86" s="120"/>
      <c r="X86" s="120"/>
      <c r="Y86" s="120"/>
      <c r="Z86" s="120"/>
      <c r="AA86" s="120"/>
      <c r="AB86" s="120"/>
      <c r="AC86" s="119">
        <f t="shared" ref="AC86:AC126" si="117">COUNTIF($R86:$AB86,"x")</f>
        <v>1</v>
      </c>
      <c r="AD86" s="299" t="s">
        <v>553</v>
      </c>
      <c r="AE86" s="299"/>
      <c r="AF86" s="178">
        <v>2</v>
      </c>
      <c r="AG86" s="178">
        <v>1</v>
      </c>
      <c r="AH86" s="178">
        <v>2</v>
      </c>
      <c r="AI86" s="178">
        <v>2</v>
      </c>
      <c r="AJ86" s="178">
        <v>2</v>
      </c>
      <c r="AK86" s="178">
        <v>2</v>
      </c>
      <c r="AL86" s="178">
        <v>2</v>
      </c>
      <c r="AM86" s="178">
        <v>2</v>
      </c>
      <c r="AN86" s="178">
        <v>2</v>
      </c>
      <c r="AO86" s="178">
        <v>2</v>
      </c>
      <c r="AP86" s="178">
        <v>2</v>
      </c>
      <c r="AQ86" s="178">
        <v>2</v>
      </c>
      <c r="AR86" s="178">
        <v>2</v>
      </c>
      <c r="AS86" s="178">
        <v>1</v>
      </c>
      <c r="AT86" s="178">
        <v>2</v>
      </c>
      <c r="AU86" s="178">
        <v>1</v>
      </c>
      <c r="AV86" s="178">
        <v>2</v>
      </c>
      <c r="AW86" s="178">
        <v>2</v>
      </c>
      <c r="AX86" s="178">
        <v>2</v>
      </c>
      <c r="AY86" s="178">
        <v>2</v>
      </c>
      <c r="AZ86" s="178">
        <v>1</v>
      </c>
      <c r="BA86" s="178">
        <v>2</v>
      </c>
      <c r="BB86" s="178">
        <v>2</v>
      </c>
      <c r="BC86" s="178">
        <v>2</v>
      </c>
      <c r="BD86" s="178">
        <v>2</v>
      </c>
      <c r="BE86" s="178">
        <v>2</v>
      </c>
      <c r="BF86" s="178">
        <v>2</v>
      </c>
      <c r="BG86" s="178">
        <v>1</v>
      </c>
      <c r="BH86" s="178">
        <v>2</v>
      </c>
      <c r="BI86" s="178">
        <v>2</v>
      </c>
      <c r="BJ86" s="179">
        <f>COUNTIF(AF86:BI86,"2")</f>
        <v>25</v>
      </c>
      <c r="BK86" s="180">
        <f>BJ86/(BJ86+BL86+BN86+BP86)</f>
        <v>0.83333333333333337</v>
      </c>
      <c r="BL86" s="179">
        <f>COUNTIF(AF86:BI86,"1")</f>
        <v>5</v>
      </c>
      <c r="BM86" s="180">
        <f>BL86/(BJ86+BL86+BN86+BP86)</f>
        <v>0.16666666666666666</v>
      </c>
      <c r="BN86" s="179">
        <f>COUNTIF(AF86:BI86,"0")</f>
        <v>0</v>
      </c>
      <c r="BO86" s="180">
        <f>BN86/(BJ86+BL86+BN86+BP86)</f>
        <v>0</v>
      </c>
      <c r="BP86" s="179">
        <f>COUNTIF(Q86:BI86,"KĐG")</f>
        <v>0</v>
      </c>
      <c r="BQ86" s="180">
        <f>BP86/(BJ86+BL86+BN86+BP86)</f>
        <v>0</v>
      </c>
      <c r="BR86" s="181">
        <f>(((BJ86*2)+(BL86*1)+(BN86*0)))/(BJ86+BL86+BN86)</f>
        <v>1.8333333333333333</v>
      </c>
      <c r="BS86" s="182" t="str">
        <f>IF(BQ86&gt;=50%,"KĐG",IF(BR86&gt;=1.6,"Đạt mục tiêu",IF(BR86&gt;=1,"Cần cố gắng","Chưa đạt")))</f>
        <v>Đạt mục tiêu</v>
      </c>
      <c r="BT86" s="70"/>
      <c r="BU86" s="70"/>
      <c r="BV86" s="70">
        <v>2</v>
      </c>
      <c r="BW86" s="70">
        <v>1</v>
      </c>
      <c r="BX86" s="56">
        <v>2</v>
      </c>
      <c r="BY86" s="56">
        <v>2</v>
      </c>
      <c r="BZ86" s="56">
        <v>2</v>
      </c>
      <c r="CA86" s="56">
        <v>2</v>
      </c>
      <c r="CB86" s="56">
        <v>2</v>
      </c>
      <c r="CC86" s="56">
        <v>2</v>
      </c>
      <c r="CD86" s="56">
        <v>2</v>
      </c>
      <c r="CE86" s="56">
        <v>2</v>
      </c>
      <c r="CF86" s="56">
        <v>2</v>
      </c>
      <c r="CG86" s="56">
        <v>2</v>
      </c>
      <c r="CH86" s="56">
        <v>2</v>
      </c>
      <c r="CI86" s="56">
        <v>1</v>
      </c>
      <c r="CJ86" s="56">
        <v>2</v>
      </c>
      <c r="CK86" s="56">
        <v>1</v>
      </c>
      <c r="CL86" s="56">
        <v>2</v>
      </c>
      <c r="CM86" s="56">
        <v>2</v>
      </c>
      <c r="CN86" s="56">
        <v>2</v>
      </c>
      <c r="CO86" s="56">
        <v>2</v>
      </c>
      <c r="CP86" s="56">
        <v>1</v>
      </c>
      <c r="CQ86" s="56">
        <v>2</v>
      </c>
      <c r="CR86" s="56">
        <v>2</v>
      </c>
      <c r="CS86" s="56">
        <v>2</v>
      </c>
      <c r="CT86" s="56">
        <v>2</v>
      </c>
      <c r="CU86" s="56">
        <v>2</v>
      </c>
      <c r="CV86" s="56">
        <v>2</v>
      </c>
      <c r="CW86" s="56">
        <v>1</v>
      </c>
      <c r="CX86" s="56">
        <v>2</v>
      </c>
      <c r="CY86" s="56">
        <v>2</v>
      </c>
      <c r="CZ86" s="56">
        <f>COUNTIF(BV86:CY86,"2")</f>
        <v>25</v>
      </c>
      <c r="DA86" s="56">
        <f>CZ86/(CZ86+DB86+DD86+DF86)</f>
        <v>0.83333333333333337</v>
      </c>
      <c r="DB86" s="56">
        <f>COUNTIF(BV86:CY86,"1")</f>
        <v>5</v>
      </c>
      <c r="DC86" s="56">
        <f>DB86/(CZ86+DB86+DD86+DF86)</f>
        <v>0.16666666666666666</v>
      </c>
      <c r="DD86" s="56">
        <f>COUNTIF(BV86:CY86,"0")</f>
        <v>0</v>
      </c>
      <c r="DE86" s="56">
        <f>DD86/(CZ86+DB86+DD86+DF86)</f>
        <v>0</v>
      </c>
      <c r="DF86" s="56">
        <f>COUNTIF(BH86:CY86,"KĐG")</f>
        <v>0</v>
      </c>
      <c r="DG86" s="56">
        <f>DF86/(CZ86+DB86+DD86+DF86)</f>
        <v>0</v>
      </c>
      <c r="DH86" s="56">
        <f>(((CZ86*2)+(DB86*1)+(DD86*0)))/(CZ86+DB86+DD86)</f>
        <v>1.8333333333333333</v>
      </c>
      <c r="DI86" s="56" t="str">
        <f>IF(DG86&gt;=50%,"KĐG",IF(DH86&gt;=1.6,"Đạt mục tiêu",IF(DH86&gt;=1,"Cần cố gắng","Chưa đạt")))</f>
        <v>Đạt mục tiêu</v>
      </c>
      <c r="DJ86" s="56"/>
      <c r="DK86" s="56"/>
      <c r="DL86" s="56"/>
      <c r="DM86" s="70"/>
      <c r="DN86" s="70"/>
      <c r="DO86" s="70"/>
      <c r="DP86" s="70"/>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70"/>
      <c r="FG86" s="70"/>
      <c r="FH86" s="70"/>
      <c r="FI86" s="70"/>
      <c r="FJ86" s="70"/>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70"/>
      <c r="HA86" s="70"/>
      <c r="HB86" s="70"/>
      <c r="HC86" s="70"/>
      <c r="HD86" s="70"/>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70"/>
      <c r="IU86" s="70"/>
      <c r="IV86" s="70"/>
      <c r="IW86" s="70"/>
      <c r="IX86" s="56"/>
      <c r="IY86" s="56"/>
      <c r="IZ86" s="56"/>
      <c r="JA86" s="56"/>
      <c r="JB86" s="56"/>
      <c r="JC86" s="56"/>
      <c r="JD86" s="56"/>
      <c r="JE86" s="56"/>
      <c r="JF86" s="56"/>
      <c r="JG86" s="56"/>
      <c r="JH86" s="56"/>
      <c r="JI86" s="56"/>
      <c r="JJ86" s="56"/>
      <c r="JK86" s="56"/>
      <c r="JL86" s="56"/>
      <c r="JM86" s="56"/>
      <c r="JN86" s="56"/>
      <c r="JO86" s="56"/>
      <c r="JP86" s="56"/>
      <c r="JQ86" s="56"/>
      <c r="JR86" s="56"/>
      <c r="JS86" s="56"/>
      <c r="JT86" s="56"/>
      <c r="JU86" s="56"/>
      <c r="JV86" s="56"/>
      <c r="JW86" s="56"/>
      <c r="JX86" s="56"/>
      <c r="JY86" s="56"/>
      <c r="JZ86" s="56"/>
      <c r="KA86" s="56"/>
      <c r="KB86" s="56"/>
      <c r="KC86" s="56"/>
      <c r="KD86" s="56"/>
      <c r="KE86" s="56"/>
      <c r="KF86" s="56"/>
      <c r="KG86" s="56"/>
      <c r="KH86" s="56"/>
      <c r="KI86" s="56"/>
      <c r="KJ86" s="56"/>
      <c r="KK86" s="56"/>
      <c r="KL86" s="56"/>
      <c r="KM86" s="56"/>
      <c r="KN86" s="56"/>
      <c r="KO86" s="56"/>
      <c r="KP86" s="56"/>
      <c r="KQ86" s="56"/>
      <c r="KR86" s="56"/>
      <c r="KS86" s="56"/>
      <c r="KT86" s="56"/>
      <c r="KU86" s="56"/>
      <c r="KV86" s="56"/>
      <c r="KW86" s="56"/>
      <c r="KX86" s="56"/>
      <c r="KY86" s="56"/>
      <c r="KZ86" s="56"/>
      <c r="LA86" s="56"/>
      <c r="LB86" s="56"/>
      <c r="LC86" s="56"/>
      <c r="LD86" s="56"/>
      <c r="LE86" s="56"/>
      <c r="LF86" s="56"/>
      <c r="LG86" s="56"/>
      <c r="LH86" s="56"/>
      <c r="LI86" s="56"/>
      <c r="LJ86" s="56"/>
      <c r="LK86" s="56"/>
      <c r="LL86" s="56"/>
      <c r="LM86" s="56"/>
      <c r="LN86" s="56"/>
      <c r="LO86" s="56"/>
      <c r="LP86" s="56"/>
      <c r="LQ86" s="56"/>
      <c r="LR86" s="56"/>
      <c r="LS86" s="56"/>
      <c r="LT86" s="56"/>
      <c r="LU86" s="56"/>
      <c r="LV86" s="56"/>
      <c r="LW86" s="56"/>
      <c r="LX86" s="56"/>
      <c r="LY86" s="56"/>
      <c r="LZ86" s="56"/>
      <c r="MA86" s="56"/>
      <c r="MB86" s="56"/>
      <c r="MC86" s="56"/>
      <c r="MD86" s="56"/>
      <c r="ME86" s="56"/>
      <c r="MF86" s="56"/>
      <c r="MG86" s="56"/>
      <c r="MH86" s="56"/>
      <c r="MI86" s="56"/>
      <c r="MJ86" s="56"/>
      <c r="MK86" s="56"/>
      <c r="ML86" s="56"/>
      <c r="MM86" s="56"/>
      <c r="MN86" s="56"/>
      <c r="MO86" s="56"/>
      <c r="MP86" s="56"/>
      <c r="MQ86" s="56"/>
      <c r="MR86" s="56"/>
      <c r="MS86" s="56"/>
      <c r="MT86" s="56"/>
      <c r="MU86" s="56"/>
      <c r="MV86" s="56"/>
      <c r="MW86" s="56"/>
      <c r="MX86" s="56"/>
      <c r="MY86" s="56"/>
      <c r="MZ86" s="56"/>
      <c r="NA86" s="56"/>
      <c r="NB86" s="56"/>
      <c r="NC86" s="56"/>
      <c r="ND86" s="56"/>
      <c r="NE86" s="56"/>
      <c r="NF86" s="56"/>
      <c r="NG86" s="56"/>
      <c r="NH86" s="56"/>
      <c r="NI86" s="56"/>
      <c r="NJ86" s="56"/>
      <c r="NK86" s="56"/>
      <c r="NL86" s="56"/>
      <c r="NM86" s="56"/>
      <c r="NN86" s="56"/>
      <c r="NO86" s="56"/>
      <c r="NP86" s="56"/>
      <c r="NQ86" s="56"/>
      <c r="NR86" s="56"/>
      <c r="NS86" s="56"/>
      <c r="NT86" s="56"/>
      <c r="NU86" s="56"/>
      <c r="NV86" s="56"/>
      <c r="NW86" s="56"/>
      <c r="NX86" s="56"/>
      <c r="NY86" s="56"/>
      <c r="NZ86" s="56"/>
      <c r="OA86" s="56"/>
      <c r="OB86" s="56"/>
      <c r="OC86" s="56"/>
      <c r="OD86" s="56"/>
      <c r="OE86" s="56"/>
      <c r="OF86" s="56"/>
      <c r="OG86" s="56"/>
      <c r="OH86" s="56"/>
      <c r="OI86" s="56"/>
      <c r="OJ86" s="56"/>
      <c r="OK86" s="56"/>
      <c r="OL86" s="56"/>
      <c r="OM86" s="56"/>
      <c r="ON86" s="56"/>
      <c r="OO86" s="56"/>
      <c r="OP86" s="56"/>
      <c r="OQ86" s="56"/>
      <c r="OR86" s="56"/>
      <c r="OS86" s="56"/>
      <c r="OT86" s="56"/>
      <c r="OU86" s="56"/>
      <c r="OV86" s="56"/>
      <c r="OW86" s="56"/>
      <c r="OX86" s="56"/>
      <c r="OY86" s="56"/>
      <c r="OZ86" s="56"/>
      <c r="PA86" s="2"/>
    </row>
    <row r="87" spans="1:417" s="116" customFormat="1" ht="47.25" hidden="1" customHeight="1">
      <c r="A87" s="56"/>
      <c r="B87" s="56">
        <v>120</v>
      </c>
      <c r="C87" s="56">
        <v>40</v>
      </c>
      <c r="D87" s="126" t="s">
        <v>133</v>
      </c>
      <c r="E87" s="122" t="s">
        <v>12</v>
      </c>
      <c r="F87" s="126" t="s">
        <v>134</v>
      </c>
      <c r="G87" s="123" t="s">
        <v>6</v>
      </c>
      <c r="H87" s="122"/>
      <c r="I87" s="126" t="s">
        <v>134</v>
      </c>
      <c r="J87" s="126" t="s">
        <v>1063</v>
      </c>
      <c r="K87" s="123"/>
      <c r="L87" s="183" t="s">
        <v>661</v>
      </c>
      <c r="M87" s="123" t="s">
        <v>501</v>
      </c>
      <c r="N87" s="51" t="s">
        <v>377</v>
      </c>
      <c r="O87" s="56" t="s">
        <v>350</v>
      </c>
      <c r="P87" s="56" t="s">
        <v>205</v>
      </c>
      <c r="Q87" s="56"/>
      <c r="R87" s="120"/>
      <c r="S87" s="120"/>
      <c r="T87" s="120"/>
      <c r="U87" s="120"/>
      <c r="V87" s="120"/>
      <c r="W87" s="120" t="s">
        <v>205</v>
      </c>
      <c r="X87" s="120"/>
      <c r="Y87" s="120"/>
      <c r="Z87" s="120"/>
      <c r="AA87" s="120"/>
      <c r="AB87" s="120"/>
      <c r="AC87" s="119">
        <f t="shared" si="117"/>
        <v>1</v>
      </c>
      <c r="AD87" s="229"/>
      <c r="AE87" s="229"/>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70"/>
      <c r="BU87" s="70"/>
      <c r="BV87" s="69"/>
      <c r="BW87" s="182"/>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179"/>
      <c r="DD87" s="180"/>
      <c r="DE87" s="179"/>
      <c r="DF87" s="180"/>
      <c r="DG87" s="179"/>
      <c r="DH87" s="180"/>
      <c r="DI87" s="179"/>
      <c r="DJ87" s="180" t="e">
        <f>DI87/(DC87+DE87+DG87+DI87)</f>
        <v>#DIV/0!</v>
      </c>
      <c r="DK87" s="181" t="e">
        <f>(((DC87*2)+(DE87*1)+(DG87*0)))/(DC87+DE87+DG87)</f>
        <v>#DIV/0!</v>
      </c>
      <c r="DL87" s="184" t="e">
        <f>IF(DJ87&gt;=50%,"KĐG",IF(DK87&gt;=1.6,"Đạt mục tiêu",IF(DK87&gt;=1,"Cần cố gắng","Chưa đạt")))</f>
        <v>#DIV/0!</v>
      </c>
      <c r="DM87" s="70"/>
      <c r="DN87" s="70"/>
      <c r="DO87" s="70"/>
      <c r="DP87" s="70"/>
      <c r="DQ87" s="178">
        <v>2</v>
      </c>
      <c r="DR87" s="178">
        <v>2</v>
      </c>
      <c r="DS87" s="178">
        <v>2</v>
      </c>
      <c r="DT87" s="178">
        <v>2</v>
      </c>
      <c r="DU87" s="178">
        <v>2</v>
      </c>
      <c r="DV87" s="178">
        <v>2</v>
      </c>
      <c r="DW87" s="178">
        <v>2</v>
      </c>
      <c r="DX87" s="178">
        <v>2</v>
      </c>
      <c r="DY87" s="178">
        <v>2</v>
      </c>
      <c r="DZ87" s="178">
        <v>2</v>
      </c>
      <c r="EA87" s="178">
        <v>2</v>
      </c>
      <c r="EB87" s="178">
        <v>2</v>
      </c>
      <c r="EC87" s="178">
        <v>2</v>
      </c>
      <c r="ED87" s="178">
        <v>2</v>
      </c>
      <c r="EE87" s="178">
        <v>2</v>
      </c>
      <c r="EF87" s="178">
        <v>2</v>
      </c>
      <c r="EG87" s="178">
        <v>2</v>
      </c>
      <c r="EH87" s="178">
        <v>2</v>
      </c>
      <c r="EI87" s="178">
        <v>2</v>
      </c>
      <c r="EJ87" s="178">
        <v>2</v>
      </c>
      <c r="EK87" s="178">
        <v>2</v>
      </c>
      <c r="EL87" s="178">
        <v>2</v>
      </c>
      <c r="EM87" s="178">
        <v>2</v>
      </c>
      <c r="EN87" s="178">
        <v>2</v>
      </c>
      <c r="EO87" s="178">
        <v>2</v>
      </c>
      <c r="EP87" s="178">
        <v>2</v>
      </c>
      <c r="EQ87" s="178">
        <v>2</v>
      </c>
      <c r="ER87" s="178">
        <v>2</v>
      </c>
      <c r="ES87" s="178">
        <v>2</v>
      </c>
      <c r="ET87" s="178">
        <v>2</v>
      </c>
      <c r="EU87" s="178">
        <v>2</v>
      </c>
      <c r="EV87" s="179">
        <f>COUNTIF(DM87:EU87,"2")</f>
        <v>31</v>
      </c>
      <c r="EW87" s="180">
        <f>EV87/(EV87+EX87+EZ87+FB87)</f>
        <v>1</v>
      </c>
      <c r="EX87" s="179">
        <f>COUNTIF(DM87:EU87,"1")</f>
        <v>0</v>
      </c>
      <c r="EY87" s="180">
        <f>EX87/(EV87+EX87+EZ87+FB87)</f>
        <v>0</v>
      </c>
      <c r="EZ87" s="179">
        <f>COUNTIF(DM87:EU87,"0")</f>
        <v>0</v>
      </c>
      <c r="FA87" s="180">
        <f>EZ87/(EV87+EX87+EZ87+FB87)</f>
        <v>0</v>
      </c>
      <c r="FB87" s="179">
        <f>COUNTIF(DM87:EU87,"KĐG")</f>
        <v>0</v>
      </c>
      <c r="FC87" s="180">
        <f>FB87/(EV87+EX87+EZ87+FB87)</f>
        <v>0</v>
      </c>
      <c r="FD87" s="181">
        <f>(((EV87*2)+(EX87*1)+(EZ87*0)))/(EV87+EX87+EZ87)</f>
        <v>2</v>
      </c>
      <c r="FE87" s="184" t="str">
        <f>IF(FC87&gt;=50%,"KĐG",IF(FD87&gt;=1.6,"Đạt mục tiêu",IF(FD87&gt;=1,"Cần cố gắng","Chưa đạt")))</f>
        <v>Đạt mục tiêu</v>
      </c>
      <c r="FF87" s="70"/>
      <c r="FG87" s="70"/>
      <c r="FH87" s="70"/>
      <c r="FI87" s="70"/>
      <c r="FJ87" s="70"/>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70"/>
      <c r="HA87" s="70"/>
      <c r="HB87" s="70"/>
      <c r="HC87" s="70"/>
      <c r="HD87" s="70"/>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70"/>
      <c r="IU87" s="70"/>
      <c r="IV87" s="70"/>
      <c r="IW87" s="70"/>
      <c r="IX87" s="56"/>
      <c r="IY87" s="56"/>
      <c r="IZ87" s="56"/>
      <c r="JA87" s="56"/>
      <c r="JB87" s="56"/>
      <c r="JC87" s="56"/>
      <c r="JD87" s="56"/>
      <c r="JE87" s="56"/>
      <c r="JF87" s="56"/>
      <c r="JG87" s="56"/>
      <c r="JH87" s="56"/>
      <c r="JI87" s="56"/>
      <c r="JJ87" s="56"/>
      <c r="JK87" s="56"/>
      <c r="JL87" s="56"/>
      <c r="JM87" s="56"/>
      <c r="JN87" s="56"/>
      <c r="JO87" s="56"/>
      <c r="JP87" s="56"/>
      <c r="JQ87" s="56"/>
      <c r="JR87" s="56"/>
      <c r="JS87" s="56"/>
      <c r="JT87" s="56"/>
      <c r="JU87" s="56"/>
      <c r="JV87" s="56"/>
      <c r="JW87" s="56"/>
      <c r="JX87" s="56"/>
      <c r="JY87" s="56"/>
      <c r="JZ87" s="56"/>
      <c r="KA87" s="56"/>
      <c r="KB87" s="56"/>
      <c r="KC87" s="56"/>
      <c r="KD87" s="56"/>
      <c r="KE87" s="56"/>
      <c r="KF87" s="56"/>
      <c r="KG87" s="56"/>
      <c r="KH87" s="56"/>
      <c r="KI87" s="56"/>
      <c r="KJ87" s="56"/>
      <c r="KK87" s="56"/>
      <c r="KL87" s="56"/>
      <c r="KM87" s="56"/>
      <c r="KN87" s="56"/>
      <c r="KO87" s="56"/>
      <c r="KP87" s="56"/>
      <c r="KQ87" s="56"/>
      <c r="KR87" s="56"/>
      <c r="KS87" s="56"/>
      <c r="KT87" s="56"/>
      <c r="KU87" s="56"/>
      <c r="KV87" s="56"/>
      <c r="KW87" s="56"/>
      <c r="KX87" s="56"/>
      <c r="KY87" s="56"/>
      <c r="KZ87" s="56"/>
      <c r="LA87" s="56"/>
      <c r="LB87" s="56"/>
      <c r="LC87" s="56"/>
      <c r="LD87" s="56"/>
      <c r="LE87" s="56"/>
      <c r="LF87" s="56"/>
      <c r="LG87" s="56"/>
      <c r="LH87" s="56"/>
      <c r="LI87" s="56"/>
      <c r="LJ87" s="56"/>
      <c r="LK87" s="56"/>
      <c r="LL87" s="56"/>
      <c r="LM87" s="56"/>
      <c r="LN87" s="56"/>
      <c r="LO87" s="56"/>
      <c r="LP87" s="56"/>
      <c r="LQ87" s="56"/>
      <c r="LR87" s="56"/>
      <c r="LS87" s="56"/>
      <c r="LT87" s="56"/>
      <c r="LU87" s="56"/>
      <c r="LV87" s="56"/>
      <c r="LW87" s="56"/>
      <c r="LX87" s="56"/>
      <c r="LY87" s="56"/>
      <c r="LZ87" s="56"/>
      <c r="MA87" s="56"/>
      <c r="MB87" s="56"/>
      <c r="MC87" s="56"/>
      <c r="MD87" s="56"/>
      <c r="ME87" s="56"/>
      <c r="MF87" s="56"/>
      <c r="MG87" s="56"/>
      <c r="MH87" s="56"/>
      <c r="MI87" s="56"/>
      <c r="MJ87" s="56"/>
      <c r="MK87" s="56"/>
      <c r="ML87" s="56"/>
      <c r="MM87" s="56"/>
      <c r="MN87" s="56"/>
      <c r="MO87" s="56"/>
      <c r="MP87" s="56"/>
      <c r="MQ87" s="56"/>
      <c r="MR87" s="56"/>
      <c r="MS87" s="56"/>
      <c r="MT87" s="56"/>
      <c r="MU87" s="56"/>
      <c r="MV87" s="56"/>
      <c r="MW87" s="56"/>
      <c r="MX87" s="56"/>
      <c r="MY87" s="56"/>
      <c r="MZ87" s="56"/>
      <c r="NA87" s="56"/>
      <c r="NB87" s="56"/>
      <c r="NC87" s="56"/>
      <c r="ND87" s="56"/>
      <c r="NE87" s="56"/>
      <c r="NF87" s="56"/>
      <c r="NG87" s="56"/>
      <c r="NH87" s="56"/>
      <c r="NI87" s="56"/>
      <c r="NJ87" s="56"/>
      <c r="NK87" s="56"/>
      <c r="NL87" s="56"/>
      <c r="NM87" s="56"/>
      <c r="NN87" s="56"/>
      <c r="NO87" s="56"/>
      <c r="NP87" s="56"/>
      <c r="NQ87" s="56"/>
      <c r="NR87" s="56"/>
      <c r="NS87" s="56"/>
      <c r="NT87" s="56"/>
      <c r="NU87" s="56"/>
      <c r="NV87" s="56"/>
      <c r="NW87" s="56"/>
      <c r="NX87" s="56"/>
      <c r="NY87" s="56"/>
      <c r="NZ87" s="56"/>
      <c r="OA87" s="56"/>
      <c r="OB87" s="56"/>
      <c r="OC87" s="56"/>
      <c r="OD87" s="56"/>
      <c r="OE87" s="56"/>
      <c r="OF87" s="56"/>
      <c r="OG87" s="56"/>
      <c r="OH87" s="56"/>
      <c r="OI87" s="56"/>
      <c r="OJ87" s="56"/>
      <c r="OK87" s="56"/>
      <c r="OL87" s="56"/>
      <c r="OM87" s="56"/>
      <c r="ON87" s="56"/>
      <c r="OO87" s="56"/>
      <c r="OP87" s="56"/>
      <c r="OQ87" s="56"/>
      <c r="OR87" s="56"/>
      <c r="OS87" s="56"/>
      <c r="OT87" s="56"/>
      <c r="OU87" s="56"/>
      <c r="OV87" s="56"/>
      <c r="OW87" s="56"/>
      <c r="OX87" s="56"/>
      <c r="OY87" s="56"/>
      <c r="OZ87" s="56"/>
      <c r="PA87" s="56"/>
    </row>
    <row r="88" spans="1:417" ht="65.25" customHeight="1">
      <c r="A88" s="56"/>
      <c r="B88" s="344">
        <v>121</v>
      </c>
      <c r="C88" s="344">
        <v>41</v>
      </c>
      <c r="D88" s="312" t="s">
        <v>3</v>
      </c>
      <c r="E88" s="355" t="s">
        <v>4</v>
      </c>
      <c r="F88" s="312" t="s">
        <v>135</v>
      </c>
      <c r="G88" s="319" t="s">
        <v>4</v>
      </c>
      <c r="H88" s="319"/>
      <c r="I88" s="312" t="s">
        <v>724</v>
      </c>
      <c r="J88" s="208" t="s">
        <v>1125</v>
      </c>
      <c r="K88" s="76"/>
      <c r="L88" s="234" t="s">
        <v>661</v>
      </c>
      <c r="M88" s="76" t="s">
        <v>501</v>
      </c>
      <c r="N88" s="51" t="s">
        <v>377</v>
      </c>
      <c r="O88" s="56" t="s">
        <v>350</v>
      </c>
      <c r="P88" s="56"/>
      <c r="Q88" s="56"/>
      <c r="R88" s="235" t="s">
        <v>205</v>
      </c>
      <c r="S88" s="120"/>
      <c r="T88" s="120"/>
      <c r="U88" s="120"/>
      <c r="V88" s="120"/>
      <c r="W88" s="120"/>
      <c r="X88" s="120"/>
      <c r="Y88" s="120"/>
      <c r="Z88" s="120"/>
      <c r="AA88" s="120"/>
      <c r="AB88" s="120"/>
      <c r="AC88" s="119">
        <f t="shared" si="117"/>
        <v>1</v>
      </c>
      <c r="AD88" s="299" t="s">
        <v>556</v>
      </c>
      <c r="AE88" s="299" t="s">
        <v>556</v>
      </c>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70"/>
      <c r="BU88" s="70"/>
      <c r="BV88" s="69"/>
      <c r="BW88" s="182"/>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179"/>
      <c r="DD88" s="180"/>
      <c r="DE88" s="179"/>
      <c r="DF88" s="180"/>
      <c r="DG88" s="179"/>
      <c r="DH88" s="180"/>
      <c r="DI88" s="179"/>
      <c r="DJ88" s="180"/>
      <c r="DK88" s="181"/>
      <c r="DL88" s="184"/>
      <c r="DM88" s="70"/>
      <c r="DN88" s="70"/>
      <c r="DO88" s="70"/>
      <c r="DP88" s="70"/>
      <c r="DQ88" s="178"/>
      <c r="DR88" s="178"/>
      <c r="DS88" s="178"/>
      <c r="DT88" s="178"/>
      <c r="DU88" s="178"/>
      <c r="DV88" s="178"/>
      <c r="DW88" s="178"/>
      <c r="DX88" s="178"/>
      <c r="DY88" s="178"/>
      <c r="DZ88" s="178"/>
      <c r="EA88" s="178"/>
      <c r="EB88" s="178"/>
      <c r="EC88" s="178"/>
      <c r="ED88" s="178"/>
      <c r="EE88" s="178"/>
      <c r="EF88" s="178"/>
      <c r="EG88" s="178"/>
      <c r="EH88" s="178"/>
      <c r="EI88" s="178"/>
      <c r="EJ88" s="178"/>
      <c r="EK88" s="178"/>
      <c r="EL88" s="178"/>
      <c r="EM88" s="178"/>
      <c r="EN88" s="178"/>
      <c r="EO88" s="178"/>
      <c r="EP88" s="178"/>
      <c r="EQ88" s="178"/>
      <c r="ER88" s="178"/>
      <c r="ES88" s="178"/>
      <c r="ET88" s="178"/>
      <c r="EU88" s="178"/>
      <c r="EV88" s="179"/>
      <c r="EW88" s="180"/>
      <c r="EX88" s="179"/>
      <c r="EY88" s="180"/>
      <c r="EZ88" s="179"/>
      <c r="FA88" s="180"/>
      <c r="FB88" s="179"/>
      <c r="FC88" s="180"/>
      <c r="FD88" s="181"/>
      <c r="FE88" s="184"/>
      <c r="FF88" s="70"/>
      <c r="FG88" s="70"/>
      <c r="FH88" s="70"/>
      <c r="FI88" s="70"/>
      <c r="FJ88" s="70"/>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70"/>
      <c r="HA88" s="70"/>
      <c r="HB88" s="70"/>
      <c r="HC88" s="70"/>
      <c r="HD88" s="70"/>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c r="IS88" s="56"/>
      <c r="IT88" s="70"/>
      <c r="IU88" s="70"/>
      <c r="IV88" s="70"/>
      <c r="IW88" s="70"/>
      <c r="IX88" s="56"/>
      <c r="IY88" s="56"/>
      <c r="IZ88" s="56"/>
      <c r="JA88" s="56"/>
      <c r="JB88" s="56"/>
      <c r="JC88" s="56"/>
      <c r="JD88" s="56"/>
      <c r="JE88" s="56"/>
      <c r="JF88" s="56"/>
      <c r="JG88" s="56"/>
      <c r="JH88" s="56"/>
      <c r="JI88" s="56"/>
      <c r="JJ88" s="56"/>
      <c r="JK88" s="56"/>
      <c r="JL88" s="56"/>
      <c r="JM88" s="56"/>
      <c r="JN88" s="56"/>
      <c r="JO88" s="56"/>
      <c r="JP88" s="56"/>
      <c r="JQ88" s="56"/>
      <c r="JR88" s="56"/>
      <c r="JS88" s="56"/>
      <c r="JT88" s="56"/>
      <c r="JU88" s="56"/>
      <c r="JV88" s="56"/>
      <c r="JW88" s="56"/>
      <c r="JX88" s="56"/>
      <c r="JY88" s="56"/>
      <c r="JZ88" s="56"/>
      <c r="KA88" s="56"/>
      <c r="KB88" s="56"/>
      <c r="KC88" s="56"/>
      <c r="KD88" s="56"/>
      <c r="KE88" s="56"/>
      <c r="KF88" s="56"/>
      <c r="KG88" s="56"/>
      <c r="KH88" s="56"/>
      <c r="KI88" s="56"/>
      <c r="KJ88" s="56"/>
      <c r="KK88" s="56"/>
      <c r="KL88" s="56"/>
      <c r="KM88" s="56"/>
      <c r="KN88" s="56"/>
      <c r="KO88" s="56"/>
      <c r="KP88" s="56"/>
      <c r="KQ88" s="56"/>
      <c r="KR88" s="56"/>
      <c r="KS88" s="56"/>
      <c r="KT88" s="56"/>
      <c r="KU88" s="56"/>
      <c r="KV88" s="56"/>
      <c r="KW88" s="56"/>
      <c r="KX88" s="56"/>
      <c r="KY88" s="56"/>
      <c r="KZ88" s="56"/>
      <c r="LA88" s="56"/>
      <c r="LB88" s="56"/>
      <c r="LC88" s="56"/>
      <c r="LD88" s="56"/>
      <c r="LE88" s="56"/>
      <c r="LF88" s="56"/>
      <c r="LG88" s="56"/>
      <c r="LH88" s="56"/>
      <c r="LI88" s="56"/>
      <c r="LJ88" s="56"/>
      <c r="LK88" s="56"/>
      <c r="LL88" s="56"/>
      <c r="LM88" s="56"/>
      <c r="LN88" s="56"/>
      <c r="LO88" s="56"/>
      <c r="LP88" s="56"/>
      <c r="LQ88" s="56"/>
      <c r="LR88" s="56"/>
      <c r="LS88" s="56"/>
      <c r="LT88" s="56"/>
      <c r="LU88" s="56"/>
      <c r="LV88" s="56"/>
      <c r="LW88" s="56"/>
      <c r="LX88" s="56"/>
      <c r="LY88" s="56"/>
      <c r="LZ88" s="56"/>
      <c r="MA88" s="56"/>
      <c r="MB88" s="56"/>
      <c r="MC88" s="56"/>
      <c r="MD88" s="56"/>
      <c r="ME88" s="56"/>
      <c r="MF88" s="56"/>
      <c r="MG88" s="56"/>
      <c r="MH88" s="56"/>
      <c r="MI88" s="56"/>
      <c r="MJ88" s="56"/>
      <c r="MK88" s="56"/>
      <c r="ML88" s="56"/>
      <c r="MM88" s="56"/>
      <c r="MN88" s="56"/>
      <c r="MO88" s="56"/>
      <c r="MP88" s="56"/>
      <c r="MQ88" s="56"/>
      <c r="MR88" s="56"/>
      <c r="MS88" s="56"/>
      <c r="MT88" s="56"/>
      <c r="MU88" s="56"/>
      <c r="MV88" s="56"/>
      <c r="MW88" s="56"/>
      <c r="MX88" s="56"/>
      <c r="MY88" s="56"/>
      <c r="MZ88" s="56"/>
      <c r="NA88" s="56"/>
      <c r="NB88" s="56"/>
      <c r="NC88" s="56"/>
      <c r="ND88" s="56"/>
      <c r="NE88" s="56"/>
      <c r="NF88" s="56"/>
      <c r="NG88" s="56"/>
      <c r="NH88" s="56"/>
      <c r="NI88" s="56"/>
      <c r="NJ88" s="56"/>
      <c r="NK88" s="56"/>
      <c r="NL88" s="56"/>
      <c r="NM88" s="56"/>
      <c r="NN88" s="56"/>
      <c r="NO88" s="56"/>
      <c r="NP88" s="56"/>
      <c r="NQ88" s="56"/>
      <c r="NR88" s="56"/>
      <c r="NS88" s="56"/>
      <c r="NT88" s="56"/>
      <c r="NU88" s="56"/>
      <c r="NV88" s="56"/>
      <c r="NW88" s="56"/>
      <c r="NX88" s="56"/>
      <c r="NY88" s="56"/>
      <c r="NZ88" s="56"/>
      <c r="OA88" s="56"/>
      <c r="OB88" s="56"/>
      <c r="OC88" s="56"/>
      <c r="OD88" s="56"/>
      <c r="OE88" s="56"/>
      <c r="OF88" s="56"/>
      <c r="OG88" s="56"/>
      <c r="OH88" s="56"/>
      <c r="OI88" s="56"/>
      <c r="OJ88" s="56"/>
      <c r="OK88" s="56"/>
      <c r="OL88" s="56"/>
      <c r="OM88" s="56"/>
      <c r="ON88" s="56"/>
      <c r="OO88" s="56"/>
      <c r="OP88" s="56"/>
      <c r="OQ88" s="56"/>
      <c r="OR88" s="56"/>
      <c r="OS88" s="56"/>
      <c r="OT88" s="56"/>
      <c r="OU88" s="56"/>
      <c r="OV88" s="56"/>
      <c r="OW88" s="56"/>
      <c r="OX88" s="56"/>
      <c r="OY88" s="56"/>
      <c r="OZ88" s="56"/>
      <c r="PA88" s="2"/>
    </row>
    <row r="89" spans="1:417" s="116" customFormat="1" ht="63" hidden="1" customHeight="1">
      <c r="A89" s="56"/>
      <c r="B89" s="357"/>
      <c r="C89" s="357"/>
      <c r="D89" s="313"/>
      <c r="E89" s="356"/>
      <c r="F89" s="313"/>
      <c r="G89" s="327"/>
      <c r="H89" s="356"/>
      <c r="I89" s="313"/>
      <c r="J89" s="126" t="s">
        <v>1125</v>
      </c>
      <c r="K89" s="123"/>
      <c r="L89" s="183" t="s">
        <v>661</v>
      </c>
      <c r="M89" s="123" t="s">
        <v>501</v>
      </c>
      <c r="N89" s="51" t="s">
        <v>377</v>
      </c>
      <c r="O89" s="56" t="s">
        <v>350</v>
      </c>
      <c r="P89" s="310" t="s">
        <v>205</v>
      </c>
      <c r="Q89" s="310"/>
      <c r="R89" s="120"/>
      <c r="S89" s="120" t="s">
        <v>205</v>
      </c>
      <c r="T89" s="120"/>
      <c r="U89" s="120"/>
      <c r="V89" s="120"/>
      <c r="W89" s="120"/>
      <c r="X89" s="56"/>
      <c r="Y89" s="120"/>
      <c r="Z89" s="120"/>
      <c r="AA89" s="120"/>
      <c r="AB89" s="120"/>
      <c r="AC89" s="119">
        <f t="shared" si="117"/>
        <v>1</v>
      </c>
      <c r="AD89" s="229"/>
      <c r="AE89" s="229"/>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70"/>
      <c r="BU89" s="70"/>
      <c r="BV89" s="72"/>
      <c r="BW89" s="72"/>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179"/>
      <c r="DD89" s="180"/>
      <c r="DE89" s="179"/>
      <c r="DF89" s="180"/>
      <c r="DG89" s="179"/>
      <c r="DH89" s="180"/>
      <c r="DI89" s="179"/>
      <c r="DJ89" s="180" t="e">
        <f>DI89/(DC89+DE89+DG89+DI89)</f>
        <v>#DIV/0!</v>
      </c>
      <c r="DK89" s="181" t="e">
        <f>(((DC89*2)+(DE89*1)+(DG89*0)))/(DC89+DE89+DG89)</f>
        <v>#DIV/0!</v>
      </c>
      <c r="DL89" s="184" t="e">
        <f>IF(DJ89&gt;=50%,"KĐG",IF(DK89&gt;=1.6,"Đạt mục tiêu",IF(DK89&gt;=1,"Cần cố gắng","Chưa đạt")))</f>
        <v>#DIV/0!</v>
      </c>
      <c r="DM89" s="70"/>
      <c r="DN89" s="70"/>
      <c r="DO89" s="70"/>
      <c r="DP89" s="70"/>
      <c r="DQ89" s="178">
        <v>2</v>
      </c>
      <c r="DR89" s="178">
        <v>2</v>
      </c>
      <c r="DS89" s="178">
        <v>2</v>
      </c>
      <c r="DT89" s="178">
        <v>2</v>
      </c>
      <c r="DU89" s="178">
        <v>2</v>
      </c>
      <c r="DV89" s="178">
        <v>2</v>
      </c>
      <c r="DW89" s="178">
        <v>2</v>
      </c>
      <c r="DX89" s="178">
        <v>2</v>
      </c>
      <c r="DY89" s="178">
        <v>2</v>
      </c>
      <c r="DZ89" s="178">
        <v>2</v>
      </c>
      <c r="EA89" s="178">
        <v>2</v>
      </c>
      <c r="EB89" s="178">
        <v>2</v>
      </c>
      <c r="EC89" s="178">
        <v>2</v>
      </c>
      <c r="ED89" s="178">
        <v>2</v>
      </c>
      <c r="EE89" s="178">
        <v>2</v>
      </c>
      <c r="EF89" s="178">
        <v>2</v>
      </c>
      <c r="EG89" s="178">
        <v>2</v>
      </c>
      <c r="EH89" s="178">
        <v>2</v>
      </c>
      <c r="EI89" s="178">
        <v>2</v>
      </c>
      <c r="EJ89" s="178">
        <v>2</v>
      </c>
      <c r="EK89" s="178">
        <v>2</v>
      </c>
      <c r="EL89" s="178">
        <v>2</v>
      </c>
      <c r="EM89" s="178">
        <v>2</v>
      </c>
      <c r="EN89" s="178">
        <v>2</v>
      </c>
      <c r="EO89" s="178">
        <v>2</v>
      </c>
      <c r="EP89" s="178">
        <v>2</v>
      </c>
      <c r="EQ89" s="178">
        <v>2</v>
      </c>
      <c r="ER89" s="178">
        <v>2</v>
      </c>
      <c r="ES89" s="178">
        <v>2</v>
      </c>
      <c r="ET89" s="178">
        <v>2</v>
      </c>
      <c r="EU89" s="178">
        <v>2</v>
      </c>
      <c r="EV89" s="56"/>
      <c r="EW89" s="56"/>
      <c r="EX89" s="56"/>
      <c r="EY89" s="56"/>
      <c r="EZ89" s="56"/>
      <c r="FA89" s="56"/>
      <c r="FB89" s="56"/>
      <c r="FC89" s="56"/>
      <c r="FD89" s="56"/>
      <c r="FE89" s="56"/>
      <c r="FF89" s="70"/>
      <c r="FG89" s="70"/>
      <c r="FH89" s="70"/>
      <c r="FI89" s="70"/>
      <c r="FJ89" s="70"/>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70"/>
      <c r="HA89" s="70"/>
      <c r="HB89" s="70"/>
      <c r="HC89" s="70"/>
      <c r="HD89" s="70"/>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179"/>
      <c r="IJ89" s="180"/>
      <c r="IK89" s="179"/>
      <c r="IL89" s="180"/>
      <c r="IM89" s="179"/>
      <c r="IN89" s="180"/>
      <c r="IO89" s="179"/>
      <c r="IP89" s="180"/>
      <c r="IQ89" s="181"/>
      <c r="IR89" s="185"/>
      <c r="IS89" s="185"/>
      <c r="IT89" s="70"/>
      <c r="IU89" s="70"/>
      <c r="IV89" s="70"/>
      <c r="IW89" s="70"/>
      <c r="IX89" s="56"/>
      <c r="IY89" s="56"/>
      <c r="IZ89" s="56"/>
      <c r="JA89" s="56"/>
      <c r="JB89" s="56"/>
      <c r="JC89" s="56"/>
      <c r="JD89" s="56"/>
      <c r="JE89" s="56"/>
      <c r="JF89" s="56"/>
      <c r="JG89" s="56"/>
      <c r="JH89" s="56"/>
      <c r="JI89" s="56"/>
      <c r="JJ89" s="56"/>
      <c r="JK89" s="56"/>
      <c r="JL89" s="56"/>
      <c r="JM89" s="56"/>
      <c r="JN89" s="56"/>
      <c r="JO89" s="56"/>
      <c r="JP89" s="56"/>
      <c r="JQ89" s="56"/>
      <c r="JR89" s="56"/>
      <c r="JS89" s="56"/>
      <c r="JT89" s="56"/>
      <c r="JU89" s="56"/>
      <c r="JV89" s="56"/>
      <c r="JW89" s="56"/>
      <c r="JX89" s="56"/>
      <c r="JY89" s="56"/>
      <c r="JZ89" s="56"/>
      <c r="KA89" s="56"/>
      <c r="KB89" s="56"/>
      <c r="KC89" s="56"/>
      <c r="KD89" s="56"/>
      <c r="KE89" s="56"/>
      <c r="KF89" s="56"/>
      <c r="KG89" s="56"/>
      <c r="KH89" s="56"/>
      <c r="KI89" s="56"/>
      <c r="KJ89" s="56"/>
      <c r="KK89" s="56"/>
      <c r="KL89" s="56"/>
      <c r="KM89" s="56"/>
      <c r="KN89" s="56"/>
      <c r="KO89" s="56"/>
      <c r="KP89" s="56"/>
      <c r="KQ89" s="56"/>
      <c r="KR89" s="56"/>
      <c r="KS89" s="56"/>
      <c r="KT89" s="56"/>
      <c r="KU89" s="56"/>
      <c r="KV89" s="56"/>
      <c r="KW89" s="56"/>
      <c r="KX89" s="56"/>
      <c r="KY89" s="56"/>
      <c r="KZ89" s="56"/>
      <c r="LA89" s="56"/>
      <c r="LB89" s="56"/>
      <c r="LC89" s="56"/>
      <c r="LD89" s="56"/>
      <c r="LE89" s="56"/>
      <c r="LF89" s="56"/>
      <c r="LG89" s="56"/>
      <c r="LH89" s="56"/>
      <c r="LI89" s="56"/>
      <c r="LJ89" s="56"/>
      <c r="LK89" s="56"/>
      <c r="LL89" s="56"/>
      <c r="LM89" s="56"/>
      <c r="LN89" s="56"/>
      <c r="LO89" s="56"/>
      <c r="LP89" s="56"/>
      <c r="LQ89" s="56"/>
      <c r="LR89" s="56"/>
      <c r="LS89" s="56"/>
      <c r="LT89" s="56"/>
      <c r="LU89" s="56"/>
      <c r="LV89" s="56"/>
      <c r="LW89" s="56"/>
      <c r="LX89" s="56"/>
      <c r="LY89" s="56"/>
      <c r="LZ89" s="56"/>
      <c r="MA89" s="56"/>
      <c r="MB89" s="56"/>
      <c r="MC89" s="56"/>
      <c r="MD89" s="56"/>
      <c r="ME89" s="56"/>
      <c r="MF89" s="56"/>
      <c r="MG89" s="56"/>
      <c r="MH89" s="56"/>
      <c r="MI89" s="56"/>
      <c r="MJ89" s="56"/>
      <c r="MK89" s="56"/>
      <c r="ML89" s="56"/>
      <c r="MM89" s="56"/>
      <c r="MN89" s="56"/>
      <c r="MO89" s="56"/>
      <c r="MP89" s="56"/>
      <c r="MQ89" s="56"/>
      <c r="MR89" s="56"/>
      <c r="MS89" s="56"/>
      <c r="MT89" s="56"/>
      <c r="MU89" s="56"/>
      <c r="MV89" s="56"/>
      <c r="MW89" s="56"/>
      <c r="MX89" s="56"/>
      <c r="MY89" s="56"/>
      <c r="MZ89" s="56"/>
      <c r="NA89" s="56"/>
      <c r="NB89" s="56"/>
      <c r="NC89" s="56"/>
      <c r="ND89" s="56"/>
      <c r="NE89" s="56"/>
      <c r="NF89" s="56"/>
      <c r="NG89" s="56"/>
      <c r="NH89" s="56"/>
      <c r="NI89" s="56"/>
      <c r="NJ89" s="56"/>
      <c r="NK89" s="56"/>
      <c r="NL89" s="56"/>
      <c r="NM89" s="56"/>
      <c r="NN89" s="56"/>
      <c r="NO89" s="56"/>
      <c r="NP89" s="56"/>
      <c r="NQ89" s="56"/>
      <c r="NR89" s="56"/>
      <c r="NS89" s="56"/>
      <c r="NT89" s="56"/>
      <c r="NU89" s="56"/>
      <c r="NV89" s="56"/>
      <c r="NW89" s="56"/>
      <c r="NX89" s="56"/>
      <c r="NY89" s="56"/>
      <c r="NZ89" s="56"/>
      <c r="OA89" s="56"/>
      <c r="OB89" s="56"/>
      <c r="OC89" s="56"/>
      <c r="OD89" s="56"/>
      <c r="OE89" s="56"/>
      <c r="OF89" s="56"/>
      <c r="OG89" s="56"/>
      <c r="OH89" s="56"/>
      <c r="OI89" s="56"/>
      <c r="OJ89" s="56"/>
      <c r="OK89" s="56"/>
      <c r="OL89" s="56"/>
      <c r="OM89" s="56"/>
      <c r="ON89" s="56"/>
      <c r="OO89" s="56"/>
      <c r="OP89" s="56"/>
      <c r="OQ89" s="56"/>
      <c r="OR89" s="56"/>
      <c r="OS89" s="56"/>
      <c r="OT89" s="56"/>
      <c r="OU89" s="56"/>
      <c r="OV89" s="56"/>
      <c r="OW89" s="56"/>
      <c r="OX89" s="56"/>
      <c r="OY89" s="56"/>
      <c r="OZ89" s="56"/>
      <c r="PA89" s="56"/>
    </row>
    <row r="90" spans="1:417" s="116" customFormat="1" ht="63" hidden="1" customHeight="1">
      <c r="A90" s="56"/>
      <c r="B90" s="357"/>
      <c r="C90" s="357"/>
      <c r="D90" s="313"/>
      <c r="E90" s="356"/>
      <c r="F90" s="313"/>
      <c r="G90" s="327"/>
      <c r="H90" s="356"/>
      <c r="I90" s="313"/>
      <c r="J90" s="126" t="s">
        <v>1125</v>
      </c>
      <c r="K90" s="123"/>
      <c r="L90" s="183" t="s">
        <v>661</v>
      </c>
      <c r="M90" s="123" t="s">
        <v>501</v>
      </c>
      <c r="N90" s="51" t="s">
        <v>377</v>
      </c>
      <c r="O90" s="56" t="s">
        <v>350</v>
      </c>
      <c r="P90" s="310"/>
      <c r="Q90" s="310"/>
      <c r="R90" s="120"/>
      <c r="S90" s="120"/>
      <c r="T90" s="120" t="s">
        <v>205</v>
      </c>
      <c r="U90" s="120"/>
      <c r="V90" s="120"/>
      <c r="W90" s="120"/>
      <c r="X90" s="56"/>
      <c r="Y90" s="120"/>
      <c r="Z90" s="120"/>
      <c r="AA90" s="120"/>
      <c r="AB90" s="120"/>
      <c r="AC90" s="119">
        <f t="shared" si="117"/>
        <v>1</v>
      </c>
      <c r="AD90" s="229"/>
      <c r="AE90" s="229"/>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70"/>
      <c r="BU90" s="70"/>
      <c r="BV90" s="70"/>
      <c r="BW90" s="70"/>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72" t="s">
        <v>555</v>
      </c>
      <c r="DN90" s="72" t="s">
        <v>555</v>
      </c>
      <c r="DO90" s="72" t="s">
        <v>555</v>
      </c>
      <c r="DP90" s="72" t="s">
        <v>555</v>
      </c>
      <c r="DQ90" s="178">
        <v>2</v>
      </c>
      <c r="DR90" s="178">
        <v>2</v>
      </c>
      <c r="DS90" s="178">
        <v>1</v>
      </c>
      <c r="DT90" s="178">
        <v>2</v>
      </c>
      <c r="DU90" s="178">
        <v>1</v>
      </c>
      <c r="DV90" s="178">
        <v>2</v>
      </c>
      <c r="DW90" s="178">
        <v>2</v>
      </c>
      <c r="DX90" s="178">
        <v>2</v>
      </c>
      <c r="DY90" s="178">
        <v>2</v>
      </c>
      <c r="DZ90" s="178">
        <v>2</v>
      </c>
      <c r="EA90" s="178">
        <v>2</v>
      </c>
      <c r="EB90" s="178">
        <v>2</v>
      </c>
      <c r="EC90" s="178">
        <v>2</v>
      </c>
      <c r="ED90" s="178">
        <v>2</v>
      </c>
      <c r="EE90" s="178">
        <v>2</v>
      </c>
      <c r="EF90" s="178">
        <v>2</v>
      </c>
      <c r="EG90" s="178">
        <v>2</v>
      </c>
      <c r="EH90" s="178">
        <v>2</v>
      </c>
      <c r="EI90" s="178">
        <v>2</v>
      </c>
      <c r="EJ90" s="178">
        <v>2</v>
      </c>
      <c r="EK90" s="178">
        <v>2</v>
      </c>
      <c r="EL90" s="178">
        <v>2</v>
      </c>
      <c r="EM90" s="178">
        <v>2</v>
      </c>
      <c r="EN90" s="178">
        <v>2</v>
      </c>
      <c r="EO90" s="178">
        <v>2</v>
      </c>
      <c r="EP90" s="178">
        <v>2</v>
      </c>
      <c r="EQ90" s="178">
        <v>1</v>
      </c>
      <c r="ER90" s="178">
        <v>2</v>
      </c>
      <c r="ES90" s="178">
        <v>2</v>
      </c>
      <c r="ET90" s="178">
        <v>2</v>
      </c>
      <c r="EU90" s="178">
        <v>1</v>
      </c>
      <c r="EV90" s="179">
        <f>COUNTIF(DM90:EU90,"2")</f>
        <v>27</v>
      </c>
      <c r="EW90" s="180">
        <f>EV90/(EV90+EX90+EZ90+FB90)</f>
        <v>0.87096774193548387</v>
      </c>
      <c r="EX90" s="179">
        <f>COUNTIF(DM90:EU90,"1")</f>
        <v>4</v>
      </c>
      <c r="EY90" s="180">
        <f>EX90/(EV90+EX90+EZ90+FB90)</f>
        <v>0.12903225806451613</v>
      </c>
      <c r="EZ90" s="179">
        <f>COUNTIF(DM90:EU90,"0")</f>
        <v>0</v>
      </c>
      <c r="FA90" s="180">
        <f>EZ90/(EV90+EX90+EZ90+FB90)</f>
        <v>0</v>
      </c>
      <c r="FB90" s="179">
        <f>COUNTIF(DM90:EU90,"KĐG")</f>
        <v>0</v>
      </c>
      <c r="FC90" s="180">
        <f>FB90/(EV90+EX90+EZ90+FB90)</f>
        <v>0</v>
      </c>
      <c r="FD90" s="181">
        <f>(((EV90*2)+(EX90*1)+(EZ90*0)))/(EV90+EX90+EZ90)</f>
        <v>1.8709677419354838</v>
      </c>
      <c r="FE90" s="184" t="str">
        <f>IF(FC90&gt;=50%,"KĐG",IF(FD90&gt;=1.6,"Đạt mục tiêu",IF(FD90&gt;=1,"Cần cố gắng","Chưa đạt")))</f>
        <v>Đạt mục tiêu</v>
      </c>
      <c r="FF90" s="70"/>
      <c r="FG90" s="70"/>
      <c r="FH90" s="70"/>
      <c r="FI90" s="70"/>
      <c r="FJ90" s="70"/>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70"/>
      <c r="HA90" s="70"/>
      <c r="HB90" s="70"/>
      <c r="HC90" s="70"/>
      <c r="HD90" s="70"/>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179"/>
      <c r="IJ90" s="180"/>
      <c r="IK90" s="179"/>
      <c r="IL90" s="180"/>
      <c r="IM90" s="179"/>
      <c r="IN90" s="180"/>
      <c r="IO90" s="179"/>
      <c r="IP90" s="180"/>
      <c r="IQ90" s="181"/>
      <c r="IR90" s="185"/>
      <c r="IS90" s="185"/>
      <c r="IT90" s="70"/>
      <c r="IU90" s="70"/>
      <c r="IV90" s="70"/>
      <c r="IW90" s="70"/>
      <c r="IX90" s="56"/>
      <c r="IY90" s="56"/>
      <c r="IZ90" s="56"/>
      <c r="JA90" s="56"/>
      <c r="JB90" s="56"/>
      <c r="JC90" s="56"/>
      <c r="JD90" s="56"/>
      <c r="JE90" s="56"/>
      <c r="JF90" s="56"/>
      <c r="JG90" s="56"/>
      <c r="JH90" s="56"/>
      <c r="JI90" s="56"/>
      <c r="JJ90" s="56"/>
      <c r="JK90" s="56"/>
      <c r="JL90" s="56"/>
      <c r="JM90" s="56"/>
      <c r="JN90" s="56"/>
      <c r="JO90" s="56"/>
      <c r="JP90" s="56"/>
      <c r="JQ90" s="56"/>
      <c r="JR90" s="56"/>
      <c r="JS90" s="56"/>
      <c r="JT90" s="56"/>
      <c r="JU90" s="56"/>
      <c r="JV90" s="56"/>
      <c r="JW90" s="56"/>
      <c r="JX90" s="56"/>
      <c r="JY90" s="56"/>
      <c r="JZ90" s="56"/>
      <c r="KA90" s="56"/>
      <c r="KB90" s="56"/>
      <c r="KC90" s="56"/>
      <c r="KD90" s="56"/>
      <c r="KE90" s="56"/>
      <c r="KF90" s="56"/>
      <c r="KG90" s="56"/>
      <c r="KH90" s="56"/>
      <c r="KI90" s="56"/>
      <c r="KJ90" s="56"/>
      <c r="KK90" s="56"/>
      <c r="KL90" s="56"/>
      <c r="KM90" s="56"/>
      <c r="KN90" s="56"/>
      <c r="KO90" s="56"/>
      <c r="KP90" s="56"/>
      <c r="KQ90" s="56"/>
      <c r="KR90" s="56"/>
      <c r="KS90" s="56"/>
      <c r="KT90" s="56"/>
      <c r="KU90" s="56"/>
      <c r="KV90" s="56"/>
      <c r="KW90" s="56"/>
      <c r="KX90" s="56"/>
      <c r="KY90" s="56"/>
      <c r="KZ90" s="56"/>
      <c r="LA90" s="56"/>
      <c r="LB90" s="56"/>
      <c r="LC90" s="56"/>
      <c r="LD90" s="56"/>
      <c r="LE90" s="56"/>
      <c r="LF90" s="56"/>
      <c r="LG90" s="56"/>
      <c r="LH90" s="56"/>
      <c r="LI90" s="56"/>
      <c r="LJ90" s="56"/>
      <c r="LK90" s="56"/>
      <c r="LL90" s="56"/>
      <c r="LM90" s="56"/>
      <c r="LN90" s="56"/>
      <c r="LO90" s="56"/>
      <c r="LP90" s="56"/>
      <c r="LQ90" s="56"/>
      <c r="LR90" s="56"/>
      <c r="LS90" s="56"/>
      <c r="LT90" s="56"/>
      <c r="LU90" s="56"/>
      <c r="LV90" s="56"/>
      <c r="LW90" s="56"/>
      <c r="LX90" s="56"/>
      <c r="LY90" s="56"/>
      <c r="LZ90" s="56"/>
      <c r="MA90" s="56"/>
      <c r="MB90" s="56"/>
      <c r="MC90" s="56"/>
      <c r="MD90" s="56"/>
      <c r="ME90" s="56"/>
      <c r="MF90" s="56"/>
      <c r="MG90" s="56"/>
      <c r="MH90" s="56"/>
      <c r="MI90" s="56"/>
      <c r="MJ90" s="56"/>
      <c r="MK90" s="56"/>
      <c r="ML90" s="56"/>
      <c r="MM90" s="56"/>
      <c r="MN90" s="56"/>
      <c r="MO90" s="56"/>
      <c r="MP90" s="56"/>
      <c r="MQ90" s="56"/>
      <c r="MR90" s="56"/>
      <c r="MS90" s="56"/>
      <c r="MT90" s="56"/>
      <c r="MU90" s="56"/>
      <c r="MV90" s="56"/>
      <c r="MW90" s="56"/>
      <c r="MX90" s="56"/>
      <c r="MY90" s="56"/>
      <c r="MZ90" s="56"/>
      <c r="NA90" s="56"/>
      <c r="NB90" s="56"/>
      <c r="NC90" s="56"/>
      <c r="ND90" s="56"/>
      <c r="NE90" s="56"/>
      <c r="NF90" s="56"/>
      <c r="NG90" s="56"/>
      <c r="NH90" s="56"/>
      <c r="NI90" s="56"/>
      <c r="NJ90" s="56"/>
      <c r="NK90" s="56"/>
      <c r="NL90" s="56"/>
      <c r="NM90" s="56"/>
      <c r="NN90" s="56"/>
      <c r="NO90" s="56"/>
      <c r="NP90" s="56"/>
      <c r="NQ90" s="56"/>
      <c r="NR90" s="56"/>
      <c r="NS90" s="56"/>
      <c r="NT90" s="56"/>
      <c r="NU90" s="56"/>
      <c r="NV90" s="56"/>
      <c r="NW90" s="56"/>
      <c r="NX90" s="56"/>
      <c r="NY90" s="56"/>
      <c r="NZ90" s="56"/>
      <c r="OA90" s="56"/>
      <c r="OB90" s="56"/>
      <c r="OC90" s="56"/>
      <c r="OD90" s="56"/>
      <c r="OE90" s="56"/>
      <c r="OF90" s="56"/>
      <c r="OG90" s="56"/>
      <c r="OH90" s="56"/>
      <c r="OI90" s="56"/>
      <c r="OJ90" s="56"/>
      <c r="OK90" s="56"/>
      <c r="OL90" s="56"/>
      <c r="OM90" s="56"/>
      <c r="ON90" s="56"/>
      <c r="OO90" s="56"/>
      <c r="OP90" s="56"/>
      <c r="OQ90" s="56"/>
      <c r="OR90" s="56"/>
      <c r="OS90" s="56"/>
      <c r="OT90" s="56"/>
      <c r="OU90" s="56"/>
      <c r="OV90" s="56"/>
      <c r="OW90" s="56"/>
      <c r="OX90" s="56"/>
      <c r="OY90" s="56"/>
      <c r="OZ90" s="56"/>
      <c r="PA90" s="56"/>
    </row>
    <row r="91" spans="1:417" s="116" customFormat="1" ht="63" hidden="1" customHeight="1">
      <c r="A91" s="56"/>
      <c r="B91" s="357"/>
      <c r="C91" s="357"/>
      <c r="D91" s="313"/>
      <c r="E91" s="356"/>
      <c r="F91" s="313"/>
      <c r="G91" s="327"/>
      <c r="H91" s="356"/>
      <c r="I91" s="313"/>
      <c r="J91" s="126" t="s">
        <v>1125</v>
      </c>
      <c r="K91" s="123"/>
      <c r="L91" s="183" t="s">
        <v>661</v>
      </c>
      <c r="M91" s="123" t="s">
        <v>501</v>
      </c>
      <c r="N91" s="51" t="s">
        <v>377</v>
      </c>
      <c r="O91" s="56" t="s">
        <v>350</v>
      </c>
      <c r="P91" s="310"/>
      <c r="Q91" s="310"/>
      <c r="R91" s="120"/>
      <c r="S91" s="120"/>
      <c r="T91" s="120"/>
      <c r="U91" s="120" t="s">
        <v>205</v>
      </c>
      <c r="V91" s="120"/>
      <c r="W91" s="120"/>
      <c r="X91" s="56"/>
      <c r="Y91" s="120"/>
      <c r="Z91" s="120"/>
      <c r="AA91" s="120"/>
      <c r="AB91" s="120"/>
      <c r="AC91" s="119">
        <f t="shared" si="117"/>
        <v>1</v>
      </c>
      <c r="AD91" s="229"/>
      <c r="AE91" s="229"/>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70"/>
      <c r="BU91" s="70"/>
      <c r="BV91" s="70"/>
      <c r="BW91" s="70"/>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70"/>
      <c r="DN91" s="70"/>
      <c r="DO91" s="70"/>
      <c r="DP91" s="70"/>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72" t="s">
        <v>555</v>
      </c>
      <c r="FG91" s="72" t="s">
        <v>555</v>
      </c>
      <c r="FH91" s="72" t="s">
        <v>555</v>
      </c>
      <c r="FI91" s="72" t="s">
        <v>555</v>
      </c>
      <c r="FJ91" s="72" t="s">
        <v>555</v>
      </c>
      <c r="FK91" s="70" t="s">
        <v>464</v>
      </c>
      <c r="FL91" s="70" t="s">
        <v>464</v>
      </c>
      <c r="FM91" s="70" t="s">
        <v>464</v>
      </c>
      <c r="FN91" s="70" t="s">
        <v>1025</v>
      </c>
      <c r="FO91" s="70" t="s">
        <v>464</v>
      </c>
      <c r="FP91" s="70" t="s">
        <v>464</v>
      </c>
      <c r="FQ91" s="70" t="s">
        <v>464</v>
      </c>
      <c r="FR91" s="70" t="s">
        <v>464</v>
      </c>
      <c r="FS91" s="70" t="s">
        <v>464</v>
      </c>
      <c r="FT91" s="70" t="s">
        <v>464</v>
      </c>
      <c r="FU91" s="70" t="s">
        <v>464</v>
      </c>
      <c r="FV91" s="70" t="s">
        <v>464</v>
      </c>
      <c r="FW91" s="70" t="s">
        <v>464</v>
      </c>
      <c r="FX91" s="70" t="s">
        <v>464</v>
      </c>
      <c r="FY91" s="70" t="s">
        <v>464</v>
      </c>
      <c r="FZ91" s="70" t="s">
        <v>464</v>
      </c>
      <c r="GA91" s="70" t="s">
        <v>464</v>
      </c>
      <c r="GB91" s="70" t="s">
        <v>464</v>
      </c>
      <c r="GC91" s="70" t="s">
        <v>464</v>
      </c>
      <c r="GD91" s="70" t="s">
        <v>464</v>
      </c>
      <c r="GE91" s="70" t="s">
        <v>464</v>
      </c>
      <c r="GF91" s="70" t="s">
        <v>464</v>
      </c>
      <c r="GG91" s="70" t="s">
        <v>464</v>
      </c>
      <c r="GH91" s="70" t="s">
        <v>1025</v>
      </c>
      <c r="GI91" s="70" t="s">
        <v>464</v>
      </c>
      <c r="GJ91" s="70" t="s">
        <v>464</v>
      </c>
      <c r="GK91" s="70" t="s">
        <v>464</v>
      </c>
      <c r="GL91" s="70" t="s">
        <v>464</v>
      </c>
      <c r="GM91" s="70" t="s">
        <v>464</v>
      </c>
      <c r="GN91" s="70" t="s">
        <v>464</v>
      </c>
      <c r="GO91" s="70" t="s">
        <v>464</v>
      </c>
      <c r="GP91" s="179">
        <f>COUNTIF(FA91:GO91,"2")</f>
        <v>29</v>
      </c>
      <c r="GQ91" s="180">
        <f t="shared" ref="GQ91" si="118">GP91/(GP91+GR91+GT91+GV91)</f>
        <v>0.93548387096774188</v>
      </c>
      <c r="GR91" s="179">
        <f>COUNTIF(FA91:GO91,"1")</f>
        <v>2</v>
      </c>
      <c r="GS91" s="180">
        <f t="shared" ref="GS91" si="119">GR91/(GP91+GR91+GT91+GV91)</f>
        <v>6.4516129032258063E-2</v>
      </c>
      <c r="GT91" s="179">
        <f>COUNTIF(FA91:GO91,"0")</f>
        <v>0</v>
      </c>
      <c r="GU91" s="180">
        <f t="shared" ref="GU91" si="120">GT91/(GP91+GR91+GT91+GV91)</f>
        <v>0</v>
      </c>
      <c r="GV91" s="179">
        <f>COUNTIF(FA91:GO91,"KĐG")</f>
        <v>0</v>
      </c>
      <c r="GW91" s="180">
        <f t="shared" ref="GW91" si="121">GV91/(GP91+GR91+GT91+GV91)</f>
        <v>0</v>
      </c>
      <c r="GX91" s="181">
        <f t="shared" ref="GX91" si="122">(((GP91*2)+(GR91*1)+(GT91*0)))/(GP91+GR91+GT91)</f>
        <v>1.935483870967742</v>
      </c>
      <c r="GY91" s="182" t="str">
        <f t="shared" ref="GY91" si="123">IF(GW91&gt;=50%,"KĐG",IF(GX91&gt;=1.6,"Đạt mục tiêu",IF(GX91&gt;=1,"Cần cố gắng","Chưa đạt")))</f>
        <v>Đạt mục tiêu</v>
      </c>
      <c r="GZ91" s="70"/>
      <c r="HA91" s="70"/>
      <c r="HB91" s="70"/>
      <c r="HC91" s="70"/>
      <c r="HD91" s="70"/>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179"/>
      <c r="IJ91" s="180"/>
      <c r="IK91" s="179"/>
      <c r="IL91" s="180"/>
      <c r="IM91" s="179"/>
      <c r="IN91" s="180"/>
      <c r="IO91" s="179"/>
      <c r="IP91" s="180"/>
      <c r="IQ91" s="181"/>
      <c r="IR91" s="185"/>
      <c r="IS91" s="185"/>
      <c r="IT91" s="70"/>
      <c r="IU91" s="70"/>
      <c r="IV91" s="70"/>
      <c r="IW91" s="70"/>
      <c r="IX91" s="56"/>
      <c r="IY91" s="56"/>
      <c r="IZ91" s="56"/>
      <c r="JA91" s="56"/>
      <c r="JB91" s="56"/>
      <c r="JC91" s="56"/>
      <c r="JD91" s="56"/>
      <c r="JE91" s="56"/>
      <c r="JF91" s="56"/>
      <c r="JG91" s="56"/>
      <c r="JH91" s="56"/>
      <c r="JI91" s="56"/>
      <c r="JJ91" s="56"/>
      <c r="JK91" s="56"/>
      <c r="JL91" s="56"/>
      <c r="JM91" s="56"/>
      <c r="JN91" s="56"/>
      <c r="JO91" s="56"/>
      <c r="JP91" s="56"/>
      <c r="JQ91" s="56"/>
      <c r="JR91" s="56"/>
      <c r="JS91" s="56"/>
      <c r="JT91" s="56"/>
      <c r="JU91" s="56"/>
      <c r="JV91" s="56"/>
      <c r="JW91" s="56"/>
      <c r="JX91" s="56"/>
      <c r="JY91" s="56"/>
      <c r="JZ91" s="56"/>
      <c r="KA91" s="56"/>
      <c r="KB91" s="56"/>
      <c r="KC91" s="56"/>
      <c r="KD91" s="56"/>
      <c r="KE91" s="56"/>
      <c r="KF91" s="56"/>
      <c r="KG91" s="56"/>
      <c r="KH91" s="56"/>
      <c r="KI91" s="56"/>
      <c r="KJ91" s="56"/>
      <c r="KK91" s="56"/>
      <c r="KL91" s="56"/>
      <c r="KM91" s="56"/>
      <c r="KN91" s="56"/>
      <c r="KO91" s="56"/>
      <c r="KP91" s="56"/>
      <c r="KQ91" s="56"/>
      <c r="KR91" s="56"/>
      <c r="KS91" s="56"/>
      <c r="KT91" s="56"/>
      <c r="KU91" s="56"/>
      <c r="KV91" s="56"/>
      <c r="KW91" s="56"/>
      <c r="KX91" s="56"/>
      <c r="KY91" s="56"/>
      <c r="KZ91" s="56"/>
      <c r="LA91" s="56"/>
      <c r="LB91" s="56"/>
      <c r="LC91" s="56"/>
      <c r="LD91" s="56"/>
      <c r="LE91" s="56"/>
      <c r="LF91" s="56"/>
      <c r="LG91" s="56"/>
      <c r="LH91" s="56"/>
      <c r="LI91" s="56"/>
      <c r="LJ91" s="56"/>
      <c r="LK91" s="56"/>
      <c r="LL91" s="56"/>
      <c r="LM91" s="56"/>
      <c r="LN91" s="56"/>
      <c r="LO91" s="56"/>
      <c r="LP91" s="56"/>
      <c r="LQ91" s="56"/>
      <c r="LR91" s="56"/>
      <c r="LS91" s="56"/>
      <c r="LT91" s="56"/>
      <c r="LU91" s="56"/>
      <c r="LV91" s="56"/>
      <c r="LW91" s="56"/>
      <c r="LX91" s="56"/>
      <c r="LY91" s="56"/>
      <c r="LZ91" s="56"/>
      <c r="MA91" s="56"/>
      <c r="MB91" s="56"/>
      <c r="MC91" s="56"/>
      <c r="MD91" s="56"/>
      <c r="ME91" s="56"/>
      <c r="MF91" s="56"/>
      <c r="MG91" s="56"/>
      <c r="MH91" s="56"/>
      <c r="MI91" s="56"/>
      <c r="MJ91" s="56"/>
      <c r="MK91" s="56"/>
      <c r="ML91" s="56"/>
      <c r="MM91" s="56"/>
      <c r="MN91" s="56"/>
      <c r="MO91" s="56"/>
      <c r="MP91" s="56"/>
      <c r="MQ91" s="56"/>
      <c r="MR91" s="56"/>
      <c r="MS91" s="56"/>
      <c r="MT91" s="56"/>
      <c r="MU91" s="56"/>
      <c r="MV91" s="56"/>
      <c r="MW91" s="56"/>
      <c r="MX91" s="56"/>
      <c r="MY91" s="56"/>
      <c r="MZ91" s="56"/>
      <c r="NA91" s="56"/>
      <c r="NB91" s="56"/>
      <c r="NC91" s="56"/>
      <c r="ND91" s="56"/>
      <c r="NE91" s="56"/>
      <c r="NF91" s="56"/>
      <c r="NG91" s="56"/>
      <c r="NH91" s="56"/>
      <c r="NI91" s="56"/>
      <c r="NJ91" s="56"/>
      <c r="NK91" s="56"/>
      <c r="NL91" s="56"/>
      <c r="NM91" s="56"/>
      <c r="NN91" s="56"/>
      <c r="NO91" s="56"/>
      <c r="NP91" s="56"/>
      <c r="NQ91" s="56"/>
      <c r="NR91" s="56"/>
      <c r="NS91" s="56"/>
      <c r="NT91" s="56"/>
      <c r="NU91" s="56"/>
      <c r="NV91" s="56"/>
      <c r="NW91" s="56"/>
      <c r="NX91" s="56"/>
      <c r="NY91" s="56"/>
      <c r="NZ91" s="56"/>
      <c r="OA91" s="56"/>
      <c r="OB91" s="56"/>
      <c r="OC91" s="56"/>
      <c r="OD91" s="56"/>
      <c r="OE91" s="56"/>
      <c r="OF91" s="56"/>
      <c r="OG91" s="56"/>
      <c r="OH91" s="56"/>
      <c r="OI91" s="56"/>
      <c r="OJ91" s="56"/>
      <c r="OK91" s="56"/>
      <c r="OL91" s="56"/>
      <c r="OM91" s="56"/>
      <c r="ON91" s="56"/>
      <c r="OO91" s="56"/>
      <c r="OP91" s="56"/>
      <c r="OQ91" s="56"/>
      <c r="OR91" s="56"/>
      <c r="OS91" s="56"/>
      <c r="OT91" s="56"/>
      <c r="OU91" s="56"/>
      <c r="OV91" s="56"/>
      <c r="OW91" s="56"/>
      <c r="OX91" s="56"/>
      <c r="OY91" s="56"/>
      <c r="OZ91" s="56"/>
      <c r="PA91" s="56"/>
    </row>
    <row r="92" spans="1:417" s="116" customFormat="1" ht="63" hidden="1" customHeight="1">
      <c r="A92" s="56"/>
      <c r="B92" s="357"/>
      <c r="C92" s="357"/>
      <c r="D92" s="313"/>
      <c r="E92" s="356"/>
      <c r="F92" s="313"/>
      <c r="G92" s="327"/>
      <c r="H92" s="356"/>
      <c r="I92" s="313"/>
      <c r="J92" s="126" t="s">
        <v>1125</v>
      </c>
      <c r="K92" s="123"/>
      <c r="L92" s="183" t="s">
        <v>661</v>
      </c>
      <c r="M92" s="123" t="s">
        <v>501</v>
      </c>
      <c r="N92" s="51" t="s">
        <v>377</v>
      </c>
      <c r="O92" s="56" t="s">
        <v>350</v>
      </c>
      <c r="P92" s="310"/>
      <c r="Q92" s="310"/>
      <c r="R92" s="120"/>
      <c r="S92" s="120"/>
      <c r="T92" s="120"/>
      <c r="U92" s="120"/>
      <c r="V92" s="120" t="s">
        <v>205</v>
      </c>
      <c r="W92" s="120"/>
      <c r="X92" s="120"/>
      <c r="Y92" s="120"/>
      <c r="Z92" s="120"/>
      <c r="AA92" s="120"/>
      <c r="AB92" s="120"/>
      <c r="AC92" s="119">
        <f t="shared" si="117"/>
        <v>1</v>
      </c>
      <c r="AD92" s="229"/>
      <c r="AE92" s="229"/>
      <c r="AF92" s="72" t="s">
        <v>555</v>
      </c>
      <c r="AG92" s="72" t="s">
        <v>555</v>
      </c>
      <c r="AH92" s="72" t="s">
        <v>555</v>
      </c>
      <c r="AI92" s="72" t="s">
        <v>555</v>
      </c>
      <c r="AJ92" s="72" t="s">
        <v>555</v>
      </c>
      <c r="AK92" s="72" t="s">
        <v>555</v>
      </c>
      <c r="AL92" s="72" t="s">
        <v>555</v>
      </c>
      <c r="AM92" s="72" t="s">
        <v>555</v>
      </c>
      <c r="AN92" s="72" t="s">
        <v>555</v>
      </c>
      <c r="AO92" s="72" t="s">
        <v>555</v>
      </c>
      <c r="AP92" s="72" t="s">
        <v>555</v>
      </c>
      <c r="AQ92" s="72" t="s">
        <v>555</v>
      </c>
      <c r="AR92" s="72" t="s">
        <v>555</v>
      </c>
      <c r="AS92" s="72" t="s">
        <v>555</v>
      </c>
      <c r="AT92" s="72" t="s">
        <v>555</v>
      </c>
      <c r="AU92" s="72" t="s">
        <v>555</v>
      </c>
      <c r="AV92" s="72" t="s">
        <v>555</v>
      </c>
      <c r="AW92" s="72" t="s">
        <v>555</v>
      </c>
      <c r="AX92" s="72" t="s">
        <v>555</v>
      </c>
      <c r="AY92" s="72" t="s">
        <v>555</v>
      </c>
      <c r="AZ92" s="72" t="s">
        <v>555</v>
      </c>
      <c r="BA92" s="72" t="s">
        <v>555</v>
      </c>
      <c r="BB92" s="72" t="s">
        <v>555</v>
      </c>
      <c r="BC92" s="72" t="s">
        <v>555</v>
      </c>
      <c r="BD92" s="72" t="s">
        <v>555</v>
      </c>
      <c r="BE92" s="72" t="s">
        <v>555</v>
      </c>
      <c r="BF92" s="72" t="s">
        <v>555</v>
      </c>
      <c r="BG92" s="72" t="s">
        <v>555</v>
      </c>
      <c r="BH92" s="72" t="s">
        <v>555</v>
      </c>
      <c r="BI92" s="72" t="s">
        <v>555</v>
      </c>
      <c r="BJ92" s="72" t="s">
        <v>555</v>
      </c>
      <c r="BK92" s="72" t="s">
        <v>555</v>
      </c>
      <c r="BL92" s="72" t="s">
        <v>555</v>
      </c>
      <c r="BM92" s="72" t="s">
        <v>555</v>
      </c>
      <c r="BN92" s="72" t="s">
        <v>555</v>
      </c>
      <c r="BO92" s="72" t="s">
        <v>555</v>
      </c>
      <c r="BP92" s="72" t="s">
        <v>555</v>
      </c>
      <c r="BQ92" s="72" t="s">
        <v>555</v>
      </c>
      <c r="BR92" s="72" t="s">
        <v>555</v>
      </c>
      <c r="BS92" s="72" t="s">
        <v>555</v>
      </c>
      <c r="BT92" s="72" t="s">
        <v>555</v>
      </c>
      <c r="BU92" s="72" t="s">
        <v>555</v>
      </c>
      <c r="BV92" s="72" t="s">
        <v>555</v>
      </c>
      <c r="BW92" s="72" t="s">
        <v>555</v>
      </c>
      <c r="BX92" s="72" t="s">
        <v>555</v>
      </c>
      <c r="BY92" s="72" t="s">
        <v>555</v>
      </c>
      <c r="BZ92" s="72" t="s">
        <v>555</v>
      </c>
      <c r="CA92" s="72" t="s">
        <v>555</v>
      </c>
      <c r="CB92" s="72" t="s">
        <v>555</v>
      </c>
      <c r="CC92" s="72" t="s">
        <v>555</v>
      </c>
      <c r="CD92" s="72" t="s">
        <v>555</v>
      </c>
      <c r="CE92" s="72" t="s">
        <v>555</v>
      </c>
      <c r="CF92" s="72" t="s">
        <v>555</v>
      </c>
      <c r="CG92" s="72" t="s">
        <v>555</v>
      </c>
      <c r="CH92" s="72" t="s">
        <v>555</v>
      </c>
      <c r="CI92" s="72" t="s">
        <v>555</v>
      </c>
      <c r="CJ92" s="72" t="s">
        <v>555</v>
      </c>
      <c r="CK92" s="72" t="s">
        <v>555</v>
      </c>
      <c r="CL92" s="72" t="s">
        <v>555</v>
      </c>
      <c r="CM92" s="72" t="s">
        <v>555</v>
      </c>
      <c r="CN92" s="72" t="s">
        <v>555</v>
      </c>
      <c r="CO92" s="72" t="s">
        <v>555</v>
      </c>
      <c r="CP92" s="72" t="s">
        <v>555</v>
      </c>
      <c r="CQ92" s="72" t="s">
        <v>555</v>
      </c>
      <c r="CR92" s="72" t="s">
        <v>555</v>
      </c>
      <c r="CS92" s="72" t="s">
        <v>555</v>
      </c>
      <c r="CT92" s="72" t="s">
        <v>555</v>
      </c>
      <c r="CU92" s="72" t="s">
        <v>555</v>
      </c>
      <c r="CV92" s="72" t="s">
        <v>555</v>
      </c>
      <c r="CW92" s="72" t="s">
        <v>555</v>
      </c>
      <c r="CX92" s="72" t="s">
        <v>555</v>
      </c>
      <c r="CY92" s="72" t="s">
        <v>555</v>
      </c>
      <c r="CZ92" s="72" t="s">
        <v>555</v>
      </c>
      <c r="DA92" s="72" t="s">
        <v>555</v>
      </c>
      <c r="DB92" s="72" t="s">
        <v>555</v>
      </c>
      <c r="DC92" s="72" t="s">
        <v>555</v>
      </c>
      <c r="DD92" s="72" t="s">
        <v>555</v>
      </c>
      <c r="DE92" s="72" t="s">
        <v>555</v>
      </c>
      <c r="DF92" s="72" t="s">
        <v>555</v>
      </c>
      <c r="DG92" s="72" t="s">
        <v>555</v>
      </c>
      <c r="DH92" s="72" t="s">
        <v>555</v>
      </c>
      <c r="DI92" s="72" t="s">
        <v>555</v>
      </c>
      <c r="DJ92" s="72" t="s">
        <v>555</v>
      </c>
      <c r="DK92" s="72" t="s">
        <v>555</v>
      </c>
      <c r="DL92" s="72" t="s">
        <v>555</v>
      </c>
      <c r="DM92" s="72" t="s">
        <v>555</v>
      </c>
      <c r="DN92" s="72" t="s">
        <v>555</v>
      </c>
      <c r="DO92" s="72" t="s">
        <v>555</v>
      </c>
      <c r="DP92" s="72" t="s">
        <v>555</v>
      </c>
      <c r="DQ92" s="72" t="s">
        <v>555</v>
      </c>
      <c r="DR92" s="72" t="s">
        <v>555</v>
      </c>
      <c r="DS92" s="72" t="s">
        <v>555</v>
      </c>
      <c r="DT92" s="72" t="s">
        <v>555</v>
      </c>
      <c r="DU92" s="72" t="s">
        <v>555</v>
      </c>
      <c r="DV92" s="72" t="s">
        <v>555</v>
      </c>
      <c r="DW92" s="72" t="s">
        <v>555</v>
      </c>
      <c r="DX92" s="72" t="s">
        <v>555</v>
      </c>
      <c r="DY92" s="72" t="s">
        <v>555</v>
      </c>
      <c r="DZ92" s="72" t="s">
        <v>555</v>
      </c>
      <c r="EA92" s="72" t="s">
        <v>555</v>
      </c>
      <c r="EB92" s="72" t="s">
        <v>555</v>
      </c>
      <c r="EC92" s="72" t="s">
        <v>555</v>
      </c>
      <c r="ED92" s="72" t="s">
        <v>555</v>
      </c>
      <c r="EE92" s="72" t="s">
        <v>555</v>
      </c>
      <c r="EF92" s="72" t="s">
        <v>555</v>
      </c>
      <c r="EG92" s="72" t="s">
        <v>555</v>
      </c>
      <c r="EH92" s="72" t="s">
        <v>555</v>
      </c>
      <c r="EI92" s="72" t="s">
        <v>555</v>
      </c>
      <c r="EJ92" s="72" t="s">
        <v>555</v>
      </c>
      <c r="EK92" s="72" t="s">
        <v>555</v>
      </c>
      <c r="EL92" s="72" t="s">
        <v>555</v>
      </c>
      <c r="EM92" s="72" t="s">
        <v>555</v>
      </c>
      <c r="EN92" s="72" t="s">
        <v>555</v>
      </c>
      <c r="EO92" s="72" t="s">
        <v>555</v>
      </c>
      <c r="EP92" s="72" t="s">
        <v>555</v>
      </c>
      <c r="EQ92" s="72" t="s">
        <v>555</v>
      </c>
      <c r="ER92" s="72" t="s">
        <v>555</v>
      </c>
      <c r="ES92" s="72" t="s">
        <v>555</v>
      </c>
      <c r="ET92" s="72" t="s">
        <v>555</v>
      </c>
      <c r="EU92" s="72" t="s">
        <v>555</v>
      </c>
      <c r="EV92" s="72" t="s">
        <v>555</v>
      </c>
      <c r="EW92" s="72" t="s">
        <v>555</v>
      </c>
      <c r="EX92" s="72" t="s">
        <v>555</v>
      </c>
      <c r="EY92" s="72" t="s">
        <v>555</v>
      </c>
      <c r="EZ92" s="72" t="s">
        <v>555</v>
      </c>
      <c r="FA92" s="72" t="s">
        <v>555</v>
      </c>
      <c r="FB92" s="72" t="s">
        <v>555</v>
      </c>
      <c r="FC92" s="72" t="s">
        <v>555</v>
      </c>
      <c r="FD92" s="72" t="s">
        <v>555</v>
      </c>
      <c r="FE92" s="72" t="s">
        <v>555</v>
      </c>
      <c r="FF92" s="72" t="s">
        <v>555</v>
      </c>
      <c r="FG92" s="72" t="s">
        <v>555</v>
      </c>
      <c r="FH92" s="72" t="s">
        <v>555</v>
      </c>
      <c r="FI92" s="72" t="s">
        <v>555</v>
      </c>
      <c r="FJ92" s="72" t="s">
        <v>555</v>
      </c>
      <c r="FK92" s="72" t="s">
        <v>555</v>
      </c>
      <c r="FL92" s="72" t="s">
        <v>555</v>
      </c>
      <c r="FM92" s="72" t="s">
        <v>555</v>
      </c>
      <c r="FN92" s="72" t="s">
        <v>555</v>
      </c>
      <c r="FO92" s="72" t="s">
        <v>555</v>
      </c>
      <c r="FP92" s="72" t="s">
        <v>555</v>
      </c>
      <c r="FQ92" s="72" t="s">
        <v>555</v>
      </c>
      <c r="FR92" s="72" t="s">
        <v>555</v>
      </c>
      <c r="FS92" s="72" t="s">
        <v>555</v>
      </c>
      <c r="FT92" s="72" t="s">
        <v>555</v>
      </c>
      <c r="FU92" s="72" t="s">
        <v>555</v>
      </c>
      <c r="FV92" s="72" t="s">
        <v>555</v>
      </c>
      <c r="FW92" s="72" t="s">
        <v>555</v>
      </c>
      <c r="FX92" s="72" t="s">
        <v>555</v>
      </c>
      <c r="FY92" s="72" t="s">
        <v>555</v>
      </c>
      <c r="FZ92" s="72" t="s">
        <v>555</v>
      </c>
      <c r="GA92" s="72" t="s">
        <v>555</v>
      </c>
      <c r="GB92" s="72" t="s">
        <v>555</v>
      </c>
      <c r="GC92" s="72" t="s">
        <v>555</v>
      </c>
      <c r="GD92" s="72" t="s">
        <v>555</v>
      </c>
      <c r="GE92" s="72" t="s">
        <v>555</v>
      </c>
      <c r="GF92" s="72" t="s">
        <v>555</v>
      </c>
      <c r="GG92" s="72" t="s">
        <v>555</v>
      </c>
      <c r="GH92" s="72" t="s">
        <v>555</v>
      </c>
      <c r="GI92" s="72" t="s">
        <v>555</v>
      </c>
      <c r="GJ92" s="72" t="s">
        <v>555</v>
      </c>
      <c r="GK92" s="72" t="s">
        <v>555</v>
      </c>
      <c r="GL92" s="72" t="s">
        <v>555</v>
      </c>
      <c r="GM92" s="72" t="s">
        <v>555</v>
      </c>
      <c r="GN92" s="72" t="s">
        <v>555</v>
      </c>
      <c r="GO92" s="72" t="s">
        <v>555</v>
      </c>
      <c r="GP92" s="72" t="s">
        <v>555</v>
      </c>
      <c r="GQ92" s="72" t="s">
        <v>555</v>
      </c>
      <c r="GR92" s="72" t="s">
        <v>555</v>
      </c>
      <c r="GS92" s="72" t="s">
        <v>555</v>
      </c>
      <c r="GT92" s="72" t="s">
        <v>555</v>
      </c>
      <c r="GU92" s="72" t="s">
        <v>555</v>
      </c>
      <c r="GV92" s="72" t="s">
        <v>555</v>
      </c>
      <c r="GW92" s="72" t="s">
        <v>555</v>
      </c>
      <c r="GX92" s="72" t="s">
        <v>555</v>
      </c>
      <c r="GY92" s="72" t="s">
        <v>555</v>
      </c>
      <c r="GZ92" s="72" t="s">
        <v>555</v>
      </c>
      <c r="HA92" s="72" t="s">
        <v>555</v>
      </c>
      <c r="HB92" s="72" t="s">
        <v>555</v>
      </c>
      <c r="HC92" s="72" t="s">
        <v>555</v>
      </c>
      <c r="HD92" s="72" t="s">
        <v>555</v>
      </c>
      <c r="HE92" s="72" t="s">
        <v>555</v>
      </c>
      <c r="HF92" s="72" t="s">
        <v>555</v>
      </c>
      <c r="HG92" s="72" t="s">
        <v>555</v>
      </c>
      <c r="HH92" s="72" t="s">
        <v>555</v>
      </c>
      <c r="HI92" s="72" t="s">
        <v>555</v>
      </c>
      <c r="HJ92" s="72" t="s">
        <v>555</v>
      </c>
      <c r="HK92" s="72" t="s">
        <v>555</v>
      </c>
      <c r="HL92" s="72" t="s">
        <v>555</v>
      </c>
      <c r="HM92" s="72" t="s">
        <v>555</v>
      </c>
      <c r="HN92" s="72" t="s">
        <v>555</v>
      </c>
      <c r="HO92" s="72" t="s">
        <v>555</v>
      </c>
      <c r="HP92" s="72" t="s">
        <v>555</v>
      </c>
      <c r="HQ92" s="72" t="s">
        <v>555</v>
      </c>
      <c r="HR92" s="72" t="s">
        <v>555</v>
      </c>
      <c r="HS92" s="72" t="s">
        <v>555</v>
      </c>
      <c r="HT92" s="72" t="s">
        <v>555</v>
      </c>
      <c r="HU92" s="72" t="s">
        <v>555</v>
      </c>
      <c r="HV92" s="72" t="s">
        <v>555</v>
      </c>
      <c r="HW92" s="72" t="s">
        <v>555</v>
      </c>
      <c r="HX92" s="72" t="s">
        <v>555</v>
      </c>
      <c r="HY92" s="72" t="s">
        <v>555</v>
      </c>
      <c r="HZ92" s="72" t="s">
        <v>555</v>
      </c>
      <c r="IA92" s="72" t="s">
        <v>555</v>
      </c>
      <c r="IB92" s="72" t="s">
        <v>555</v>
      </c>
      <c r="IC92" s="72" t="s">
        <v>555</v>
      </c>
      <c r="ID92" s="72" t="s">
        <v>555</v>
      </c>
      <c r="IE92" s="72" t="s">
        <v>555</v>
      </c>
      <c r="IF92" s="72" t="s">
        <v>555</v>
      </c>
      <c r="IG92" s="72" t="s">
        <v>555</v>
      </c>
      <c r="IH92" s="72" t="s">
        <v>555</v>
      </c>
      <c r="II92" s="72" t="s">
        <v>555</v>
      </c>
      <c r="IJ92" s="72" t="s">
        <v>555</v>
      </c>
      <c r="IK92" s="72" t="s">
        <v>555</v>
      </c>
      <c r="IL92" s="72" t="s">
        <v>555</v>
      </c>
      <c r="IM92" s="72" t="s">
        <v>555</v>
      </c>
      <c r="IN92" s="72" t="s">
        <v>555</v>
      </c>
      <c r="IO92" s="72" t="s">
        <v>555</v>
      </c>
      <c r="IP92" s="72" t="s">
        <v>555</v>
      </c>
      <c r="IQ92" s="72" t="s">
        <v>555</v>
      </c>
      <c r="IR92" s="72" t="s">
        <v>555</v>
      </c>
      <c r="IS92" s="72" t="s">
        <v>555</v>
      </c>
      <c r="IT92" s="72" t="s">
        <v>555</v>
      </c>
      <c r="IU92" s="72" t="s">
        <v>555</v>
      </c>
      <c r="IV92" s="72" t="s">
        <v>555</v>
      </c>
      <c r="IW92" s="72" t="s">
        <v>555</v>
      </c>
      <c r="IX92" s="56">
        <v>2</v>
      </c>
      <c r="IY92" s="56">
        <v>2</v>
      </c>
      <c r="IZ92" s="56">
        <v>2</v>
      </c>
      <c r="JA92" s="56">
        <v>1</v>
      </c>
      <c r="JB92" s="56">
        <v>2</v>
      </c>
      <c r="JC92" s="56">
        <v>2</v>
      </c>
      <c r="JD92" s="56">
        <v>2</v>
      </c>
      <c r="JE92" s="56">
        <v>2</v>
      </c>
      <c r="JF92" s="56">
        <v>2</v>
      </c>
      <c r="JG92" s="56">
        <v>2</v>
      </c>
      <c r="JH92" s="56">
        <v>2</v>
      </c>
      <c r="JI92" s="56">
        <v>2</v>
      </c>
      <c r="JJ92" s="56">
        <v>2</v>
      </c>
      <c r="JK92" s="56">
        <v>2</v>
      </c>
      <c r="JL92" s="56">
        <v>2</v>
      </c>
      <c r="JM92" s="56">
        <v>2</v>
      </c>
      <c r="JN92" s="56">
        <v>2</v>
      </c>
      <c r="JO92" s="56">
        <v>2</v>
      </c>
      <c r="JP92" s="56">
        <v>2</v>
      </c>
      <c r="JQ92" s="56">
        <v>2</v>
      </c>
      <c r="JR92" s="56">
        <v>2</v>
      </c>
      <c r="JS92" s="56">
        <v>2</v>
      </c>
      <c r="JT92" s="56">
        <v>2</v>
      </c>
      <c r="JU92" s="56">
        <v>2</v>
      </c>
      <c r="JV92" s="56">
        <v>2</v>
      </c>
      <c r="JW92" s="56">
        <v>2</v>
      </c>
      <c r="JX92" s="56">
        <v>2</v>
      </c>
      <c r="JY92" s="56">
        <v>2</v>
      </c>
      <c r="JZ92" s="56">
        <v>2</v>
      </c>
      <c r="KA92" s="56">
        <v>2</v>
      </c>
      <c r="KB92" s="179">
        <f t="shared" ref="KB92" si="124">COUNTIF(IX92:KA92,"2")</f>
        <v>29</v>
      </c>
      <c r="KC92" s="180">
        <f t="shared" ref="KC92" si="125">KB92/(KB92+KD92+KF92+KH92)</f>
        <v>0.96666666666666667</v>
      </c>
      <c r="KD92" s="179">
        <f t="shared" ref="KD92" si="126">COUNTIF(IX92:KA92,"1")</f>
        <v>1</v>
      </c>
      <c r="KE92" s="180">
        <f t="shared" ref="KE92" si="127">KD92/(KB92+KD92+KF92+KH92)</f>
        <v>3.3333333333333333E-2</v>
      </c>
      <c r="KF92" s="179">
        <f t="shared" ref="KF92" si="128">COUNTIF(IX92:KA92,"0")</f>
        <v>0</v>
      </c>
      <c r="KG92" s="180">
        <f t="shared" ref="KG92" si="129">KF92/(KB92+KD92+KF92+KH92)</f>
        <v>0</v>
      </c>
      <c r="KH92" s="179">
        <f>COUNTIF(IJ92:KA92,"KĐG")</f>
        <v>0</v>
      </c>
      <c r="KI92" s="180">
        <f t="shared" ref="KI92" si="130">KH92/(KB92+KD92+KF92+KH92)</f>
        <v>0</v>
      </c>
      <c r="KJ92" s="181">
        <f t="shared" ref="KJ92" si="131">(((KB92*2)+(KD92*1)+(KF92*0)))/(KB92+KD92+KF92)</f>
        <v>1.9666666666666666</v>
      </c>
      <c r="KK92" s="182" t="str">
        <f t="shared" ref="KK92" si="132">IF(KI92&gt;=50%,"KĐG",IF(KJ92&gt;=1.6,"Đạt mục tiêu",IF(KJ92&gt;=1,"Cần cố gắng","Chưa đạt")))</f>
        <v>Đạt mục tiêu</v>
      </c>
      <c r="KL92" s="71" t="s">
        <v>556</v>
      </c>
      <c r="KM92" s="72" t="s">
        <v>556</v>
      </c>
      <c r="KN92" s="71" t="s">
        <v>556</v>
      </c>
      <c r="KO92" s="56">
        <v>2</v>
      </c>
      <c r="KP92" s="56">
        <v>2</v>
      </c>
      <c r="KQ92" s="56">
        <v>2</v>
      </c>
      <c r="KR92" s="56">
        <v>2</v>
      </c>
      <c r="KS92" s="56">
        <v>2</v>
      </c>
      <c r="KT92" s="56">
        <v>2</v>
      </c>
      <c r="KU92" s="56">
        <v>2</v>
      </c>
      <c r="KV92" s="56">
        <v>2</v>
      </c>
      <c r="KW92" s="56">
        <v>2</v>
      </c>
      <c r="KX92" s="56">
        <v>2</v>
      </c>
      <c r="KY92" s="56">
        <v>2</v>
      </c>
      <c r="KZ92" s="56">
        <v>2</v>
      </c>
      <c r="LA92" s="56">
        <v>2</v>
      </c>
      <c r="LB92" s="56">
        <v>2</v>
      </c>
      <c r="LC92" s="56">
        <v>2</v>
      </c>
      <c r="LD92" s="56">
        <v>2</v>
      </c>
      <c r="LE92" s="56">
        <v>2</v>
      </c>
      <c r="LF92" s="56">
        <v>2</v>
      </c>
      <c r="LG92" s="56">
        <v>2</v>
      </c>
      <c r="LH92" s="56">
        <v>2</v>
      </c>
      <c r="LI92" s="56">
        <v>2</v>
      </c>
      <c r="LJ92" s="56">
        <v>2</v>
      </c>
      <c r="LK92" s="56">
        <v>2</v>
      </c>
      <c r="LL92" s="56">
        <v>2</v>
      </c>
      <c r="LM92" s="56">
        <v>2</v>
      </c>
      <c r="LN92" s="56">
        <v>2</v>
      </c>
      <c r="LO92" s="56">
        <v>2</v>
      </c>
      <c r="LP92" s="56">
        <v>2</v>
      </c>
      <c r="LQ92" s="56">
        <v>2</v>
      </c>
      <c r="LR92" s="56">
        <v>2</v>
      </c>
      <c r="LS92" s="179">
        <f>COUNTIF(KO92:LR92,"2")</f>
        <v>30</v>
      </c>
      <c r="LT92" s="180">
        <f>LS92/(LS92+LU92+LW92+LY92)</f>
        <v>1</v>
      </c>
      <c r="LU92" s="179">
        <f>COUNTIF(KO92:LR92,"1")</f>
        <v>0</v>
      </c>
      <c r="LV92" s="180">
        <f>LU92/(LS92+LU92+LW92+LY92)</f>
        <v>0</v>
      </c>
      <c r="LW92" s="179">
        <f>COUNTIF(KO92:LR92,"0")</f>
        <v>0</v>
      </c>
      <c r="LX92" s="180">
        <f>LW92/(LS92+LU92+LW92+LY92)</f>
        <v>0</v>
      </c>
      <c r="LY92" s="179">
        <f>COUNTIF(KB92:LR92,"KĐG")</f>
        <v>0</v>
      </c>
      <c r="LZ92" s="180">
        <f>LY92/(LS92+LU92+LW92+LY92)</f>
        <v>0</v>
      </c>
      <c r="MA92" s="181">
        <f>(((LS92*2)+(LU92*1)+(LW92*0)))/(LS92+LU92+LW92)</f>
        <v>2</v>
      </c>
      <c r="MB92" s="185" t="str">
        <f>IF(LZ92&gt;=50%,"KĐG",IF(MA92&gt;=1.6,"Đạt mục tiêu",IF(MA92&gt;=1,"Cần cố gắng","Chưa đạt")))</f>
        <v>Đạt mục tiêu</v>
      </c>
      <c r="MC92" s="56"/>
      <c r="MD92" s="56"/>
      <c r="ME92" s="56"/>
      <c r="MF92" s="56"/>
      <c r="MG92" s="56"/>
      <c r="MH92" s="56"/>
      <c r="MI92" s="56"/>
      <c r="MJ92" s="56"/>
      <c r="MK92" s="56"/>
      <c r="ML92" s="56"/>
      <c r="MM92" s="56"/>
      <c r="MN92" s="56"/>
      <c r="MO92" s="56"/>
      <c r="MP92" s="56"/>
      <c r="MQ92" s="56"/>
      <c r="MR92" s="56"/>
      <c r="MS92" s="56"/>
      <c r="MT92" s="56"/>
      <c r="MU92" s="56"/>
      <c r="MV92" s="56"/>
      <c r="MW92" s="56"/>
      <c r="MX92" s="56"/>
      <c r="MY92" s="56"/>
      <c r="MZ92" s="56"/>
      <c r="NA92" s="56"/>
      <c r="NB92" s="56"/>
      <c r="NC92" s="56"/>
      <c r="ND92" s="56"/>
      <c r="NE92" s="56"/>
      <c r="NF92" s="56"/>
      <c r="NG92" s="56"/>
      <c r="NH92" s="56"/>
      <c r="NI92" s="56"/>
      <c r="NJ92" s="56"/>
      <c r="NK92" s="56"/>
      <c r="NL92" s="56"/>
      <c r="NM92" s="56"/>
      <c r="NN92" s="56"/>
      <c r="NO92" s="56"/>
      <c r="NP92" s="56"/>
      <c r="NQ92" s="56"/>
      <c r="NR92" s="56"/>
      <c r="NS92" s="56"/>
      <c r="NT92" s="56"/>
      <c r="NU92" s="56"/>
      <c r="NV92" s="56"/>
      <c r="NW92" s="56"/>
      <c r="NX92" s="56"/>
      <c r="NY92" s="56"/>
      <c r="NZ92" s="56"/>
      <c r="OA92" s="56"/>
      <c r="OB92" s="56"/>
      <c r="OC92" s="56"/>
      <c r="OD92" s="56"/>
      <c r="OE92" s="56"/>
      <c r="OF92" s="56"/>
      <c r="OG92" s="56"/>
      <c r="OH92" s="56"/>
      <c r="OI92" s="56"/>
      <c r="OJ92" s="56"/>
      <c r="OK92" s="56"/>
      <c r="OL92" s="56"/>
      <c r="OM92" s="56"/>
      <c r="ON92" s="56"/>
      <c r="OO92" s="56"/>
      <c r="OP92" s="56"/>
      <c r="OQ92" s="56"/>
      <c r="OR92" s="56"/>
      <c r="OS92" s="56"/>
      <c r="OT92" s="56"/>
      <c r="OU92" s="56"/>
      <c r="OV92" s="56"/>
      <c r="OW92" s="56"/>
      <c r="OX92" s="56"/>
      <c r="OY92" s="56"/>
      <c r="OZ92" s="56"/>
      <c r="PA92" s="56"/>
    </row>
    <row r="93" spans="1:417" s="116" customFormat="1" ht="63" hidden="1" customHeight="1">
      <c r="A93" s="56"/>
      <c r="B93" s="357"/>
      <c r="C93" s="357"/>
      <c r="D93" s="313"/>
      <c r="E93" s="356"/>
      <c r="F93" s="313"/>
      <c r="G93" s="327"/>
      <c r="H93" s="356"/>
      <c r="I93" s="313"/>
      <c r="J93" s="126" t="s">
        <v>1125</v>
      </c>
      <c r="K93" s="123"/>
      <c r="L93" s="183" t="s">
        <v>661</v>
      </c>
      <c r="M93" s="123" t="s">
        <v>501</v>
      </c>
      <c r="N93" s="51" t="s">
        <v>377</v>
      </c>
      <c r="O93" s="56" t="s">
        <v>350</v>
      </c>
      <c r="P93" s="310"/>
      <c r="Q93" s="310"/>
      <c r="R93" s="120"/>
      <c r="S93" s="120"/>
      <c r="T93" s="120"/>
      <c r="U93" s="120"/>
      <c r="V93" s="120"/>
      <c r="W93" s="120" t="s">
        <v>205</v>
      </c>
      <c r="X93" s="120"/>
      <c r="Y93" s="120"/>
      <c r="Z93" s="120"/>
      <c r="AA93" s="120"/>
      <c r="AB93" s="120"/>
      <c r="AC93" s="119">
        <f t="shared" si="117"/>
        <v>1</v>
      </c>
      <c r="AD93" s="229"/>
      <c r="AE93" s="229"/>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72" t="s">
        <v>555</v>
      </c>
      <c r="BU93" s="72" t="s">
        <v>555</v>
      </c>
      <c r="BV93" s="70"/>
      <c r="BW93" s="70"/>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70"/>
      <c r="DN93" s="70"/>
      <c r="DO93" s="70"/>
      <c r="DP93" s="70"/>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70"/>
      <c r="FG93" s="70"/>
      <c r="FH93" s="70"/>
      <c r="FI93" s="70"/>
      <c r="FJ93" s="70"/>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70"/>
      <c r="HA93" s="70"/>
      <c r="HB93" s="70"/>
      <c r="HC93" s="70"/>
      <c r="HD93" s="70"/>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179"/>
      <c r="IJ93" s="180"/>
      <c r="IK93" s="179"/>
      <c r="IL93" s="180"/>
      <c r="IM93" s="179"/>
      <c r="IN93" s="180"/>
      <c r="IO93" s="179"/>
      <c r="IP93" s="180"/>
      <c r="IQ93" s="181"/>
      <c r="IR93" s="185"/>
      <c r="IS93" s="185"/>
      <c r="IT93" s="70"/>
      <c r="IU93" s="70"/>
      <c r="IV93" s="70"/>
      <c r="IW93" s="70"/>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row>
    <row r="94" spans="1:417" s="116" customFormat="1" ht="63" hidden="1" customHeight="1">
      <c r="A94" s="56"/>
      <c r="B94" s="357"/>
      <c r="C94" s="357"/>
      <c r="D94" s="313"/>
      <c r="E94" s="356"/>
      <c r="F94" s="313"/>
      <c r="G94" s="327"/>
      <c r="H94" s="356"/>
      <c r="I94" s="313"/>
      <c r="J94" s="126" t="s">
        <v>1125</v>
      </c>
      <c r="K94" s="123"/>
      <c r="L94" s="183" t="s">
        <v>661</v>
      </c>
      <c r="M94" s="123" t="s">
        <v>501</v>
      </c>
      <c r="N94" s="51" t="s">
        <v>377</v>
      </c>
      <c r="O94" s="56" t="s">
        <v>350</v>
      </c>
      <c r="P94" s="310"/>
      <c r="Q94" s="310"/>
      <c r="R94" s="120"/>
      <c r="S94" s="120"/>
      <c r="T94" s="120"/>
      <c r="U94" s="120"/>
      <c r="V94" s="120"/>
      <c r="W94" s="120"/>
      <c r="X94" s="120" t="s">
        <v>205</v>
      </c>
      <c r="Y94" s="120"/>
      <c r="Z94" s="120"/>
      <c r="AA94" s="120"/>
      <c r="AB94" s="120"/>
      <c r="AC94" s="119">
        <f t="shared" si="117"/>
        <v>1</v>
      </c>
      <c r="AD94" s="229"/>
      <c r="AE94" s="229"/>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70"/>
      <c r="BU94" s="70"/>
      <c r="BV94" s="70"/>
      <c r="BW94" s="70"/>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70"/>
      <c r="DN94" s="70"/>
      <c r="DO94" s="70"/>
      <c r="DP94" s="70"/>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70"/>
      <c r="FG94" s="70"/>
      <c r="FH94" s="70"/>
      <c r="FI94" s="70"/>
      <c r="FJ94" s="70"/>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72" t="s">
        <v>555</v>
      </c>
      <c r="HA94" s="72" t="s">
        <v>555</v>
      </c>
      <c r="HB94" s="72" t="s">
        <v>555</v>
      </c>
      <c r="HC94" s="72" t="s">
        <v>555</v>
      </c>
      <c r="HD94" s="72" t="s">
        <v>555</v>
      </c>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179"/>
      <c r="IJ94" s="180"/>
      <c r="IK94" s="179"/>
      <c r="IL94" s="180"/>
      <c r="IM94" s="179"/>
      <c r="IN94" s="180"/>
      <c r="IO94" s="179"/>
      <c r="IP94" s="180"/>
      <c r="IQ94" s="181"/>
      <c r="IR94" s="185"/>
      <c r="IS94" s="185"/>
      <c r="IT94" s="70"/>
      <c r="IU94" s="70"/>
      <c r="IV94" s="70"/>
      <c r="IW94" s="70"/>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row>
    <row r="95" spans="1:417" s="116" customFormat="1" ht="63" hidden="1" customHeight="1">
      <c r="A95" s="56"/>
      <c r="B95" s="357"/>
      <c r="C95" s="357"/>
      <c r="D95" s="313"/>
      <c r="E95" s="356"/>
      <c r="F95" s="313"/>
      <c r="G95" s="327"/>
      <c r="H95" s="356"/>
      <c r="I95" s="313"/>
      <c r="J95" s="126" t="s">
        <v>1125</v>
      </c>
      <c r="K95" s="123"/>
      <c r="L95" s="183" t="s">
        <v>661</v>
      </c>
      <c r="M95" s="123" t="s">
        <v>501</v>
      </c>
      <c r="N95" s="51" t="s">
        <v>377</v>
      </c>
      <c r="O95" s="56" t="s">
        <v>350</v>
      </c>
      <c r="P95" s="310"/>
      <c r="Q95" s="310"/>
      <c r="R95" s="120"/>
      <c r="S95" s="120"/>
      <c r="T95" s="120"/>
      <c r="U95" s="120"/>
      <c r="V95" s="120"/>
      <c r="W95" s="120"/>
      <c r="X95" s="120"/>
      <c r="Y95" s="120" t="s">
        <v>205</v>
      </c>
      <c r="Z95" s="120"/>
      <c r="AA95" s="120"/>
      <c r="AB95" s="120"/>
      <c r="AC95" s="119">
        <f t="shared" si="117"/>
        <v>1</v>
      </c>
      <c r="AD95" s="229"/>
      <c r="AE95" s="229"/>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70"/>
      <c r="BU95" s="70"/>
      <c r="BV95" s="70"/>
      <c r="BW95" s="70"/>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70"/>
      <c r="DN95" s="70"/>
      <c r="DO95" s="70"/>
      <c r="DP95" s="70"/>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70"/>
      <c r="FG95" s="70"/>
      <c r="FH95" s="70"/>
      <c r="FI95" s="70"/>
      <c r="FJ95" s="70"/>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70"/>
      <c r="HA95" s="70"/>
      <c r="HB95" s="70"/>
      <c r="HC95" s="70"/>
      <c r="HD95" s="70"/>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179"/>
      <c r="IJ95" s="180"/>
      <c r="IK95" s="179"/>
      <c r="IL95" s="180"/>
      <c r="IM95" s="179"/>
      <c r="IN95" s="180"/>
      <c r="IO95" s="179"/>
      <c r="IP95" s="180"/>
      <c r="IQ95" s="181"/>
      <c r="IR95" s="185"/>
      <c r="IS95" s="72" t="s">
        <v>555</v>
      </c>
      <c r="IT95" s="72" t="s">
        <v>555</v>
      </c>
      <c r="IU95" s="72" t="s">
        <v>555</v>
      </c>
      <c r="IV95" s="72" t="s">
        <v>555</v>
      </c>
      <c r="IW95" s="72" t="s">
        <v>555</v>
      </c>
      <c r="IX95" s="56">
        <v>2</v>
      </c>
      <c r="IY95" s="56">
        <v>2</v>
      </c>
      <c r="IZ95" s="56">
        <v>2</v>
      </c>
      <c r="JA95" s="56">
        <v>1</v>
      </c>
      <c r="JB95" s="56">
        <v>2</v>
      </c>
      <c r="JC95" s="56">
        <v>2</v>
      </c>
      <c r="JD95" s="56">
        <v>2</v>
      </c>
      <c r="JE95" s="56">
        <v>2</v>
      </c>
      <c r="JF95" s="56">
        <v>2</v>
      </c>
      <c r="JG95" s="56">
        <v>2</v>
      </c>
      <c r="JH95" s="56">
        <v>2</v>
      </c>
      <c r="JI95" s="56">
        <v>2</v>
      </c>
      <c r="JJ95" s="56">
        <v>2</v>
      </c>
      <c r="JK95" s="56">
        <v>2</v>
      </c>
      <c r="JL95" s="56">
        <v>2</v>
      </c>
      <c r="JM95" s="56">
        <v>2</v>
      </c>
      <c r="JN95" s="56">
        <v>2</v>
      </c>
      <c r="JO95" s="56">
        <v>2</v>
      </c>
      <c r="JP95" s="56">
        <v>2</v>
      </c>
      <c r="JQ95" s="56">
        <v>2</v>
      </c>
      <c r="JR95" s="56">
        <v>2</v>
      </c>
      <c r="JS95" s="56">
        <v>2</v>
      </c>
      <c r="JT95" s="56">
        <v>2</v>
      </c>
      <c r="JU95" s="56">
        <v>2</v>
      </c>
      <c r="JV95" s="56">
        <v>2</v>
      </c>
      <c r="JW95" s="56">
        <v>2</v>
      </c>
      <c r="JX95" s="56">
        <v>2</v>
      </c>
      <c r="JY95" s="56">
        <v>2</v>
      </c>
      <c r="JZ95" s="56">
        <v>2</v>
      </c>
      <c r="KA95" s="56">
        <v>2</v>
      </c>
      <c r="KB95" s="179">
        <f t="shared" ref="KB95" si="133">COUNTIF(IX95:KA95,"2")</f>
        <v>29</v>
      </c>
      <c r="KC95" s="180">
        <f t="shared" ref="KC95" si="134">KB95/(KB95+KD95+KF95+KH95)</f>
        <v>0.96666666666666667</v>
      </c>
      <c r="KD95" s="179">
        <f t="shared" ref="KD95" si="135">COUNTIF(IX95:KA95,"1")</f>
        <v>1</v>
      </c>
      <c r="KE95" s="180">
        <f t="shared" ref="KE95" si="136">KD95/(KB95+KD95+KF95+KH95)</f>
        <v>3.3333333333333333E-2</v>
      </c>
      <c r="KF95" s="179">
        <f t="shared" ref="KF95" si="137">COUNTIF(IX95:KA95,"0")</f>
        <v>0</v>
      </c>
      <c r="KG95" s="180">
        <f t="shared" ref="KG95" si="138">KF95/(KB95+KD95+KF95+KH95)</f>
        <v>0</v>
      </c>
      <c r="KH95" s="179">
        <f>COUNTIF(IJ95:KA95,"KĐG")</f>
        <v>0</v>
      </c>
      <c r="KI95" s="180">
        <f t="shared" ref="KI95" si="139">KH95/(KB95+KD95+KF95+KH95)</f>
        <v>0</v>
      </c>
      <c r="KJ95" s="181">
        <f t="shared" ref="KJ95" si="140">(((KB95*2)+(KD95*1)+(KF95*0)))/(KB95+KD95+KF95)</f>
        <v>1.9666666666666666</v>
      </c>
      <c r="KK95" s="182" t="str">
        <f t="shared" ref="KK95" si="141">IF(KI95&gt;=50%,"KĐG",IF(KJ95&gt;=1.6,"Đạt mục tiêu",IF(KJ95&gt;=1,"Cần cố gắng","Chưa đạt")))</f>
        <v>Đạt mục tiêu</v>
      </c>
      <c r="KL95" s="56"/>
      <c r="KM95" s="56"/>
      <c r="KN95" s="56"/>
      <c r="KO95" s="56"/>
      <c r="KP95" s="56"/>
      <c r="KQ95" s="56"/>
      <c r="KR95" s="56"/>
      <c r="KS95" s="56"/>
      <c r="KT95" s="56"/>
      <c r="KU95" s="56"/>
      <c r="KV95" s="56"/>
      <c r="KW95" s="56"/>
      <c r="KX95" s="56"/>
      <c r="KY95" s="56"/>
      <c r="KZ95" s="56"/>
      <c r="LA95" s="56"/>
      <c r="LB95" s="56"/>
      <c r="LC95" s="56"/>
      <c r="LD95" s="56"/>
      <c r="LE95" s="56"/>
      <c r="LF95" s="56"/>
      <c r="LG95" s="56"/>
      <c r="LH95" s="56"/>
      <c r="LI95" s="56"/>
      <c r="LJ95" s="56"/>
      <c r="LK95" s="56"/>
      <c r="LL95" s="56"/>
      <c r="LM95" s="56"/>
      <c r="LN95" s="56"/>
      <c r="LO95" s="56"/>
      <c r="LP95" s="56"/>
      <c r="LQ95" s="56"/>
      <c r="LR95" s="56"/>
      <c r="LS95" s="56"/>
      <c r="LT95" s="56"/>
      <c r="LU95" s="56"/>
      <c r="LV95" s="56"/>
      <c r="LW95" s="56"/>
      <c r="LX95" s="56"/>
      <c r="LY95" s="56"/>
      <c r="LZ95" s="56"/>
      <c r="MA95" s="56"/>
      <c r="MB95" s="56"/>
      <c r="MC95" s="56"/>
      <c r="MD95" s="56"/>
      <c r="ME95" s="56"/>
      <c r="MF95" s="56"/>
      <c r="MG95" s="56"/>
      <c r="MH95" s="56"/>
      <c r="MI95" s="56"/>
      <c r="MJ95" s="56"/>
      <c r="MK95" s="56"/>
      <c r="ML95" s="56"/>
      <c r="MM95" s="56"/>
      <c r="MN95" s="56"/>
      <c r="MO95" s="56"/>
      <c r="MP95" s="56"/>
      <c r="MQ95" s="56"/>
      <c r="MR95" s="56"/>
      <c r="MS95" s="56"/>
      <c r="MT95" s="56"/>
      <c r="MU95" s="56"/>
      <c r="MV95" s="56"/>
      <c r="MW95" s="56"/>
      <c r="MX95" s="56"/>
      <c r="MY95" s="56"/>
      <c r="MZ95" s="56"/>
      <c r="NA95" s="56"/>
      <c r="NB95" s="56"/>
      <c r="NC95" s="56"/>
      <c r="ND95" s="56"/>
      <c r="NE95" s="56"/>
      <c r="NF95" s="56"/>
      <c r="NG95" s="56"/>
      <c r="NH95" s="56"/>
      <c r="NI95" s="56"/>
      <c r="NJ95" s="56"/>
      <c r="NK95" s="56"/>
      <c r="NL95" s="56"/>
      <c r="NM95" s="56"/>
      <c r="NN95" s="56"/>
      <c r="NO95" s="56"/>
      <c r="NP95" s="56"/>
      <c r="NQ95" s="56"/>
      <c r="NR95" s="56"/>
      <c r="NS95" s="56"/>
      <c r="NT95" s="56"/>
      <c r="NU95" s="56"/>
      <c r="NV95" s="56"/>
      <c r="NW95" s="56"/>
      <c r="NX95" s="56"/>
      <c r="NY95" s="56"/>
      <c r="NZ95" s="56"/>
      <c r="OA95" s="56"/>
      <c r="OB95" s="56"/>
      <c r="OC95" s="56"/>
      <c r="OD95" s="56"/>
      <c r="OE95" s="56"/>
      <c r="OF95" s="56"/>
      <c r="OG95" s="56"/>
      <c r="OH95" s="56"/>
      <c r="OI95" s="56"/>
      <c r="OJ95" s="56"/>
      <c r="OK95" s="56"/>
      <c r="OL95" s="56"/>
      <c r="OM95" s="56"/>
      <c r="ON95" s="56"/>
      <c r="OO95" s="56"/>
      <c r="OP95" s="56"/>
      <c r="OQ95" s="56"/>
      <c r="OR95" s="56"/>
      <c r="OS95" s="56"/>
      <c r="OT95" s="56"/>
      <c r="OU95" s="56"/>
      <c r="OV95" s="56"/>
      <c r="OW95" s="56"/>
      <c r="OX95" s="56"/>
      <c r="OY95" s="56"/>
      <c r="OZ95" s="56"/>
      <c r="PA95" s="56"/>
    </row>
    <row r="96" spans="1:417" s="116" customFormat="1" ht="63" hidden="1" customHeight="1">
      <c r="A96" s="56"/>
      <c r="B96" s="357"/>
      <c r="C96" s="357"/>
      <c r="D96" s="313"/>
      <c r="E96" s="356"/>
      <c r="F96" s="313"/>
      <c r="G96" s="327"/>
      <c r="H96" s="356"/>
      <c r="I96" s="313"/>
      <c r="J96" s="126" t="s">
        <v>1125</v>
      </c>
      <c r="K96" s="123"/>
      <c r="L96" s="183" t="s">
        <v>661</v>
      </c>
      <c r="M96" s="123" t="s">
        <v>501</v>
      </c>
      <c r="N96" s="51" t="s">
        <v>377</v>
      </c>
      <c r="O96" s="56" t="s">
        <v>350</v>
      </c>
      <c r="P96" s="310"/>
      <c r="Q96" s="310"/>
      <c r="R96" s="120"/>
      <c r="S96" s="120"/>
      <c r="T96" s="120"/>
      <c r="U96" s="120"/>
      <c r="V96" s="120"/>
      <c r="W96" s="120"/>
      <c r="X96" s="120"/>
      <c r="Y96" s="120"/>
      <c r="Z96" s="120" t="s">
        <v>205</v>
      </c>
      <c r="AA96" s="120"/>
      <c r="AB96" s="120"/>
      <c r="AC96" s="119">
        <f t="shared" si="117"/>
        <v>1</v>
      </c>
      <c r="AD96" s="229"/>
      <c r="AE96" s="229"/>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70"/>
      <c r="BU96" s="70"/>
      <c r="BV96" s="70"/>
      <c r="BW96" s="70"/>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70"/>
      <c r="DN96" s="70"/>
      <c r="DO96" s="70"/>
      <c r="DP96" s="70"/>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70"/>
      <c r="FG96" s="70"/>
      <c r="FH96" s="70"/>
      <c r="FI96" s="70"/>
      <c r="FJ96" s="70"/>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70"/>
      <c r="HA96" s="70"/>
      <c r="HB96" s="70"/>
      <c r="HC96" s="70"/>
      <c r="HD96" s="70"/>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179"/>
      <c r="IJ96" s="180"/>
      <c r="IK96" s="179"/>
      <c r="IL96" s="180"/>
      <c r="IM96" s="179"/>
      <c r="IN96" s="180"/>
      <c r="IO96" s="179"/>
      <c r="IP96" s="180"/>
      <c r="IQ96" s="181"/>
      <c r="IR96" s="185"/>
      <c r="IS96" s="185"/>
      <c r="IT96" s="70"/>
      <c r="IU96" s="70"/>
      <c r="IV96" s="70"/>
      <c r="IW96" s="70"/>
      <c r="IX96" s="56"/>
      <c r="IY96" s="56"/>
      <c r="IZ96" s="56"/>
      <c r="JA96" s="56"/>
      <c r="JB96" s="56"/>
      <c r="JC96" s="56"/>
      <c r="JD96" s="56"/>
      <c r="JE96" s="56"/>
      <c r="JF96" s="56"/>
      <c r="JG96" s="56"/>
      <c r="JH96" s="56"/>
      <c r="JI96" s="56"/>
      <c r="JJ96" s="56"/>
      <c r="JK96" s="56"/>
      <c r="JL96" s="56"/>
      <c r="JM96" s="56"/>
      <c r="JN96" s="56"/>
      <c r="JO96" s="56"/>
      <c r="JP96" s="56"/>
      <c r="JQ96" s="56"/>
      <c r="JR96" s="56"/>
      <c r="JS96" s="56"/>
      <c r="JT96" s="56"/>
      <c r="JU96" s="56"/>
      <c r="JV96" s="56"/>
      <c r="JW96" s="56"/>
      <c r="JX96" s="56"/>
      <c r="JY96" s="56"/>
      <c r="JZ96" s="56"/>
      <c r="KA96" s="56"/>
      <c r="KB96" s="56"/>
      <c r="KC96" s="56"/>
      <c r="KD96" s="56"/>
      <c r="KE96" s="56"/>
      <c r="KF96" s="56"/>
      <c r="KG96" s="56"/>
      <c r="KH96" s="56"/>
      <c r="KI96" s="56"/>
      <c r="KJ96" s="56"/>
      <c r="KK96" s="56"/>
      <c r="KL96" s="71" t="s">
        <v>555</v>
      </c>
      <c r="KM96" s="72" t="s">
        <v>555</v>
      </c>
      <c r="KN96" s="71" t="s">
        <v>555</v>
      </c>
      <c r="KO96" s="56"/>
      <c r="KP96" s="56"/>
      <c r="KQ96" s="56"/>
      <c r="KR96" s="56"/>
      <c r="KS96" s="56"/>
      <c r="KT96" s="56"/>
      <c r="KU96" s="56"/>
      <c r="KV96" s="56"/>
      <c r="KW96" s="56"/>
      <c r="KX96" s="56"/>
      <c r="KY96" s="56"/>
      <c r="KZ96" s="56"/>
      <c r="LA96" s="56"/>
      <c r="LB96" s="56"/>
      <c r="LC96" s="56"/>
      <c r="LD96" s="56"/>
      <c r="LE96" s="56"/>
      <c r="LF96" s="56"/>
      <c r="LG96" s="56"/>
      <c r="LH96" s="56"/>
      <c r="LI96" s="56"/>
      <c r="LJ96" s="56"/>
      <c r="LK96" s="56"/>
      <c r="LL96" s="56"/>
      <c r="LM96" s="56"/>
      <c r="LN96" s="56"/>
      <c r="LO96" s="56"/>
      <c r="LP96" s="56"/>
      <c r="LQ96" s="56"/>
      <c r="LR96" s="56"/>
      <c r="LS96" s="179"/>
      <c r="LT96" s="180"/>
      <c r="LU96" s="179"/>
      <c r="LV96" s="180"/>
      <c r="LW96" s="179"/>
      <c r="LX96" s="180"/>
      <c r="LY96" s="179"/>
      <c r="LZ96" s="180"/>
      <c r="MA96" s="181"/>
      <c r="MB96" s="185"/>
      <c r="MC96" s="56"/>
      <c r="MD96" s="56"/>
      <c r="ME96" s="56"/>
      <c r="MF96" s="56"/>
      <c r="MG96" s="56"/>
      <c r="MH96" s="56"/>
      <c r="MI96" s="56"/>
      <c r="MJ96" s="56"/>
      <c r="MK96" s="56"/>
      <c r="ML96" s="56"/>
      <c r="MM96" s="56"/>
      <c r="MN96" s="56"/>
      <c r="MO96" s="56"/>
      <c r="MP96" s="56"/>
      <c r="MQ96" s="56"/>
      <c r="MR96" s="56"/>
      <c r="MS96" s="56"/>
      <c r="MT96" s="56"/>
      <c r="MU96" s="56"/>
      <c r="MV96" s="56"/>
      <c r="MW96" s="56"/>
      <c r="MX96" s="56"/>
      <c r="MY96" s="56"/>
      <c r="MZ96" s="56"/>
      <c r="NA96" s="56"/>
      <c r="NB96" s="56"/>
      <c r="NC96" s="56"/>
      <c r="ND96" s="56"/>
      <c r="NE96" s="56"/>
      <c r="NF96" s="56"/>
      <c r="NG96" s="56"/>
      <c r="NH96" s="56"/>
      <c r="NI96" s="56"/>
      <c r="NJ96" s="56"/>
      <c r="NK96" s="56"/>
      <c r="NL96" s="56"/>
      <c r="NM96" s="56"/>
      <c r="NN96" s="56"/>
      <c r="NO96" s="56"/>
      <c r="NP96" s="56"/>
      <c r="NQ96" s="56"/>
      <c r="NR96" s="56"/>
      <c r="NS96" s="56"/>
      <c r="NT96" s="56"/>
      <c r="NU96" s="56"/>
      <c r="NV96" s="56"/>
      <c r="NW96" s="56"/>
      <c r="NX96" s="56"/>
      <c r="NY96" s="56"/>
      <c r="NZ96" s="56"/>
      <c r="OA96" s="56"/>
      <c r="OB96" s="56"/>
      <c r="OC96" s="56"/>
      <c r="OD96" s="56"/>
      <c r="OE96" s="56"/>
      <c r="OF96" s="56"/>
      <c r="OG96" s="56"/>
      <c r="OH96" s="56"/>
      <c r="OI96" s="56"/>
      <c r="OJ96" s="56"/>
      <c r="OK96" s="56"/>
      <c r="OL96" s="56"/>
      <c r="OM96" s="56"/>
      <c r="ON96" s="56"/>
      <c r="OO96" s="56"/>
      <c r="OP96" s="56"/>
      <c r="OQ96" s="56"/>
      <c r="OR96" s="56"/>
      <c r="OS96" s="56"/>
      <c r="OT96" s="56"/>
      <c r="OU96" s="56"/>
      <c r="OV96" s="56"/>
      <c r="OW96" s="56"/>
      <c r="OX96" s="56"/>
      <c r="OY96" s="56"/>
      <c r="OZ96" s="56"/>
      <c r="PA96" s="56"/>
    </row>
    <row r="97" spans="1:417" s="116" customFormat="1" ht="63" hidden="1" customHeight="1">
      <c r="A97" s="56"/>
      <c r="B97" s="357"/>
      <c r="C97" s="357"/>
      <c r="D97" s="313"/>
      <c r="E97" s="356"/>
      <c r="F97" s="313"/>
      <c r="G97" s="327"/>
      <c r="H97" s="356"/>
      <c r="I97" s="313"/>
      <c r="J97" s="126" t="s">
        <v>1125</v>
      </c>
      <c r="K97" s="123"/>
      <c r="L97" s="183" t="s">
        <v>661</v>
      </c>
      <c r="M97" s="123" t="s">
        <v>501</v>
      </c>
      <c r="N97" s="51" t="s">
        <v>377</v>
      </c>
      <c r="O97" s="56" t="s">
        <v>350</v>
      </c>
      <c r="P97" s="310"/>
      <c r="Q97" s="310"/>
      <c r="R97" s="120"/>
      <c r="S97" s="120"/>
      <c r="T97" s="120"/>
      <c r="U97" s="120"/>
      <c r="V97" s="120"/>
      <c r="W97" s="120"/>
      <c r="X97" s="120"/>
      <c r="Y97" s="120"/>
      <c r="Z97" s="120"/>
      <c r="AA97" s="120" t="s">
        <v>205</v>
      </c>
      <c r="AB97" s="120"/>
      <c r="AC97" s="119">
        <f t="shared" si="117"/>
        <v>1</v>
      </c>
      <c r="AD97" s="229"/>
      <c r="AE97" s="229"/>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70"/>
      <c r="BU97" s="70"/>
      <c r="BV97" s="70"/>
      <c r="BW97" s="70"/>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70"/>
      <c r="DN97" s="70"/>
      <c r="DO97" s="70"/>
      <c r="DP97" s="70"/>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70"/>
      <c r="FG97" s="70"/>
      <c r="FH97" s="70"/>
      <c r="FI97" s="70"/>
      <c r="FJ97" s="70"/>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70"/>
      <c r="HA97" s="70"/>
      <c r="HB97" s="70"/>
      <c r="HC97" s="70"/>
      <c r="HD97" s="70"/>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179"/>
      <c r="IJ97" s="180"/>
      <c r="IK97" s="179"/>
      <c r="IL97" s="180"/>
      <c r="IM97" s="179"/>
      <c r="IN97" s="180"/>
      <c r="IO97" s="179"/>
      <c r="IP97" s="180"/>
      <c r="IQ97" s="181"/>
      <c r="IR97" s="185"/>
      <c r="IS97" s="185"/>
      <c r="IT97" s="70"/>
      <c r="IU97" s="70"/>
      <c r="IV97" s="70"/>
      <c r="IW97" s="70"/>
      <c r="IX97" s="56"/>
      <c r="IY97" s="56"/>
      <c r="IZ97" s="56"/>
      <c r="JA97" s="56"/>
      <c r="JB97" s="56"/>
      <c r="JC97" s="56"/>
      <c r="JD97" s="56"/>
      <c r="JE97" s="56"/>
      <c r="JF97" s="56"/>
      <c r="JG97" s="56"/>
      <c r="JH97" s="56"/>
      <c r="JI97" s="56"/>
      <c r="JJ97" s="56"/>
      <c r="JK97" s="56"/>
      <c r="JL97" s="56"/>
      <c r="JM97" s="56"/>
      <c r="JN97" s="56"/>
      <c r="JO97" s="56"/>
      <c r="JP97" s="56"/>
      <c r="JQ97" s="56"/>
      <c r="JR97" s="56"/>
      <c r="JS97" s="56"/>
      <c r="JT97" s="56"/>
      <c r="JU97" s="56"/>
      <c r="JV97" s="56"/>
      <c r="JW97" s="56"/>
      <c r="JX97" s="56"/>
      <c r="JY97" s="56"/>
      <c r="JZ97" s="56"/>
      <c r="KA97" s="56"/>
      <c r="KB97" s="56"/>
      <c r="KC97" s="56"/>
      <c r="KD97" s="56"/>
      <c r="KE97" s="56"/>
      <c r="KF97" s="56"/>
      <c r="KG97" s="56"/>
      <c r="KH97" s="56"/>
      <c r="KI97" s="56"/>
      <c r="KJ97" s="56"/>
      <c r="KK97" s="56"/>
      <c r="KL97" s="56"/>
      <c r="KM97" s="56"/>
      <c r="KN97" s="56"/>
      <c r="KO97" s="56"/>
      <c r="KP97" s="56"/>
      <c r="KQ97" s="56"/>
      <c r="KR97" s="56"/>
      <c r="KS97" s="56"/>
      <c r="KT97" s="56"/>
      <c r="KU97" s="56"/>
      <c r="KV97" s="56"/>
      <c r="KW97" s="56"/>
      <c r="KX97" s="56"/>
      <c r="KY97" s="56"/>
      <c r="KZ97" s="56"/>
      <c r="LA97" s="56"/>
      <c r="LB97" s="56"/>
      <c r="LC97" s="56"/>
      <c r="LD97" s="56"/>
      <c r="LE97" s="56"/>
      <c r="LF97" s="56"/>
      <c r="LG97" s="56"/>
      <c r="LH97" s="56"/>
      <c r="LI97" s="56"/>
      <c r="LJ97" s="56"/>
      <c r="LK97" s="56"/>
      <c r="LL97" s="56"/>
      <c r="LM97" s="56"/>
      <c r="LN97" s="56"/>
      <c r="LO97" s="56"/>
      <c r="LP97" s="56"/>
      <c r="LQ97" s="56"/>
      <c r="LR97" s="56"/>
      <c r="LS97" s="56"/>
      <c r="LT97" s="56"/>
      <c r="LU97" s="56"/>
      <c r="LV97" s="56"/>
      <c r="LW97" s="56"/>
      <c r="LX97" s="56"/>
      <c r="LY97" s="56"/>
      <c r="LZ97" s="56"/>
      <c r="MA97" s="56"/>
      <c r="MB97" s="56"/>
      <c r="MC97" s="56"/>
      <c r="MD97" s="56"/>
      <c r="ME97" s="56"/>
      <c r="MF97" s="56"/>
      <c r="MG97" s="56"/>
      <c r="MH97" s="56"/>
      <c r="MI97" s="56"/>
      <c r="MJ97" s="56"/>
      <c r="MK97" s="56"/>
      <c r="ML97" s="56"/>
      <c r="MM97" s="56"/>
      <c r="MN97" s="56"/>
      <c r="MO97" s="56"/>
      <c r="MP97" s="56"/>
      <c r="MQ97" s="56"/>
      <c r="MR97" s="56"/>
      <c r="MS97" s="56"/>
      <c r="MT97" s="56"/>
      <c r="MU97" s="56"/>
      <c r="MV97" s="56"/>
      <c r="MW97" s="56"/>
      <c r="MX97" s="56"/>
      <c r="MY97" s="56"/>
      <c r="MZ97" s="56"/>
      <c r="NA97" s="56"/>
      <c r="NB97" s="56"/>
      <c r="NC97" s="56"/>
      <c r="ND97" s="56"/>
      <c r="NE97" s="56"/>
      <c r="NF97" s="56"/>
      <c r="NG97" s="56"/>
      <c r="NH97" s="56"/>
      <c r="NI97" s="56"/>
      <c r="NJ97" s="56"/>
      <c r="NK97" s="56"/>
      <c r="NL97" s="56"/>
      <c r="NM97" s="56"/>
      <c r="NN97" s="56"/>
      <c r="NO97" s="56"/>
      <c r="NP97" s="56"/>
      <c r="NQ97" s="56"/>
      <c r="NR97" s="56"/>
      <c r="NS97" s="56"/>
      <c r="NT97" s="56"/>
      <c r="NU97" s="56"/>
      <c r="NV97" s="56"/>
      <c r="NW97" s="56"/>
      <c r="NX97" s="56"/>
      <c r="NY97" s="56"/>
      <c r="NZ97" s="56"/>
      <c r="OA97" s="56"/>
      <c r="OB97" s="56"/>
      <c r="OC97" s="56"/>
      <c r="OD97" s="56"/>
      <c r="OE97" s="56"/>
      <c r="OF97" s="56"/>
      <c r="OG97" s="56"/>
      <c r="OH97" s="56"/>
      <c r="OI97" s="56"/>
      <c r="OJ97" s="56"/>
      <c r="OK97" s="56"/>
      <c r="OL97" s="56"/>
      <c r="OM97" s="56"/>
      <c r="ON97" s="56"/>
      <c r="OO97" s="56"/>
      <c r="OP97" s="56"/>
      <c r="OQ97" s="56"/>
      <c r="OR97" s="56"/>
      <c r="OS97" s="56"/>
      <c r="OT97" s="56"/>
      <c r="OU97" s="56"/>
      <c r="OV97" s="56"/>
      <c r="OW97" s="56"/>
      <c r="OX97" s="56"/>
      <c r="OY97" s="56"/>
      <c r="OZ97" s="56"/>
      <c r="PA97" s="56"/>
    </row>
    <row r="98" spans="1:417" s="116" customFormat="1" ht="63" hidden="1" customHeight="1">
      <c r="A98" s="56"/>
      <c r="B98" s="197"/>
      <c r="C98" s="197"/>
      <c r="D98" s="199"/>
      <c r="E98" s="150"/>
      <c r="F98" s="199"/>
      <c r="G98" s="200"/>
      <c r="H98" s="150"/>
      <c r="I98" s="199"/>
      <c r="J98" s="126" t="s">
        <v>1125</v>
      </c>
      <c r="K98" s="123"/>
      <c r="L98" s="183"/>
      <c r="M98" s="123"/>
      <c r="N98" s="51" t="s">
        <v>377</v>
      </c>
      <c r="O98" s="56" t="s">
        <v>350</v>
      </c>
      <c r="P98" s="56"/>
      <c r="Q98" s="56"/>
      <c r="R98" s="120"/>
      <c r="S98" s="120"/>
      <c r="T98" s="120"/>
      <c r="U98" s="120"/>
      <c r="V98" s="120"/>
      <c r="W98" s="120"/>
      <c r="X98" s="120"/>
      <c r="Y98" s="120"/>
      <c r="Z98" s="120"/>
      <c r="AA98" s="120"/>
      <c r="AB98" s="120" t="s">
        <v>205</v>
      </c>
      <c r="AC98" s="119">
        <f t="shared" si="117"/>
        <v>1</v>
      </c>
      <c r="AD98" s="229"/>
      <c r="AE98" s="229"/>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70"/>
      <c r="BU98" s="70"/>
      <c r="BV98" s="70"/>
      <c r="BW98" s="70"/>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70"/>
      <c r="DN98" s="70"/>
      <c r="DO98" s="70"/>
      <c r="DP98" s="70"/>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70"/>
      <c r="FG98" s="70"/>
      <c r="FH98" s="70"/>
      <c r="FI98" s="70"/>
      <c r="FJ98" s="70"/>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70"/>
      <c r="HA98" s="70"/>
      <c r="HB98" s="70"/>
      <c r="HC98" s="70"/>
      <c r="HD98" s="70"/>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179"/>
      <c r="IJ98" s="180"/>
      <c r="IK98" s="179"/>
      <c r="IL98" s="180"/>
      <c r="IM98" s="179"/>
      <c r="IN98" s="180"/>
      <c r="IO98" s="179"/>
      <c r="IP98" s="180"/>
      <c r="IQ98" s="181"/>
      <c r="IR98" s="185"/>
      <c r="IS98" s="185"/>
      <c r="IT98" s="70"/>
      <c r="IU98" s="70"/>
      <c r="IV98" s="70"/>
      <c r="IW98" s="70"/>
      <c r="IX98" s="56"/>
      <c r="IY98" s="56"/>
      <c r="IZ98" s="56"/>
      <c r="JA98" s="56"/>
      <c r="JB98" s="56"/>
      <c r="JC98" s="56"/>
      <c r="JD98" s="56"/>
      <c r="JE98" s="56"/>
      <c r="JF98" s="56"/>
      <c r="JG98" s="56"/>
      <c r="JH98" s="56"/>
      <c r="JI98" s="56"/>
      <c r="JJ98" s="56"/>
      <c r="JK98" s="56"/>
      <c r="JL98" s="56"/>
      <c r="JM98" s="56"/>
      <c r="JN98" s="56"/>
      <c r="JO98" s="56"/>
      <c r="JP98" s="56"/>
      <c r="JQ98" s="56"/>
      <c r="JR98" s="56"/>
      <c r="JS98" s="56"/>
      <c r="JT98" s="56"/>
      <c r="JU98" s="56"/>
      <c r="JV98" s="56"/>
      <c r="JW98" s="56"/>
      <c r="JX98" s="56"/>
      <c r="JY98" s="56"/>
      <c r="JZ98" s="56"/>
      <c r="KA98" s="56"/>
      <c r="KB98" s="56"/>
      <c r="KC98" s="56"/>
      <c r="KD98" s="56"/>
      <c r="KE98" s="56"/>
      <c r="KF98" s="56"/>
      <c r="KG98" s="56"/>
      <c r="KH98" s="56"/>
      <c r="KI98" s="56"/>
      <c r="KJ98" s="56"/>
      <c r="KK98" s="56"/>
      <c r="KL98" s="56"/>
      <c r="KM98" s="56"/>
      <c r="KN98" s="56"/>
      <c r="KO98" s="56"/>
      <c r="KP98" s="56"/>
      <c r="KQ98" s="56"/>
      <c r="KR98" s="56"/>
      <c r="KS98" s="56"/>
      <c r="KT98" s="56"/>
      <c r="KU98" s="56"/>
      <c r="KV98" s="56"/>
      <c r="KW98" s="56"/>
      <c r="KX98" s="56"/>
      <c r="KY98" s="56"/>
      <c r="KZ98" s="56"/>
      <c r="LA98" s="56"/>
      <c r="LB98" s="56"/>
      <c r="LC98" s="56"/>
      <c r="LD98" s="56"/>
      <c r="LE98" s="56"/>
      <c r="LF98" s="56"/>
      <c r="LG98" s="56"/>
      <c r="LH98" s="56"/>
      <c r="LI98" s="56"/>
      <c r="LJ98" s="56"/>
      <c r="LK98" s="56"/>
      <c r="LL98" s="56"/>
      <c r="LM98" s="56"/>
      <c r="LN98" s="56"/>
      <c r="LO98" s="56"/>
      <c r="LP98" s="56"/>
      <c r="LQ98" s="56"/>
      <c r="LR98" s="56"/>
      <c r="LS98" s="56"/>
      <c r="LT98" s="56"/>
      <c r="LU98" s="56"/>
      <c r="LV98" s="56"/>
      <c r="LW98" s="56"/>
      <c r="LX98" s="56"/>
      <c r="LY98" s="56"/>
      <c r="LZ98" s="56"/>
      <c r="MA98" s="56"/>
      <c r="MB98" s="56"/>
      <c r="MC98" s="56"/>
      <c r="MD98" s="56"/>
      <c r="ME98" s="56"/>
      <c r="MF98" s="56"/>
      <c r="MG98" s="56"/>
      <c r="MH98" s="56"/>
      <c r="MI98" s="56"/>
      <c r="MJ98" s="56"/>
      <c r="MK98" s="56"/>
      <c r="ML98" s="56"/>
      <c r="MM98" s="56"/>
      <c r="MN98" s="56"/>
      <c r="MO98" s="56"/>
      <c r="MP98" s="56"/>
      <c r="MQ98" s="56"/>
      <c r="MR98" s="56"/>
      <c r="MS98" s="56"/>
      <c r="MT98" s="56"/>
      <c r="MU98" s="56"/>
      <c r="MV98" s="56"/>
      <c r="MW98" s="56"/>
      <c r="MX98" s="56"/>
      <c r="MY98" s="56"/>
      <c r="MZ98" s="56"/>
      <c r="NA98" s="56"/>
      <c r="NB98" s="56"/>
      <c r="NC98" s="56"/>
      <c r="ND98" s="56"/>
      <c r="NE98" s="56"/>
      <c r="NF98" s="56"/>
      <c r="NG98" s="56"/>
      <c r="NH98" s="56"/>
      <c r="NI98" s="56"/>
      <c r="NJ98" s="56"/>
      <c r="NK98" s="56"/>
      <c r="NL98" s="56"/>
      <c r="NM98" s="56"/>
      <c r="NN98" s="56"/>
      <c r="NO98" s="56"/>
      <c r="NP98" s="56"/>
      <c r="NQ98" s="56"/>
      <c r="NR98" s="56"/>
      <c r="NS98" s="56"/>
      <c r="NT98" s="56"/>
      <c r="NU98" s="56"/>
      <c r="NV98" s="56"/>
      <c r="NW98" s="56"/>
      <c r="NX98" s="56"/>
      <c r="NY98" s="56"/>
      <c r="NZ98" s="56"/>
      <c r="OA98" s="56"/>
      <c r="OB98" s="56"/>
      <c r="OC98" s="56"/>
      <c r="OD98" s="56"/>
      <c r="OE98" s="56"/>
      <c r="OF98" s="56"/>
      <c r="OG98" s="56"/>
      <c r="OH98" s="56"/>
      <c r="OI98" s="56"/>
      <c r="OJ98" s="56"/>
      <c r="OK98" s="56"/>
      <c r="OL98" s="56"/>
      <c r="OM98" s="56"/>
      <c r="ON98" s="56"/>
      <c r="OO98" s="56"/>
      <c r="OP98" s="56"/>
      <c r="OQ98" s="56"/>
      <c r="OR98" s="56"/>
      <c r="OS98" s="56"/>
      <c r="OT98" s="56"/>
      <c r="OU98" s="56"/>
      <c r="OV98" s="56"/>
      <c r="OW98" s="56"/>
      <c r="OX98" s="56"/>
      <c r="OY98" s="56"/>
      <c r="OZ98" s="56"/>
      <c r="PA98" s="56"/>
    </row>
    <row r="99" spans="1:417" s="116" customFormat="1" ht="47.25" hidden="1" customHeight="1">
      <c r="A99" s="310"/>
      <c r="B99" s="310">
        <v>124</v>
      </c>
      <c r="C99" s="310">
        <v>42</v>
      </c>
      <c r="D99" s="318" t="s">
        <v>136</v>
      </c>
      <c r="E99" s="325" t="s">
        <v>4</v>
      </c>
      <c r="F99" s="318" t="s">
        <v>567</v>
      </c>
      <c r="G99" s="328" t="s">
        <v>12</v>
      </c>
      <c r="H99" s="325"/>
      <c r="I99" s="315" t="s">
        <v>1061</v>
      </c>
      <c r="J99" s="126" t="s">
        <v>876</v>
      </c>
      <c r="K99" s="123"/>
      <c r="L99" s="183" t="s">
        <v>661</v>
      </c>
      <c r="M99" s="123" t="s">
        <v>501</v>
      </c>
      <c r="N99" s="51" t="s">
        <v>377</v>
      </c>
      <c r="O99" s="56" t="s">
        <v>350</v>
      </c>
      <c r="P99" s="310" t="s">
        <v>205</v>
      </c>
      <c r="Q99" s="310">
        <v>1</v>
      </c>
      <c r="R99" s="120"/>
      <c r="S99" s="120"/>
      <c r="T99" s="120"/>
      <c r="U99" s="120"/>
      <c r="V99" s="120"/>
      <c r="W99" s="120"/>
      <c r="X99" s="120" t="s">
        <v>205</v>
      </c>
      <c r="Y99" s="120"/>
      <c r="Z99" s="120"/>
      <c r="AA99" s="120"/>
      <c r="AB99" s="120"/>
      <c r="AC99" s="119">
        <f t="shared" si="117"/>
        <v>1</v>
      </c>
      <c r="AD99" s="229"/>
      <c r="AE99" s="229"/>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70"/>
      <c r="BU99" s="70"/>
      <c r="BV99" s="70"/>
      <c r="BW99" s="70"/>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70"/>
      <c r="DN99" s="70"/>
      <c r="DO99" s="70"/>
      <c r="DP99" s="70"/>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70"/>
      <c r="FG99" s="70"/>
      <c r="FH99" s="70"/>
      <c r="FI99" s="70"/>
      <c r="FJ99" s="70"/>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72" t="s">
        <v>555</v>
      </c>
      <c r="HA99" s="72" t="s">
        <v>555</v>
      </c>
      <c r="HB99" s="72" t="s">
        <v>555</v>
      </c>
      <c r="HC99" s="72" t="s">
        <v>555</v>
      </c>
      <c r="HD99" s="72" t="s">
        <v>555</v>
      </c>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c r="IO99" s="56"/>
      <c r="IP99" s="56"/>
      <c r="IQ99" s="56"/>
      <c r="IR99" s="56"/>
      <c r="IS99" s="56"/>
      <c r="IT99" s="70"/>
      <c r="IU99" s="70"/>
      <c r="IV99" s="70"/>
      <c r="IW99" s="70"/>
      <c r="IX99" s="56"/>
      <c r="IY99" s="56"/>
      <c r="IZ99" s="56"/>
      <c r="JA99" s="56"/>
      <c r="JB99" s="56"/>
      <c r="JC99" s="56"/>
      <c r="JD99" s="56"/>
      <c r="JE99" s="56"/>
      <c r="JF99" s="56"/>
      <c r="JG99" s="56"/>
      <c r="JH99" s="56"/>
      <c r="JI99" s="56"/>
      <c r="JJ99" s="56"/>
      <c r="JK99" s="56"/>
      <c r="JL99" s="56"/>
      <c r="JM99" s="56"/>
      <c r="JN99" s="56"/>
      <c r="JO99" s="56"/>
      <c r="JP99" s="56"/>
      <c r="JQ99" s="56"/>
      <c r="JR99" s="56"/>
      <c r="JS99" s="56"/>
      <c r="JT99" s="56"/>
      <c r="JU99" s="56"/>
      <c r="JV99" s="56"/>
      <c r="JW99" s="56"/>
      <c r="JX99" s="56"/>
      <c r="JY99" s="56"/>
      <c r="JZ99" s="56"/>
      <c r="KA99" s="56"/>
      <c r="KB99" s="56"/>
      <c r="KC99" s="56"/>
      <c r="KD99" s="56"/>
      <c r="KE99" s="56"/>
      <c r="KF99" s="56"/>
      <c r="KG99" s="56"/>
      <c r="KH99" s="56"/>
      <c r="KI99" s="56"/>
      <c r="KJ99" s="56"/>
      <c r="KK99" s="56"/>
      <c r="KL99" s="56"/>
      <c r="KM99" s="56"/>
      <c r="KN99" s="56"/>
      <c r="KO99" s="56"/>
      <c r="KP99" s="56"/>
      <c r="KQ99" s="56"/>
      <c r="KR99" s="56"/>
      <c r="KS99" s="56"/>
      <c r="KT99" s="56"/>
      <c r="KU99" s="56"/>
      <c r="KV99" s="56"/>
      <c r="KW99" s="56"/>
      <c r="KX99" s="56"/>
      <c r="KY99" s="56"/>
      <c r="KZ99" s="56"/>
      <c r="LA99" s="56"/>
      <c r="LB99" s="56"/>
      <c r="LC99" s="56"/>
      <c r="LD99" s="56"/>
      <c r="LE99" s="56"/>
      <c r="LF99" s="56"/>
      <c r="LG99" s="56"/>
      <c r="LH99" s="56"/>
      <c r="LI99" s="56"/>
      <c r="LJ99" s="56"/>
      <c r="LK99" s="56"/>
      <c r="LL99" s="56"/>
      <c r="LM99" s="56"/>
      <c r="LN99" s="56"/>
      <c r="LO99" s="56"/>
      <c r="LP99" s="56"/>
      <c r="LQ99" s="56"/>
      <c r="LR99" s="56"/>
      <c r="LS99" s="56"/>
      <c r="LT99" s="56"/>
      <c r="LU99" s="56"/>
      <c r="LV99" s="56"/>
      <c r="LW99" s="56"/>
      <c r="LX99" s="56"/>
      <c r="LY99" s="56"/>
      <c r="LZ99" s="56"/>
      <c r="MA99" s="56"/>
      <c r="MB99" s="56"/>
      <c r="MC99" s="56"/>
      <c r="MD99" s="56"/>
      <c r="ME99" s="56"/>
      <c r="MF99" s="56"/>
      <c r="MG99" s="56"/>
      <c r="MH99" s="56"/>
      <c r="MI99" s="56"/>
      <c r="MJ99" s="56"/>
      <c r="MK99" s="56"/>
      <c r="ML99" s="56"/>
      <c r="MM99" s="56"/>
      <c r="MN99" s="56"/>
      <c r="MO99" s="56"/>
      <c r="MP99" s="56"/>
      <c r="MQ99" s="56"/>
      <c r="MR99" s="56"/>
      <c r="MS99" s="56"/>
      <c r="MT99" s="56"/>
      <c r="MU99" s="56"/>
      <c r="MV99" s="56"/>
      <c r="MW99" s="56"/>
      <c r="MX99" s="56"/>
      <c r="MY99" s="56"/>
      <c r="MZ99" s="56"/>
      <c r="NA99" s="56"/>
      <c r="NB99" s="56"/>
      <c r="NC99" s="56"/>
      <c r="ND99" s="56"/>
      <c r="NE99" s="56"/>
      <c r="NF99" s="56"/>
      <c r="NG99" s="56"/>
      <c r="NH99" s="56"/>
      <c r="NI99" s="56"/>
      <c r="NJ99" s="56"/>
      <c r="NK99" s="56"/>
      <c r="NL99" s="56"/>
      <c r="NM99" s="56"/>
      <c r="NN99" s="56"/>
      <c r="NO99" s="56"/>
      <c r="NP99" s="56"/>
      <c r="NQ99" s="56"/>
      <c r="NR99" s="56"/>
      <c r="NS99" s="56"/>
      <c r="NT99" s="56"/>
      <c r="NU99" s="56"/>
      <c r="NV99" s="56"/>
      <c r="NW99" s="56"/>
      <c r="NX99" s="56"/>
      <c r="NY99" s="56"/>
      <c r="NZ99" s="56"/>
      <c r="OA99" s="56"/>
      <c r="OB99" s="56"/>
      <c r="OC99" s="56"/>
      <c r="OD99" s="56"/>
      <c r="OE99" s="56"/>
      <c r="OF99" s="56"/>
      <c r="OG99" s="56"/>
      <c r="OH99" s="56"/>
      <c r="OI99" s="56"/>
      <c r="OJ99" s="56"/>
      <c r="OK99" s="56"/>
      <c r="OL99" s="56"/>
      <c r="OM99" s="56"/>
      <c r="ON99" s="56"/>
      <c r="OO99" s="56"/>
      <c r="OP99" s="56"/>
      <c r="OQ99" s="56"/>
      <c r="OR99" s="56"/>
      <c r="OS99" s="56"/>
      <c r="OT99" s="56"/>
      <c r="OU99" s="56"/>
      <c r="OV99" s="56"/>
      <c r="OW99" s="56"/>
      <c r="OX99" s="56"/>
      <c r="OY99" s="56"/>
      <c r="OZ99" s="56"/>
      <c r="PA99" s="56"/>
    </row>
    <row r="100" spans="1:417" s="116" customFormat="1" ht="69.75" customHeight="1">
      <c r="A100" s="310"/>
      <c r="B100" s="427"/>
      <c r="C100" s="427"/>
      <c r="D100" s="361"/>
      <c r="E100" s="329"/>
      <c r="F100" s="361"/>
      <c r="G100" s="324"/>
      <c r="H100" s="324"/>
      <c r="I100" s="389"/>
      <c r="J100" s="208" t="s">
        <v>1033</v>
      </c>
      <c r="K100" s="76"/>
      <c r="L100" s="234" t="s">
        <v>661</v>
      </c>
      <c r="M100" s="76" t="s">
        <v>501</v>
      </c>
      <c r="N100" s="51" t="s">
        <v>377</v>
      </c>
      <c r="O100" s="56" t="s">
        <v>350</v>
      </c>
      <c r="P100" s="310"/>
      <c r="Q100" s="310"/>
      <c r="R100" s="235" t="s">
        <v>205</v>
      </c>
      <c r="S100" s="120"/>
      <c r="T100" s="120"/>
      <c r="U100" s="120"/>
      <c r="V100" s="120"/>
      <c r="W100" s="120"/>
      <c r="X100" s="120"/>
      <c r="Y100" s="120"/>
      <c r="Z100" s="120"/>
      <c r="AA100" s="120"/>
      <c r="AB100" s="120"/>
      <c r="AC100" s="119">
        <f t="shared" si="117"/>
        <v>1</v>
      </c>
      <c r="AD100" s="299" t="s">
        <v>555</v>
      </c>
      <c r="AE100" s="299"/>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72" t="s">
        <v>555</v>
      </c>
      <c r="BU100" s="72" t="s">
        <v>555</v>
      </c>
      <c r="BV100" s="70"/>
      <c r="BW100" s="70"/>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70"/>
      <c r="DN100" s="70"/>
      <c r="DO100" s="70"/>
      <c r="DP100" s="70"/>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70"/>
      <c r="FG100" s="70"/>
      <c r="FH100" s="70"/>
      <c r="FI100" s="70"/>
      <c r="FJ100" s="70"/>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70"/>
      <c r="HA100" s="70"/>
      <c r="HB100" s="70"/>
      <c r="HC100" s="70"/>
      <c r="HD100" s="70"/>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c r="IO100" s="56"/>
      <c r="IP100" s="56"/>
      <c r="IQ100" s="56"/>
      <c r="IR100" s="56"/>
      <c r="IS100" s="56"/>
      <c r="IT100" s="70"/>
      <c r="IU100" s="70"/>
      <c r="IV100" s="70"/>
      <c r="IW100" s="70"/>
      <c r="IX100" s="56"/>
      <c r="IY100" s="56"/>
      <c r="IZ100" s="56"/>
      <c r="JA100" s="56"/>
      <c r="JB100" s="56"/>
      <c r="JC100" s="56"/>
      <c r="JD100" s="56"/>
      <c r="JE100" s="56"/>
      <c r="JF100" s="56"/>
      <c r="JG100" s="56"/>
      <c r="JH100" s="56"/>
      <c r="JI100" s="56"/>
      <c r="JJ100" s="56"/>
      <c r="JK100" s="56"/>
      <c r="JL100" s="56"/>
      <c r="JM100" s="56"/>
      <c r="JN100" s="56"/>
      <c r="JO100" s="56"/>
      <c r="JP100" s="56"/>
      <c r="JQ100" s="56"/>
      <c r="JR100" s="56"/>
      <c r="JS100" s="56"/>
      <c r="JT100" s="56"/>
      <c r="JU100" s="56"/>
      <c r="JV100" s="56"/>
      <c r="JW100" s="56"/>
      <c r="JX100" s="56"/>
      <c r="JY100" s="56"/>
      <c r="JZ100" s="56"/>
      <c r="KA100" s="56"/>
      <c r="KB100" s="56"/>
      <c r="KC100" s="56"/>
      <c r="KD100" s="56"/>
      <c r="KE100" s="56"/>
      <c r="KF100" s="56"/>
      <c r="KG100" s="56"/>
      <c r="KH100" s="56"/>
      <c r="KI100" s="56"/>
      <c r="KJ100" s="56"/>
      <c r="KK100" s="56"/>
      <c r="KL100" s="56"/>
      <c r="KM100" s="56"/>
      <c r="KN100" s="56"/>
      <c r="KO100" s="56"/>
      <c r="KP100" s="56"/>
      <c r="KQ100" s="56"/>
      <c r="KR100" s="56"/>
      <c r="KS100" s="56"/>
      <c r="KT100" s="56"/>
      <c r="KU100" s="56"/>
      <c r="KV100" s="56"/>
      <c r="KW100" s="56"/>
      <c r="KX100" s="56"/>
      <c r="KY100" s="56"/>
      <c r="KZ100" s="56"/>
      <c r="LA100" s="56"/>
      <c r="LB100" s="56"/>
      <c r="LC100" s="56"/>
      <c r="LD100" s="56"/>
      <c r="LE100" s="56"/>
      <c r="LF100" s="56"/>
      <c r="LG100" s="56"/>
      <c r="LH100" s="56"/>
      <c r="LI100" s="56"/>
      <c r="LJ100" s="56"/>
      <c r="LK100" s="56"/>
      <c r="LL100" s="56"/>
      <c r="LM100" s="56"/>
      <c r="LN100" s="56"/>
      <c r="LO100" s="56"/>
      <c r="LP100" s="56"/>
      <c r="LQ100" s="56"/>
      <c r="LR100" s="56"/>
      <c r="LS100" s="56"/>
      <c r="LT100" s="56"/>
      <c r="LU100" s="56"/>
      <c r="LV100" s="56"/>
      <c r="LW100" s="56"/>
      <c r="LX100" s="56"/>
      <c r="LY100" s="56"/>
      <c r="LZ100" s="56"/>
      <c r="MA100" s="56"/>
      <c r="MB100" s="56"/>
      <c r="MC100" s="56"/>
      <c r="MD100" s="71" t="s">
        <v>555</v>
      </c>
      <c r="ME100" s="56">
        <v>2</v>
      </c>
      <c r="MF100" s="56">
        <v>2</v>
      </c>
      <c r="MG100" s="56">
        <v>2</v>
      </c>
      <c r="MH100" s="56">
        <v>2</v>
      </c>
      <c r="MI100" s="56">
        <v>2</v>
      </c>
      <c r="MJ100" s="56">
        <v>2</v>
      </c>
      <c r="MK100" s="56">
        <v>2</v>
      </c>
      <c r="ML100" s="56">
        <v>2</v>
      </c>
      <c r="MM100" s="56">
        <v>2</v>
      </c>
      <c r="MN100" s="56">
        <v>2</v>
      </c>
      <c r="MO100" s="56">
        <v>2</v>
      </c>
      <c r="MP100" s="56">
        <v>2</v>
      </c>
      <c r="MQ100" s="56">
        <v>2</v>
      </c>
      <c r="MR100" s="56">
        <v>2</v>
      </c>
      <c r="MS100" s="56">
        <v>2</v>
      </c>
      <c r="MT100" s="56">
        <v>2</v>
      </c>
      <c r="MU100" s="56">
        <v>2</v>
      </c>
      <c r="MV100" s="56">
        <v>2</v>
      </c>
      <c r="MW100" s="56">
        <v>2</v>
      </c>
      <c r="MX100" s="56">
        <v>2</v>
      </c>
      <c r="MY100" s="56">
        <v>2</v>
      </c>
      <c r="MZ100" s="56">
        <v>2</v>
      </c>
      <c r="NA100" s="56">
        <v>2</v>
      </c>
      <c r="NB100" s="56">
        <v>2</v>
      </c>
      <c r="NC100" s="56">
        <v>2</v>
      </c>
      <c r="ND100" s="56">
        <v>2</v>
      </c>
      <c r="NE100" s="179">
        <f>COUNTIF(ME100:ND100,"2")</f>
        <v>26</v>
      </c>
      <c r="NF100" s="180">
        <f>NE100/(NE100+NG100+NI100+NK100)</f>
        <v>1</v>
      </c>
      <c r="NG100" s="179">
        <f>COUNTIF(ME100:ND100,"1")</f>
        <v>0</v>
      </c>
      <c r="NH100" s="180">
        <f>NG100/(NE100+NG100+NI100+NK100)</f>
        <v>0</v>
      </c>
      <c r="NI100" s="179">
        <f>COUNTIF(ME100:ND100,"0")</f>
        <v>0</v>
      </c>
      <c r="NJ100" s="180">
        <f>NI100/(NE100+NG100+NI100+NK100)</f>
        <v>0</v>
      </c>
      <c r="NK100" s="179">
        <f>COUNTIF(LR100:ND100,"KĐG")</f>
        <v>0</v>
      </c>
      <c r="NL100" s="180">
        <f>NK100/(NE100+NG100+NI100+NK100)</f>
        <v>0</v>
      </c>
      <c r="NM100" s="181">
        <f>(((NE100*2)+(NG100*1)+(NI100*0)))/(NE100+NG100+NI100)</f>
        <v>2</v>
      </c>
      <c r="NN100" s="184" t="str">
        <f>IF(NL100&gt;=50%,"KĐG",IF(NM100&gt;=1.6,"Đạt mục tiêu",IF(NM100&gt;=1,"Cần cố gắng","Chưa đạt")))</f>
        <v>Đạt mục tiêu</v>
      </c>
      <c r="NO100" s="56"/>
      <c r="NP100" s="56"/>
      <c r="NQ100" s="56"/>
      <c r="NR100" s="56"/>
      <c r="NS100" s="56"/>
      <c r="NT100" s="56"/>
      <c r="NU100" s="56"/>
      <c r="NV100" s="56"/>
      <c r="NW100" s="56"/>
      <c r="NX100" s="56"/>
      <c r="NY100" s="56"/>
      <c r="NZ100" s="56"/>
      <c r="OA100" s="56"/>
      <c r="OB100" s="56"/>
      <c r="OC100" s="56"/>
      <c r="OD100" s="56"/>
      <c r="OE100" s="56"/>
      <c r="OF100" s="56"/>
      <c r="OG100" s="56"/>
      <c r="OH100" s="56"/>
      <c r="OI100" s="56"/>
      <c r="OJ100" s="56"/>
      <c r="OK100" s="56"/>
      <c r="OL100" s="56"/>
      <c r="OM100" s="56"/>
      <c r="ON100" s="56"/>
      <c r="OO100" s="56"/>
      <c r="OP100" s="56"/>
      <c r="OQ100" s="56"/>
      <c r="OR100" s="56"/>
      <c r="OS100" s="56"/>
      <c r="OT100" s="56"/>
      <c r="OU100" s="56"/>
      <c r="OV100" s="56"/>
      <c r="OW100" s="56"/>
      <c r="OX100" s="56"/>
      <c r="OY100" s="56"/>
      <c r="OZ100" s="56"/>
      <c r="PA100" s="2"/>
    </row>
    <row r="101" spans="1:417" s="116" customFormat="1" ht="60" customHeight="1">
      <c r="A101" s="56"/>
      <c r="B101" s="427">
        <v>127</v>
      </c>
      <c r="C101" s="427">
        <v>43</v>
      </c>
      <c r="D101" s="361" t="s">
        <v>137</v>
      </c>
      <c r="E101" s="329" t="s">
        <v>4</v>
      </c>
      <c r="F101" s="361" t="s">
        <v>138</v>
      </c>
      <c r="G101" s="324" t="s">
        <v>4</v>
      </c>
      <c r="H101" s="324"/>
      <c r="I101" s="208" t="s">
        <v>138</v>
      </c>
      <c r="J101" s="208" t="s">
        <v>1598</v>
      </c>
      <c r="K101" s="76"/>
      <c r="L101" s="234" t="s">
        <v>661</v>
      </c>
      <c r="M101" s="76" t="s">
        <v>501</v>
      </c>
      <c r="N101" s="51" t="s">
        <v>377</v>
      </c>
      <c r="O101" s="56" t="s">
        <v>350</v>
      </c>
      <c r="P101" s="310" t="s">
        <v>205</v>
      </c>
      <c r="Q101" s="310"/>
      <c r="R101" s="235" t="s">
        <v>205</v>
      </c>
      <c r="S101" s="120"/>
      <c r="T101" s="120"/>
      <c r="U101" s="120"/>
      <c r="V101" s="120"/>
      <c r="W101" s="120"/>
      <c r="X101" s="120"/>
      <c r="Y101" s="120"/>
      <c r="Z101" s="120"/>
      <c r="AA101" s="120"/>
      <c r="AB101" s="120"/>
      <c r="AC101" s="119">
        <f t="shared" si="117"/>
        <v>1</v>
      </c>
      <c r="AD101" s="299" t="s">
        <v>555</v>
      </c>
      <c r="AE101" s="299" t="s">
        <v>555</v>
      </c>
      <c r="AF101" s="178">
        <v>2</v>
      </c>
      <c r="AG101" s="178">
        <v>2</v>
      </c>
      <c r="AH101" s="178">
        <v>2</v>
      </c>
      <c r="AI101" s="178">
        <v>2</v>
      </c>
      <c r="AJ101" s="178">
        <v>2</v>
      </c>
      <c r="AK101" s="178">
        <v>2</v>
      </c>
      <c r="AL101" s="178">
        <v>2</v>
      </c>
      <c r="AM101" s="178">
        <v>2</v>
      </c>
      <c r="AN101" s="178">
        <v>2</v>
      </c>
      <c r="AO101" s="178">
        <v>2</v>
      </c>
      <c r="AP101" s="178">
        <v>2</v>
      </c>
      <c r="AQ101" s="178">
        <v>2</v>
      </c>
      <c r="AR101" s="178">
        <v>2</v>
      </c>
      <c r="AS101" s="178">
        <v>2</v>
      </c>
      <c r="AT101" s="178">
        <v>2</v>
      </c>
      <c r="AU101" s="178">
        <v>2</v>
      </c>
      <c r="AV101" s="178">
        <v>2</v>
      </c>
      <c r="AW101" s="178">
        <v>2</v>
      </c>
      <c r="AX101" s="178">
        <v>2</v>
      </c>
      <c r="AY101" s="178">
        <v>2</v>
      </c>
      <c r="AZ101" s="178">
        <v>2</v>
      </c>
      <c r="BA101" s="178">
        <v>2</v>
      </c>
      <c r="BB101" s="178">
        <v>2</v>
      </c>
      <c r="BC101" s="178">
        <v>2</v>
      </c>
      <c r="BD101" s="178">
        <v>2</v>
      </c>
      <c r="BE101" s="178">
        <v>2</v>
      </c>
      <c r="BF101" s="178">
        <v>2</v>
      </c>
      <c r="BG101" s="178">
        <v>2</v>
      </c>
      <c r="BH101" s="178">
        <v>2</v>
      </c>
      <c r="BI101" s="178">
        <v>2</v>
      </c>
      <c r="BJ101" s="179">
        <f>COUNTIF(AF101:BI101,"2")</f>
        <v>30</v>
      </c>
      <c r="BK101" s="180">
        <f>BJ101/(BJ101+BL101+BN101+BP101)</f>
        <v>1</v>
      </c>
      <c r="BL101" s="179">
        <f>COUNTIF(AF101:BI101,"1")</f>
        <v>0</v>
      </c>
      <c r="BM101" s="180">
        <f>BL101/(BJ101+BL101+BN101+BP101)</f>
        <v>0</v>
      </c>
      <c r="BN101" s="179">
        <f>COUNTIF(AF101:BI101,"0")</f>
        <v>0</v>
      </c>
      <c r="BO101" s="180">
        <f>BN101/(BJ101+BL101+BN101+BP101)</f>
        <v>0</v>
      </c>
      <c r="BP101" s="179">
        <f>COUNTIF(Q101:BI101,"KĐG")</f>
        <v>0</v>
      </c>
      <c r="BQ101" s="180">
        <f>BP101/(BJ101+BL101+BN101+BP101)</f>
        <v>0</v>
      </c>
      <c r="BR101" s="181">
        <f>(((BJ101*2)+(BL101*1)+(BN101*0)))/(BJ101+BL101+BN101)</f>
        <v>2</v>
      </c>
      <c r="BS101" s="182" t="str">
        <f>IF(BQ101&gt;=50%,"KĐG",IF(BR101&gt;=1.6,"Đạt mục tiêu",IF(BR101&gt;=1,"Cần cố gắng","Chưa đạt")))</f>
        <v>Đạt mục tiêu</v>
      </c>
      <c r="BT101" s="70"/>
      <c r="BU101" s="70"/>
      <c r="BV101" s="70">
        <v>2</v>
      </c>
      <c r="BW101" s="70">
        <v>2</v>
      </c>
      <c r="BX101" s="56">
        <v>2</v>
      </c>
      <c r="BY101" s="56">
        <v>2</v>
      </c>
      <c r="BZ101" s="56">
        <v>2</v>
      </c>
      <c r="CA101" s="56">
        <v>2</v>
      </c>
      <c r="CB101" s="56">
        <v>2</v>
      </c>
      <c r="CC101" s="56">
        <v>2</v>
      </c>
      <c r="CD101" s="56">
        <v>2</v>
      </c>
      <c r="CE101" s="56">
        <v>2</v>
      </c>
      <c r="CF101" s="56">
        <v>2</v>
      </c>
      <c r="CG101" s="56">
        <v>2</v>
      </c>
      <c r="CH101" s="56">
        <v>2</v>
      </c>
      <c r="CI101" s="56">
        <v>2</v>
      </c>
      <c r="CJ101" s="56">
        <v>2</v>
      </c>
      <c r="CK101" s="56">
        <v>2</v>
      </c>
      <c r="CL101" s="56">
        <v>2</v>
      </c>
      <c r="CM101" s="56">
        <v>2</v>
      </c>
      <c r="CN101" s="56">
        <v>2</v>
      </c>
      <c r="CO101" s="56">
        <v>2</v>
      </c>
      <c r="CP101" s="56">
        <v>2</v>
      </c>
      <c r="CQ101" s="56">
        <v>2</v>
      </c>
      <c r="CR101" s="56">
        <v>2</v>
      </c>
      <c r="CS101" s="56">
        <v>2</v>
      </c>
      <c r="CT101" s="56">
        <v>2</v>
      </c>
      <c r="CU101" s="56">
        <v>2</v>
      </c>
      <c r="CV101" s="56">
        <v>2</v>
      </c>
      <c r="CW101" s="56">
        <v>2</v>
      </c>
      <c r="CX101" s="56">
        <v>2</v>
      </c>
      <c r="CY101" s="56">
        <v>2</v>
      </c>
      <c r="CZ101" s="56">
        <f>COUNTIF(BV101:CY101,"2")</f>
        <v>30</v>
      </c>
      <c r="DA101" s="56">
        <f>CZ101/(CZ101+DB101+DD101+DF101)</f>
        <v>1</v>
      </c>
      <c r="DB101" s="56">
        <f>COUNTIF(BV101:CY101,"1")</f>
        <v>0</v>
      </c>
      <c r="DC101" s="56">
        <f>DB101/(CZ101+DB101+DD101+DF101)</f>
        <v>0</v>
      </c>
      <c r="DD101" s="56">
        <f>COUNTIF(BV101:CY101,"0")</f>
        <v>0</v>
      </c>
      <c r="DE101" s="56">
        <f>DD101/(CZ101+DB101+DD101+DF101)</f>
        <v>0</v>
      </c>
      <c r="DF101" s="56">
        <f>COUNTIF(BH101:CY101,"KĐG")</f>
        <v>0</v>
      </c>
      <c r="DG101" s="56">
        <f>DF101/(CZ101+DB101+DD101+DF101)</f>
        <v>0</v>
      </c>
      <c r="DH101" s="56">
        <f>(((CZ101*2)+(DB101*1)+(DD101*0)))/(CZ101+DB101+DD101)</f>
        <v>2</v>
      </c>
      <c r="DI101" s="56" t="str">
        <f>IF(DG101&gt;=50%,"KĐG",IF(DH101&gt;=1.6,"Đạt mục tiêu",IF(DH101&gt;=1,"Cần cố gắng","Chưa đạt")))</f>
        <v>Đạt mục tiêu</v>
      </c>
      <c r="DJ101" s="56"/>
      <c r="DK101" s="56"/>
      <c r="DL101" s="56"/>
      <c r="DM101" s="70"/>
      <c r="DN101" s="70"/>
      <c r="DO101" s="70"/>
      <c r="DP101" s="70"/>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70"/>
      <c r="FG101" s="70"/>
      <c r="FH101" s="70"/>
      <c r="FI101" s="70"/>
      <c r="FJ101" s="70"/>
      <c r="FK101" s="56">
        <v>2</v>
      </c>
      <c r="FL101" s="56">
        <v>2</v>
      </c>
      <c r="FM101" s="56">
        <v>1</v>
      </c>
      <c r="FN101" s="56">
        <v>2</v>
      </c>
      <c r="FO101" s="56">
        <v>2</v>
      </c>
      <c r="FP101" s="56">
        <v>2</v>
      </c>
      <c r="FQ101" s="56">
        <v>2</v>
      </c>
      <c r="FR101" s="56">
        <v>2</v>
      </c>
      <c r="FS101" s="56">
        <v>2</v>
      </c>
      <c r="FT101" s="56">
        <v>2</v>
      </c>
      <c r="FU101" s="56">
        <v>1</v>
      </c>
      <c r="FV101" s="56">
        <v>2</v>
      </c>
      <c r="FW101" s="56">
        <v>2</v>
      </c>
      <c r="FX101" s="56">
        <v>2</v>
      </c>
      <c r="FY101" s="56">
        <v>2</v>
      </c>
      <c r="FZ101" s="56">
        <v>2</v>
      </c>
      <c r="GA101" s="56">
        <v>1</v>
      </c>
      <c r="GB101" s="56">
        <v>2</v>
      </c>
      <c r="GC101" s="56">
        <v>2</v>
      </c>
      <c r="GD101" s="56">
        <v>2</v>
      </c>
      <c r="GE101" s="56"/>
      <c r="GF101" s="56"/>
      <c r="GG101" s="56"/>
      <c r="GH101" s="56"/>
      <c r="GI101" s="56"/>
      <c r="GJ101" s="56">
        <v>2</v>
      </c>
      <c r="GK101" s="56">
        <v>2</v>
      </c>
      <c r="GL101" s="56">
        <v>2</v>
      </c>
      <c r="GM101" s="56">
        <v>2</v>
      </c>
      <c r="GN101" s="56"/>
      <c r="GO101" s="56">
        <v>2</v>
      </c>
      <c r="GP101" s="179">
        <f>COUNTIF(FB101:GO101,"2")</f>
        <v>22</v>
      </c>
      <c r="GQ101" s="180">
        <f>GP101/(GP101+GR101+GT101+GV101)</f>
        <v>0.88</v>
      </c>
      <c r="GR101" s="179">
        <f>COUNTIF(FB101:GO101,"1")</f>
        <v>3</v>
      </c>
      <c r="GS101" s="180">
        <f>GR101/(GP101+GR101+GT101+GV101)</f>
        <v>0.12</v>
      </c>
      <c r="GT101" s="179">
        <f>COUNTIF(FB101:GO101,"0")</f>
        <v>0</v>
      </c>
      <c r="GU101" s="180">
        <f>GT101/(GP101+GR101+GT101+GV101)</f>
        <v>0</v>
      </c>
      <c r="GV101" s="179">
        <f>COUNTIF(EV101:GO101,"KĐG")</f>
        <v>0</v>
      </c>
      <c r="GW101" s="180">
        <f>GV101/(GP101+GR101+GT101+GV101)</f>
        <v>0</v>
      </c>
      <c r="GX101" s="181">
        <f>(((GP101*2)+(GR101*1)+(GT101*0)))/(GP101+GR101+GT101)</f>
        <v>1.88</v>
      </c>
      <c r="GY101" s="184" t="str">
        <f>IF(GW101&gt;=50%,"KĐG",IF(GX101&gt;=1.6,"Đạt mục tiêu",IF(GX101&gt;=1,"Cần cố gắng","Chưa đạt")))</f>
        <v>Đạt mục tiêu</v>
      </c>
      <c r="GZ101" s="70"/>
      <c r="HA101" s="70"/>
      <c r="HB101" s="70"/>
      <c r="HC101" s="70"/>
      <c r="HD101" s="70"/>
      <c r="HE101" s="70" t="s">
        <v>555</v>
      </c>
      <c r="HF101" s="70" t="s">
        <v>555</v>
      </c>
      <c r="HG101" s="70" t="s">
        <v>555</v>
      </c>
      <c r="HH101" s="70" t="s">
        <v>555</v>
      </c>
      <c r="HI101" s="70" t="s">
        <v>555</v>
      </c>
      <c r="HJ101" s="70" t="s">
        <v>555</v>
      </c>
      <c r="HK101" s="70" t="s">
        <v>555</v>
      </c>
      <c r="HL101" s="70" t="s">
        <v>555</v>
      </c>
      <c r="HM101" s="70" t="s">
        <v>555</v>
      </c>
      <c r="HN101" s="70" t="s">
        <v>555</v>
      </c>
      <c r="HO101" s="70" t="s">
        <v>555</v>
      </c>
      <c r="HP101" s="70" t="s">
        <v>555</v>
      </c>
      <c r="HQ101" s="70" t="s">
        <v>555</v>
      </c>
      <c r="HR101" s="70" t="s">
        <v>555</v>
      </c>
      <c r="HS101" s="70" t="s">
        <v>555</v>
      </c>
      <c r="HT101" s="70" t="s">
        <v>555</v>
      </c>
      <c r="HU101" s="70" t="s">
        <v>555</v>
      </c>
      <c r="HV101" s="70" t="s">
        <v>555</v>
      </c>
      <c r="HW101" s="70" t="s">
        <v>555</v>
      </c>
      <c r="HX101" s="70"/>
      <c r="HY101" s="70"/>
      <c r="HZ101" s="70"/>
      <c r="IA101" s="70"/>
      <c r="IB101" s="70"/>
      <c r="IC101" s="70"/>
      <c r="ID101" s="70" t="s">
        <v>555</v>
      </c>
      <c r="IE101" s="70" t="s">
        <v>555</v>
      </c>
      <c r="IF101" s="70" t="s">
        <v>555</v>
      </c>
      <c r="IG101" s="70" t="s">
        <v>555</v>
      </c>
      <c r="IH101" s="70" t="s">
        <v>555</v>
      </c>
      <c r="II101" s="70" t="s">
        <v>555</v>
      </c>
      <c r="IJ101" s="70" t="s">
        <v>555</v>
      </c>
      <c r="IK101" s="70" t="s">
        <v>555</v>
      </c>
      <c r="IL101" s="70" t="s">
        <v>555</v>
      </c>
      <c r="IM101" s="70" t="s">
        <v>555</v>
      </c>
      <c r="IN101" s="70" t="s">
        <v>555</v>
      </c>
      <c r="IO101" s="70" t="s">
        <v>555</v>
      </c>
      <c r="IP101" s="70" t="s">
        <v>555</v>
      </c>
      <c r="IQ101" s="70" t="s">
        <v>555</v>
      </c>
      <c r="IR101" s="70" t="s">
        <v>555</v>
      </c>
      <c r="IS101" s="70"/>
      <c r="IT101" s="70"/>
      <c r="IU101" s="70"/>
      <c r="IV101" s="70"/>
      <c r="IW101" s="70"/>
      <c r="IX101" s="70" t="s">
        <v>555</v>
      </c>
      <c r="IY101" s="70" t="s">
        <v>555</v>
      </c>
      <c r="IZ101" s="70" t="s">
        <v>555</v>
      </c>
      <c r="JA101" s="70" t="s">
        <v>555</v>
      </c>
      <c r="JB101" s="70" t="s">
        <v>555</v>
      </c>
      <c r="JC101" s="70" t="s">
        <v>555</v>
      </c>
      <c r="JD101" s="70" t="s">
        <v>555</v>
      </c>
      <c r="JE101" s="70" t="s">
        <v>555</v>
      </c>
      <c r="JF101" s="70" t="s">
        <v>555</v>
      </c>
      <c r="JG101" s="70" t="s">
        <v>555</v>
      </c>
      <c r="JH101" s="70" t="s">
        <v>555</v>
      </c>
      <c r="JI101" s="70" t="s">
        <v>555</v>
      </c>
      <c r="JJ101" s="70" t="s">
        <v>555</v>
      </c>
      <c r="JK101" s="70" t="s">
        <v>555</v>
      </c>
      <c r="JL101" s="70" t="s">
        <v>555</v>
      </c>
      <c r="JM101" s="70" t="s">
        <v>555</v>
      </c>
      <c r="JN101" s="70" t="s">
        <v>555</v>
      </c>
      <c r="JO101" s="70" t="s">
        <v>555</v>
      </c>
      <c r="JP101" s="70" t="s">
        <v>555</v>
      </c>
      <c r="JQ101" s="70" t="s">
        <v>555</v>
      </c>
      <c r="JR101" s="70"/>
      <c r="JS101" s="70"/>
      <c r="JT101" s="70"/>
      <c r="JU101" s="70"/>
      <c r="JV101" s="70"/>
      <c r="JW101" s="70" t="s">
        <v>555</v>
      </c>
      <c r="JX101" s="70" t="s">
        <v>555</v>
      </c>
      <c r="JY101" s="70" t="s">
        <v>555</v>
      </c>
      <c r="JZ101" s="70" t="s">
        <v>555</v>
      </c>
      <c r="KA101" s="70" t="s">
        <v>555</v>
      </c>
      <c r="KB101" s="70" t="s">
        <v>555</v>
      </c>
      <c r="KC101" s="70" t="s">
        <v>555</v>
      </c>
      <c r="KD101" s="70" t="s">
        <v>555</v>
      </c>
      <c r="KE101" s="70" t="s">
        <v>555</v>
      </c>
      <c r="KF101" s="70" t="s">
        <v>555</v>
      </c>
      <c r="KG101" s="70" t="s">
        <v>555</v>
      </c>
      <c r="KH101" s="70" t="s">
        <v>555</v>
      </c>
      <c r="KI101" s="70" t="s">
        <v>555</v>
      </c>
      <c r="KJ101" s="70" t="s">
        <v>555</v>
      </c>
      <c r="KK101" s="70" t="s">
        <v>555</v>
      </c>
      <c r="KL101" s="70"/>
      <c r="KM101" s="70"/>
      <c r="KN101" s="70"/>
      <c r="KO101" s="70" t="s">
        <v>555</v>
      </c>
      <c r="KP101" s="70" t="s">
        <v>555</v>
      </c>
      <c r="KQ101" s="70" t="s">
        <v>555</v>
      </c>
      <c r="KR101" s="70" t="s">
        <v>555</v>
      </c>
      <c r="KS101" s="70" t="s">
        <v>555</v>
      </c>
      <c r="KT101" s="70" t="s">
        <v>555</v>
      </c>
      <c r="KU101" s="70" t="s">
        <v>555</v>
      </c>
      <c r="KV101" s="70" t="s">
        <v>555</v>
      </c>
      <c r="KW101" s="70" t="s">
        <v>555</v>
      </c>
      <c r="KX101" s="70" t="s">
        <v>555</v>
      </c>
      <c r="KY101" s="70" t="s">
        <v>555</v>
      </c>
      <c r="KZ101" s="70" t="s">
        <v>555</v>
      </c>
      <c r="LA101" s="70" t="s">
        <v>555</v>
      </c>
      <c r="LB101" s="70" t="s">
        <v>555</v>
      </c>
      <c r="LC101" s="70" t="s">
        <v>555</v>
      </c>
      <c r="LD101" s="70" t="s">
        <v>555</v>
      </c>
      <c r="LE101" s="70" t="s">
        <v>555</v>
      </c>
      <c r="LF101" s="70" t="s">
        <v>555</v>
      </c>
      <c r="LG101" s="70" t="s">
        <v>555</v>
      </c>
      <c r="LH101" s="70" t="s">
        <v>555</v>
      </c>
      <c r="LI101" s="70" t="s">
        <v>555</v>
      </c>
      <c r="LJ101" s="70" t="s">
        <v>555</v>
      </c>
      <c r="LK101" s="70" t="s">
        <v>555</v>
      </c>
      <c r="LL101" s="70"/>
      <c r="LM101" s="70"/>
      <c r="LN101" s="70"/>
      <c r="LO101" s="70"/>
      <c r="LP101" s="70" t="s">
        <v>555</v>
      </c>
      <c r="LQ101" s="70"/>
      <c r="LR101" s="70" t="s">
        <v>555</v>
      </c>
      <c r="LS101" s="70" t="s">
        <v>555</v>
      </c>
      <c r="LT101" s="70" t="s">
        <v>555</v>
      </c>
      <c r="LU101" s="70" t="s">
        <v>555</v>
      </c>
      <c r="LV101" s="70" t="s">
        <v>555</v>
      </c>
      <c r="LW101" s="70" t="s">
        <v>555</v>
      </c>
      <c r="LX101" s="70" t="s">
        <v>555</v>
      </c>
      <c r="LY101" s="70" t="s">
        <v>555</v>
      </c>
      <c r="LZ101" s="70" t="s">
        <v>555</v>
      </c>
      <c r="MA101" s="70" t="s">
        <v>555</v>
      </c>
      <c r="MB101" s="70" t="s">
        <v>555</v>
      </c>
      <c r="MC101" s="70"/>
      <c r="MD101" s="70"/>
      <c r="ME101" s="70" t="s">
        <v>555</v>
      </c>
      <c r="MF101" s="70" t="s">
        <v>555</v>
      </c>
      <c r="MG101" s="70" t="s">
        <v>555</v>
      </c>
      <c r="MH101" s="70" t="s">
        <v>555</v>
      </c>
      <c r="MI101" s="70" t="s">
        <v>555</v>
      </c>
      <c r="MJ101" s="70" t="s">
        <v>555</v>
      </c>
      <c r="MK101" s="70" t="s">
        <v>555</v>
      </c>
      <c r="ML101" s="70" t="s">
        <v>555</v>
      </c>
      <c r="MM101" s="70" t="s">
        <v>555</v>
      </c>
      <c r="MN101" s="70" t="s">
        <v>555</v>
      </c>
      <c r="MO101" s="70" t="s">
        <v>555</v>
      </c>
      <c r="MP101" s="70" t="s">
        <v>555</v>
      </c>
      <c r="MQ101" s="70" t="s">
        <v>555</v>
      </c>
      <c r="MR101" s="70" t="s">
        <v>555</v>
      </c>
      <c r="MS101" s="70" t="s">
        <v>555</v>
      </c>
      <c r="MT101" s="70" t="s">
        <v>555</v>
      </c>
      <c r="MU101" s="70" t="s">
        <v>555</v>
      </c>
      <c r="MV101" s="70" t="s">
        <v>555</v>
      </c>
      <c r="MW101" s="70" t="s">
        <v>555</v>
      </c>
      <c r="MX101" s="70" t="s">
        <v>555</v>
      </c>
      <c r="MY101" s="70" t="s">
        <v>555</v>
      </c>
      <c r="MZ101" s="70" t="s">
        <v>555</v>
      </c>
      <c r="NA101" s="70" t="s">
        <v>555</v>
      </c>
      <c r="NB101" s="70" t="s">
        <v>555</v>
      </c>
      <c r="NC101" s="70"/>
      <c r="ND101" s="70" t="s">
        <v>555</v>
      </c>
      <c r="NE101" s="70" t="s">
        <v>555</v>
      </c>
      <c r="NF101" s="70" t="s">
        <v>555</v>
      </c>
      <c r="NG101" s="70" t="s">
        <v>555</v>
      </c>
      <c r="NH101" s="70" t="s">
        <v>555</v>
      </c>
      <c r="NI101" s="70" t="s">
        <v>555</v>
      </c>
      <c r="NJ101" s="70" t="s">
        <v>555</v>
      </c>
      <c r="NK101" s="70" t="s">
        <v>555</v>
      </c>
      <c r="NL101" s="70" t="s">
        <v>555</v>
      </c>
      <c r="NM101" s="70" t="s">
        <v>555</v>
      </c>
      <c r="NN101" s="70" t="s">
        <v>555</v>
      </c>
      <c r="NO101" s="70" t="s">
        <v>555</v>
      </c>
      <c r="NP101" s="70" t="s">
        <v>555</v>
      </c>
      <c r="NQ101" s="56">
        <v>2</v>
      </c>
      <c r="NR101" s="56">
        <v>2</v>
      </c>
      <c r="NS101" s="56">
        <v>2</v>
      </c>
      <c r="NT101" s="56">
        <v>2</v>
      </c>
      <c r="NU101" s="56">
        <v>2</v>
      </c>
      <c r="NV101" s="56">
        <v>2</v>
      </c>
      <c r="NW101" s="56">
        <v>2</v>
      </c>
      <c r="NX101" s="56">
        <v>2</v>
      </c>
      <c r="NY101" s="56">
        <v>2</v>
      </c>
      <c r="NZ101" s="56">
        <v>2</v>
      </c>
      <c r="OA101" s="56">
        <v>2</v>
      </c>
      <c r="OB101" s="56">
        <v>2</v>
      </c>
      <c r="OC101" s="56">
        <v>2</v>
      </c>
      <c r="OD101" s="56">
        <v>2</v>
      </c>
      <c r="OE101" s="56">
        <v>2</v>
      </c>
      <c r="OF101" s="56">
        <v>2</v>
      </c>
      <c r="OG101" s="56">
        <v>2</v>
      </c>
      <c r="OH101" s="56">
        <v>2</v>
      </c>
      <c r="OI101" s="56">
        <v>2</v>
      </c>
      <c r="OJ101" s="56">
        <v>2</v>
      </c>
      <c r="OK101" s="56">
        <v>2</v>
      </c>
      <c r="OL101" s="56">
        <v>2</v>
      </c>
      <c r="OM101" s="56">
        <v>2</v>
      </c>
      <c r="ON101" s="56">
        <v>2</v>
      </c>
      <c r="OO101" s="56">
        <v>2</v>
      </c>
      <c r="OP101" s="56">
        <v>2</v>
      </c>
      <c r="OQ101" s="179">
        <f>COUNTIF(NQ101:OP101,"2")</f>
        <v>26</v>
      </c>
      <c r="OR101" s="180">
        <f>OQ101/(OQ101+OS101+OU101+OW101)</f>
        <v>1</v>
      </c>
      <c r="OS101" s="179">
        <f>COUNTIF(NQ101:OP101,"1")</f>
        <v>0</v>
      </c>
      <c r="OT101" s="180">
        <f>OS101/(OQ101+OS101+OU101+OW101)</f>
        <v>0</v>
      </c>
      <c r="OU101" s="179">
        <f>COUNTIF(NQ101:OP101,"0")</f>
        <v>0</v>
      </c>
      <c r="OV101" s="180">
        <f>OU101/(OQ101+OS101+OU101+OW101)</f>
        <v>0</v>
      </c>
      <c r="OW101" s="179">
        <f>COUNTIF(ND101:OP101,"KĐG")</f>
        <v>0</v>
      </c>
      <c r="OX101" s="180">
        <f>OW101/(OQ101+OS101+OU101+OW101)</f>
        <v>0</v>
      </c>
      <c r="OY101" s="181">
        <f>(((OQ101*2)+(OS101*1)+(OU101*0)))/(OQ101+OS101+OU101)</f>
        <v>2</v>
      </c>
      <c r="OZ101" s="184" t="str">
        <f>IF(OX101&gt;=50%,"KĐG",IF(OY101&gt;=1.6,"Đạt mục tiêu",IF(OY101&gt;=1,"Cần cố gắng","Chưa đạt")))</f>
        <v>Đạt mục tiêu</v>
      </c>
      <c r="PA101" s="2"/>
    </row>
    <row r="102" spans="1:417" s="116" customFormat="1" ht="63" hidden="1" customHeight="1">
      <c r="A102" s="56"/>
      <c r="B102" s="310"/>
      <c r="C102" s="310"/>
      <c r="D102" s="318"/>
      <c r="E102" s="325"/>
      <c r="F102" s="318"/>
      <c r="G102" s="328"/>
      <c r="H102" s="325"/>
      <c r="I102" s="126" t="s">
        <v>138</v>
      </c>
      <c r="J102" s="126" t="s">
        <v>1376</v>
      </c>
      <c r="K102" s="123"/>
      <c r="L102" s="183" t="s">
        <v>661</v>
      </c>
      <c r="M102" s="123" t="s">
        <v>501</v>
      </c>
      <c r="N102" s="51" t="s">
        <v>377</v>
      </c>
      <c r="O102" s="56" t="s">
        <v>350</v>
      </c>
      <c r="P102" s="310"/>
      <c r="Q102" s="310"/>
      <c r="R102" s="120"/>
      <c r="S102" s="120" t="s">
        <v>205</v>
      </c>
      <c r="T102" s="120"/>
      <c r="U102" s="120"/>
      <c r="V102" s="120"/>
      <c r="W102" s="120"/>
      <c r="X102" s="120"/>
      <c r="Y102" s="120"/>
      <c r="Z102" s="120"/>
      <c r="AA102" s="120"/>
      <c r="AB102" s="120"/>
      <c r="AC102" s="119">
        <f t="shared" si="117"/>
        <v>1</v>
      </c>
      <c r="AD102" s="229"/>
      <c r="AE102" s="229"/>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70"/>
      <c r="BU102" s="70"/>
      <c r="BV102" s="72"/>
      <c r="BW102" s="72"/>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179"/>
      <c r="DD102" s="180"/>
      <c r="DE102" s="179"/>
      <c r="DF102" s="180"/>
      <c r="DG102" s="179"/>
      <c r="DH102" s="180"/>
      <c r="DI102" s="179"/>
      <c r="DJ102" s="180" t="e">
        <f>DI102/(DC102+DE102+DG102+DI102)</f>
        <v>#DIV/0!</v>
      </c>
      <c r="DK102" s="181" t="e">
        <f>(((DC102*2)+(DE102*1)+(DG102*0)))/(DC102+DE102+DG102)</f>
        <v>#DIV/0!</v>
      </c>
      <c r="DL102" s="184" t="e">
        <f>IF(DJ102&gt;=50%,"KĐG",IF(DK102&gt;=1.6,"Đạt mục tiêu",IF(DK102&gt;=1,"Cần cố gắng","Chưa đạt")))</f>
        <v>#DIV/0!</v>
      </c>
      <c r="DM102" s="70"/>
      <c r="DN102" s="70"/>
      <c r="DO102" s="70"/>
      <c r="DP102" s="70"/>
      <c r="DQ102" s="178">
        <v>2</v>
      </c>
      <c r="DR102" s="178">
        <v>2</v>
      </c>
      <c r="DS102" s="178">
        <v>2</v>
      </c>
      <c r="DT102" s="178">
        <v>2</v>
      </c>
      <c r="DU102" s="178">
        <v>2</v>
      </c>
      <c r="DV102" s="178">
        <v>2</v>
      </c>
      <c r="DW102" s="178">
        <v>2</v>
      </c>
      <c r="DX102" s="178">
        <v>2</v>
      </c>
      <c r="DY102" s="178">
        <v>2</v>
      </c>
      <c r="DZ102" s="178">
        <v>2</v>
      </c>
      <c r="EA102" s="178">
        <v>2</v>
      </c>
      <c r="EB102" s="178">
        <v>2</v>
      </c>
      <c r="EC102" s="178">
        <v>2</v>
      </c>
      <c r="ED102" s="178">
        <v>2</v>
      </c>
      <c r="EE102" s="178">
        <v>2</v>
      </c>
      <c r="EF102" s="178">
        <v>2</v>
      </c>
      <c r="EG102" s="178">
        <v>2</v>
      </c>
      <c r="EH102" s="178">
        <v>2</v>
      </c>
      <c r="EI102" s="178">
        <v>2</v>
      </c>
      <c r="EJ102" s="178">
        <v>2</v>
      </c>
      <c r="EK102" s="178">
        <v>2</v>
      </c>
      <c r="EL102" s="178">
        <v>2</v>
      </c>
      <c r="EM102" s="178">
        <v>2</v>
      </c>
      <c r="EN102" s="178">
        <v>2</v>
      </c>
      <c r="EO102" s="178">
        <v>2</v>
      </c>
      <c r="EP102" s="178">
        <v>2</v>
      </c>
      <c r="EQ102" s="178">
        <v>2</v>
      </c>
      <c r="ER102" s="178">
        <v>2</v>
      </c>
      <c r="ES102" s="178">
        <v>2</v>
      </c>
      <c r="ET102" s="178">
        <v>2</v>
      </c>
      <c r="EU102" s="178">
        <v>2</v>
      </c>
      <c r="EV102" s="56"/>
      <c r="EW102" s="56"/>
      <c r="EX102" s="56"/>
      <c r="EY102" s="56"/>
      <c r="EZ102" s="56"/>
      <c r="FA102" s="56"/>
      <c r="FB102" s="56"/>
      <c r="FC102" s="56"/>
      <c r="FD102" s="56"/>
      <c r="FE102" s="56"/>
      <c r="FF102" s="70"/>
      <c r="FG102" s="70"/>
      <c r="FH102" s="70"/>
      <c r="FI102" s="70"/>
      <c r="FJ102" s="70"/>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179"/>
      <c r="GQ102" s="180"/>
      <c r="GR102" s="179"/>
      <c r="GS102" s="180"/>
      <c r="GT102" s="179"/>
      <c r="GU102" s="180"/>
      <c r="GV102" s="179"/>
      <c r="GW102" s="180"/>
      <c r="GX102" s="181"/>
      <c r="GY102" s="184"/>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70"/>
      <c r="NO102" s="70"/>
      <c r="NP102" s="70"/>
      <c r="NQ102" s="56"/>
      <c r="NR102" s="56"/>
      <c r="NS102" s="56"/>
      <c r="NT102" s="56"/>
      <c r="NU102" s="56"/>
      <c r="NV102" s="56"/>
      <c r="NW102" s="56"/>
      <c r="NX102" s="56"/>
      <c r="NY102" s="56"/>
      <c r="NZ102" s="56"/>
      <c r="OA102" s="56"/>
      <c r="OB102" s="56"/>
      <c r="OC102" s="56"/>
      <c r="OD102" s="56"/>
      <c r="OE102" s="56"/>
      <c r="OF102" s="56"/>
      <c r="OG102" s="56"/>
      <c r="OH102" s="56"/>
      <c r="OI102" s="56"/>
      <c r="OJ102" s="56"/>
      <c r="OK102" s="56"/>
      <c r="OL102" s="56"/>
      <c r="OM102" s="56"/>
      <c r="ON102" s="56"/>
      <c r="OO102" s="56"/>
      <c r="OP102" s="56"/>
      <c r="OQ102" s="179"/>
      <c r="OR102" s="180"/>
      <c r="OS102" s="179"/>
      <c r="OT102" s="180"/>
      <c r="OU102" s="179"/>
      <c r="OV102" s="180"/>
      <c r="OW102" s="179"/>
      <c r="OX102" s="180"/>
      <c r="OY102" s="181"/>
      <c r="OZ102" s="184"/>
      <c r="PA102" s="56"/>
    </row>
    <row r="103" spans="1:417" s="116" customFormat="1" ht="47.25" hidden="1" customHeight="1">
      <c r="A103" s="56"/>
      <c r="B103" s="310"/>
      <c r="C103" s="310"/>
      <c r="D103" s="318"/>
      <c r="E103" s="325"/>
      <c r="F103" s="318"/>
      <c r="G103" s="328"/>
      <c r="H103" s="325"/>
      <c r="I103" s="126" t="s">
        <v>138</v>
      </c>
      <c r="J103" s="126" t="s">
        <v>1377</v>
      </c>
      <c r="K103" s="123"/>
      <c r="L103" s="183" t="s">
        <v>661</v>
      </c>
      <c r="M103" s="123" t="s">
        <v>501</v>
      </c>
      <c r="N103" s="51" t="s">
        <v>377</v>
      </c>
      <c r="O103" s="56" t="s">
        <v>350</v>
      </c>
      <c r="P103" s="310"/>
      <c r="Q103" s="310"/>
      <c r="R103" s="120"/>
      <c r="S103" s="120"/>
      <c r="T103" s="120" t="s">
        <v>205</v>
      </c>
      <c r="U103" s="120"/>
      <c r="V103" s="120"/>
      <c r="W103" s="120"/>
      <c r="X103" s="120"/>
      <c r="Y103" s="120"/>
      <c r="Z103" s="120"/>
      <c r="AA103" s="120"/>
      <c r="AB103" s="120"/>
      <c r="AC103" s="119">
        <f t="shared" si="117"/>
        <v>1</v>
      </c>
      <c r="AD103" s="229"/>
      <c r="AE103" s="229"/>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70"/>
      <c r="BU103" s="70"/>
      <c r="BV103" s="70"/>
      <c r="BW103" s="70"/>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72" t="s">
        <v>555</v>
      </c>
      <c r="DN103" s="72" t="s">
        <v>555</v>
      </c>
      <c r="DO103" s="72" t="s">
        <v>555</v>
      </c>
      <c r="DP103" s="72" t="s">
        <v>555</v>
      </c>
      <c r="DQ103" s="178">
        <v>2</v>
      </c>
      <c r="DR103" s="178">
        <v>2</v>
      </c>
      <c r="DS103" s="178">
        <v>2</v>
      </c>
      <c r="DT103" s="178">
        <v>2</v>
      </c>
      <c r="DU103" s="178">
        <v>2</v>
      </c>
      <c r="DV103" s="178">
        <v>2</v>
      </c>
      <c r="DW103" s="178">
        <v>1</v>
      </c>
      <c r="DX103" s="178">
        <v>2</v>
      </c>
      <c r="DY103" s="178">
        <v>2</v>
      </c>
      <c r="DZ103" s="178">
        <v>2</v>
      </c>
      <c r="EA103" s="178">
        <v>2</v>
      </c>
      <c r="EB103" s="178">
        <v>2</v>
      </c>
      <c r="EC103" s="178">
        <v>2</v>
      </c>
      <c r="ED103" s="178">
        <v>2</v>
      </c>
      <c r="EE103" s="178">
        <v>2</v>
      </c>
      <c r="EF103" s="178">
        <v>2</v>
      </c>
      <c r="EG103" s="178">
        <v>2</v>
      </c>
      <c r="EH103" s="178">
        <v>2</v>
      </c>
      <c r="EI103" s="178">
        <v>2</v>
      </c>
      <c r="EJ103" s="178">
        <v>2</v>
      </c>
      <c r="EK103" s="178">
        <v>2</v>
      </c>
      <c r="EL103" s="178">
        <v>2</v>
      </c>
      <c r="EM103" s="178">
        <v>2</v>
      </c>
      <c r="EN103" s="178">
        <v>2</v>
      </c>
      <c r="EO103" s="178">
        <v>2</v>
      </c>
      <c r="EP103" s="178">
        <v>1</v>
      </c>
      <c r="EQ103" s="178">
        <v>2</v>
      </c>
      <c r="ER103" s="178">
        <v>2</v>
      </c>
      <c r="ES103" s="178">
        <v>2</v>
      </c>
      <c r="ET103" s="178">
        <v>2</v>
      </c>
      <c r="EU103" s="178">
        <v>2</v>
      </c>
      <c r="EV103" s="179">
        <f>COUNTIF(DM103:EU103,"2")</f>
        <v>29</v>
      </c>
      <c r="EW103" s="180">
        <f>EV103/(EV103+EX103+EZ103+FB103)</f>
        <v>0.93548387096774188</v>
      </c>
      <c r="EX103" s="179">
        <f>COUNTIF(DM103:EU103,"1")</f>
        <v>2</v>
      </c>
      <c r="EY103" s="180">
        <f>EX103/(EV103+EX103+EZ103+FB103)</f>
        <v>6.4516129032258063E-2</v>
      </c>
      <c r="EZ103" s="179">
        <f>COUNTIF(DM103:EU103,"0")</f>
        <v>0</v>
      </c>
      <c r="FA103" s="180">
        <f>EZ103/(EV103+EX103+EZ103+FB103)</f>
        <v>0</v>
      </c>
      <c r="FB103" s="179">
        <f>COUNTIF(DM103:EU103,"KĐG")</f>
        <v>0</v>
      </c>
      <c r="FC103" s="180">
        <f>FB103/(EV103+EX103+EZ103+FB103)</f>
        <v>0</v>
      </c>
      <c r="FD103" s="181">
        <f>(((EV103*2)+(EX103*1)+(EZ103*0)))/(EV103+EX103+EZ103)</f>
        <v>1.935483870967742</v>
      </c>
      <c r="FE103" s="184" t="str">
        <f>IF(FC103&gt;=50%,"KĐG",IF(FD103&gt;=1.6,"Đạt mục tiêu",IF(FD103&gt;=1,"Cần cố gắng","Chưa đạt")))</f>
        <v>Đạt mục tiêu</v>
      </c>
      <c r="FF103" s="70"/>
      <c r="FG103" s="70"/>
      <c r="FH103" s="70"/>
      <c r="FI103" s="70"/>
      <c r="FJ103" s="70"/>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179"/>
      <c r="GQ103" s="180"/>
      <c r="GR103" s="179"/>
      <c r="GS103" s="180"/>
      <c r="GT103" s="179"/>
      <c r="GU103" s="180"/>
      <c r="GV103" s="179"/>
      <c r="GW103" s="180"/>
      <c r="GX103" s="181"/>
      <c r="GY103" s="184"/>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70"/>
      <c r="NO103" s="70"/>
      <c r="NP103" s="70"/>
      <c r="NQ103" s="56"/>
      <c r="NR103" s="56"/>
      <c r="NS103" s="56"/>
      <c r="NT103" s="56"/>
      <c r="NU103" s="56"/>
      <c r="NV103" s="56"/>
      <c r="NW103" s="56"/>
      <c r="NX103" s="56"/>
      <c r="NY103" s="56"/>
      <c r="NZ103" s="56"/>
      <c r="OA103" s="56"/>
      <c r="OB103" s="56"/>
      <c r="OC103" s="56"/>
      <c r="OD103" s="56"/>
      <c r="OE103" s="56"/>
      <c r="OF103" s="56"/>
      <c r="OG103" s="56"/>
      <c r="OH103" s="56"/>
      <c r="OI103" s="56"/>
      <c r="OJ103" s="56"/>
      <c r="OK103" s="56"/>
      <c r="OL103" s="56"/>
      <c r="OM103" s="56"/>
      <c r="ON103" s="56"/>
      <c r="OO103" s="56"/>
      <c r="OP103" s="56"/>
      <c r="OQ103" s="179"/>
      <c r="OR103" s="180"/>
      <c r="OS103" s="179"/>
      <c r="OT103" s="180"/>
      <c r="OU103" s="179"/>
      <c r="OV103" s="180"/>
      <c r="OW103" s="179"/>
      <c r="OX103" s="180"/>
      <c r="OY103" s="181"/>
      <c r="OZ103" s="184"/>
      <c r="PA103" s="56"/>
    </row>
    <row r="104" spans="1:417" s="116" customFormat="1" ht="47.25" hidden="1" customHeight="1">
      <c r="A104" s="56"/>
      <c r="B104" s="310"/>
      <c r="C104" s="310"/>
      <c r="D104" s="318"/>
      <c r="E104" s="325"/>
      <c r="F104" s="318"/>
      <c r="G104" s="328"/>
      <c r="H104" s="325"/>
      <c r="I104" s="126" t="s">
        <v>138</v>
      </c>
      <c r="J104" s="126" t="s">
        <v>1378</v>
      </c>
      <c r="K104" s="123"/>
      <c r="L104" s="183" t="s">
        <v>661</v>
      </c>
      <c r="M104" s="123" t="s">
        <v>501</v>
      </c>
      <c r="N104" s="51" t="s">
        <v>377</v>
      </c>
      <c r="O104" s="56" t="s">
        <v>350</v>
      </c>
      <c r="P104" s="310"/>
      <c r="Q104" s="310"/>
      <c r="R104" s="120"/>
      <c r="S104" s="120"/>
      <c r="T104" s="120"/>
      <c r="U104" s="120" t="s">
        <v>205</v>
      </c>
      <c r="V104" s="120"/>
      <c r="W104" s="120"/>
      <c r="X104" s="120"/>
      <c r="Y104" s="120"/>
      <c r="Z104" s="120"/>
      <c r="AA104" s="120"/>
      <c r="AB104" s="120"/>
      <c r="AC104" s="119">
        <f t="shared" si="117"/>
        <v>1</v>
      </c>
      <c r="AD104" s="229"/>
      <c r="AE104" s="229"/>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70"/>
      <c r="BU104" s="70"/>
      <c r="BV104" s="70"/>
      <c r="BW104" s="70"/>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70"/>
      <c r="DN104" s="70"/>
      <c r="DO104" s="70"/>
      <c r="DP104" s="70"/>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72" t="s">
        <v>555</v>
      </c>
      <c r="FG104" s="72" t="s">
        <v>555</v>
      </c>
      <c r="FH104" s="72" t="s">
        <v>555</v>
      </c>
      <c r="FI104" s="72" t="s">
        <v>555</v>
      </c>
      <c r="FJ104" s="72" t="s">
        <v>555</v>
      </c>
      <c r="FK104" s="70" t="s">
        <v>1025</v>
      </c>
      <c r="FL104" s="70" t="s">
        <v>464</v>
      </c>
      <c r="FM104" s="70" t="s">
        <v>1025</v>
      </c>
      <c r="FN104" s="70" t="s">
        <v>1025</v>
      </c>
      <c r="FO104" s="70" t="s">
        <v>464</v>
      </c>
      <c r="FP104" s="70" t="s">
        <v>464</v>
      </c>
      <c r="FQ104" s="70" t="s">
        <v>464</v>
      </c>
      <c r="FR104" s="70" t="s">
        <v>464</v>
      </c>
      <c r="FS104" s="70" t="s">
        <v>464</v>
      </c>
      <c r="FT104" s="70" t="s">
        <v>464</v>
      </c>
      <c r="FU104" s="70" t="s">
        <v>464</v>
      </c>
      <c r="FV104" s="70" t="s">
        <v>464</v>
      </c>
      <c r="FW104" s="70" t="s">
        <v>464</v>
      </c>
      <c r="FX104" s="70" t="s">
        <v>464</v>
      </c>
      <c r="FY104" s="70" t="s">
        <v>464</v>
      </c>
      <c r="FZ104" s="70" t="s">
        <v>464</v>
      </c>
      <c r="GA104" s="70" t="s">
        <v>464</v>
      </c>
      <c r="GB104" s="70" t="s">
        <v>464</v>
      </c>
      <c r="GC104" s="70" t="s">
        <v>464</v>
      </c>
      <c r="GD104" s="70" t="s">
        <v>464</v>
      </c>
      <c r="GE104" s="70" t="s">
        <v>464</v>
      </c>
      <c r="GF104" s="70" t="s">
        <v>464</v>
      </c>
      <c r="GG104" s="70" t="s">
        <v>464</v>
      </c>
      <c r="GH104" s="70" t="s">
        <v>464</v>
      </c>
      <c r="GI104" s="70" t="s">
        <v>464</v>
      </c>
      <c r="GJ104" s="70" t="s">
        <v>464</v>
      </c>
      <c r="GK104" s="70" t="s">
        <v>464</v>
      </c>
      <c r="GL104" s="70" t="s">
        <v>464</v>
      </c>
      <c r="GM104" s="70" t="s">
        <v>464</v>
      </c>
      <c r="GN104" s="70" t="s">
        <v>464</v>
      </c>
      <c r="GO104" s="70" t="s">
        <v>464</v>
      </c>
      <c r="GP104" s="179">
        <f>COUNTIF(FA104:GO104,"2")</f>
        <v>28</v>
      </c>
      <c r="GQ104" s="180">
        <f t="shared" ref="GQ104" si="142">GP104/(GP104+GR104+GT104+GV104)</f>
        <v>0.90322580645161288</v>
      </c>
      <c r="GR104" s="179">
        <f>COUNTIF(FA104:GO104,"1")</f>
        <v>3</v>
      </c>
      <c r="GS104" s="180">
        <f t="shared" ref="GS104" si="143">GR104/(GP104+GR104+GT104+GV104)</f>
        <v>9.6774193548387094E-2</v>
      </c>
      <c r="GT104" s="179">
        <f>COUNTIF(FA104:GO104,"0")</f>
        <v>0</v>
      </c>
      <c r="GU104" s="180">
        <f t="shared" ref="GU104" si="144">GT104/(GP104+GR104+GT104+GV104)</f>
        <v>0</v>
      </c>
      <c r="GV104" s="179">
        <f>COUNTIF(FA104:GO104,"KĐG")</f>
        <v>0</v>
      </c>
      <c r="GW104" s="180">
        <f t="shared" ref="GW104" si="145">GV104/(GP104+GR104+GT104+GV104)</f>
        <v>0</v>
      </c>
      <c r="GX104" s="181">
        <f t="shared" ref="GX104" si="146">(((GP104*2)+(GR104*1)+(GT104*0)))/(GP104+GR104+GT104)</f>
        <v>1.903225806451613</v>
      </c>
      <c r="GY104" s="182" t="str">
        <f t="shared" ref="GY104" si="147">IF(GW104&gt;=50%,"KĐG",IF(GX104&gt;=1.6,"Đạt mục tiêu",IF(GX104&gt;=1,"Cần cố gắng","Chưa đạt")))</f>
        <v>Đạt mục tiêu</v>
      </c>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70"/>
      <c r="NO104" s="70"/>
      <c r="NP104" s="70"/>
      <c r="NQ104" s="56"/>
      <c r="NR104" s="56"/>
      <c r="NS104" s="56"/>
      <c r="NT104" s="56"/>
      <c r="NU104" s="56"/>
      <c r="NV104" s="56"/>
      <c r="NW104" s="56"/>
      <c r="NX104" s="56"/>
      <c r="NY104" s="56"/>
      <c r="NZ104" s="56"/>
      <c r="OA104" s="56"/>
      <c r="OB104" s="56"/>
      <c r="OC104" s="56"/>
      <c r="OD104" s="56"/>
      <c r="OE104" s="56"/>
      <c r="OF104" s="56"/>
      <c r="OG104" s="56"/>
      <c r="OH104" s="56"/>
      <c r="OI104" s="56"/>
      <c r="OJ104" s="56"/>
      <c r="OK104" s="56"/>
      <c r="OL104" s="56"/>
      <c r="OM104" s="56"/>
      <c r="ON104" s="56"/>
      <c r="OO104" s="56"/>
      <c r="OP104" s="56"/>
      <c r="OQ104" s="179"/>
      <c r="OR104" s="180"/>
      <c r="OS104" s="179"/>
      <c r="OT104" s="180"/>
      <c r="OU104" s="179"/>
      <c r="OV104" s="180"/>
      <c r="OW104" s="179"/>
      <c r="OX104" s="180"/>
      <c r="OY104" s="181"/>
      <c r="OZ104" s="184"/>
      <c r="PA104" s="56"/>
    </row>
    <row r="105" spans="1:417" s="116" customFormat="1" ht="78.75" hidden="1" customHeight="1">
      <c r="A105" s="56"/>
      <c r="B105" s="310"/>
      <c r="C105" s="310"/>
      <c r="D105" s="318"/>
      <c r="E105" s="325"/>
      <c r="F105" s="318"/>
      <c r="G105" s="328"/>
      <c r="H105" s="325"/>
      <c r="I105" s="126" t="s">
        <v>138</v>
      </c>
      <c r="J105" s="126" t="s">
        <v>1379</v>
      </c>
      <c r="K105" s="123"/>
      <c r="L105" s="183" t="s">
        <v>661</v>
      </c>
      <c r="M105" s="123" t="s">
        <v>501</v>
      </c>
      <c r="N105" s="51" t="s">
        <v>377</v>
      </c>
      <c r="O105" s="56" t="s">
        <v>350</v>
      </c>
      <c r="P105" s="310"/>
      <c r="Q105" s="310"/>
      <c r="R105" s="120"/>
      <c r="S105" s="120"/>
      <c r="T105" s="120"/>
      <c r="U105" s="120"/>
      <c r="V105" s="120" t="s">
        <v>205</v>
      </c>
      <c r="W105" s="120"/>
      <c r="X105" s="120"/>
      <c r="Y105" s="120"/>
      <c r="Z105" s="120"/>
      <c r="AA105" s="120"/>
      <c r="AB105" s="120"/>
      <c r="AC105" s="119">
        <f t="shared" si="117"/>
        <v>1</v>
      </c>
      <c r="AD105" s="229"/>
      <c r="AE105" s="229"/>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72" t="s">
        <v>555</v>
      </c>
      <c r="BU105" s="72" t="s">
        <v>555</v>
      </c>
      <c r="BV105" s="70"/>
      <c r="BW105" s="70"/>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70"/>
      <c r="DN105" s="70"/>
      <c r="DO105" s="70"/>
      <c r="DP105" s="70"/>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70"/>
      <c r="FG105" s="70"/>
      <c r="FH105" s="70"/>
      <c r="FI105" s="70"/>
      <c r="FJ105" s="70"/>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179"/>
      <c r="GQ105" s="180"/>
      <c r="GR105" s="179"/>
      <c r="GS105" s="180"/>
      <c r="GT105" s="179"/>
      <c r="GU105" s="180"/>
      <c r="GV105" s="179"/>
      <c r="GW105" s="180"/>
      <c r="GX105" s="181"/>
      <c r="GY105" s="184"/>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0"/>
      <c r="IQ105" s="70"/>
      <c r="IR105" s="70"/>
      <c r="IS105" s="70"/>
      <c r="IT105" s="70"/>
      <c r="IU105" s="70"/>
      <c r="IV105" s="70"/>
      <c r="IW105" s="70"/>
      <c r="IX105" s="70"/>
      <c r="IY105" s="70"/>
      <c r="IZ105" s="70"/>
      <c r="JA105" s="70"/>
      <c r="JB105" s="70"/>
      <c r="JC105" s="70"/>
      <c r="JD105" s="70"/>
      <c r="JE105" s="70"/>
      <c r="JF105" s="70"/>
      <c r="JG105" s="70"/>
      <c r="JH105" s="70"/>
      <c r="JI105" s="70"/>
      <c r="JJ105" s="70"/>
      <c r="JK105" s="70"/>
      <c r="JL105" s="70"/>
      <c r="JM105" s="70"/>
      <c r="JN105" s="70"/>
      <c r="JO105" s="70"/>
      <c r="JP105" s="70"/>
      <c r="JQ105" s="70"/>
      <c r="JR105" s="70"/>
      <c r="JS105" s="70"/>
      <c r="JT105" s="70"/>
      <c r="JU105" s="70"/>
      <c r="JV105" s="70"/>
      <c r="JW105" s="70"/>
      <c r="JX105" s="70"/>
      <c r="JY105" s="70"/>
      <c r="JZ105" s="70"/>
      <c r="KA105" s="70"/>
      <c r="KB105" s="70"/>
      <c r="KC105" s="70"/>
      <c r="KD105" s="70"/>
      <c r="KE105" s="70"/>
      <c r="KF105" s="70"/>
      <c r="KG105" s="70"/>
      <c r="KH105" s="70"/>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70"/>
      <c r="NO105" s="70"/>
      <c r="NP105" s="70"/>
      <c r="NQ105" s="56"/>
      <c r="NR105" s="56"/>
      <c r="NS105" s="56"/>
      <c r="NT105" s="56"/>
      <c r="NU105" s="56"/>
      <c r="NV105" s="56"/>
      <c r="NW105" s="56"/>
      <c r="NX105" s="56"/>
      <c r="NY105" s="56"/>
      <c r="NZ105" s="56"/>
      <c r="OA105" s="56"/>
      <c r="OB105" s="56"/>
      <c r="OC105" s="56"/>
      <c r="OD105" s="56"/>
      <c r="OE105" s="56"/>
      <c r="OF105" s="56"/>
      <c r="OG105" s="56"/>
      <c r="OH105" s="56"/>
      <c r="OI105" s="56"/>
      <c r="OJ105" s="56"/>
      <c r="OK105" s="56"/>
      <c r="OL105" s="56"/>
      <c r="OM105" s="56"/>
      <c r="ON105" s="56"/>
      <c r="OO105" s="56"/>
      <c r="OP105" s="56"/>
      <c r="OQ105" s="179"/>
      <c r="OR105" s="180"/>
      <c r="OS105" s="179"/>
      <c r="OT105" s="180"/>
      <c r="OU105" s="179"/>
      <c r="OV105" s="180"/>
      <c r="OW105" s="179"/>
      <c r="OX105" s="180"/>
      <c r="OY105" s="181"/>
      <c r="OZ105" s="184"/>
      <c r="PA105" s="56"/>
    </row>
    <row r="106" spans="1:417" s="116" customFormat="1" ht="47.25" hidden="1" customHeight="1">
      <c r="A106" s="56"/>
      <c r="B106" s="310"/>
      <c r="C106" s="310"/>
      <c r="D106" s="318"/>
      <c r="E106" s="325"/>
      <c r="F106" s="318"/>
      <c r="G106" s="328"/>
      <c r="H106" s="325"/>
      <c r="I106" s="126" t="s">
        <v>138</v>
      </c>
      <c r="J106" s="126" t="s">
        <v>1378</v>
      </c>
      <c r="K106" s="123"/>
      <c r="L106" s="183" t="s">
        <v>661</v>
      </c>
      <c r="M106" s="123" t="s">
        <v>501</v>
      </c>
      <c r="N106" s="51" t="s">
        <v>377</v>
      </c>
      <c r="O106" s="56" t="s">
        <v>350</v>
      </c>
      <c r="P106" s="310"/>
      <c r="Q106" s="310"/>
      <c r="R106" s="120"/>
      <c r="S106" s="120"/>
      <c r="T106" s="120"/>
      <c r="U106" s="120"/>
      <c r="V106" s="120"/>
      <c r="W106" s="120" t="s">
        <v>205</v>
      </c>
      <c r="X106" s="120"/>
      <c r="Y106" s="120"/>
      <c r="Z106" s="120"/>
      <c r="AA106" s="120"/>
      <c r="AB106" s="120"/>
      <c r="AC106" s="119">
        <f t="shared" si="117"/>
        <v>1</v>
      </c>
      <c r="AD106" s="229"/>
      <c r="AE106" s="229"/>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70"/>
      <c r="BU106" s="70"/>
      <c r="BV106" s="70"/>
      <c r="BW106" s="70"/>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70"/>
      <c r="DN106" s="70"/>
      <c r="DO106" s="70"/>
      <c r="DP106" s="70"/>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70"/>
      <c r="FG106" s="70"/>
      <c r="FH106" s="70"/>
      <c r="FI106" s="70"/>
      <c r="FJ106" s="70"/>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179"/>
      <c r="GQ106" s="180"/>
      <c r="GR106" s="179"/>
      <c r="GS106" s="180"/>
      <c r="GT106" s="179"/>
      <c r="GU106" s="180"/>
      <c r="GV106" s="179"/>
      <c r="GW106" s="180"/>
      <c r="GX106" s="181"/>
      <c r="GY106" s="184"/>
      <c r="GZ106" s="72" t="s">
        <v>555</v>
      </c>
      <c r="HA106" s="72" t="s">
        <v>555</v>
      </c>
      <c r="HB106" s="72" t="s">
        <v>555</v>
      </c>
      <c r="HC106" s="72" t="s">
        <v>555</v>
      </c>
      <c r="HD106" s="72" t="s">
        <v>555</v>
      </c>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0"/>
      <c r="KJ106" s="70"/>
      <c r="KK106" s="70"/>
      <c r="KL106" s="70"/>
      <c r="KM106" s="70"/>
      <c r="KN106" s="70"/>
      <c r="KO106" s="70"/>
      <c r="KP106" s="70"/>
      <c r="KQ106" s="70"/>
      <c r="KR106" s="70"/>
      <c r="KS106" s="70"/>
      <c r="KT106" s="70"/>
      <c r="KU106" s="70"/>
      <c r="KV106" s="70"/>
      <c r="KW106" s="70"/>
      <c r="KX106" s="70"/>
      <c r="KY106" s="70"/>
      <c r="KZ106" s="70"/>
      <c r="LA106" s="70"/>
      <c r="LB106" s="70"/>
      <c r="LC106" s="70"/>
      <c r="LD106" s="70"/>
      <c r="LE106" s="70"/>
      <c r="LF106" s="70"/>
      <c r="LG106" s="70"/>
      <c r="LH106" s="70"/>
      <c r="LI106" s="70"/>
      <c r="LJ106" s="70"/>
      <c r="LK106" s="70"/>
      <c r="LL106" s="70"/>
      <c r="LM106" s="70"/>
      <c r="LN106" s="70"/>
      <c r="LO106" s="70"/>
      <c r="LP106" s="70"/>
      <c r="LQ106" s="70"/>
      <c r="LR106" s="70"/>
      <c r="LS106" s="70"/>
      <c r="LT106" s="70"/>
      <c r="LU106" s="70"/>
      <c r="LV106" s="70"/>
      <c r="LW106" s="70"/>
      <c r="LX106" s="70"/>
      <c r="LY106" s="70"/>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70"/>
      <c r="NO106" s="70"/>
      <c r="NP106" s="70"/>
      <c r="NQ106" s="56"/>
      <c r="NR106" s="56"/>
      <c r="NS106" s="56"/>
      <c r="NT106" s="56"/>
      <c r="NU106" s="56"/>
      <c r="NV106" s="56"/>
      <c r="NW106" s="56"/>
      <c r="NX106" s="56"/>
      <c r="NY106" s="56"/>
      <c r="NZ106" s="56"/>
      <c r="OA106" s="56"/>
      <c r="OB106" s="56"/>
      <c r="OC106" s="56"/>
      <c r="OD106" s="56"/>
      <c r="OE106" s="56"/>
      <c r="OF106" s="56"/>
      <c r="OG106" s="56"/>
      <c r="OH106" s="56"/>
      <c r="OI106" s="56"/>
      <c r="OJ106" s="56"/>
      <c r="OK106" s="56"/>
      <c r="OL106" s="56"/>
      <c r="OM106" s="56"/>
      <c r="ON106" s="56"/>
      <c r="OO106" s="56"/>
      <c r="OP106" s="56"/>
      <c r="OQ106" s="179"/>
      <c r="OR106" s="180"/>
      <c r="OS106" s="179"/>
      <c r="OT106" s="180"/>
      <c r="OU106" s="179"/>
      <c r="OV106" s="180"/>
      <c r="OW106" s="179"/>
      <c r="OX106" s="180"/>
      <c r="OY106" s="181"/>
      <c r="OZ106" s="184"/>
      <c r="PA106" s="56"/>
    </row>
    <row r="107" spans="1:417" s="116" customFormat="1" ht="63" hidden="1" customHeight="1">
      <c r="A107" s="56"/>
      <c r="B107" s="310"/>
      <c r="C107" s="310"/>
      <c r="D107" s="318"/>
      <c r="E107" s="325"/>
      <c r="F107" s="318"/>
      <c r="G107" s="328"/>
      <c r="H107" s="325"/>
      <c r="I107" s="126" t="s">
        <v>138</v>
      </c>
      <c r="J107" s="126" t="s">
        <v>1380</v>
      </c>
      <c r="K107" s="316"/>
      <c r="L107" s="183" t="s">
        <v>661</v>
      </c>
      <c r="M107" s="123" t="s">
        <v>501</v>
      </c>
      <c r="N107" s="51" t="s">
        <v>377</v>
      </c>
      <c r="O107" s="56" t="s">
        <v>350</v>
      </c>
      <c r="P107" s="310"/>
      <c r="Q107" s="310"/>
      <c r="R107" s="120"/>
      <c r="S107" s="120"/>
      <c r="T107" s="120"/>
      <c r="U107" s="120"/>
      <c r="V107" s="120"/>
      <c r="W107" s="120"/>
      <c r="X107" s="120" t="s">
        <v>205</v>
      </c>
      <c r="Y107" s="120"/>
      <c r="Z107" s="120"/>
      <c r="AA107" s="120"/>
      <c r="AB107" s="120"/>
      <c r="AC107" s="119">
        <f t="shared" si="117"/>
        <v>1</v>
      </c>
      <c r="AD107" s="229"/>
      <c r="AE107" s="229"/>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70"/>
      <c r="BU107" s="70"/>
      <c r="BV107" s="70"/>
      <c r="BW107" s="70"/>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70"/>
      <c r="DN107" s="70"/>
      <c r="DO107" s="70"/>
      <c r="DP107" s="70"/>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70"/>
      <c r="FG107" s="70"/>
      <c r="FH107" s="70"/>
      <c r="FI107" s="70"/>
      <c r="FJ107" s="70"/>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179"/>
      <c r="GQ107" s="180"/>
      <c r="GR107" s="179"/>
      <c r="GS107" s="180"/>
      <c r="GT107" s="179"/>
      <c r="GU107" s="180"/>
      <c r="GV107" s="179"/>
      <c r="GW107" s="180"/>
      <c r="GX107" s="181"/>
      <c r="GY107" s="184"/>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2" t="s">
        <v>555</v>
      </c>
      <c r="IT107" s="72" t="s">
        <v>555</v>
      </c>
      <c r="IU107" s="72" t="s">
        <v>555</v>
      </c>
      <c r="IV107" s="72" t="s">
        <v>555</v>
      </c>
      <c r="IW107" s="72" t="s">
        <v>555</v>
      </c>
      <c r="IX107" s="56">
        <v>2</v>
      </c>
      <c r="IY107" s="56">
        <v>2</v>
      </c>
      <c r="IZ107" s="56">
        <v>2</v>
      </c>
      <c r="JA107" s="56">
        <v>2</v>
      </c>
      <c r="JB107" s="56">
        <v>2</v>
      </c>
      <c r="JC107" s="56">
        <v>2</v>
      </c>
      <c r="JD107" s="56">
        <v>2</v>
      </c>
      <c r="JE107" s="56">
        <v>2</v>
      </c>
      <c r="JF107" s="56">
        <v>2</v>
      </c>
      <c r="JG107" s="56">
        <v>2</v>
      </c>
      <c r="JH107" s="56">
        <v>2</v>
      </c>
      <c r="JI107" s="56">
        <v>2</v>
      </c>
      <c r="JJ107" s="56">
        <v>2</v>
      </c>
      <c r="JK107" s="56">
        <v>2</v>
      </c>
      <c r="JL107" s="56">
        <v>2</v>
      </c>
      <c r="JM107" s="56">
        <v>2</v>
      </c>
      <c r="JN107" s="56">
        <v>2</v>
      </c>
      <c r="JO107" s="56">
        <v>2</v>
      </c>
      <c r="JP107" s="56">
        <v>2</v>
      </c>
      <c r="JQ107" s="56">
        <v>2</v>
      </c>
      <c r="JR107" s="56">
        <v>2</v>
      </c>
      <c r="JS107" s="56">
        <v>2</v>
      </c>
      <c r="JT107" s="56">
        <v>2</v>
      </c>
      <c r="JU107" s="56">
        <v>2</v>
      </c>
      <c r="JV107" s="56">
        <v>2</v>
      </c>
      <c r="JW107" s="56">
        <v>2</v>
      </c>
      <c r="JX107" s="56">
        <v>2</v>
      </c>
      <c r="JY107" s="56">
        <v>2</v>
      </c>
      <c r="JZ107" s="56">
        <v>2</v>
      </c>
      <c r="KA107" s="56">
        <v>2</v>
      </c>
      <c r="KB107" s="179">
        <f t="shared" ref="KB107" si="148">COUNTIF(IX107:KA107,"2")</f>
        <v>30</v>
      </c>
      <c r="KC107" s="180">
        <f t="shared" ref="KC107" si="149">KB107/(KB107+KD107+KF107+KH107)</f>
        <v>1</v>
      </c>
      <c r="KD107" s="179">
        <f t="shared" ref="KD107" si="150">COUNTIF(IX107:KA107,"1")</f>
        <v>0</v>
      </c>
      <c r="KE107" s="180">
        <f t="shared" ref="KE107" si="151">KD107/(KB107+KD107+KF107+KH107)</f>
        <v>0</v>
      </c>
      <c r="KF107" s="179">
        <f t="shared" ref="KF107" si="152">COUNTIF(IX107:KA107,"0")</f>
        <v>0</v>
      </c>
      <c r="KG107" s="180">
        <f t="shared" ref="KG107" si="153">KF107/(KB107+KD107+KF107+KH107)</f>
        <v>0</v>
      </c>
      <c r="KH107" s="179">
        <f>COUNTIF(IJ107:KA107,"KĐG")</f>
        <v>0</v>
      </c>
      <c r="KI107" s="180">
        <f t="shared" ref="KI107" si="154">KH107/(KB107+KD107+KF107+KH107)</f>
        <v>0</v>
      </c>
      <c r="KJ107" s="181">
        <f t="shared" ref="KJ107" si="155">(((KB107*2)+(KD107*1)+(KF107*0)))/(KB107+KD107+KF107)</f>
        <v>2</v>
      </c>
      <c r="KK107" s="182" t="str">
        <f t="shared" ref="KK107" si="156">IF(KI107&gt;=50%,"KĐG",IF(KJ107&gt;=1.6,"Đạt mục tiêu",IF(KJ107&gt;=1,"Cần cố gắng","Chưa đạt")))</f>
        <v>Đạt mục tiêu</v>
      </c>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70"/>
      <c r="NO107" s="70"/>
      <c r="NP107" s="70"/>
      <c r="NQ107" s="56"/>
      <c r="NR107" s="56"/>
      <c r="NS107" s="56"/>
      <c r="NT107" s="56"/>
      <c r="NU107" s="56"/>
      <c r="NV107" s="56"/>
      <c r="NW107" s="56"/>
      <c r="NX107" s="56"/>
      <c r="NY107" s="56"/>
      <c r="NZ107" s="56"/>
      <c r="OA107" s="56"/>
      <c r="OB107" s="56"/>
      <c r="OC107" s="56"/>
      <c r="OD107" s="56"/>
      <c r="OE107" s="56"/>
      <c r="OF107" s="56"/>
      <c r="OG107" s="56"/>
      <c r="OH107" s="56"/>
      <c r="OI107" s="56"/>
      <c r="OJ107" s="56"/>
      <c r="OK107" s="56"/>
      <c r="OL107" s="56"/>
      <c r="OM107" s="56"/>
      <c r="ON107" s="56"/>
      <c r="OO107" s="56"/>
      <c r="OP107" s="56"/>
      <c r="OQ107" s="179"/>
      <c r="OR107" s="180"/>
      <c r="OS107" s="179"/>
      <c r="OT107" s="180"/>
      <c r="OU107" s="179"/>
      <c r="OV107" s="180"/>
      <c r="OW107" s="179"/>
      <c r="OX107" s="180"/>
      <c r="OY107" s="181"/>
      <c r="OZ107" s="184"/>
      <c r="PA107" s="56"/>
    </row>
    <row r="108" spans="1:417" s="116" customFormat="1" ht="63" hidden="1" customHeight="1">
      <c r="A108" s="56"/>
      <c r="B108" s="310"/>
      <c r="C108" s="310"/>
      <c r="D108" s="318"/>
      <c r="E108" s="325"/>
      <c r="F108" s="318"/>
      <c r="G108" s="328"/>
      <c r="H108" s="325"/>
      <c r="I108" s="126" t="s">
        <v>138</v>
      </c>
      <c r="J108" s="126" t="s">
        <v>1381</v>
      </c>
      <c r="K108" s="327"/>
      <c r="L108" s="183" t="s">
        <v>661</v>
      </c>
      <c r="M108" s="123" t="s">
        <v>501</v>
      </c>
      <c r="N108" s="51" t="s">
        <v>377</v>
      </c>
      <c r="O108" s="56" t="s">
        <v>350</v>
      </c>
      <c r="P108" s="310"/>
      <c r="Q108" s="310"/>
      <c r="R108" s="120"/>
      <c r="S108" s="120"/>
      <c r="T108" s="120"/>
      <c r="U108" s="120"/>
      <c r="V108" s="120"/>
      <c r="W108" s="120"/>
      <c r="X108" s="120"/>
      <c r="Y108" s="120" t="s">
        <v>205</v>
      </c>
      <c r="Z108" s="120"/>
      <c r="AA108" s="120"/>
      <c r="AB108" s="120"/>
      <c r="AC108" s="119">
        <f t="shared" si="117"/>
        <v>1</v>
      </c>
      <c r="AD108" s="229"/>
      <c r="AE108" s="229"/>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70"/>
      <c r="BU108" s="70"/>
      <c r="BV108" s="70"/>
      <c r="BW108" s="70"/>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70"/>
      <c r="DN108" s="70"/>
      <c r="DO108" s="70"/>
      <c r="DP108" s="70"/>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70"/>
      <c r="FG108" s="70"/>
      <c r="FH108" s="70"/>
      <c r="FI108" s="70"/>
      <c r="FJ108" s="70"/>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179"/>
      <c r="GQ108" s="180"/>
      <c r="GR108" s="179"/>
      <c r="GS108" s="180"/>
      <c r="GT108" s="179"/>
      <c r="GU108" s="180"/>
      <c r="GV108" s="179"/>
      <c r="GW108" s="180"/>
      <c r="GX108" s="181"/>
      <c r="GY108" s="184"/>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1" t="s">
        <v>555</v>
      </c>
      <c r="KM108" s="70" t="s">
        <v>555</v>
      </c>
      <c r="KN108" s="71" t="s">
        <v>555</v>
      </c>
      <c r="KO108" s="56">
        <v>2</v>
      </c>
      <c r="KP108" s="56">
        <v>2</v>
      </c>
      <c r="KQ108" s="56">
        <v>2</v>
      </c>
      <c r="KR108" s="56">
        <v>2</v>
      </c>
      <c r="KS108" s="56">
        <v>2</v>
      </c>
      <c r="KT108" s="56">
        <v>2</v>
      </c>
      <c r="KU108" s="56">
        <v>2</v>
      </c>
      <c r="KV108" s="56">
        <v>2</v>
      </c>
      <c r="KW108" s="56">
        <v>2</v>
      </c>
      <c r="KX108" s="56">
        <v>2</v>
      </c>
      <c r="KY108" s="56">
        <v>2</v>
      </c>
      <c r="KZ108" s="56">
        <v>2</v>
      </c>
      <c r="LA108" s="56">
        <v>2</v>
      </c>
      <c r="LB108" s="56">
        <v>2</v>
      </c>
      <c r="LC108" s="56">
        <v>2</v>
      </c>
      <c r="LD108" s="56">
        <v>2</v>
      </c>
      <c r="LE108" s="56">
        <v>2</v>
      </c>
      <c r="LF108" s="56">
        <v>2</v>
      </c>
      <c r="LG108" s="56">
        <v>2</v>
      </c>
      <c r="LH108" s="56">
        <v>2</v>
      </c>
      <c r="LI108" s="56">
        <v>2</v>
      </c>
      <c r="LJ108" s="56">
        <v>2</v>
      </c>
      <c r="LK108" s="56">
        <v>2</v>
      </c>
      <c r="LL108" s="56">
        <v>2</v>
      </c>
      <c r="LM108" s="56">
        <v>2</v>
      </c>
      <c r="LN108" s="56">
        <v>2</v>
      </c>
      <c r="LO108" s="56">
        <v>2</v>
      </c>
      <c r="LP108" s="56">
        <v>2</v>
      </c>
      <c r="LQ108" s="56">
        <v>2</v>
      </c>
      <c r="LR108" s="56">
        <v>2</v>
      </c>
      <c r="LS108" s="179">
        <f>COUNTIF(KO108:LR108,"2")</f>
        <v>30</v>
      </c>
      <c r="LT108" s="180">
        <f>LS108/(LS108+LU108+LW108+LY108)</f>
        <v>1</v>
      </c>
      <c r="LU108" s="179">
        <f>COUNTIF(KO108:LR108,"1")</f>
        <v>0</v>
      </c>
      <c r="LV108" s="180">
        <f>LU108/(LS108+LU108+LW108+LY108)</f>
        <v>0</v>
      </c>
      <c r="LW108" s="179">
        <f>COUNTIF(KO108:LR108,"0")</f>
        <v>0</v>
      </c>
      <c r="LX108" s="180">
        <f>LW108/(LS108+LU108+LW108+LY108)</f>
        <v>0</v>
      </c>
      <c r="LY108" s="179">
        <f>COUNTIF(KB108:LR108,"KĐG")</f>
        <v>0</v>
      </c>
      <c r="LZ108" s="180">
        <f>LY108/(LS108+LU108+LW108+LY108)</f>
        <v>0</v>
      </c>
      <c r="MA108" s="181">
        <f>(((LS108*2)+(LU108*1)+(LW108*0)))/(LS108+LU108+LW108)</f>
        <v>2</v>
      </c>
      <c r="MB108" s="185" t="str">
        <f>IF(LZ108&gt;=50%,"KĐG",IF(MA108&gt;=1.6,"Đạt mục tiêu",IF(MA108&gt;=1,"Cần cố gắng","Chưa đạt")))</f>
        <v>Đạt mục tiêu</v>
      </c>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70"/>
      <c r="NO108" s="70"/>
      <c r="NP108" s="70"/>
      <c r="NQ108" s="56"/>
      <c r="NR108" s="56"/>
      <c r="NS108" s="56"/>
      <c r="NT108" s="56"/>
      <c r="NU108" s="56"/>
      <c r="NV108" s="56"/>
      <c r="NW108" s="56"/>
      <c r="NX108" s="56"/>
      <c r="NY108" s="56"/>
      <c r="NZ108" s="56"/>
      <c r="OA108" s="56"/>
      <c r="OB108" s="56"/>
      <c r="OC108" s="56"/>
      <c r="OD108" s="56"/>
      <c r="OE108" s="56"/>
      <c r="OF108" s="56"/>
      <c r="OG108" s="56"/>
      <c r="OH108" s="56"/>
      <c r="OI108" s="56"/>
      <c r="OJ108" s="56"/>
      <c r="OK108" s="56"/>
      <c r="OL108" s="56"/>
      <c r="OM108" s="56"/>
      <c r="ON108" s="56"/>
      <c r="OO108" s="56"/>
      <c r="OP108" s="56"/>
      <c r="OQ108" s="179"/>
      <c r="OR108" s="180"/>
      <c r="OS108" s="179"/>
      <c r="OT108" s="180"/>
      <c r="OU108" s="179"/>
      <c r="OV108" s="180"/>
      <c r="OW108" s="179"/>
      <c r="OX108" s="180"/>
      <c r="OY108" s="181"/>
      <c r="OZ108" s="184"/>
      <c r="PA108" s="56"/>
    </row>
    <row r="109" spans="1:417" s="116" customFormat="1" ht="63" hidden="1" customHeight="1">
      <c r="A109" s="56"/>
      <c r="B109" s="310"/>
      <c r="C109" s="310"/>
      <c r="D109" s="318"/>
      <c r="E109" s="325"/>
      <c r="F109" s="318"/>
      <c r="G109" s="328"/>
      <c r="H109" s="325"/>
      <c r="I109" s="126" t="s">
        <v>138</v>
      </c>
      <c r="J109" s="126" t="s">
        <v>1382</v>
      </c>
      <c r="K109" s="327"/>
      <c r="L109" s="183" t="s">
        <v>661</v>
      </c>
      <c r="M109" s="123" t="s">
        <v>501</v>
      </c>
      <c r="N109" s="51" t="s">
        <v>377</v>
      </c>
      <c r="O109" s="56"/>
      <c r="P109" s="310"/>
      <c r="Q109" s="310"/>
      <c r="R109" s="120"/>
      <c r="S109" s="120"/>
      <c r="T109" s="120"/>
      <c r="U109" s="120"/>
      <c r="V109" s="120"/>
      <c r="W109" s="120"/>
      <c r="X109" s="120"/>
      <c r="Y109" s="120"/>
      <c r="Z109" s="120" t="s">
        <v>205</v>
      </c>
      <c r="AA109" s="120"/>
      <c r="AB109" s="120"/>
      <c r="AC109" s="119">
        <f t="shared" si="117"/>
        <v>1</v>
      </c>
      <c r="AD109" s="229"/>
      <c r="AE109" s="229"/>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70"/>
      <c r="BU109" s="70"/>
      <c r="BV109" s="70"/>
      <c r="BW109" s="70"/>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70"/>
      <c r="DN109" s="70"/>
      <c r="DO109" s="70"/>
      <c r="DP109" s="70"/>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70"/>
      <c r="FG109" s="70"/>
      <c r="FH109" s="70"/>
      <c r="FI109" s="70"/>
      <c r="FJ109" s="70"/>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179"/>
      <c r="GQ109" s="180"/>
      <c r="GR109" s="179"/>
      <c r="GS109" s="180"/>
      <c r="GT109" s="179"/>
      <c r="GU109" s="180"/>
      <c r="GV109" s="179"/>
      <c r="GW109" s="180"/>
      <c r="GX109" s="181"/>
      <c r="GY109" s="184"/>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56"/>
      <c r="NR109" s="56"/>
      <c r="NS109" s="56"/>
      <c r="NT109" s="56"/>
      <c r="NU109" s="56"/>
      <c r="NV109" s="56"/>
      <c r="NW109" s="56"/>
      <c r="NX109" s="56"/>
      <c r="NY109" s="56"/>
      <c r="NZ109" s="56"/>
      <c r="OA109" s="56"/>
      <c r="OB109" s="56"/>
      <c r="OC109" s="56"/>
      <c r="OD109" s="56"/>
      <c r="OE109" s="56"/>
      <c r="OF109" s="56"/>
      <c r="OG109" s="56"/>
      <c r="OH109" s="56"/>
      <c r="OI109" s="56"/>
      <c r="OJ109" s="56"/>
      <c r="OK109" s="56"/>
      <c r="OL109" s="56"/>
      <c r="OM109" s="56"/>
      <c r="ON109" s="56"/>
      <c r="OO109" s="56"/>
      <c r="OP109" s="56"/>
      <c r="OQ109" s="179"/>
      <c r="OR109" s="180"/>
      <c r="OS109" s="179"/>
      <c r="OT109" s="180"/>
      <c r="OU109" s="179"/>
      <c r="OV109" s="180"/>
      <c r="OW109" s="179"/>
      <c r="OX109" s="180"/>
      <c r="OY109" s="181"/>
      <c r="OZ109" s="184"/>
      <c r="PA109" s="56"/>
    </row>
    <row r="110" spans="1:417" s="116" customFormat="1" ht="63" hidden="1" customHeight="1">
      <c r="A110" s="56"/>
      <c r="B110" s="310"/>
      <c r="C110" s="310"/>
      <c r="D110" s="318"/>
      <c r="E110" s="325"/>
      <c r="F110" s="318"/>
      <c r="G110" s="328"/>
      <c r="H110" s="325"/>
      <c r="I110" s="126" t="s">
        <v>138</v>
      </c>
      <c r="J110" s="126" t="s">
        <v>1383</v>
      </c>
      <c r="K110" s="327"/>
      <c r="L110" s="183"/>
      <c r="M110" s="123"/>
      <c r="N110" s="51" t="s">
        <v>377</v>
      </c>
      <c r="O110" s="56" t="s">
        <v>350</v>
      </c>
      <c r="P110" s="310"/>
      <c r="Q110" s="310"/>
      <c r="R110" s="120"/>
      <c r="S110" s="120"/>
      <c r="T110" s="120"/>
      <c r="U110" s="120"/>
      <c r="V110" s="120"/>
      <c r="W110" s="120"/>
      <c r="X110" s="120"/>
      <c r="Y110" s="120"/>
      <c r="Z110" s="120"/>
      <c r="AA110" s="120" t="s">
        <v>205</v>
      </c>
      <c r="AB110" s="120"/>
      <c r="AC110" s="119">
        <f t="shared" si="117"/>
        <v>1</v>
      </c>
      <c r="AD110" s="229"/>
      <c r="AE110" s="229"/>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70"/>
      <c r="BU110" s="70"/>
      <c r="BV110" s="70"/>
      <c r="BW110" s="70"/>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70"/>
      <c r="DN110" s="70"/>
      <c r="DO110" s="70"/>
      <c r="DP110" s="70"/>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70"/>
      <c r="FG110" s="70"/>
      <c r="FH110" s="70"/>
      <c r="FI110" s="70"/>
      <c r="FJ110" s="70"/>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179"/>
      <c r="GQ110" s="180"/>
      <c r="GR110" s="179"/>
      <c r="GS110" s="180"/>
      <c r="GT110" s="179"/>
      <c r="GU110" s="180"/>
      <c r="GV110" s="179"/>
      <c r="GW110" s="180"/>
      <c r="GX110" s="181"/>
      <c r="GY110" s="184"/>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c r="IN110" s="70"/>
      <c r="IO110" s="70"/>
      <c r="IP110" s="70"/>
      <c r="IQ110" s="70"/>
      <c r="IR110" s="70"/>
      <c r="IS110" s="70"/>
      <c r="IT110" s="70"/>
      <c r="IU110" s="70"/>
      <c r="IV110" s="70"/>
      <c r="IW110" s="70"/>
      <c r="IX110" s="70"/>
      <c r="IY110" s="70"/>
      <c r="IZ110" s="70"/>
      <c r="JA110" s="70"/>
      <c r="JB110" s="70"/>
      <c r="JC110" s="70"/>
      <c r="JD110" s="70"/>
      <c r="JE110" s="70"/>
      <c r="JF110" s="70"/>
      <c r="JG110" s="70"/>
      <c r="JH110" s="70"/>
      <c r="JI110" s="70"/>
      <c r="JJ110" s="70"/>
      <c r="JK110" s="70"/>
      <c r="JL110" s="70"/>
      <c r="JM110" s="70"/>
      <c r="JN110" s="70"/>
      <c r="JO110" s="70"/>
      <c r="JP110" s="70"/>
      <c r="JQ110" s="70"/>
      <c r="JR110" s="70"/>
      <c r="JS110" s="70"/>
      <c r="JT110" s="70"/>
      <c r="JU110" s="70"/>
      <c r="JV110" s="70"/>
      <c r="JW110" s="70"/>
      <c r="JX110" s="70"/>
      <c r="JY110" s="70"/>
      <c r="JZ110" s="70"/>
      <c r="KA110" s="70"/>
      <c r="KB110" s="70"/>
      <c r="KC110" s="70"/>
      <c r="KD110" s="70"/>
      <c r="KE110" s="70"/>
      <c r="KF110" s="70"/>
      <c r="KG110" s="70"/>
      <c r="KH110" s="70"/>
      <c r="KI110" s="70"/>
      <c r="KJ110" s="70"/>
      <c r="KK110" s="70"/>
      <c r="KL110" s="70"/>
      <c r="KM110" s="70"/>
      <c r="KN110" s="70"/>
      <c r="KO110" s="70"/>
      <c r="KP110" s="70"/>
      <c r="KQ110" s="70"/>
      <c r="KR110" s="70"/>
      <c r="KS110" s="70"/>
      <c r="KT110" s="70"/>
      <c r="KU110" s="70"/>
      <c r="KV110" s="70"/>
      <c r="KW110" s="70"/>
      <c r="KX110" s="70"/>
      <c r="KY110" s="70"/>
      <c r="KZ110" s="70"/>
      <c r="LA110" s="70"/>
      <c r="LB110" s="70"/>
      <c r="LC110" s="70"/>
      <c r="LD110" s="70"/>
      <c r="LE110" s="70"/>
      <c r="LF110" s="70"/>
      <c r="LG110" s="70"/>
      <c r="LH110" s="70"/>
      <c r="LI110" s="70"/>
      <c r="LJ110" s="70"/>
      <c r="LK110" s="70"/>
      <c r="LL110" s="70"/>
      <c r="LM110" s="70"/>
      <c r="LN110" s="70"/>
      <c r="LO110" s="70"/>
      <c r="LP110" s="70"/>
      <c r="LQ110" s="70"/>
      <c r="LR110" s="70"/>
      <c r="LS110" s="70"/>
      <c r="LT110" s="70"/>
      <c r="LU110" s="70"/>
      <c r="LV110" s="70"/>
      <c r="LW110" s="70"/>
      <c r="LX110" s="70"/>
      <c r="LY110" s="70"/>
      <c r="LZ110" s="70"/>
      <c r="MA110" s="70"/>
      <c r="MB110" s="70"/>
      <c r="MC110" s="70"/>
      <c r="MD110" s="70"/>
      <c r="ME110" s="70"/>
      <c r="MF110" s="70"/>
      <c r="MG110" s="70"/>
      <c r="MH110" s="70"/>
      <c r="MI110" s="70"/>
      <c r="MJ110" s="70"/>
      <c r="MK110" s="70"/>
      <c r="ML110" s="70"/>
      <c r="MM110" s="70"/>
      <c r="MN110" s="70"/>
      <c r="MO110" s="70"/>
      <c r="MP110" s="70"/>
      <c r="MQ110" s="70"/>
      <c r="MR110" s="70"/>
      <c r="MS110" s="70"/>
      <c r="MT110" s="70"/>
      <c r="MU110" s="70"/>
      <c r="MV110" s="70"/>
      <c r="MW110" s="70"/>
      <c r="MX110" s="70"/>
      <c r="MY110" s="70"/>
      <c r="MZ110" s="70"/>
      <c r="NA110" s="70"/>
      <c r="NB110" s="70"/>
      <c r="NC110" s="70"/>
      <c r="ND110" s="70"/>
      <c r="NE110" s="70"/>
      <c r="NF110" s="70"/>
      <c r="NG110" s="70"/>
      <c r="NH110" s="70"/>
      <c r="NI110" s="70"/>
      <c r="NJ110" s="70"/>
      <c r="NK110" s="70"/>
      <c r="NL110" s="70"/>
      <c r="NM110" s="70"/>
      <c r="NN110" s="70"/>
      <c r="NO110" s="70"/>
      <c r="NP110" s="70"/>
      <c r="NQ110" s="56"/>
      <c r="NR110" s="56"/>
      <c r="NS110" s="56"/>
      <c r="NT110" s="56"/>
      <c r="NU110" s="56"/>
      <c r="NV110" s="56"/>
      <c r="NW110" s="56"/>
      <c r="NX110" s="56"/>
      <c r="NY110" s="56"/>
      <c r="NZ110" s="56"/>
      <c r="OA110" s="56"/>
      <c r="OB110" s="56"/>
      <c r="OC110" s="56"/>
      <c r="OD110" s="56"/>
      <c r="OE110" s="56"/>
      <c r="OF110" s="56"/>
      <c r="OG110" s="56"/>
      <c r="OH110" s="56"/>
      <c r="OI110" s="56"/>
      <c r="OJ110" s="56"/>
      <c r="OK110" s="56"/>
      <c r="OL110" s="56"/>
      <c r="OM110" s="56"/>
      <c r="ON110" s="56"/>
      <c r="OO110" s="56"/>
      <c r="OP110" s="56"/>
      <c r="OQ110" s="179"/>
      <c r="OR110" s="180"/>
      <c r="OS110" s="179"/>
      <c r="OT110" s="180"/>
      <c r="OU110" s="179"/>
      <c r="OV110" s="180"/>
      <c r="OW110" s="179"/>
      <c r="OX110" s="180"/>
      <c r="OY110" s="181"/>
      <c r="OZ110" s="184"/>
      <c r="PA110" s="56"/>
    </row>
    <row r="111" spans="1:417" s="116" customFormat="1" ht="78.75" hidden="1" customHeight="1">
      <c r="A111" s="56"/>
      <c r="B111" s="310"/>
      <c r="C111" s="310"/>
      <c r="D111" s="318"/>
      <c r="E111" s="325"/>
      <c r="F111" s="318"/>
      <c r="G111" s="328"/>
      <c r="H111" s="325"/>
      <c r="I111" s="126" t="s">
        <v>138</v>
      </c>
      <c r="J111" s="126" t="s">
        <v>1384</v>
      </c>
      <c r="K111" s="353"/>
      <c r="L111" s="183"/>
      <c r="M111" s="123"/>
      <c r="N111" s="51" t="s">
        <v>377</v>
      </c>
      <c r="O111" s="56" t="s">
        <v>350</v>
      </c>
      <c r="P111" s="310"/>
      <c r="Q111" s="310"/>
      <c r="R111" s="120"/>
      <c r="S111" s="120"/>
      <c r="T111" s="120"/>
      <c r="U111" s="120"/>
      <c r="V111" s="120"/>
      <c r="W111" s="120"/>
      <c r="X111" s="120"/>
      <c r="Y111" s="120"/>
      <c r="Z111" s="120"/>
      <c r="AA111" s="120"/>
      <c r="AB111" s="120" t="s">
        <v>205</v>
      </c>
      <c r="AC111" s="119">
        <f t="shared" si="117"/>
        <v>1</v>
      </c>
      <c r="AD111" s="229"/>
      <c r="AE111" s="229"/>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70"/>
      <c r="BU111" s="70"/>
      <c r="BV111" s="70"/>
      <c r="BW111" s="70"/>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70"/>
      <c r="DN111" s="70"/>
      <c r="DO111" s="70"/>
      <c r="DP111" s="70"/>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70"/>
      <c r="FG111" s="70"/>
      <c r="FH111" s="70"/>
      <c r="FI111" s="70"/>
      <c r="FJ111" s="70"/>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179"/>
      <c r="GQ111" s="180"/>
      <c r="GR111" s="179"/>
      <c r="GS111" s="180"/>
      <c r="GT111" s="179"/>
      <c r="GU111" s="180"/>
      <c r="GV111" s="179"/>
      <c r="GW111" s="180"/>
      <c r="GX111" s="181"/>
      <c r="GY111" s="184"/>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c r="IN111" s="70"/>
      <c r="IO111" s="70"/>
      <c r="IP111" s="70"/>
      <c r="IQ111" s="70"/>
      <c r="IR111" s="70"/>
      <c r="IS111" s="70"/>
      <c r="IT111" s="70"/>
      <c r="IU111" s="70"/>
      <c r="IV111" s="70"/>
      <c r="IW111" s="70"/>
      <c r="IX111" s="70"/>
      <c r="IY111" s="70"/>
      <c r="IZ111" s="70"/>
      <c r="JA111" s="70"/>
      <c r="JB111" s="70"/>
      <c r="JC111" s="70"/>
      <c r="JD111" s="70"/>
      <c r="JE111" s="70"/>
      <c r="JF111" s="70"/>
      <c r="JG111" s="70"/>
      <c r="JH111" s="70"/>
      <c r="JI111" s="70"/>
      <c r="JJ111" s="70"/>
      <c r="JK111" s="70"/>
      <c r="JL111" s="70"/>
      <c r="JM111" s="70"/>
      <c r="JN111" s="70"/>
      <c r="JO111" s="70"/>
      <c r="JP111" s="70"/>
      <c r="JQ111" s="70"/>
      <c r="JR111" s="70"/>
      <c r="JS111" s="70"/>
      <c r="JT111" s="70"/>
      <c r="JU111" s="70"/>
      <c r="JV111" s="70"/>
      <c r="JW111" s="70"/>
      <c r="JX111" s="70"/>
      <c r="JY111" s="70"/>
      <c r="JZ111" s="70"/>
      <c r="KA111" s="70"/>
      <c r="KB111" s="70"/>
      <c r="KC111" s="70"/>
      <c r="KD111" s="70"/>
      <c r="KE111" s="70"/>
      <c r="KF111" s="70"/>
      <c r="KG111" s="70"/>
      <c r="KH111" s="70"/>
      <c r="KI111" s="70"/>
      <c r="KJ111" s="70"/>
      <c r="KK111" s="70"/>
      <c r="KL111" s="70"/>
      <c r="KM111" s="70"/>
      <c r="KN111" s="70"/>
      <c r="KO111" s="70"/>
      <c r="KP111" s="70"/>
      <c r="KQ111" s="70"/>
      <c r="KR111" s="70"/>
      <c r="KS111" s="70"/>
      <c r="KT111" s="70"/>
      <c r="KU111" s="70"/>
      <c r="KV111" s="70"/>
      <c r="KW111" s="70"/>
      <c r="KX111" s="70"/>
      <c r="KY111" s="70"/>
      <c r="KZ111" s="70"/>
      <c r="LA111" s="70"/>
      <c r="LB111" s="70"/>
      <c r="LC111" s="70"/>
      <c r="LD111" s="70"/>
      <c r="LE111" s="70"/>
      <c r="LF111" s="70"/>
      <c r="LG111" s="70"/>
      <c r="LH111" s="70"/>
      <c r="LI111" s="70"/>
      <c r="LJ111" s="70"/>
      <c r="LK111" s="70"/>
      <c r="LL111" s="70"/>
      <c r="LM111" s="70"/>
      <c r="LN111" s="70"/>
      <c r="LO111" s="70"/>
      <c r="LP111" s="70"/>
      <c r="LQ111" s="70"/>
      <c r="LR111" s="70"/>
      <c r="LS111" s="70"/>
      <c r="LT111" s="70"/>
      <c r="LU111" s="70"/>
      <c r="LV111" s="70"/>
      <c r="LW111" s="70"/>
      <c r="LX111" s="70"/>
      <c r="LY111" s="70"/>
      <c r="LZ111" s="70"/>
      <c r="MA111" s="70"/>
      <c r="MB111" s="70"/>
      <c r="MC111" s="70"/>
      <c r="MD111" s="70"/>
      <c r="ME111" s="70"/>
      <c r="MF111" s="70"/>
      <c r="MG111" s="70"/>
      <c r="MH111" s="70"/>
      <c r="MI111" s="70"/>
      <c r="MJ111" s="70"/>
      <c r="MK111" s="70"/>
      <c r="ML111" s="70"/>
      <c r="MM111" s="70"/>
      <c r="MN111" s="70"/>
      <c r="MO111" s="70"/>
      <c r="MP111" s="70"/>
      <c r="MQ111" s="70"/>
      <c r="MR111" s="70"/>
      <c r="MS111" s="70"/>
      <c r="MT111" s="70"/>
      <c r="MU111" s="70"/>
      <c r="MV111" s="70"/>
      <c r="MW111" s="70"/>
      <c r="MX111" s="70"/>
      <c r="MY111" s="70"/>
      <c r="MZ111" s="70"/>
      <c r="NA111" s="70"/>
      <c r="NB111" s="70"/>
      <c r="NC111" s="70"/>
      <c r="ND111" s="70"/>
      <c r="NE111" s="70"/>
      <c r="NF111" s="70"/>
      <c r="NG111" s="70"/>
      <c r="NH111" s="70"/>
      <c r="NI111" s="70"/>
      <c r="NJ111" s="70"/>
      <c r="NK111" s="70"/>
      <c r="NL111" s="70"/>
      <c r="NM111" s="70"/>
      <c r="NN111" s="70"/>
      <c r="NO111" s="70"/>
      <c r="NP111" s="70"/>
      <c r="NQ111" s="56"/>
      <c r="NR111" s="56"/>
      <c r="NS111" s="56"/>
      <c r="NT111" s="56"/>
      <c r="NU111" s="56"/>
      <c r="NV111" s="56"/>
      <c r="NW111" s="56"/>
      <c r="NX111" s="56"/>
      <c r="NY111" s="56"/>
      <c r="NZ111" s="56"/>
      <c r="OA111" s="56"/>
      <c r="OB111" s="56"/>
      <c r="OC111" s="56"/>
      <c r="OD111" s="56"/>
      <c r="OE111" s="56"/>
      <c r="OF111" s="56"/>
      <c r="OG111" s="56"/>
      <c r="OH111" s="56"/>
      <c r="OI111" s="56"/>
      <c r="OJ111" s="56"/>
      <c r="OK111" s="56"/>
      <c r="OL111" s="56"/>
      <c r="OM111" s="56"/>
      <c r="ON111" s="56"/>
      <c r="OO111" s="56"/>
      <c r="OP111" s="56"/>
      <c r="OQ111" s="179"/>
      <c r="OR111" s="180"/>
      <c r="OS111" s="179"/>
      <c r="OT111" s="180"/>
      <c r="OU111" s="179"/>
      <c r="OV111" s="180"/>
      <c r="OW111" s="179"/>
      <c r="OX111" s="180"/>
      <c r="OY111" s="181"/>
      <c r="OZ111" s="184"/>
      <c r="PA111" s="56"/>
    </row>
    <row r="112" spans="1:417" s="116" customFormat="1" ht="55.5" hidden="1" customHeight="1">
      <c r="A112" s="56"/>
      <c r="B112" s="56">
        <v>130</v>
      </c>
      <c r="C112" s="56">
        <v>44</v>
      </c>
      <c r="D112" s="126" t="s">
        <v>141</v>
      </c>
      <c r="E112" s="122" t="s">
        <v>4</v>
      </c>
      <c r="F112" s="126" t="s">
        <v>1065</v>
      </c>
      <c r="G112" s="123" t="s">
        <v>6</v>
      </c>
      <c r="H112" s="122"/>
      <c r="I112" s="126" t="s">
        <v>1065</v>
      </c>
      <c r="J112" s="126" t="s">
        <v>1064</v>
      </c>
      <c r="K112" s="123"/>
      <c r="L112" s="183" t="s">
        <v>661</v>
      </c>
      <c r="M112" s="123" t="s">
        <v>501</v>
      </c>
      <c r="N112" s="51" t="s">
        <v>377</v>
      </c>
      <c r="O112" s="56" t="s">
        <v>350</v>
      </c>
      <c r="P112" s="56" t="s">
        <v>205</v>
      </c>
      <c r="Q112" s="56">
        <v>1</v>
      </c>
      <c r="R112" s="120"/>
      <c r="S112" s="120" t="s">
        <v>205</v>
      </c>
      <c r="T112" s="120"/>
      <c r="U112" s="120"/>
      <c r="V112" s="120"/>
      <c r="W112" s="120"/>
      <c r="X112" s="120"/>
      <c r="Y112" s="120"/>
      <c r="Z112" s="120"/>
      <c r="AA112" s="120"/>
      <c r="AB112" s="120"/>
      <c r="AC112" s="119">
        <f t="shared" si="117"/>
        <v>1</v>
      </c>
      <c r="AD112" s="229"/>
      <c r="AE112" s="229"/>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70"/>
      <c r="BU112" s="70"/>
      <c r="BV112" s="72"/>
      <c r="BW112" s="72"/>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179"/>
      <c r="DD112" s="180"/>
      <c r="DE112" s="179"/>
      <c r="DF112" s="180"/>
      <c r="DG112" s="179"/>
      <c r="DH112" s="180"/>
      <c r="DI112" s="179"/>
      <c r="DJ112" s="180" t="e">
        <f>DI112/(DC112+DE112+DG112+DI112)</f>
        <v>#DIV/0!</v>
      </c>
      <c r="DK112" s="181" t="e">
        <f>(((DC112*2)+(DE112*1)+(DG112*0)))/(DC112+DE112+DG112)</f>
        <v>#DIV/0!</v>
      </c>
      <c r="DL112" s="184" t="e">
        <f>IF(DJ112&gt;=50%,"KĐG",IF(DK112&gt;=1.6,"Đạt mục tiêu",IF(DK112&gt;=1,"Cần cố gắng","Chưa đạt")))</f>
        <v>#DIV/0!</v>
      </c>
      <c r="DM112" s="70"/>
      <c r="DN112" s="70"/>
      <c r="DO112" s="70"/>
      <c r="DP112" s="70"/>
      <c r="DQ112" s="178">
        <v>2</v>
      </c>
      <c r="DR112" s="178">
        <v>2</v>
      </c>
      <c r="DS112" s="178">
        <v>2</v>
      </c>
      <c r="DT112" s="178">
        <v>2</v>
      </c>
      <c r="DU112" s="178">
        <v>2</v>
      </c>
      <c r="DV112" s="178">
        <v>2</v>
      </c>
      <c r="DW112" s="178">
        <v>2</v>
      </c>
      <c r="DX112" s="178">
        <v>2</v>
      </c>
      <c r="DY112" s="178">
        <v>2</v>
      </c>
      <c r="DZ112" s="178">
        <v>2</v>
      </c>
      <c r="EA112" s="178">
        <v>2</v>
      </c>
      <c r="EB112" s="178">
        <v>2</v>
      </c>
      <c r="EC112" s="178">
        <v>2</v>
      </c>
      <c r="ED112" s="178">
        <v>2</v>
      </c>
      <c r="EE112" s="178">
        <v>2</v>
      </c>
      <c r="EF112" s="178">
        <v>2</v>
      </c>
      <c r="EG112" s="178">
        <v>2</v>
      </c>
      <c r="EH112" s="178">
        <v>2</v>
      </c>
      <c r="EI112" s="178">
        <v>2</v>
      </c>
      <c r="EJ112" s="178">
        <v>2</v>
      </c>
      <c r="EK112" s="178">
        <v>2</v>
      </c>
      <c r="EL112" s="178">
        <v>2</v>
      </c>
      <c r="EM112" s="178">
        <v>2</v>
      </c>
      <c r="EN112" s="178">
        <v>2</v>
      </c>
      <c r="EO112" s="178">
        <v>2</v>
      </c>
      <c r="EP112" s="178">
        <v>2</v>
      </c>
      <c r="EQ112" s="178">
        <v>2</v>
      </c>
      <c r="ER112" s="178">
        <v>2</v>
      </c>
      <c r="ES112" s="178">
        <v>2</v>
      </c>
      <c r="ET112" s="178">
        <v>2</v>
      </c>
      <c r="EU112" s="178">
        <v>2</v>
      </c>
      <c r="EV112" s="179">
        <f>COUNTIF(DM112:EU112,"2")</f>
        <v>31</v>
      </c>
      <c r="EW112" s="180">
        <f>EV112/(EV112+EX112+EZ112+FB112)</f>
        <v>1</v>
      </c>
      <c r="EX112" s="179">
        <f>COUNTIF(DM112:EU112,"1")</f>
        <v>0</v>
      </c>
      <c r="EY112" s="180">
        <f>EX112/(EV112+EX112+EZ112+FB112)</f>
        <v>0</v>
      </c>
      <c r="EZ112" s="179">
        <f>COUNTIF(DM112:EU112,"0")</f>
        <v>0</v>
      </c>
      <c r="FA112" s="180">
        <f>EZ112/(EV112+EX112+EZ112+FB112)</f>
        <v>0</v>
      </c>
      <c r="FB112" s="179">
        <f>COUNTIF(DM112:EU112,"KĐG")</f>
        <v>0</v>
      </c>
      <c r="FC112" s="180">
        <f>FB112/(EV112+EX112+EZ112+FB112)</f>
        <v>0</v>
      </c>
      <c r="FD112" s="181">
        <f>(((EV112*2)+(EX112*1)+(EZ112*0)))/(EV112+EX112+EZ112)</f>
        <v>2</v>
      </c>
      <c r="FE112" s="184" t="str">
        <f>IF(FC112&gt;=50%,"KĐG",IF(FD112&gt;=1.6,"Đạt mục tiêu",IF(FD112&gt;=1,"Cần cố gắng","Chưa đạt")))</f>
        <v>Đạt mục tiêu</v>
      </c>
      <c r="FF112" s="70"/>
      <c r="FG112" s="70"/>
      <c r="FH112" s="70"/>
      <c r="FI112" s="70"/>
      <c r="FJ112" s="70"/>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70"/>
      <c r="HA112" s="70"/>
      <c r="HB112" s="70"/>
      <c r="HC112" s="70"/>
      <c r="HD112" s="70"/>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c r="IO112" s="56"/>
      <c r="IP112" s="56"/>
      <c r="IQ112" s="56"/>
      <c r="IR112" s="56"/>
      <c r="IS112" s="56"/>
      <c r="IT112" s="70"/>
      <c r="IU112" s="70"/>
      <c r="IV112" s="70"/>
      <c r="IW112" s="70"/>
      <c r="IX112" s="56"/>
      <c r="IY112" s="56"/>
      <c r="IZ112" s="56"/>
      <c r="JA112" s="56"/>
      <c r="JB112" s="56"/>
      <c r="JC112" s="56"/>
      <c r="JD112" s="56"/>
      <c r="JE112" s="56"/>
      <c r="JF112" s="56"/>
      <c r="JG112" s="56"/>
      <c r="JH112" s="56"/>
      <c r="JI112" s="56"/>
      <c r="JJ112" s="56"/>
      <c r="JK112" s="56"/>
      <c r="JL112" s="56"/>
      <c r="JM112" s="56"/>
      <c r="JN112" s="56"/>
      <c r="JO112" s="56"/>
      <c r="JP112" s="56"/>
      <c r="JQ112" s="56"/>
      <c r="JR112" s="56"/>
      <c r="JS112" s="56"/>
      <c r="JT112" s="56"/>
      <c r="JU112" s="56"/>
      <c r="JV112" s="56"/>
      <c r="JW112" s="56"/>
      <c r="JX112" s="56"/>
      <c r="JY112" s="56"/>
      <c r="JZ112" s="56"/>
      <c r="KA112" s="56"/>
      <c r="KB112" s="56"/>
      <c r="KC112" s="56"/>
      <c r="KD112" s="56"/>
      <c r="KE112" s="56"/>
      <c r="KF112" s="56"/>
      <c r="KG112" s="56"/>
      <c r="KH112" s="56"/>
      <c r="KI112" s="56"/>
      <c r="KJ112" s="56"/>
      <c r="KK112" s="56"/>
      <c r="KL112" s="56"/>
      <c r="KM112" s="56"/>
      <c r="KN112" s="56"/>
      <c r="KO112" s="56"/>
      <c r="KP112" s="56"/>
      <c r="KQ112" s="56"/>
      <c r="KR112" s="56"/>
      <c r="KS112" s="56"/>
      <c r="KT112" s="56"/>
      <c r="KU112" s="56"/>
      <c r="KV112" s="56"/>
      <c r="KW112" s="56"/>
      <c r="KX112" s="56"/>
      <c r="KY112" s="56"/>
      <c r="KZ112" s="56"/>
      <c r="LA112" s="56"/>
      <c r="LB112" s="56"/>
      <c r="LC112" s="56"/>
      <c r="LD112" s="56"/>
      <c r="LE112" s="56"/>
      <c r="LF112" s="56"/>
      <c r="LG112" s="56"/>
      <c r="LH112" s="56"/>
      <c r="LI112" s="56"/>
      <c r="LJ112" s="56"/>
      <c r="LK112" s="56"/>
      <c r="LL112" s="56"/>
      <c r="LM112" s="56"/>
      <c r="LN112" s="56"/>
      <c r="LO112" s="56"/>
      <c r="LP112" s="56"/>
      <c r="LQ112" s="56"/>
      <c r="LR112" s="56"/>
      <c r="LS112" s="56"/>
      <c r="LT112" s="56"/>
      <c r="LU112" s="56"/>
      <c r="LV112" s="56"/>
      <c r="LW112" s="56"/>
      <c r="LX112" s="56"/>
      <c r="LY112" s="56"/>
      <c r="LZ112" s="56"/>
      <c r="MA112" s="56"/>
      <c r="MB112" s="56"/>
      <c r="MC112" s="56"/>
      <c r="MD112" s="56"/>
      <c r="ME112" s="56"/>
      <c r="MF112" s="56"/>
      <c r="MG112" s="56"/>
      <c r="MH112" s="56"/>
      <c r="MI112" s="56"/>
      <c r="MJ112" s="56"/>
      <c r="MK112" s="56"/>
      <c r="ML112" s="56"/>
      <c r="MM112" s="56"/>
      <c r="MN112" s="56"/>
      <c r="MO112" s="56"/>
      <c r="MP112" s="56"/>
      <c r="MQ112" s="56"/>
      <c r="MR112" s="56"/>
      <c r="MS112" s="56"/>
      <c r="MT112" s="56"/>
      <c r="MU112" s="56"/>
      <c r="MV112" s="56"/>
      <c r="MW112" s="56"/>
      <c r="MX112" s="56"/>
      <c r="MY112" s="56"/>
      <c r="MZ112" s="56"/>
      <c r="NA112" s="56"/>
      <c r="NB112" s="56"/>
      <c r="NC112" s="56"/>
      <c r="ND112" s="56"/>
      <c r="NE112" s="56"/>
      <c r="NF112" s="56"/>
      <c r="NG112" s="56"/>
      <c r="NH112" s="56"/>
      <c r="NI112" s="56"/>
      <c r="NJ112" s="56"/>
      <c r="NK112" s="56"/>
      <c r="NL112" s="56"/>
      <c r="NM112" s="56"/>
      <c r="NN112" s="56"/>
      <c r="NO112" s="56"/>
      <c r="NP112" s="56"/>
      <c r="NQ112" s="56"/>
      <c r="NR112" s="56"/>
      <c r="NS112" s="56"/>
      <c r="NT112" s="56"/>
      <c r="NU112" s="56"/>
      <c r="NV112" s="56"/>
      <c r="NW112" s="56"/>
      <c r="NX112" s="56"/>
      <c r="NY112" s="56"/>
      <c r="NZ112" s="56"/>
      <c r="OA112" s="56"/>
      <c r="OB112" s="56"/>
      <c r="OC112" s="56"/>
      <c r="OD112" s="56"/>
      <c r="OE112" s="56"/>
      <c r="OF112" s="56"/>
      <c r="OG112" s="56"/>
      <c r="OH112" s="56"/>
      <c r="OI112" s="56"/>
      <c r="OJ112" s="56"/>
      <c r="OK112" s="56"/>
      <c r="OL112" s="56"/>
      <c r="OM112" s="56"/>
      <c r="ON112" s="56"/>
      <c r="OO112" s="56"/>
      <c r="OP112" s="56"/>
      <c r="OQ112" s="56"/>
      <c r="OR112" s="56"/>
      <c r="OS112" s="56"/>
      <c r="OT112" s="56"/>
      <c r="OU112" s="56"/>
      <c r="OV112" s="56"/>
      <c r="OW112" s="56"/>
      <c r="OX112" s="56"/>
      <c r="OY112" s="56"/>
      <c r="OZ112" s="56"/>
      <c r="PA112" s="56"/>
    </row>
    <row r="113" spans="1:417" s="116" customFormat="1" ht="55.5" hidden="1" customHeight="1">
      <c r="A113" s="56"/>
      <c r="B113" s="56">
        <v>131</v>
      </c>
      <c r="C113" s="56">
        <v>45</v>
      </c>
      <c r="D113" s="126" t="s">
        <v>141</v>
      </c>
      <c r="E113" s="122" t="s">
        <v>4</v>
      </c>
      <c r="F113" s="126" t="s">
        <v>397</v>
      </c>
      <c r="G113" s="123" t="s">
        <v>6</v>
      </c>
      <c r="H113" s="122"/>
      <c r="I113" s="126" t="s">
        <v>1032</v>
      </c>
      <c r="J113" s="126" t="s">
        <v>1066</v>
      </c>
      <c r="K113" s="123"/>
      <c r="L113" s="183" t="s">
        <v>661</v>
      </c>
      <c r="M113" s="123" t="s">
        <v>501</v>
      </c>
      <c r="N113" s="51" t="s">
        <v>377</v>
      </c>
      <c r="O113" s="56" t="s">
        <v>350</v>
      </c>
      <c r="P113" s="310" t="s">
        <v>205</v>
      </c>
      <c r="Q113" s="310">
        <v>1</v>
      </c>
      <c r="R113" s="120"/>
      <c r="S113" s="120"/>
      <c r="T113" s="120"/>
      <c r="U113" s="120"/>
      <c r="V113" s="120"/>
      <c r="W113" s="120" t="s">
        <v>205</v>
      </c>
      <c r="X113" s="120"/>
      <c r="Y113" s="120"/>
      <c r="Z113" s="120"/>
      <c r="AA113" s="120"/>
      <c r="AB113" s="120"/>
      <c r="AC113" s="119">
        <f t="shared" si="117"/>
        <v>1</v>
      </c>
      <c r="AD113" s="229"/>
      <c r="AE113" s="229"/>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72" t="s">
        <v>555</v>
      </c>
      <c r="BU113" s="72" t="s">
        <v>555</v>
      </c>
      <c r="BV113" s="70"/>
      <c r="BW113" s="70"/>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70"/>
      <c r="DN113" s="70"/>
      <c r="DO113" s="70"/>
      <c r="DP113" s="70"/>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70"/>
      <c r="FG113" s="70"/>
      <c r="FH113" s="70"/>
      <c r="FI113" s="70"/>
      <c r="FJ113" s="70"/>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70"/>
      <c r="HA113" s="70"/>
      <c r="HB113" s="70"/>
      <c r="HC113" s="70"/>
      <c r="HD113" s="70"/>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c r="IO113" s="56"/>
      <c r="IP113" s="56"/>
      <c r="IQ113" s="56"/>
      <c r="IR113" s="56"/>
      <c r="IS113" s="56"/>
      <c r="IT113" s="70"/>
      <c r="IU113" s="70"/>
      <c r="IV113" s="70"/>
      <c r="IW113" s="70"/>
      <c r="IX113" s="56"/>
      <c r="IY113" s="56"/>
      <c r="IZ113" s="56"/>
      <c r="JA113" s="56"/>
      <c r="JB113" s="56"/>
      <c r="JC113" s="56"/>
      <c r="JD113" s="56"/>
      <c r="JE113" s="56"/>
      <c r="JF113" s="56"/>
      <c r="JG113" s="56"/>
      <c r="JH113" s="56"/>
      <c r="JI113" s="56"/>
      <c r="JJ113" s="56"/>
      <c r="JK113" s="56"/>
      <c r="JL113" s="56"/>
      <c r="JM113" s="56"/>
      <c r="JN113" s="56"/>
      <c r="JO113" s="56"/>
      <c r="JP113" s="56"/>
      <c r="JQ113" s="56"/>
      <c r="JR113" s="56"/>
      <c r="JS113" s="56"/>
      <c r="JT113" s="56"/>
      <c r="JU113" s="56"/>
      <c r="JV113" s="56"/>
      <c r="JW113" s="56"/>
      <c r="JX113" s="56"/>
      <c r="JY113" s="56"/>
      <c r="JZ113" s="56"/>
      <c r="KA113" s="56"/>
      <c r="KB113" s="56"/>
      <c r="KC113" s="56"/>
      <c r="KD113" s="56"/>
      <c r="KE113" s="56"/>
      <c r="KF113" s="56"/>
      <c r="KG113" s="56"/>
      <c r="KH113" s="56"/>
      <c r="KI113" s="56"/>
      <c r="KJ113" s="56"/>
      <c r="KK113" s="56"/>
      <c r="KL113" s="71"/>
      <c r="KM113" s="71"/>
      <c r="KN113" s="71"/>
      <c r="KO113" s="56">
        <v>2</v>
      </c>
      <c r="KP113" s="56">
        <v>2</v>
      </c>
      <c r="KQ113" s="56">
        <v>2</v>
      </c>
      <c r="KR113" s="56">
        <v>2</v>
      </c>
      <c r="KS113" s="56">
        <v>2</v>
      </c>
      <c r="KT113" s="56">
        <v>2</v>
      </c>
      <c r="KU113" s="56">
        <v>2</v>
      </c>
      <c r="KV113" s="56">
        <v>2</v>
      </c>
      <c r="KW113" s="56">
        <v>2</v>
      </c>
      <c r="KX113" s="56">
        <v>2</v>
      </c>
      <c r="KY113" s="56">
        <v>2</v>
      </c>
      <c r="KZ113" s="56">
        <v>2</v>
      </c>
      <c r="LA113" s="56">
        <v>2</v>
      </c>
      <c r="LB113" s="56">
        <v>2</v>
      </c>
      <c r="LC113" s="56">
        <v>2</v>
      </c>
      <c r="LD113" s="56">
        <v>2</v>
      </c>
      <c r="LE113" s="56">
        <v>2</v>
      </c>
      <c r="LF113" s="56">
        <v>2</v>
      </c>
      <c r="LG113" s="56">
        <v>2</v>
      </c>
      <c r="LH113" s="56">
        <v>2</v>
      </c>
      <c r="LI113" s="56">
        <v>2</v>
      </c>
      <c r="LJ113" s="56">
        <v>2</v>
      </c>
      <c r="LK113" s="56">
        <v>2</v>
      </c>
      <c r="LL113" s="56"/>
      <c r="LM113" s="56"/>
      <c r="LN113" s="56"/>
      <c r="LO113" s="56"/>
      <c r="LP113" s="56">
        <v>2</v>
      </c>
      <c r="LQ113" s="56">
        <v>2</v>
      </c>
      <c r="LR113" s="56">
        <v>2</v>
      </c>
      <c r="LS113" s="179">
        <f>COUNTIF(KO113:LR113,"2")</f>
        <v>26</v>
      </c>
      <c r="LT113" s="180">
        <f>LS113/(LS113+LU113+LW113+LY113)</f>
        <v>1</v>
      </c>
      <c r="LU113" s="179">
        <f>COUNTIF(KO113:LR113,"1")</f>
        <v>0</v>
      </c>
      <c r="LV113" s="180">
        <f>LU113/(LS113+LU113+LW113+LY113)</f>
        <v>0</v>
      </c>
      <c r="LW113" s="179">
        <f>COUNTIF(KO113:LR113,"0")</f>
        <v>0</v>
      </c>
      <c r="LX113" s="180">
        <f>LW113/(LS113+LU113+LW113+LY113)</f>
        <v>0</v>
      </c>
      <c r="LY113" s="179">
        <f>COUNTIF(KB113:LR113,"KĐG")</f>
        <v>0</v>
      </c>
      <c r="LZ113" s="180">
        <f>LY113/(LS113+LU113+LW113+LY113)</f>
        <v>0</v>
      </c>
      <c r="MA113" s="181">
        <f>(((LS113*2)+(LU113*1)+(LW113*0)))/(LS113+LU113+LW113)</f>
        <v>2</v>
      </c>
      <c r="MB113" s="185" t="str">
        <f>IF(LZ113&gt;=50%,"KĐG",IF(MA113&gt;=1.6,"Đạt mục tiêu",IF(MA113&gt;=1,"Cần cố gắng","Chưa đạt")))</f>
        <v>Đạt mục tiêu</v>
      </c>
      <c r="MC113" s="56"/>
      <c r="MD113" s="56"/>
      <c r="ME113" s="56"/>
      <c r="MF113" s="56"/>
      <c r="MG113" s="56"/>
      <c r="MH113" s="56"/>
      <c r="MI113" s="56"/>
      <c r="MJ113" s="56"/>
      <c r="MK113" s="56"/>
      <c r="ML113" s="56"/>
      <c r="MM113" s="56"/>
      <c r="MN113" s="56"/>
      <c r="MO113" s="56"/>
      <c r="MP113" s="56"/>
      <c r="MQ113" s="56"/>
      <c r="MR113" s="56"/>
      <c r="MS113" s="56"/>
      <c r="MT113" s="56"/>
      <c r="MU113" s="56"/>
      <c r="MV113" s="56"/>
      <c r="MW113" s="56"/>
      <c r="MX113" s="56"/>
      <c r="MY113" s="56"/>
      <c r="MZ113" s="56"/>
      <c r="NA113" s="56"/>
      <c r="NB113" s="56"/>
      <c r="NC113" s="56"/>
      <c r="ND113" s="56"/>
      <c r="NE113" s="56"/>
      <c r="NF113" s="56"/>
      <c r="NG113" s="56"/>
      <c r="NH113" s="56"/>
      <c r="NI113" s="56"/>
      <c r="NJ113" s="56"/>
      <c r="NK113" s="56"/>
      <c r="NL113" s="56"/>
      <c r="NM113" s="56"/>
      <c r="NN113" s="56"/>
      <c r="NO113" s="56"/>
      <c r="NP113" s="56"/>
      <c r="NQ113" s="56"/>
      <c r="NR113" s="56"/>
      <c r="NS113" s="56"/>
      <c r="NT113" s="56"/>
      <c r="NU113" s="56"/>
      <c r="NV113" s="56"/>
      <c r="NW113" s="56"/>
      <c r="NX113" s="56"/>
      <c r="NY113" s="56"/>
      <c r="NZ113" s="56"/>
      <c r="OA113" s="56"/>
      <c r="OB113" s="56"/>
      <c r="OC113" s="56"/>
      <c r="OD113" s="56"/>
      <c r="OE113" s="56"/>
      <c r="OF113" s="56"/>
      <c r="OG113" s="56"/>
      <c r="OH113" s="56"/>
      <c r="OI113" s="56"/>
      <c r="OJ113" s="56"/>
      <c r="OK113" s="56"/>
      <c r="OL113" s="56"/>
      <c r="OM113" s="56"/>
      <c r="ON113" s="56"/>
      <c r="OO113" s="56"/>
      <c r="OP113" s="56"/>
      <c r="OQ113" s="56"/>
      <c r="OR113" s="56"/>
      <c r="OS113" s="56"/>
      <c r="OT113" s="56"/>
      <c r="OU113" s="56"/>
      <c r="OV113" s="56"/>
      <c r="OW113" s="56"/>
      <c r="OX113" s="56"/>
      <c r="OY113" s="56"/>
      <c r="OZ113" s="56"/>
      <c r="PA113" s="56"/>
    </row>
    <row r="114" spans="1:417" s="116" customFormat="1" ht="46.5" customHeight="1">
      <c r="A114" s="56"/>
      <c r="B114" s="427">
        <v>135</v>
      </c>
      <c r="C114" s="344">
        <v>46</v>
      </c>
      <c r="D114" s="342" t="s">
        <v>139</v>
      </c>
      <c r="E114" s="319" t="s">
        <v>4</v>
      </c>
      <c r="F114" s="342" t="s">
        <v>140</v>
      </c>
      <c r="G114" s="319" t="s">
        <v>12</v>
      </c>
      <c r="H114" s="319"/>
      <c r="I114" s="208" t="s">
        <v>725</v>
      </c>
      <c r="J114" s="208" t="s">
        <v>1067</v>
      </c>
      <c r="K114" s="236"/>
      <c r="L114" s="234" t="s">
        <v>661</v>
      </c>
      <c r="M114" s="76" t="s">
        <v>501</v>
      </c>
      <c r="N114" s="51" t="s">
        <v>377</v>
      </c>
      <c r="O114" s="56" t="s">
        <v>350</v>
      </c>
      <c r="P114" s="340" t="s">
        <v>205</v>
      </c>
      <c r="Q114" s="340"/>
      <c r="R114" s="235" t="s">
        <v>205</v>
      </c>
      <c r="S114" s="120"/>
      <c r="T114" s="120"/>
      <c r="U114" s="120"/>
      <c r="V114" s="120"/>
      <c r="W114" s="120"/>
      <c r="X114" s="120"/>
      <c r="Y114" s="120"/>
      <c r="Z114" s="120"/>
      <c r="AA114" s="120"/>
      <c r="AB114" s="120"/>
      <c r="AC114" s="119">
        <f t="shared" si="117"/>
        <v>1</v>
      </c>
      <c r="AD114" s="299" t="s">
        <v>555</v>
      </c>
      <c r="AE114" s="299"/>
      <c r="AF114" s="178">
        <v>2</v>
      </c>
      <c r="AG114" s="178">
        <v>2</v>
      </c>
      <c r="AH114" s="178">
        <v>2</v>
      </c>
      <c r="AI114" s="178">
        <v>2</v>
      </c>
      <c r="AJ114" s="178">
        <v>2</v>
      </c>
      <c r="AK114" s="178">
        <v>2</v>
      </c>
      <c r="AL114" s="178">
        <v>2</v>
      </c>
      <c r="AM114" s="178">
        <v>2</v>
      </c>
      <c r="AN114" s="178">
        <v>2</v>
      </c>
      <c r="AO114" s="178">
        <v>2</v>
      </c>
      <c r="AP114" s="178">
        <v>2</v>
      </c>
      <c r="AQ114" s="178">
        <v>2</v>
      </c>
      <c r="AR114" s="178">
        <v>2</v>
      </c>
      <c r="AS114" s="178">
        <v>2</v>
      </c>
      <c r="AT114" s="178">
        <v>2</v>
      </c>
      <c r="AU114" s="178">
        <v>2</v>
      </c>
      <c r="AV114" s="178">
        <v>2</v>
      </c>
      <c r="AW114" s="178">
        <v>2</v>
      </c>
      <c r="AX114" s="178">
        <v>2</v>
      </c>
      <c r="AY114" s="178">
        <v>2</v>
      </c>
      <c r="AZ114" s="178">
        <v>2</v>
      </c>
      <c r="BA114" s="178">
        <v>2</v>
      </c>
      <c r="BB114" s="178">
        <v>2</v>
      </c>
      <c r="BC114" s="178">
        <v>2</v>
      </c>
      <c r="BD114" s="178">
        <v>2</v>
      </c>
      <c r="BE114" s="178">
        <v>2</v>
      </c>
      <c r="BF114" s="178">
        <v>2</v>
      </c>
      <c r="BG114" s="178">
        <v>2</v>
      </c>
      <c r="BH114" s="178">
        <v>2</v>
      </c>
      <c r="BI114" s="178">
        <v>2</v>
      </c>
      <c r="BJ114" s="179">
        <f>COUNTIF(AF114:BI114,"2")</f>
        <v>30</v>
      </c>
      <c r="BK114" s="180">
        <f>BJ114/(BJ114+BL114+BN114+BP114)</f>
        <v>1</v>
      </c>
      <c r="BL114" s="179">
        <f>COUNTIF(AF114:BI114,"1")</f>
        <v>0</v>
      </c>
      <c r="BM114" s="180">
        <f>BL114/(BJ114+BL114+BN114+BP114)</f>
        <v>0</v>
      </c>
      <c r="BN114" s="179">
        <f>COUNTIF(AF114:BI114,"0")</f>
        <v>0</v>
      </c>
      <c r="BO114" s="180">
        <f>BN114/(BJ114+BL114+BN114+BP114)</f>
        <v>0</v>
      </c>
      <c r="BP114" s="179">
        <f>COUNTIF(Q114:BI114,"KĐG")</f>
        <v>0</v>
      </c>
      <c r="BQ114" s="180">
        <f>BP114/(BJ114+BL114+BN114+BP114)</f>
        <v>0</v>
      </c>
      <c r="BR114" s="181">
        <f>(((BJ114*2)+(BL114*1)+(BN114*0)))/(BJ114+BL114+BN114)</f>
        <v>2</v>
      </c>
      <c r="BS114" s="182" t="str">
        <f>IF(BQ114&gt;=50%,"KĐG",IF(BR114&gt;=1.6,"Đạt mục tiêu",IF(BR114&gt;=1,"Cần cố gắng","Chưa đạt")))</f>
        <v>Đạt mục tiêu</v>
      </c>
      <c r="BT114" s="70"/>
      <c r="BU114" s="70"/>
      <c r="BV114" s="70">
        <v>2</v>
      </c>
      <c r="BW114" s="70">
        <v>2</v>
      </c>
      <c r="BX114" s="56">
        <v>2</v>
      </c>
      <c r="BY114" s="56">
        <v>2</v>
      </c>
      <c r="BZ114" s="56">
        <v>2</v>
      </c>
      <c r="CA114" s="56">
        <v>2</v>
      </c>
      <c r="CB114" s="56">
        <v>2</v>
      </c>
      <c r="CC114" s="56">
        <v>2</v>
      </c>
      <c r="CD114" s="56">
        <v>2</v>
      </c>
      <c r="CE114" s="56">
        <v>2</v>
      </c>
      <c r="CF114" s="56">
        <v>2</v>
      </c>
      <c r="CG114" s="56">
        <v>2</v>
      </c>
      <c r="CH114" s="56">
        <v>2</v>
      </c>
      <c r="CI114" s="56">
        <v>2</v>
      </c>
      <c r="CJ114" s="56">
        <v>2</v>
      </c>
      <c r="CK114" s="56">
        <v>2</v>
      </c>
      <c r="CL114" s="56">
        <v>2</v>
      </c>
      <c r="CM114" s="56">
        <v>2</v>
      </c>
      <c r="CN114" s="56">
        <v>2</v>
      </c>
      <c r="CO114" s="56">
        <v>2</v>
      </c>
      <c r="CP114" s="56">
        <v>2</v>
      </c>
      <c r="CQ114" s="56">
        <v>2</v>
      </c>
      <c r="CR114" s="56">
        <v>2</v>
      </c>
      <c r="CS114" s="56">
        <v>2</v>
      </c>
      <c r="CT114" s="56">
        <v>2</v>
      </c>
      <c r="CU114" s="56">
        <v>2</v>
      </c>
      <c r="CV114" s="56">
        <v>2</v>
      </c>
      <c r="CW114" s="56">
        <v>2</v>
      </c>
      <c r="CX114" s="56">
        <v>2</v>
      </c>
      <c r="CY114" s="56">
        <v>2</v>
      </c>
      <c r="CZ114" s="56">
        <f>COUNTIF(BV114:CY114,"2")</f>
        <v>30</v>
      </c>
      <c r="DA114" s="56">
        <f>CZ114/(CZ114+DB114+DD114+DF114)</f>
        <v>1</v>
      </c>
      <c r="DB114" s="56">
        <f>COUNTIF(BV114:CY114,"1")</f>
        <v>0</v>
      </c>
      <c r="DC114" s="56">
        <f>DB114/(CZ114+DB114+DD114+DF114)</f>
        <v>0</v>
      </c>
      <c r="DD114" s="56">
        <f>COUNTIF(BV114:CY114,"0")</f>
        <v>0</v>
      </c>
      <c r="DE114" s="56">
        <f>DD114/(CZ114+DB114+DD114+DF114)</f>
        <v>0</v>
      </c>
      <c r="DF114" s="56">
        <f>COUNTIF(BH114:CY114,"KĐG")</f>
        <v>0</v>
      </c>
      <c r="DG114" s="56">
        <f>DF114/(CZ114+DB114+DD114+DF114)</f>
        <v>0</v>
      </c>
      <c r="DH114" s="56">
        <f>(((CZ114*2)+(DB114*1)+(DD114*0)))/(CZ114+DB114+DD114)</f>
        <v>2</v>
      </c>
      <c r="DI114" s="56" t="str">
        <f>IF(DG114&gt;=50%,"KĐG",IF(DH114&gt;=1.6,"Đạt mục tiêu",IF(DH114&gt;=1,"Cần cố gắng","Chưa đạt")))</f>
        <v>Đạt mục tiêu</v>
      </c>
      <c r="DJ114" s="56"/>
      <c r="DK114" s="56"/>
      <c r="DL114" s="56"/>
      <c r="DM114" s="70"/>
      <c r="DN114" s="70"/>
      <c r="DO114" s="70"/>
      <c r="DP114" s="70"/>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70"/>
      <c r="FG114" s="70"/>
      <c r="FH114" s="70"/>
      <c r="FI114" s="70"/>
      <c r="FJ114" s="70"/>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70"/>
      <c r="HA114" s="70"/>
      <c r="HB114" s="70"/>
      <c r="HC114" s="70"/>
      <c r="HD114" s="70"/>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70"/>
      <c r="IU114" s="70"/>
      <c r="IV114" s="70"/>
      <c r="IW114" s="70"/>
      <c r="IX114" s="56">
        <v>2</v>
      </c>
      <c r="IY114" s="56">
        <v>2</v>
      </c>
      <c r="IZ114" s="56">
        <v>2</v>
      </c>
      <c r="JA114" s="56">
        <v>2</v>
      </c>
      <c r="JB114" s="56">
        <v>2</v>
      </c>
      <c r="JC114" s="56">
        <v>2</v>
      </c>
      <c r="JD114" s="56">
        <v>2</v>
      </c>
      <c r="JE114" s="56">
        <v>2</v>
      </c>
      <c r="JF114" s="56">
        <v>2</v>
      </c>
      <c r="JG114" s="56">
        <v>2</v>
      </c>
      <c r="JH114" s="56">
        <v>2</v>
      </c>
      <c r="JI114" s="56">
        <v>2</v>
      </c>
      <c r="JJ114" s="56">
        <v>2</v>
      </c>
      <c r="JK114" s="56">
        <v>2</v>
      </c>
      <c r="JL114" s="56">
        <v>2</v>
      </c>
      <c r="JM114" s="56">
        <v>2</v>
      </c>
      <c r="JN114" s="56">
        <v>2</v>
      </c>
      <c r="JO114" s="56">
        <v>2</v>
      </c>
      <c r="JP114" s="56">
        <v>2</v>
      </c>
      <c r="JQ114" s="56">
        <v>2</v>
      </c>
      <c r="JR114" s="56"/>
      <c r="JS114" s="56"/>
      <c r="JT114" s="56"/>
      <c r="JU114" s="56"/>
      <c r="JV114" s="56"/>
      <c r="JW114" s="56">
        <v>2</v>
      </c>
      <c r="JX114" s="56">
        <v>2</v>
      </c>
      <c r="JY114" s="56">
        <v>2</v>
      </c>
      <c r="JZ114" s="56">
        <v>2</v>
      </c>
      <c r="KA114" s="56">
        <v>2</v>
      </c>
      <c r="KB114" s="179">
        <f>COUNTIF(IX114:KA114,"2")</f>
        <v>25</v>
      </c>
      <c r="KC114" s="180">
        <f>KB114/(KB114+KD114+KF114+KH114)</f>
        <v>1</v>
      </c>
      <c r="KD114" s="179">
        <f>COUNTIF(IX114:KA114,"1")</f>
        <v>0</v>
      </c>
      <c r="KE114" s="180">
        <f>KD114/(KB114+KD114+KF114+KH114)</f>
        <v>0</v>
      </c>
      <c r="KF114" s="179">
        <f>COUNTIF(IX114:KA114,"0")</f>
        <v>0</v>
      </c>
      <c r="KG114" s="180">
        <f>KF114/(KB114+KD114+KF114+KH114)</f>
        <v>0</v>
      </c>
      <c r="KH114" s="179">
        <f>COUNTIF(IJ114:KA114,"KĐG")</f>
        <v>0</v>
      </c>
      <c r="KI114" s="180">
        <f>KH114/(KB114+KD114+KF114+KH114)</f>
        <v>0</v>
      </c>
      <c r="KJ114" s="181">
        <f>(((KB114*2)+(KD114*1)+(KF114*0)))/(KB114+KD114+KF114)</f>
        <v>2</v>
      </c>
      <c r="KK114" s="185" t="str">
        <f>IF(KI114&gt;=50%,"KĐG",IF(KJ114&gt;=1.6,"Đạt mục tiêu",IF(KJ114&gt;=1,"Cần cố gắng","Chưa đạt")))</f>
        <v>Đạt mục tiêu</v>
      </c>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2"/>
    </row>
    <row r="115" spans="1:417" s="116" customFormat="1" ht="47.25" hidden="1" customHeight="1">
      <c r="A115" s="56"/>
      <c r="B115" s="310"/>
      <c r="C115" s="357"/>
      <c r="D115" s="363"/>
      <c r="E115" s="327"/>
      <c r="F115" s="363"/>
      <c r="G115" s="327"/>
      <c r="H115" s="327"/>
      <c r="I115" s="126" t="s">
        <v>726</v>
      </c>
      <c r="J115" s="126" t="s">
        <v>1067</v>
      </c>
      <c r="K115" s="122"/>
      <c r="L115" s="183" t="s">
        <v>661</v>
      </c>
      <c r="M115" s="123" t="s">
        <v>501</v>
      </c>
      <c r="N115" s="51" t="s">
        <v>377</v>
      </c>
      <c r="O115" s="56" t="s">
        <v>350</v>
      </c>
      <c r="P115" s="357"/>
      <c r="Q115" s="357"/>
      <c r="R115" s="120"/>
      <c r="S115" s="120"/>
      <c r="T115" s="120"/>
      <c r="U115" s="120"/>
      <c r="V115" s="120"/>
      <c r="W115" s="120" t="s">
        <v>205</v>
      </c>
      <c r="X115" s="120"/>
      <c r="Y115" s="120"/>
      <c r="Z115" s="120"/>
      <c r="AA115" s="120"/>
      <c r="AB115" s="120"/>
      <c r="AC115" s="119">
        <f t="shared" si="117"/>
        <v>1</v>
      </c>
      <c r="AD115" s="229"/>
      <c r="AE115" s="229"/>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70"/>
      <c r="BU115" s="70"/>
      <c r="BV115" s="72"/>
      <c r="BW115" s="72"/>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179"/>
      <c r="DD115" s="180"/>
      <c r="DE115" s="179"/>
      <c r="DF115" s="180"/>
      <c r="DG115" s="179"/>
      <c r="DH115" s="180"/>
      <c r="DI115" s="179"/>
      <c r="DJ115" s="180" t="e">
        <f>DI115/(DC115+DE115+DG115+DI115)</f>
        <v>#DIV/0!</v>
      </c>
      <c r="DK115" s="181" t="e">
        <f>(((DC115*2)+(DE115*1)+(DG115*0)))/(DC115+DE115+DG115)</f>
        <v>#DIV/0!</v>
      </c>
      <c r="DL115" s="184" t="e">
        <f>IF(DJ115&gt;=50%,"KĐG",IF(DK115&gt;=1.6,"Đạt mục tiêu",IF(DK115&gt;=1,"Cần cố gắng","Chưa đạt")))</f>
        <v>#DIV/0!</v>
      </c>
      <c r="DM115" s="70"/>
      <c r="DN115" s="70"/>
      <c r="DO115" s="70"/>
      <c r="DP115" s="70"/>
      <c r="DQ115" s="178">
        <v>2</v>
      </c>
      <c r="DR115" s="178">
        <v>2</v>
      </c>
      <c r="DS115" s="178">
        <v>2</v>
      </c>
      <c r="DT115" s="178">
        <v>2</v>
      </c>
      <c r="DU115" s="178">
        <v>2</v>
      </c>
      <c r="DV115" s="178">
        <v>2</v>
      </c>
      <c r="DW115" s="178">
        <v>2</v>
      </c>
      <c r="DX115" s="178">
        <v>2</v>
      </c>
      <c r="DY115" s="178">
        <v>2</v>
      </c>
      <c r="DZ115" s="178">
        <v>2</v>
      </c>
      <c r="EA115" s="178">
        <v>2</v>
      </c>
      <c r="EB115" s="178">
        <v>2</v>
      </c>
      <c r="EC115" s="178">
        <v>2</v>
      </c>
      <c r="ED115" s="178">
        <v>2</v>
      </c>
      <c r="EE115" s="178">
        <v>2</v>
      </c>
      <c r="EF115" s="178">
        <v>2</v>
      </c>
      <c r="EG115" s="178">
        <v>2</v>
      </c>
      <c r="EH115" s="178">
        <v>2</v>
      </c>
      <c r="EI115" s="178">
        <v>2</v>
      </c>
      <c r="EJ115" s="178">
        <v>2</v>
      </c>
      <c r="EK115" s="178">
        <v>2</v>
      </c>
      <c r="EL115" s="178">
        <v>2</v>
      </c>
      <c r="EM115" s="178">
        <v>2</v>
      </c>
      <c r="EN115" s="178">
        <v>2</v>
      </c>
      <c r="EO115" s="178">
        <v>2</v>
      </c>
      <c r="EP115" s="178">
        <v>2</v>
      </c>
      <c r="EQ115" s="178">
        <v>2</v>
      </c>
      <c r="ER115" s="178">
        <v>2</v>
      </c>
      <c r="ES115" s="178">
        <v>2</v>
      </c>
      <c r="ET115" s="178">
        <v>2</v>
      </c>
      <c r="EU115" s="178">
        <v>2</v>
      </c>
      <c r="EV115" s="56"/>
      <c r="EW115" s="56"/>
      <c r="EX115" s="56"/>
      <c r="EY115" s="56"/>
      <c r="EZ115" s="56"/>
      <c r="FA115" s="56"/>
      <c r="FB115" s="56"/>
      <c r="FC115" s="56"/>
      <c r="FD115" s="56"/>
      <c r="FE115" s="56"/>
      <c r="FF115" s="70"/>
      <c r="FG115" s="70"/>
      <c r="FH115" s="70"/>
      <c r="FI115" s="70"/>
      <c r="FJ115" s="70"/>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70"/>
      <c r="HA115" s="70"/>
      <c r="HB115" s="70"/>
      <c r="HC115" s="70"/>
      <c r="HD115" s="70"/>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70"/>
      <c r="IU115" s="70"/>
      <c r="IV115" s="70"/>
      <c r="IW115" s="70"/>
      <c r="IX115" s="56"/>
      <c r="IY115" s="56"/>
      <c r="IZ115" s="56"/>
      <c r="JA115" s="56"/>
      <c r="JB115" s="56"/>
      <c r="JC115" s="56"/>
      <c r="JD115" s="56"/>
      <c r="JE115" s="56"/>
      <c r="JF115" s="56"/>
      <c r="JG115" s="56"/>
      <c r="JH115" s="56"/>
      <c r="JI115" s="56"/>
      <c r="JJ115" s="56"/>
      <c r="JK115" s="56"/>
      <c r="JL115" s="56"/>
      <c r="JM115" s="56"/>
      <c r="JN115" s="56"/>
      <c r="JO115" s="56"/>
      <c r="JP115" s="56"/>
      <c r="JQ115" s="56"/>
      <c r="JR115" s="56"/>
      <c r="JS115" s="56"/>
      <c r="JT115" s="56"/>
      <c r="JU115" s="56"/>
      <c r="JV115" s="56"/>
      <c r="JW115" s="56"/>
      <c r="JX115" s="56"/>
      <c r="JY115" s="56"/>
      <c r="JZ115" s="56"/>
      <c r="KA115" s="56"/>
      <c r="KB115" s="179"/>
      <c r="KC115" s="180"/>
      <c r="KD115" s="179"/>
      <c r="KE115" s="180"/>
      <c r="KF115" s="179"/>
      <c r="KG115" s="180"/>
      <c r="KH115" s="179"/>
      <c r="KI115" s="180"/>
      <c r="KJ115" s="181"/>
      <c r="KK115" s="185"/>
      <c r="KL115" s="56"/>
      <c r="KM115" s="56"/>
      <c r="KN115" s="56"/>
      <c r="KO115" s="56"/>
      <c r="KP115" s="56"/>
      <c r="KQ115" s="56"/>
      <c r="KR115" s="56"/>
      <c r="KS115" s="56"/>
      <c r="KT115" s="56"/>
      <c r="KU115" s="56"/>
      <c r="KV115" s="56"/>
      <c r="KW115" s="56"/>
      <c r="KX115" s="56"/>
      <c r="KY115" s="56"/>
      <c r="KZ115" s="56"/>
      <c r="LA115" s="56"/>
      <c r="LB115" s="56"/>
      <c r="LC115" s="56"/>
      <c r="LD115" s="56"/>
      <c r="LE115" s="56"/>
      <c r="LF115" s="56"/>
      <c r="LG115" s="56"/>
      <c r="LH115" s="56"/>
      <c r="LI115" s="56"/>
      <c r="LJ115" s="56"/>
      <c r="LK115" s="56"/>
      <c r="LL115" s="56"/>
      <c r="LM115" s="56"/>
      <c r="LN115" s="56"/>
      <c r="LO115" s="56"/>
      <c r="LP115" s="56"/>
      <c r="LQ115" s="56"/>
      <c r="LR115" s="56"/>
      <c r="LS115" s="56"/>
      <c r="LT115" s="56"/>
      <c r="LU115" s="56"/>
      <c r="LV115" s="56"/>
      <c r="LW115" s="56"/>
      <c r="LX115" s="56"/>
      <c r="LY115" s="56"/>
      <c r="LZ115" s="56"/>
      <c r="MA115" s="56"/>
      <c r="MB115" s="56"/>
      <c r="MC115" s="56"/>
      <c r="MD115" s="56"/>
      <c r="ME115" s="56"/>
      <c r="MF115" s="56"/>
      <c r="MG115" s="56"/>
      <c r="MH115" s="56"/>
      <c r="MI115" s="56"/>
      <c r="MJ115" s="56"/>
      <c r="MK115" s="56"/>
      <c r="ML115" s="56"/>
      <c r="MM115" s="56"/>
      <c r="MN115" s="56"/>
      <c r="MO115" s="56"/>
      <c r="MP115" s="56"/>
      <c r="MQ115" s="56"/>
      <c r="MR115" s="56"/>
      <c r="MS115" s="56"/>
      <c r="MT115" s="56"/>
      <c r="MU115" s="56"/>
      <c r="MV115" s="56"/>
      <c r="MW115" s="56"/>
      <c r="MX115" s="56"/>
      <c r="MY115" s="56"/>
      <c r="MZ115" s="56"/>
      <c r="NA115" s="56"/>
      <c r="NB115" s="56"/>
      <c r="NC115" s="56"/>
      <c r="ND115" s="56"/>
      <c r="NE115" s="56"/>
      <c r="NF115" s="56"/>
      <c r="NG115" s="56"/>
      <c r="NH115" s="56"/>
      <c r="NI115" s="56"/>
      <c r="NJ115" s="56"/>
      <c r="NK115" s="56"/>
      <c r="NL115" s="56"/>
      <c r="NM115" s="56"/>
      <c r="NN115" s="56"/>
      <c r="NO115" s="56"/>
      <c r="NP115" s="56"/>
      <c r="NQ115" s="56"/>
      <c r="NR115" s="56"/>
      <c r="NS115" s="56"/>
      <c r="NT115" s="56"/>
      <c r="NU115" s="56"/>
      <c r="NV115" s="56"/>
      <c r="NW115" s="56"/>
      <c r="NX115" s="56"/>
      <c r="NY115" s="56"/>
      <c r="NZ115" s="56"/>
      <c r="OA115" s="56"/>
      <c r="OB115" s="56"/>
      <c r="OC115" s="56"/>
      <c r="OD115" s="56"/>
      <c r="OE115" s="56"/>
      <c r="OF115" s="56"/>
      <c r="OG115" s="56"/>
      <c r="OH115" s="56"/>
      <c r="OI115" s="56"/>
      <c r="OJ115" s="56"/>
      <c r="OK115" s="56"/>
      <c r="OL115" s="56"/>
      <c r="OM115" s="56"/>
      <c r="ON115" s="56"/>
      <c r="OO115" s="56"/>
      <c r="OP115" s="56"/>
      <c r="OQ115" s="56"/>
      <c r="OR115" s="56"/>
      <c r="OS115" s="56"/>
      <c r="OT115" s="56"/>
      <c r="OU115" s="56"/>
      <c r="OV115" s="56"/>
      <c r="OW115" s="56"/>
      <c r="OX115" s="56"/>
      <c r="OY115" s="56"/>
      <c r="OZ115" s="56"/>
      <c r="PA115" s="56"/>
    </row>
    <row r="116" spans="1:417" s="116" customFormat="1" ht="55.5" hidden="1" customHeight="1">
      <c r="A116" s="56"/>
      <c r="B116" s="310"/>
      <c r="C116" s="357"/>
      <c r="D116" s="363"/>
      <c r="E116" s="327"/>
      <c r="F116" s="363"/>
      <c r="G116" s="327"/>
      <c r="H116" s="327"/>
      <c r="I116" s="126" t="s">
        <v>727</v>
      </c>
      <c r="J116" s="126" t="s">
        <v>1067</v>
      </c>
      <c r="K116" s="122"/>
      <c r="L116" s="183" t="s">
        <v>661</v>
      </c>
      <c r="M116" s="123" t="s">
        <v>501</v>
      </c>
      <c r="N116" s="51" t="s">
        <v>377</v>
      </c>
      <c r="O116" s="56" t="s">
        <v>350</v>
      </c>
      <c r="P116" s="357"/>
      <c r="Q116" s="357"/>
      <c r="R116" s="120"/>
      <c r="S116" s="120"/>
      <c r="T116" s="120"/>
      <c r="U116" s="120"/>
      <c r="V116" s="120"/>
      <c r="W116" s="120"/>
      <c r="X116" s="120"/>
      <c r="Y116" s="120" t="s">
        <v>205</v>
      </c>
      <c r="Z116" s="120"/>
      <c r="AA116" s="120"/>
      <c r="AB116" s="120"/>
      <c r="AC116" s="119">
        <f t="shared" si="117"/>
        <v>1</v>
      </c>
      <c r="AD116" s="229"/>
      <c r="AE116" s="229"/>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70"/>
      <c r="BU116" s="70"/>
      <c r="BV116" s="70"/>
      <c r="BW116" s="70"/>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72" t="s">
        <v>555</v>
      </c>
      <c r="DN116" s="72" t="s">
        <v>555</v>
      </c>
      <c r="DO116" s="72" t="s">
        <v>555</v>
      </c>
      <c r="DP116" s="72" t="s">
        <v>555</v>
      </c>
      <c r="DQ116" s="178">
        <v>2</v>
      </c>
      <c r="DR116" s="178">
        <v>2</v>
      </c>
      <c r="DS116" s="178">
        <v>2</v>
      </c>
      <c r="DT116" s="178">
        <v>1</v>
      </c>
      <c r="DU116" s="178">
        <v>2</v>
      </c>
      <c r="DV116" s="178">
        <v>1</v>
      </c>
      <c r="DW116" s="178">
        <v>2</v>
      </c>
      <c r="DX116" s="178">
        <v>2</v>
      </c>
      <c r="DY116" s="178">
        <v>2</v>
      </c>
      <c r="DZ116" s="178">
        <v>2</v>
      </c>
      <c r="EA116" s="178">
        <v>2</v>
      </c>
      <c r="EB116" s="178">
        <v>2</v>
      </c>
      <c r="EC116" s="178">
        <v>2</v>
      </c>
      <c r="ED116" s="178">
        <v>2</v>
      </c>
      <c r="EE116" s="178">
        <v>2</v>
      </c>
      <c r="EF116" s="178">
        <v>2</v>
      </c>
      <c r="EG116" s="178">
        <v>2</v>
      </c>
      <c r="EH116" s="178">
        <v>2</v>
      </c>
      <c r="EI116" s="178">
        <v>2</v>
      </c>
      <c r="EJ116" s="178">
        <v>2</v>
      </c>
      <c r="EK116" s="178">
        <v>2</v>
      </c>
      <c r="EL116" s="178">
        <v>2</v>
      </c>
      <c r="EM116" s="178">
        <v>2</v>
      </c>
      <c r="EN116" s="178">
        <v>1</v>
      </c>
      <c r="EO116" s="178">
        <v>2</v>
      </c>
      <c r="EP116" s="178">
        <v>2</v>
      </c>
      <c r="EQ116" s="178">
        <v>2</v>
      </c>
      <c r="ER116" s="178">
        <v>2</v>
      </c>
      <c r="ES116" s="178">
        <v>1</v>
      </c>
      <c r="ET116" s="178">
        <v>2</v>
      </c>
      <c r="EU116" s="178">
        <v>2</v>
      </c>
      <c r="EV116" s="179">
        <f>COUNTIF(DM116:EU116,"2")</f>
        <v>27</v>
      </c>
      <c r="EW116" s="180">
        <f>EV116/(EV116+EX116+EZ116+FB116)</f>
        <v>0.87096774193548387</v>
      </c>
      <c r="EX116" s="179">
        <f>COUNTIF(DM116:EU116,"1")</f>
        <v>4</v>
      </c>
      <c r="EY116" s="180">
        <f>EX116/(EV116+EX116+EZ116+FB116)</f>
        <v>0.12903225806451613</v>
      </c>
      <c r="EZ116" s="179">
        <f>COUNTIF(DM116:EU116,"0")</f>
        <v>0</v>
      </c>
      <c r="FA116" s="180">
        <f>EZ116/(EV116+EX116+EZ116+FB116)</f>
        <v>0</v>
      </c>
      <c r="FB116" s="179">
        <f>COUNTIF(DM116:EU116,"KĐG")</f>
        <v>0</v>
      </c>
      <c r="FC116" s="180">
        <f>FB116/(EV116+EX116+EZ116+FB116)</f>
        <v>0</v>
      </c>
      <c r="FD116" s="181">
        <f>(((EV116*2)+(EX116*1)+(EZ116*0)))/(EV116+EX116+EZ116)</f>
        <v>1.8709677419354838</v>
      </c>
      <c r="FE116" s="184" t="str">
        <f>IF(FC116&gt;=50%,"KĐG",IF(FD116&gt;=1.6,"Đạt mục tiêu",IF(FD116&gt;=1,"Cần cố gắng","Chưa đạt")))</f>
        <v>Đạt mục tiêu</v>
      </c>
      <c r="FF116" s="70"/>
      <c r="FG116" s="70"/>
      <c r="FH116" s="70"/>
      <c r="FI116" s="70"/>
      <c r="FJ116" s="70"/>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70"/>
      <c r="HA116" s="70"/>
      <c r="HB116" s="70"/>
      <c r="HC116" s="70"/>
      <c r="HD116" s="70"/>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70"/>
      <c r="IU116" s="70"/>
      <c r="IV116" s="70"/>
      <c r="IW116" s="70"/>
      <c r="IX116" s="56"/>
      <c r="IY116" s="56"/>
      <c r="IZ116" s="56"/>
      <c r="JA116" s="56"/>
      <c r="JB116" s="56"/>
      <c r="JC116" s="56"/>
      <c r="JD116" s="56"/>
      <c r="JE116" s="56"/>
      <c r="JF116" s="56"/>
      <c r="JG116" s="56"/>
      <c r="JH116" s="56"/>
      <c r="JI116" s="56"/>
      <c r="JJ116" s="56"/>
      <c r="JK116" s="56"/>
      <c r="JL116" s="56"/>
      <c r="JM116" s="56"/>
      <c r="JN116" s="56"/>
      <c r="JO116" s="56"/>
      <c r="JP116" s="56"/>
      <c r="JQ116" s="56"/>
      <c r="JR116" s="56"/>
      <c r="JS116" s="56"/>
      <c r="JT116" s="56"/>
      <c r="JU116" s="56"/>
      <c r="JV116" s="56"/>
      <c r="JW116" s="56"/>
      <c r="JX116" s="56"/>
      <c r="JY116" s="56"/>
      <c r="JZ116" s="56"/>
      <c r="KA116" s="56"/>
      <c r="KB116" s="179"/>
      <c r="KC116" s="180"/>
      <c r="KD116" s="179"/>
      <c r="KE116" s="180"/>
      <c r="KF116" s="179"/>
      <c r="KG116" s="180"/>
      <c r="KH116" s="179"/>
      <c r="KI116" s="180"/>
      <c r="KJ116" s="181"/>
      <c r="KK116" s="185"/>
      <c r="KL116" s="56"/>
      <c r="KM116" s="56"/>
      <c r="KN116" s="56"/>
      <c r="KO116" s="56"/>
      <c r="KP116" s="56"/>
      <c r="KQ116" s="56"/>
      <c r="KR116" s="56"/>
      <c r="KS116" s="56"/>
      <c r="KT116" s="56"/>
      <c r="KU116" s="56"/>
      <c r="KV116" s="56"/>
      <c r="KW116" s="56"/>
      <c r="KX116" s="56"/>
      <c r="KY116" s="56"/>
      <c r="KZ116" s="56"/>
      <c r="LA116" s="56"/>
      <c r="LB116" s="56"/>
      <c r="LC116" s="56"/>
      <c r="LD116" s="56"/>
      <c r="LE116" s="56"/>
      <c r="LF116" s="56"/>
      <c r="LG116" s="56"/>
      <c r="LH116" s="56"/>
      <c r="LI116" s="56"/>
      <c r="LJ116" s="56"/>
      <c r="LK116" s="56"/>
      <c r="LL116" s="56"/>
      <c r="LM116" s="56"/>
      <c r="LN116" s="56"/>
      <c r="LO116" s="56"/>
      <c r="LP116" s="56"/>
      <c r="LQ116" s="56"/>
      <c r="LR116" s="56"/>
      <c r="LS116" s="56"/>
      <c r="LT116" s="56"/>
      <c r="LU116" s="56"/>
      <c r="LV116" s="56"/>
      <c r="LW116" s="56"/>
      <c r="LX116" s="56"/>
      <c r="LY116" s="56"/>
      <c r="LZ116" s="56"/>
      <c r="MA116" s="56"/>
      <c r="MB116" s="56"/>
      <c r="MC116" s="56"/>
      <c r="MD116" s="56"/>
      <c r="ME116" s="56"/>
      <c r="MF116" s="56"/>
      <c r="MG116" s="56"/>
      <c r="MH116" s="56"/>
      <c r="MI116" s="56"/>
      <c r="MJ116" s="56"/>
      <c r="MK116" s="56"/>
      <c r="ML116" s="56"/>
      <c r="MM116" s="56"/>
      <c r="MN116" s="56"/>
      <c r="MO116" s="56"/>
      <c r="MP116" s="56"/>
      <c r="MQ116" s="56"/>
      <c r="MR116" s="56"/>
      <c r="MS116" s="56"/>
      <c r="MT116" s="56"/>
      <c r="MU116" s="56"/>
      <c r="MV116" s="56"/>
      <c r="MW116" s="56"/>
      <c r="MX116" s="56"/>
      <c r="MY116" s="56"/>
      <c r="MZ116" s="56"/>
      <c r="NA116" s="56"/>
      <c r="NB116" s="56"/>
      <c r="NC116" s="56"/>
      <c r="ND116" s="56"/>
      <c r="NE116" s="56"/>
      <c r="NF116" s="56"/>
      <c r="NG116" s="56"/>
      <c r="NH116" s="56"/>
      <c r="NI116" s="56"/>
      <c r="NJ116" s="56"/>
      <c r="NK116" s="56"/>
      <c r="NL116" s="56"/>
      <c r="NM116" s="56"/>
      <c r="NN116" s="56"/>
      <c r="NO116" s="56"/>
      <c r="NP116" s="56"/>
      <c r="NQ116" s="56"/>
      <c r="NR116" s="56"/>
      <c r="NS116" s="56"/>
      <c r="NT116" s="56"/>
      <c r="NU116" s="56"/>
      <c r="NV116" s="56"/>
      <c r="NW116" s="56"/>
      <c r="NX116" s="56"/>
      <c r="NY116" s="56"/>
      <c r="NZ116" s="56"/>
      <c r="OA116" s="56"/>
      <c r="OB116" s="56"/>
      <c r="OC116" s="56"/>
      <c r="OD116" s="56"/>
      <c r="OE116" s="56"/>
      <c r="OF116" s="56"/>
      <c r="OG116" s="56"/>
      <c r="OH116" s="56"/>
      <c r="OI116" s="56"/>
      <c r="OJ116" s="56"/>
      <c r="OK116" s="56"/>
      <c r="OL116" s="56"/>
      <c r="OM116" s="56"/>
      <c r="ON116" s="56"/>
      <c r="OO116" s="56"/>
      <c r="OP116" s="56"/>
      <c r="OQ116" s="56"/>
      <c r="OR116" s="56"/>
      <c r="OS116" s="56"/>
      <c r="OT116" s="56"/>
      <c r="OU116" s="56"/>
      <c r="OV116" s="56"/>
      <c r="OW116" s="56"/>
      <c r="OX116" s="56"/>
      <c r="OY116" s="56"/>
      <c r="OZ116" s="56"/>
      <c r="PA116" s="56"/>
    </row>
    <row r="117" spans="1:417" s="116" customFormat="1" ht="47.25" hidden="1" customHeight="1">
      <c r="A117" s="56"/>
      <c r="B117" s="310"/>
      <c r="C117" s="357"/>
      <c r="D117" s="363"/>
      <c r="E117" s="327"/>
      <c r="F117" s="363"/>
      <c r="G117" s="327"/>
      <c r="H117" s="327"/>
      <c r="I117" s="126" t="s">
        <v>729</v>
      </c>
      <c r="J117" s="126" t="s">
        <v>1067</v>
      </c>
      <c r="K117" s="122"/>
      <c r="L117" s="183" t="s">
        <v>661</v>
      </c>
      <c r="M117" s="123" t="s">
        <v>501</v>
      </c>
      <c r="N117" s="51" t="s">
        <v>377</v>
      </c>
      <c r="O117" s="56" t="s">
        <v>350</v>
      </c>
      <c r="P117" s="357"/>
      <c r="Q117" s="357"/>
      <c r="R117" s="120"/>
      <c r="S117" s="120"/>
      <c r="T117" s="120"/>
      <c r="U117" s="120"/>
      <c r="V117" s="120" t="s">
        <v>205</v>
      </c>
      <c r="W117" s="120"/>
      <c r="X117" s="120"/>
      <c r="Y117" s="120"/>
      <c r="Z117" s="120"/>
      <c r="AA117" s="120"/>
      <c r="AB117" s="120"/>
      <c r="AC117" s="119">
        <f t="shared" si="117"/>
        <v>1</v>
      </c>
      <c r="AD117" s="229"/>
      <c r="AE117" s="229"/>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70"/>
      <c r="BU117" s="70"/>
      <c r="BV117" s="70"/>
      <c r="BW117" s="70"/>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70"/>
      <c r="DN117" s="70"/>
      <c r="DO117" s="70"/>
      <c r="DP117" s="70"/>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72" t="s">
        <v>555</v>
      </c>
      <c r="FG117" s="72" t="s">
        <v>555</v>
      </c>
      <c r="FH117" s="72" t="s">
        <v>555</v>
      </c>
      <c r="FI117" s="72" t="s">
        <v>555</v>
      </c>
      <c r="FJ117" s="72" t="s">
        <v>555</v>
      </c>
      <c r="FK117" s="70" t="s">
        <v>464</v>
      </c>
      <c r="FL117" s="70" t="s">
        <v>464</v>
      </c>
      <c r="FM117" s="70" t="s">
        <v>464</v>
      </c>
      <c r="FN117" s="70" t="s">
        <v>464</v>
      </c>
      <c r="FO117" s="70" t="s">
        <v>464</v>
      </c>
      <c r="FP117" s="70" t="s">
        <v>464</v>
      </c>
      <c r="FQ117" s="70" t="s">
        <v>464</v>
      </c>
      <c r="FR117" s="70" t="s">
        <v>464</v>
      </c>
      <c r="FS117" s="70" t="s">
        <v>464</v>
      </c>
      <c r="FT117" s="70" t="s">
        <v>464</v>
      </c>
      <c r="FU117" s="70" t="s">
        <v>464</v>
      </c>
      <c r="FV117" s="70" t="s">
        <v>464</v>
      </c>
      <c r="FW117" s="70" t="s">
        <v>464</v>
      </c>
      <c r="FX117" s="70" t="s">
        <v>464</v>
      </c>
      <c r="FY117" s="70" t="s">
        <v>464</v>
      </c>
      <c r="FZ117" s="70" t="s">
        <v>464</v>
      </c>
      <c r="GA117" s="70" t="s">
        <v>1025</v>
      </c>
      <c r="GB117" s="70" t="s">
        <v>464</v>
      </c>
      <c r="GC117" s="70" t="s">
        <v>464</v>
      </c>
      <c r="GD117" s="70" t="s">
        <v>464</v>
      </c>
      <c r="GE117" s="70" t="s">
        <v>464</v>
      </c>
      <c r="GF117" s="70" t="s">
        <v>464</v>
      </c>
      <c r="GG117" s="70" t="s">
        <v>464</v>
      </c>
      <c r="GH117" s="70" t="s">
        <v>1025</v>
      </c>
      <c r="GI117" s="70" t="s">
        <v>464</v>
      </c>
      <c r="GJ117" s="70" t="s">
        <v>464</v>
      </c>
      <c r="GK117" s="70" t="s">
        <v>464</v>
      </c>
      <c r="GL117" s="70" t="s">
        <v>464</v>
      </c>
      <c r="GM117" s="70" t="s">
        <v>464</v>
      </c>
      <c r="GN117" s="70" t="s">
        <v>464</v>
      </c>
      <c r="GO117" s="70" t="s">
        <v>464</v>
      </c>
      <c r="GP117" s="179">
        <f>COUNTIF(FA117:GO117,"2")</f>
        <v>29</v>
      </c>
      <c r="GQ117" s="180">
        <f t="shared" ref="GQ117" si="157">GP117/(GP117+GR117+GT117+GV117)</f>
        <v>0.93548387096774188</v>
      </c>
      <c r="GR117" s="179">
        <f>COUNTIF(FA117:GO117,"1")</f>
        <v>2</v>
      </c>
      <c r="GS117" s="180">
        <f t="shared" ref="GS117" si="158">GR117/(GP117+GR117+GT117+GV117)</f>
        <v>6.4516129032258063E-2</v>
      </c>
      <c r="GT117" s="179">
        <f>COUNTIF(FA117:GO117,"0")</f>
        <v>0</v>
      </c>
      <c r="GU117" s="180">
        <f t="shared" ref="GU117" si="159">GT117/(GP117+GR117+GT117+GV117)</f>
        <v>0</v>
      </c>
      <c r="GV117" s="179">
        <f>COUNTIF(FA117:GO117,"KĐG")</f>
        <v>0</v>
      </c>
      <c r="GW117" s="180">
        <f t="shared" ref="GW117" si="160">GV117/(GP117+GR117+GT117+GV117)</f>
        <v>0</v>
      </c>
      <c r="GX117" s="181">
        <f t="shared" ref="GX117" si="161">(((GP117*2)+(GR117*1)+(GT117*0)))/(GP117+GR117+GT117)</f>
        <v>1.935483870967742</v>
      </c>
      <c r="GY117" s="182" t="str">
        <f t="shared" ref="GY117" si="162">IF(GW117&gt;=50%,"KĐG",IF(GX117&gt;=1.6,"Đạt mục tiêu",IF(GX117&gt;=1,"Cần cố gắng","Chưa đạt")))</f>
        <v>Đạt mục tiêu</v>
      </c>
      <c r="GZ117" s="70"/>
      <c r="HA117" s="70"/>
      <c r="HB117" s="70"/>
      <c r="HC117" s="70"/>
      <c r="HD117" s="70"/>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70"/>
      <c r="IU117" s="70"/>
      <c r="IV117" s="70"/>
      <c r="IW117" s="70"/>
      <c r="IX117" s="56"/>
      <c r="IY117" s="56"/>
      <c r="IZ117" s="56"/>
      <c r="JA117" s="56"/>
      <c r="JB117" s="56"/>
      <c r="JC117" s="56"/>
      <c r="JD117" s="56"/>
      <c r="JE117" s="56"/>
      <c r="JF117" s="56"/>
      <c r="JG117" s="56"/>
      <c r="JH117" s="56"/>
      <c r="JI117" s="56"/>
      <c r="JJ117" s="56"/>
      <c r="JK117" s="56"/>
      <c r="JL117" s="56"/>
      <c r="JM117" s="56"/>
      <c r="JN117" s="56"/>
      <c r="JO117" s="56"/>
      <c r="JP117" s="56"/>
      <c r="JQ117" s="56"/>
      <c r="JR117" s="56"/>
      <c r="JS117" s="56"/>
      <c r="JT117" s="56"/>
      <c r="JU117" s="56"/>
      <c r="JV117" s="56"/>
      <c r="JW117" s="56"/>
      <c r="JX117" s="56"/>
      <c r="JY117" s="56"/>
      <c r="JZ117" s="56"/>
      <c r="KA117" s="56"/>
      <c r="KB117" s="179"/>
      <c r="KC117" s="180"/>
      <c r="KD117" s="179"/>
      <c r="KE117" s="180"/>
      <c r="KF117" s="179"/>
      <c r="KG117" s="180"/>
      <c r="KH117" s="179"/>
      <c r="KI117" s="180"/>
      <c r="KJ117" s="181"/>
      <c r="KK117" s="185"/>
      <c r="KL117" s="56"/>
      <c r="KM117" s="56"/>
      <c r="KN117" s="56"/>
      <c r="KO117" s="56"/>
      <c r="KP117" s="56"/>
      <c r="KQ117" s="56"/>
      <c r="KR117" s="56"/>
      <c r="KS117" s="56"/>
      <c r="KT117" s="56"/>
      <c r="KU117" s="56"/>
      <c r="KV117" s="56"/>
      <c r="KW117" s="56"/>
      <c r="KX117" s="56"/>
      <c r="KY117" s="56"/>
      <c r="KZ117" s="56"/>
      <c r="LA117" s="56"/>
      <c r="LB117" s="56"/>
      <c r="LC117" s="56"/>
      <c r="LD117" s="56"/>
      <c r="LE117" s="56"/>
      <c r="LF117" s="56"/>
      <c r="LG117" s="56"/>
      <c r="LH117" s="56"/>
      <c r="LI117" s="56"/>
      <c r="LJ117" s="56"/>
      <c r="LK117" s="56"/>
      <c r="LL117" s="56"/>
      <c r="LM117" s="56"/>
      <c r="LN117" s="56"/>
      <c r="LO117" s="56"/>
      <c r="LP117" s="56"/>
      <c r="LQ117" s="56"/>
      <c r="LR117" s="56"/>
      <c r="LS117" s="56"/>
      <c r="LT117" s="56"/>
      <c r="LU117" s="56"/>
      <c r="LV117" s="56"/>
      <c r="LW117" s="56"/>
      <c r="LX117" s="56"/>
      <c r="LY117" s="56"/>
      <c r="LZ117" s="56"/>
      <c r="MA117" s="56"/>
      <c r="MB117" s="56"/>
      <c r="MC117" s="56"/>
      <c r="MD117" s="56"/>
      <c r="ME117" s="56"/>
      <c r="MF117" s="56"/>
      <c r="MG117" s="56"/>
      <c r="MH117" s="56"/>
      <c r="MI117" s="56"/>
      <c r="MJ117" s="56"/>
      <c r="MK117" s="56"/>
      <c r="ML117" s="56"/>
      <c r="MM117" s="56"/>
      <c r="MN117" s="56"/>
      <c r="MO117" s="56"/>
      <c r="MP117" s="56"/>
      <c r="MQ117" s="56"/>
      <c r="MR117" s="56"/>
      <c r="MS117" s="56"/>
      <c r="MT117" s="56"/>
      <c r="MU117" s="56"/>
      <c r="MV117" s="56"/>
      <c r="MW117" s="56"/>
      <c r="MX117" s="56"/>
      <c r="MY117" s="56"/>
      <c r="MZ117" s="56"/>
      <c r="NA117" s="56"/>
      <c r="NB117" s="56"/>
      <c r="NC117" s="56"/>
      <c r="ND117" s="56"/>
      <c r="NE117" s="56"/>
      <c r="NF117" s="56"/>
      <c r="NG117" s="56"/>
      <c r="NH117" s="56"/>
      <c r="NI117" s="56"/>
      <c r="NJ117" s="56"/>
      <c r="NK117" s="56"/>
      <c r="NL117" s="56"/>
      <c r="NM117" s="56"/>
      <c r="NN117" s="56"/>
      <c r="NO117" s="56"/>
      <c r="NP117" s="56"/>
      <c r="NQ117" s="56"/>
      <c r="NR117" s="56"/>
      <c r="NS117" s="56"/>
      <c r="NT117" s="56"/>
      <c r="NU117" s="56"/>
      <c r="NV117" s="56"/>
      <c r="NW117" s="56"/>
      <c r="NX117" s="56"/>
      <c r="NY117" s="56"/>
      <c r="NZ117" s="56"/>
      <c r="OA117" s="56"/>
      <c r="OB117" s="56"/>
      <c r="OC117" s="56"/>
      <c r="OD117" s="56"/>
      <c r="OE117" s="56"/>
      <c r="OF117" s="56"/>
      <c r="OG117" s="56"/>
      <c r="OH117" s="56"/>
      <c r="OI117" s="56"/>
      <c r="OJ117" s="56"/>
      <c r="OK117" s="56"/>
      <c r="OL117" s="56"/>
      <c r="OM117" s="56"/>
      <c r="ON117" s="56"/>
      <c r="OO117" s="56"/>
      <c r="OP117" s="56"/>
      <c r="OQ117" s="56"/>
      <c r="OR117" s="56"/>
      <c r="OS117" s="56"/>
      <c r="OT117" s="56"/>
      <c r="OU117" s="56"/>
      <c r="OV117" s="56"/>
      <c r="OW117" s="56"/>
      <c r="OX117" s="56"/>
      <c r="OY117" s="56"/>
      <c r="OZ117" s="56"/>
      <c r="PA117" s="56"/>
    </row>
    <row r="118" spans="1:417" s="116" customFormat="1" ht="47.25" hidden="1" customHeight="1">
      <c r="A118" s="56"/>
      <c r="B118" s="310"/>
      <c r="C118" s="357"/>
      <c r="D118" s="363"/>
      <c r="E118" s="327"/>
      <c r="F118" s="363"/>
      <c r="G118" s="327"/>
      <c r="H118" s="327"/>
      <c r="I118" s="126" t="s">
        <v>730</v>
      </c>
      <c r="J118" s="126" t="s">
        <v>1067</v>
      </c>
      <c r="K118" s="122"/>
      <c r="L118" s="183" t="s">
        <v>661</v>
      </c>
      <c r="M118" s="123" t="s">
        <v>501</v>
      </c>
      <c r="N118" s="51" t="s">
        <v>377</v>
      </c>
      <c r="O118" s="56" t="s">
        <v>350</v>
      </c>
      <c r="P118" s="357"/>
      <c r="Q118" s="357"/>
      <c r="R118" s="120"/>
      <c r="S118" s="120"/>
      <c r="T118" s="120"/>
      <c r="U118" s="120" t="s">
        <v>205</v>
      </c>
      <c r="V118" s="120"/>
      <c r="W118" s="120"/>
      <c r="X118" s="120"/>
      <c r="Y118" s="120"/>
      <c r="Z118" s="120"/>
      <c r="AA118" s="120"/>
      <c r="AB118" s="120"/>
      <c r="AC118" s="119">
        <f t="shared" si="117"/>
        <v>1</v>
      </c>
      <c r="AD118" s="229"/>
      <c r="AE118" s="229"/>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72" t="s">
        <v>555</v>
      </c>
      <c r="BU118" s="72" t="s">
        <v>555</v>
      </c>
      <c r="BV118" s="70"/>
      <c r="BW118" s="70"/>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70"/>
      <c r="DN118" s="70"/>
      <c r="DO118" s="70"/>
      <c r="DP118" s="70"/>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70"/>
      <c r="FG118" s="70"/>
      <c r="FH118" s="70"/>
      <c r="FI118" s="70"/>
      <c r="FJ118" s="70"/>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70"/>
      <c r="HA118" s="70"/>
      <c r="HB118" s="70"/>
      <c r="HC118" s="70"/>
      <c r="HD118" s="70"/>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70"/>
      <c r="IU118" s="70"/>
      <c r="IV118" s="70"/>
      <c r="IW118" s="70"/>
      <c r="IX118" s="56"/>
      <c r="IY118" s="56"/>
      <c r="IZ118" s="56"/>
      <c r="JA118" s="56"/>
      <c r="JB118" s="56"/>
      <c r="JC118" s="56"/>
      <c r="JD118" s="56"/>
      <c r="JE118" s="56"/>
      <c r="JF118" s="56"/>
      <c r="JG118" s="56"/>
      <c r="JH118" s="56"/>
      <c r="JI118" s="56"/>
      <c r="JJ118" s="56"/>
      <c r="JK118" s="56"/>
      <c r="JL118" s="56"/>
      <c r="JM118" s="56"/>
      <c r="JN118" s="56"/>
      <c r="JO118" s="56"/>
      <c r="JP118" s="56"/>
      <c r="JQ118" s="56"/>
      <c r="JR118" s="56"/>
      <c r="JS118" s="56"/>
      <c r="JT118" s="56"/>
      <c r="JU118" s="56"/>
      <c r="JV118" s="56"/>
      <c r="JW118" s="56"/>
      <c r="JX118" s="56"/>
      <c r="JY118" s="56"/>
      <c r="JZ118" s="56"/>
      <c r="KA118" s="56"/>
      <c r="KB118" s="179"/>
      <c r="KC118" s="180"/>
      <c r="KD118" s="179"/>
      <c r="KE118" s="180"/>
      <c r="KF118" s="179"/>
      <c r="KG118" s="180"/>
      <c r="KH118" s="179"/>
      <c r="KI118" s="180"/>
      <c r="KJ118" s="181"/>
      <c r="KK118" s="185"/>
      <c r="KL118" s="56"/>
      <c r="KM118" s="56"/>
      <c r="KN118" s="56"/>
      <c r="KO118" s="56"/>
      <c r="KP118" s="56"/>
      <c r="KQ118" s="56"/>
      <c r="KR118" s="56"/>
      <c r="KS118" s="56"/>
      <c r="KT118" s="56"/>
      <c r="KU118" s="56"/>
      <c r="KV118" s="56"/>
      <c r="KW118" s="56"/>
      <c r="KX118" s="56"/>
      <c r="KY118" s="56"/>
      <c r="KZ118" s="56"/>
      <c r="LA118" s="56"/>
      <c r="LB118" s="56"/>
      <c r="LC118" s="56"/>
      <c r="LD118" s="56"/>
      <c r="LE118" s="56"/>
      <c r="LF118" s="56"/>
      <c r="LG118" s="56"/>
      <c r="LH118" s="56"/>
      <c r="LI118" s="56"/>
      <c r="LJ118" s="56"/>
      <c r="LK118" s="56"/>
      <c r="LL118" s="56"/>
      <c r="LM118" s="56"/>
      <c r="LN118" s="56"/>
      <c r="LO118" s="56"/>
      <c r="LP118" s="56"/>
      <c r="LQ118" s="56"/>
      <c r="LR118" s="56"/>
      <c r="LS118" s="56"/>
      <c r="LT118" s="56"/>
      <c r="LU118" s="56"/>
      <c r="LV118" s="56"/>
      <c r="LW118" s="56"/>
      <c r="LX118" s="56"/>
      <c r="LY118" s="56"/>
      <c r="LZ118" s="56"/>
      <c r="MA118" s="56"/>
      <c r="MB118" s="56"/>
      <c r="MC118" s="56"/>
      <c r="MD118" s="56"/>
      <c r="ME118" s="56"/>
      <c r="MF118" s="56"/>
      <c r="MG118" s="56"/>
      <c r="MH118" s="56"/>
      <c r="MI118" s="56"/>
      <c r="MJ118" s="56"/>
      <c r="MK118" s="56"/>
      <c r="ML118" s="56"/>
      <c r="MM118" s="56"/>
      <c r="MN118" s="56"/>
      <c r="MO118" s="56"/>
      <c r="MP118" s="56"/>
      <c r="MQ118" s="56"/>
      <c r="MR118" s="56"/>
      <c r="MS118" s="56"/>
      <c r="MT118" s="56"/>
      <c r="MU118" s="56"/>
      <c r="MV118" s="56"/>
      <c r="MW118" s="56"/>
      <c r="MX118" s="56"/>
      <c r="MY118" s="56"/>
      <c r="MZ118" s="56"/>
      <c r="NA118" s="56"/>
      <c r="NB118" s="56"/>
      <c r="NC118" s="56"/>
      <c r="ND118" s="56"/>
      <c r="NE118" s="56"/>
      <c r="NF118" s="56"/>
      <c r="NG118" s="56"/>
      <c r="NH118" s="56"/>
      <c r="NI118" s="56"/>
      <c r="NJ118" s="56"/>
      <c r="NK118" s="56"/>
      <c r="NL118" s="56"/>
      <c r="NM118" s="56"/>
      <c r="NN118" s="56"/>
      <c r="NO118" s="56"/>
      <c r="NP118" s="56"/>
      <c r="NQ118" s="56"/>
      <c r="NR118" s="56"/>
      <c r="NS118" s="56"/>
      <c r="NT118" s="56"/>
      <c r="NU118" s="56"/>
      <c r="NV118" s="56"/>
      <c r="NW118" s="56"/>
      <c r="NX118" s="56"/>
      <c r="NY118" s="56"/>
      <c r="NZ118" s="56"/>
      <c r="OA118" s="56"/>
      <c r="OB118" s="56"/>
      <c r="OC118" s="56"/>
      <c r="OD118" s="56"/>
      <c r="OE118" s="56"/>
      <c r="OF118" s="56"/>
      <c r="OG118" s="56"/>
      <c r="OH118" s="56"/>
      <c r="OI118" s="56"/>
      <c r="OJ118" s="56"/>
      <c r="OK118" s="56"/>
      <c r="OL118" s="56"/>
      <c r="OM118" s="56"/>
      <c r="ON118" s="56"/>
      <c r="OO118" s="56"/>
      <c r="OP118" s="56"/>
      <c r="OQ118" s="56"/>
      <c r="OR118" s="56"/>
      <c r="OS118" s="56"/>
      <c r="OT118" s="56"/>
      <c r="OU118" s="56"/>
      <c r="OV118" s="56"/>
      <c r="OW118" s="56"/>
      <c r="OX118" s="56"/>
      <c r="OY118" s="56"/>
      <c r="OZ118" s="56"/>
      <c r="PA118" s="56"/>
    </row>
    <row r="119" spans="1:417" s="116" customFormat="1" ht="47.25" hidden="1" customHeight="1">
      <c r="A119" s="56"/>
      <c r="B119" s="310"/>
      <c r="C119" s="357"/>
      <c r="D119" s="363"/>
      <c r="E119" s="327"/>
      <c r="F119" s="363"/>
      <c r="G119" s="327"/>
      <c r="H119" s="327"/>
      <c r="I119" s="126" t="s">
        <v>728</v>
      </c>
      <c r="J119" s="126" t="s">
        <v>1067</v>
      </c>
      <c r="K119" s="122"/>
      <c r="L119" s="183" t="s">
        <v>661</v>
      </c>
      <c r="M119" s="123" t="s">
        <v>501</v>
      </c>
      <c r="N119" s="51" t="s">
        <v>377</v>
      </c>
      <c r="O119" s="56" t="s">
        <v>350</v>
      </c>
      <c r="P119" s="357"/>
      <c r="Q119" s="357"/>
      <c r="R119" s="120"/>
      <c r="S119" s="120"/>
      <c r="T119" s="120"/>
      <c r="U119" s="120"/>
      <c r="V119" s="120"/>
      <c r="W119" s="120"/>
      <c r="X119" s="120" t="s">
        <v>205</v>
      </c>
      <c r="Y119" s="120"/>
      <c r="Z119" s="120"/>
      <c r="AA119" s="120"/>
      <c r="AB119" s="120"/>
      <c r="AC119" s="119">
        <f t="shared" si="117"/>
        <v>1</v>
      </c>
      <c r="AD119" s="229"/>
      <c r="AE119" s="229"/>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70"/>
      <c r="BU119" s="70"/>
      <c r="BV119" s="70"/>
      <c r="BW119" s="70"/>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70"/>
      <c r="DN119" s="70"/>
      <c r="DO119" s="70"/>
      <c r="DP119" s="70"/>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70"/>
      <c r="FG119" s="70"/>
      <c r="FH119" s="70"/>
      <c r="FI119" s="70"/>
      <c r="FJ119" s="70"/>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72" t="s">
        <v>555</v>
      </c>
      <c r="HA119" s="72" t="s">
        <v>555</v>
      </c>
      <c r="HB119" s="72" t="s">
        <v>555</v>
      </c>
      <c r="HC119" s="72" t="s">
        <v>555</v>
      </c>
      <c r="HD119" s="72" t="s">
        <v>555</v>
      </c>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70"/>
      <c r="IU119" s="70"/>
      <c r="IV119" s="70"/>
      <c r="IW119" s="70"/>
      <c r="IX119" s="56"/>
      <c r="IY119" s="56"/>
      <c r="IZ119" s="56"/>
      <c r="JA119" s="56"/>
      <c r="JB119" s="56"/>
      <c r="JC119" s="56"/>
      <c r="JD119" s="56"/>
      <c r="JE119" s="56"/>
      <c r="JF119" s="56"/>
      <c r="JG119" s="56"/>
      <c r="JH119" s="56"/>
      <c r="JI119" s="56"/>
      <c r="JJ119" s="56"/>
      <c r="JK119" s="56"/>
      <c r="JL119" s="56"/>
      <c r="JM119" s="56"/>
      <c r="JN119" s="56"/>
      <c r="JO119" s="56"/>
      <c r="JP119" s="56"/>
      <c r="JQ119" s="56"/>
      <c r="JR119" s="56"/>
      <c r="JS119" s="56"/>
      <c r="JT119" s="56"/>
      <c r="JU119" s="56"/>
      <c r="JV119" s="56"/>
      <c r="JW119" s="56"/>
      <c r="JX119" s="56"/>
      <c r="JY119" s="56"/>
      <c r="JZ119" s="56"/>
      <c r="KA119" s="56"/>
      <c r="KB119" s="179"/>
      <c r="KC119" s="180"/>
      <c r="KD119" s="179"/>
      <c r="KE119" s="180"/>
      <c r="KF119" s="179"/>
      <c r="KG119" s="180"/>
      <c r="KH119" s="179"/>
      <c r="KI119" s="180"/>
      <c r="KJ119" s="181"/>
      <c r="KK119" s="185"/>
      <c r="KL119" s="56"/>
      <c r="KM119" s="56"/>
      <c r="KN119" s="56"/>
      <c r="KO119" s="56"/>
      <c r="KP119" s="56"/>
      <c r="KQ119" s="56"/>
      <c r="KR119" s="56"/>
      <c r="KS119" s="56"/>
      <c r="KT119" s="56"/>
      <c r="KU119" s="56"/>
      <c r="KV119" s="56"/>
      <c r="KW119" s="56"/>
      <c r="KX119" s="56"/>
      <c r="KY119" s="56"/>
      <c r="KZ119" s="56"/>
      <c r="LA119" s="56"/>
      <c r="LB119" s="56"/>
      <c r="LC119" s="56"/>
      <c r="LD119" s="56"/>
      <c r="LE119" s="56"/>
      <c r="LF119" s="56"/>
      <c r="LG119" s="56"/>
      <c r="LH119" s="56"/>
      <c r="LI119" s="56"/>
      <c r="LJ119" s="56"/>
      <c r="LK119" s="56"/>
      <c r="LL119" s="56"/>
      <c r="LM119" s="56"/>
      <c r="LN119" s="56"/>
      <c r="LO119" s="56"/>
      <c r="LP119" s="56"/>
      <c r="LQ119" s="56"/>
      <c r="LR119" s="56"/>
      <c r="LS119" s="56"/>
      <c r="LT119" s="56"/>
      <c r="LU119" s="56"/>
      <c r="LV119" s="56"/>
      <c r="LW119" s="56"/>
      <c r="LX119" s="56"/>
      <c r="LY119" s="56"/>
      <c r="LZ119" s="56"/>
      <c r="MA119" s="56"/>
      <c r="MB119" s="56"/>
      <c r="MC119" s="56"/>
      <c r="MD119" s="56"/>
      <c r="ME119" s="56"/>
      <c r="MF119" s="56"/>
      <c r="MG119" s="56"/>
      <c r="MH119" s="56"/>
      <c r="MI119" s="56"/>
      <c r="MJ119" s="56"/>
      <c r="MK119" s="56"/>
      <c r="ML119" s="56"/>
      <c r="MM119" s="56"/>
      <c r="MN119" s="56"/>
      <c r="MO119" s="56"/>
      <c r="MP119" s="56"/>
      <c r="MQ119" s="56"/>
      <c r="MR119" s="56"/>
      <c r="MS119" s="56"/>
      <c r="MT119" s="56"/>
      <c r="MU119" s="56"/>
      <c r="MV119" s="56"/>
      <c r="MW119" s="56"/>
      <c r="MX119" s="56"/>
      <c r="MY119" s="56"/>
      <c r="MZ119" s="56"/>
      <c r="NA119" s="56"/>
      <c r="NB119" s="56"/>
      <c r="NC119" s="56"/>
      <c r="ND119" s="56"/>
      <c r="NE119" s="56"/>
      <c r="NF119" s="56"/>
      <c r="NG119" s="56"/>
      <c r="NH119" s="56"/>
      <c r="NI119" s="56"/>
      <c r="NJ119" s="56"/>
      <c r="NK119" s="56"/>
      <c r="NL119" s="56"/>
      <c r="NM119" s="56"/>
      <c r="NN119" s="56"/>
      <c r="NO119" s="56"/>
      <c r="NP119" s="56"/>
      <c r="NQ119" s="56"/>
      <c r="NR119" s="56"/>
      <c r="NS119" s="56"/>
      <c r="NT119" s="56"/>
      <c r="NU119" s="56"/>
      <c r="NV119" s="56"/>
      <c r="NW119" s="56"/>
      <c r="NX119" s="56"/>
      <c r="NY119" s="56"/>
      <c r="NZ119" s="56"/>
      <c r="OA119" s="56"/>
      <c r="OB119" s="56"/>
      <c r="OC119" s="56"/>
      <c r="OD119" s="56"/>
      <c r="OE119" s="56"/>
      <c r="OF119" s="56"/>
      <c r="OG119" s="56"/>
      <c r="OH119" s="56"/>
      <c r="OI119" s="56"/>
      <c r="OJ119" s="56"/>
      <c r="OK119" s="56"/>
      <c r="OL119" s="56"/>
      <c r="OM119" s="56"/>
      <c r="ON119" s="56"/>
      <c r="OO119" s="56"/>
      <c r="OP119" s="56"/>
      <c r="OQ119" s="56"/>
      <c r="OR119" s="56"/>
      <c r="OS119" s="56"/>
      <c r="OT119" s="56"/>
      <c r="OU119" s="56"/>
      <c r="OV119" s="56"/>
      <c r="OW119" s="56"/>
      <c r="OX119" s="56"/>
      <c r="OY119" s="56"/>
      <c r="OZ119" s="56"/>
      <c r="PA119" s="56"/>
    </row>
    <row r="120" spans="1:417" s="116" customFormat="1" ht="47.25" hidden="1" customHeight="1">
      <c r="A120" s="56"/>
      <c r="B120" s="310"/>
      <c r="C120" s="357"/>
      <c r="D120" s="363"/>
      <c r="E120" s="327"/>
      <c r="F120" s="363"/>
      <c r="G120" s="327"/>
      <c r="H120" s="327"/>
      <c r="I120" s="126" t="s">
        <v>1062</v>
      </c>
      <c r="J120" s="126" t="s">
        <v>1067</v>
      </c>
      <c r="K120" s="122"/>
      <c r="L120" s="183" t="s">
        <v>661</v>
      </c>
      <c r="M120" s="123" t="s">
        <v>501</v>
      </c>
      <c r="N120" s="51" t="s">
        <v>377</v>
      </c>
      <c r="O120" s="56" t="s">
        <v>350</v>
      </c>
      <c r="P120" s="357"/>
      <c r="Q120" s="357"/>
      <c r="R120" s="120"/>
      <c r="S120" s="120"/>
      <c r="T120" s="120"/>
      <c r="U120" s="120"/>
      <c r="V120" s="120"/>
      <c r="W120" s="120"/>
      <c r="X120" s="120"/>
      <c r="Y120" s="120"/>
      <c r="Z120" s="120" t="s">
        <v>205</v>
      </c>
      <c r="AA120" s="120"/>
      <c r="AB120" s="120"/>
      <c r="AC120" s="119">
        <f t="shared" si="117"/>
        <v>1</v>
      </c>
      <c r="AD120" s="229"/>
      <c r="AE120" s="229"/>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70"/>
      <c r="BU120" s="70"/>
      <c r="BV120" s="70"/>
      <c r="BW120" s="70"/>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70"/>
      <c r="DN120" s="70"/>
      <c r="DO120" s="70"/>
      <c r="DP120" s="70"/>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70"/>
      <c r="FG120" s="70"/>
      <c r="FH120" s="70"/>
      <c r="FI120" s="70"/>
      <c r="FJ120" s="70"/>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70"/>
      <c r="HA120" s="70"/>
      <c r="HB120" s="70"/>
      <c r="HC120" s="70"/>
      <c r="HD120" s="70"/>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c r="IO120" s="56"/>
      <c r="IP120" s="56"/>
      <c r="IQ120" s="56"/>
      <c r="IR120" s="56"/>
      <c r="IS120" s="72" t="s">
        <v>555</v>
      </c>
      <c r="IT120" s="72" t="s">
        <v>555</v>
      </c>
      <c r="IU120" s="72" t="s">
        <v>555</v>
      </c>
      <c r="IV120" s="72" t="s">
        <v>555</v>
      </c>
      <c r="IW120" s="72" t="s">
        <v>555</v>
      </c>
      <c r="IX120" s="56">
        <v>2</v>
      </c>
      <c r="IY120" s="56">
        <v>2</v>
      </c>
      <c r="IZ120" s="56">
        <v>2</v>
      </c>
      <c r="JA120" s="56">
        <v>2</v>
      </c>
      <c r="JB120" s="56">
        <v>2</v>
      </c>
      <c r="JC120" s="56">
        <v>2</v>
      </c>
      <c r="JD120" s="56">
        <v>2</v>
      </c>
      <c r="JE120" s="56">
        <v>2</v>
      </c>
      <c r="JF120" s="56">
        <v>2</v>
      </c>
      <c r="JG120" s="56">
        <v>2</v>
      </c>
      <c r="JH120" s="56">
        <v>2</v>
      </c>
      <c r="JI120" s="56">
        <v>2</v>
      </c>
      <c r="JJ120" s="56">
        <v>2</v>
      </c>
      <c r="JK120" s="56">
        <v>2</v>
      </c>
      <c r="JL120" s="56">
        <v>2</v>
      </c>
      <c r="JM120" s="56">
        <v>2</v>
      </c>
      <c r="JN120" s="56">
        <v>2</v>
      </c>
      <c r="JO120" s="56">
        <v>2</v>
      </c>
      <c r="JP120" s="56">
        <v>2</v>
      </c>
      <c r="JQ120" s="56">
        <v>2</v>
      </c>
      <c r="JR120" s="56">
        <v>2</v>
      </c>
      <c r="JS120" s="56">
        <v>2</v>
      </c>
      <c r="JT120" s="56">
        <v>2</v>
      </c>
      <c r="JU120" s="56">
        <v>2</v>
      </c>
      <c r="JV120" s="56">
        <v>2</v>
      </c>
      <c r="JW120" s="56">
        <v>2</v>
      </c>
      <c r="JX120" s="56">
        <v>2</v>
      </c>
      <c r="JY120" s="56">
        <v>2</v>
      </c>
      <c r="JZ120" s="56">
        <v>2</v>
      </c>
      <c r="KA120" s="56">
        <v>2</v>
      </c>
      <c r="KB120" s="179">
        <f t="shared" ref="KB120" si="163">COUNTIF(IX120:KA120,"2")</f>
        <v>30</v>
      </c>
      <c r="KC120" s="180">
        <f t="shared" ref="KC120" si="164">KB120/(KB120+KD120+KF120+KH120)</f>
        <v>1</v>
      </c>
      <c r="KD120" s="179">
        <f t="shared" ref="KD120" si="165">COUNTIF(IX120:KA120,"1")</f>
        <v>0</v>
      </c>
      <c r="KE120" s="180">
        <f t="shared" ref="KE120" si="166">KD120/(KB120+KD120+KF120+KH120)</f>
        <v>0</v>
      </c>
      <c r="KF120" s="179">
        <f t="shared" ref="KF120" si="167">COUNTIF(IX120:KA120,"0")</f>
        <v>0</v>
      </c>
      <c r="KG120" s="180">
        <f t="shared" ref="KG120" si="168">KF120/(KB120+KD120+KF120+KH120)</f>
        <v>0</v>
      </c>
      <c r="KH120" s="179">
        <f>COUNTIF(IJ120:KA120,"KĐG")</f>
        <v>0</v>
      </c>
      <c r="KI120" s="180">
        <f t="shared" ref="KI120" si="169">KH120/(KB120+KD120+KF120+KH120)</f>
        <v>0</v>
      </c>
      <c r="KJ120" s="181">
        <f t="shared" ref="KJ120" si="170">(((KB120*2)+(KD120*1)+(KF120*0)))/(KB120+KD120+KF120)</f>
        <v>2</v>
      </c>
      <c r="KK120" s="182" t="str">
        <f t="shared" ref="KK120" si="171">IF(KI120&gt;=50%,"KĐG",IF(KJ120&gt;=1.6,"Đạt mục tiêu",IF(KJ120&gt;=1,"Cần cố gắng","Chưa đạt")))</f>
        <v>Đạt mục tiêu</v>
      </c>
      <c r="KL120" s="56"/>
      <c r="KM120" s="56"/>
      <c r="KN120" s="56"/>
      <c r="KO120" s="56"/>
      <c r="KP120" s="56"/>
      <c r="KQ120" s="56"/>
      <c r="KR120" s="56"/>
      <c r="KS120" s="56"/>
      <c r="KT120" s="56"/>
      <c r="KU120" s="56"/>
      <c r="KV120" s="56"/>
      <c r="KW120" s="56"/>
      <c r="KX120" s="56"/>
      <c r="KY120" s="56"/>
      <c r="KZ120" s="56"/>
      <c r="LA120" s="56"/>
      <c r="LB120" s="56"/>
      <c r="LC120" s="56"/>
      <c r="LD120" s="56"/>
      <c r="LE120" s="56"/>
      <c r="LF120" s="56"/>
      <c r="LG120" s="56"/>
      <c r="LH120" s="56"/>
      <c r="LI120" s="56"/>
      <c r="LJ120" s="56"/>
      <c r="LK120" s="56"/>
      <c r="LL120" s="56"/>
      <c r="LM120" s="56"/>
      <c r="LN120" s="56"/>
      <c r="LO120" s="56"/>
      <c r="LP120" s="56"/>
      <c r="LQ120" s="56"/>
      <c r="LR120" s="56"/>
      <c r="LS120" s="56"/>
      <c r="LT120" s="56"/>
      <c r="LU120" s="56"/>
      <c r="LV120" s="56"/>
      <c r="LW120" s="56"/>
      <c r="LX120" s="56"/>
      <c r="LY120" s="56"/>
      <c r="LZ120" s="56"/>
      <c r="MA120" s="56"/>
      <c r="MB120" s="56"/>
      <c r="MC120" s="56"/>
      <c r="MD120" s="56"/>
      <c r="ME120" s="56"/>
      <c r="MF120" s="56"/>
      <c r="MG120" s="56"/>
      <c r="MH120" s="56"/>
      <c r="MI120" s="56"/>
      <c r="MJ120" s="56"/>
      <c r="MK120" s="56"/>
      <c r="ML120" s="56"/>
      <c r="MM120" s="56"/>
      <c r="MN120" s="56"/>
      <c r="MO120" s="56"/>
      <c r="MP120" s="56"/>
      <c r="MQ120" s="56"/>
      <c r="MR120" s="56"/>
      <c r="MS120" s="56"/>
      <c r="MT120" s="56"/>
      <c r="MU120" s="56"/>
      <c r="MV120" s="56"/>
      <c r="MW120" s="56"/>
      <c r="MX120" s="56"/>
      <c r="MY120" s="56"/>
      <c r="MZ120" s="56"/>
      <c r="NA120" s="56"/>
      <c r="NB120" s="56"/>
      <c r="NC120" s="56"/>
      <c r="ND120" s="56"/>
      <c r="NE120" s="56"/>
      <c r="NF120" s="56"/>
      <c r="NG120" s="56"/>
      <c r="NH120" s="56"/>
      <c r="NI120" s="56"/>
      <c r="NJ120" s="56"/>
      <c r="NK120" s="56"/>
      <c r="NL120" s="56"/>
      <c r="NM120" s="56"/>
      <c r="NN120" s="56"/>
      <c r="NO120" s="56"/>
      <c r="NP120" s="56"/>
      <c r="NQ120" s="56"/>
      <c r="NR120" s="56"/>
      <c r="NS120" s="56"/>
      <c r="NT120" s="56"/>
      <c r="NU120" s="56"/>
      <c r="NV120" s="56"/>
      <c r="NW120" s="56"/>
      <c r="NX120" s="56"/>
      <c r="NY120" s="56"/>
      <c r="NZ120" s="56"/>
      <c r="OA120" s="56"/>
      <c r="OB120" s="56"/>
      <c r="OC120" s="56"/>
      <c r="OD120" s="56"/>
      <c r="OE120" s="56"/>
      <c r="OF120" s="56"/>
      <c r="OG120" s="56"/>
      <c r="OH120" s="56"/>
      <c r="OI120" s="56"/>
      <c r="OJ120" s="56"/>
      <c r="OK120" s="56"/>
      <c r="OL120" s="56"/>
      <c r="OM120" s="56"/>
      <c r="ON120" s="56"/>
      <c r="OO120" s="56"/>
      <c r="OP120" s="56"/>
      <c r="OQ120" s="56"/>
      <c r="OR120" s="56"/>
      <c r="OS120" s="56"/>
      <c r="OT120" s="56"/>
      <c r="OU120" s="56"/>
      <c r="OV120" s="56"/>
      <c r="OW120" s="56"/>
      <c r="OX120" s="56"/>
      <c r="OY120" s="56"/>
      <c r="OZ120" s="56"/>
      <c r="PA120" s="56"/>
    </row>
    <row r="121" spans="1:417" s="116" customFormat="1" ht="55.5" hidden="1" customHeight="1">
      <c r="A121" s="56"/>
      <c r="B121" s="310"/>
      <c r="C121" s="357"/>
      <c r="D121" s="363"/>
      <c r="E121" s="327"/>
      <c r="F121" s="363"/>
      <c r="G121" s="327"/>
      <c r="H121" s="327"/>
      <c r="I121" s="126" t="s">
        <v>731</v>
      </c>
      <c r="J121" s="126" t="s">
        <v>1067</v>
      </c>
      <c r="K121" s="122"/>
      <c r="L121" s="183" t="s">
        <v>661</v>
      </c>
      <c r="M121" s="123" t="s">
        <v>501</v>
      </c>
      <c r="N121" s="51" t="s">
        <v>377</v>
      </c>
      <c r="O121" s="56" t="s">
        <v>350</v>
      </c>
      <c r="P121" s="357"/>
      <c r="Q121" s="357"/>
      <c r="R121" s="120"/>
      <c r="S121" s="120"/>
      <c r="T121" s="120"/>
      <c r="U121" s="120"/>
      <c r="V121" s="120"/>
      <c r="W121" s="120"/>
      <c r="X121" s="120"/>
      <c r="Y121" s="120"/>
      <c r="Z121" s="120"/>
      <c r="AA121" s="120" t="s">
        <v>205</v>
      </c>
      <c r="AB121" s="120"/>
      <c r="AC121" s="119">
        <f t="shared" si="117"/>
        <v>1</v>
      </c>
      <c r="AD121" s="229"/>
      <c r="AE121" s="229"/>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70"/>
      <c r="BU121" s="70"/>
      <c r="BV121" s="70"/>
      <c r="BW121" s="70"/>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70"/>
      <c r="DN121" s="70"/>
      <c r="DO121" s="70"/>
      <c r="DP121" s="70"/>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70"/>
      <c r="FG121" s="70"/>
      <c r="FH121" s="70"/>
      <c r="FI121" s="70"/>
      <c r="FJ121" s="70"/>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70"/>
      <c r="HA121" s="70"/>
      <c r="HB121" s="70"/>
      <c r="HC121" s="70"/>
      <c r="HD121" s="70"/>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70"/>
      <c r="IU121" s="70"/>
      <c r="IV121" s="70"/>
      <c r="IW121" s="70"/>
      <c r="IX121" s="56"/>
      <c r="IY121" s="56"/>
      <c r="IZ121" s="56"/>
      <c r="JA121" s="56"/>
      <c r="JB121" s="56"/>
      <c r="JC121" s="56"/>
      <c r="JD121" s="56"/>
      <c r="JE121" s="56"/>
      <c r="JF121" s="56"/>
      <c r="JG121" s="56"/>
      <c r="JH121" s="56"/>
      <c r="JI121" s="56"/>
      <c r="JJ121" s="56"/>
      <c r="JK121" s="56"/>
      <c r="JL121" s="56"/>
      <c r="JM121" s="56"/>
      <c r="JN121" s="56"/>
      <c r="JO121" s="56"/>
      <c r="JP121" s="56"/>
      <c r="JQ121" s="56"/>
      <c r="JR121" s="56"/>
      <c r="JS121" s="56"/>
      <c r="JT121" s="56"/>
      <c r="JU121" s="56"/>
      <c r="JV121" s="56"/>
      <c r="JW121" s="56"/>
      <c r="JX121" s="56"/>
      <c r="JY121" s="56"/>
      <c r="JZ121" s="56"/>
      <c r="KA121" s="56"/>
      <c r="KB121" s="179"/>
      <c r="KC121" s="180"/>
      <c r="KD121" s="179"/>
      <c r="KE121" s="180"/>
      <c r="KF121" s="179"/>
      <c r="KG121" s="180"/>
      <c r="KH121" s="179"/>
      <c r="KI121" s="180"/>
      <c r="KJ121" s="181"/>
      <c r="KK121" s="185"/>
      <c r="KL121" s="71" t="s">
        <v>555</v>
      </c>
      <c r="KM121" s="56"/>
      <c r="KN121" s="71" t="s">
        <v>555</v>
      </c>
      <c r="KO121" s="56">
        <v>2</v>
      </c>
      <c r="KP121" s="56">
        <v>2</v>
      </c>
      <c r="KQ121" s="56">
        <v>2</v>
      </c>
      <c r="KR121" s="56">
        <v>2</v>
      </c>
      <c r="KS121" s="56">
        <v>2</v>
      </c>
      <c r="KT121" s="56">
        <v>2</v>
      </c>
      <c r="KU121" s="56">
        <v>2</v>
      </c>
      <c r="KV121" s="56">
        <v>2</v>
      </c>
      <c r="KW121" s="56">
        <v>2</v>
      </c>
      <c r="KX121" s="56">
        <v>2</v>
      </c>
      <c r="KY121" s="56">
        <v>2</v>
      </c>
      <c r="KZ121" s="56">
        <v>2</v>
      </c>
      <c r="LA121" s="56">
        <v>2</v>
      </c>
      <c r="LB121" s="56">
        <v>2</v>
      </c>
      <c r="LC121" s="56">
        <v>2</v>
      </c>
      <c r="LD121" s="56">
        <v>2</v>
      </c>
      <c r="LE121" s="56">
        <v>2</v>
      </c>
      <c r="LF121" s="56">
        <v>2</v>
      </c>
      <c r="LG121" s="56">
        <v>2</v>
      </c>
      <c r="LH121" s="56">
        <v>2</v>
      </c>
      <c r="LI121" s="56">
        <v>2</v>
      </c>
      <c r="LJ121" s="56">
        <v>2</v>
      </c>
      <c r="LK121" s="56">
        <v>2</v>
      </c>
      <c r="LL121" s="56">
        <v>2</v>
      </c>
      <c r="LM121" s="56">
        <v>2</v>
      </c>
      <c r="LN121" s="56">
        <v>2</v>
      </c>
      <c r="LO121" s="56">
        <v>2</v>
      </c>
      <c r="LP121" s="56">
        <v>2</v>
      </c>
      <c r="LQ121" s="56">
        <v>2</v>
      </c>
      <c r="LR121" s="56">
        <v>2</v>
      </c>
      <c r="LS121" s="179">
        <f>COUNTIF(KO121:LR121,"2")</f>
        <v>30</v>
      </c>
      <c r="LT121" s="180">
        <f>LS121/(LS121+LU121+LW121+LY121)</f>
        <v>1</v>
      </c>
      <c r="LU121" s="179">
        <f>COUNTIF(KO121:LR121,"1")</f>
        <v>0</v>
      </c>
      <c r="LV121" s="180">
        <f>LU121/(LS121+LU121+LW121+LY121)</f>
        <v>0</v>
      </c>
      <c r="LW121" s="179">
        <f>COUNTIF(KO121:LR121,"0")</f>
        <v>0</v>
      </c>
      <c r="LX121" s="180">
        <f>LW121/(LS121+LU121+LW121+LY121)</f>
        <v>0</v>
      </c>
      <c r="LY121" s="179">
        <f>COUNTIF(KB121:LR121,"KĐG")</f>
        <v>0</v>
      </c>
      <c r="LZ121" s="180">
        <f>LY121/(LS121+LU121+LW121+LY121)</f>
        <v>0</v>
      </c>
      <c r="MA121" s="181">
        <f>(((LS121*2)+(LU121*1)+(LW121*0)))/(LS121+LU121+LW121)</f>
        <v>2</v>
      </c>
      <c r="MB121" s="185" t="str">
        <f>IF(LZ121&gt;=50%,"KĐG",IF(MA121&gt;=1.6,"Đạt mục tiêu",IF(MA121&gt;=1,"Cần cố gắng","Chưa đạt")))</f>
        <v>Đạt mục tiêu</v>
      </c>
      <c r="MC121" s="56"/>
      <c r="MD121" s="56"/>
      <c r="ME121" s="56"/>
      <c r="MF121" s="56"/>
      <c r="MG121" s="56"/>
      <c r="MH121" s="56"/>
      <c r="MI121" s="56"/>
      <c r="MJ121" s="56"/>
      <c r="MK121" s="56"/>
      <c r="ML121" s="56"/>
      <c r="MM121" s="56"/>
      <c r="MN121" s="56"/>
      <c r="MO121" s="56"/>
      <c r="MP121" s="56"/>
      <c r="MQ121" s="56"/>
      <c r="MR121" s="56"/>
      <c r="MS121" s="56"/>
      <c r="MT121" s="56"/>
      <c r="MU121" s="56"/>
      <c r="MV121" s="56"/>
      <c r="MW121" s="56"/>
      <c r="MX121" s="56"/>
      <c r="MY121" s="56"/>
      <c r="MZ121" s="56"/>
      <c r="NA121" s="56"/>
      <c r="NB121" s="56"/>
      <c r="NC121" s="56"/>
      <c r="ND121" s="56"/>
      <c r="NE121" s="56"/>
      <c r="NF121" s="56"/>
      <c r="NG121" s="56"/>
      <c r="NH121" s="56"/>
      <c r="NI121" s="56"/>
      <c r="NJ121" s="56"/>
      <c r="NK121" s="56"/>
      <c r="NL121" s="56"/>
      <c r="NM121" s="56"/>
      <c r="NN121" s="56"/>
      <c r="NO121" s="56"/>
      <c r="NP121" s="56"/>
      <c r="NQ121" s="56"/>
      <c r="NR121" s="56"/>
      <c r="NS121" s="56"/>
      <c r="NT121" s="56"/>
      <c r="NU121" s="56"/>
      <c r="NV121" s="56"/>
      <c r="NW121" s="56"/>
      <c r="NX121" s="56"/>
      <c r="NY121" s="56"/>
      <c r="NZ121" s="56"/>
      <c r="OA121" s="56"/>
      <c r="OB121" s="56"/>
      <c r="OC121" s="56"/>
      <c r="OD121" s="56"/>
      <c r="OE121" s="56"/>
      <c r="OF121" s="56"/>
      <c r="OG121" s="56"/>
      <c r="OH121" s="56"/>
      <c r="OI121" s="56"/>
      <c r="OJ121" s="56"/>
      <c r="OK121" s="56"/>
      <c r="OL121" s="56"/>
      <c r="OM121" s="56"/>
      <c r="ON121" s="56"/>
      <c r="OO121" s="56"/>
      <c r="OP121" s="56"/>
      <c r="OQ121" s="56"/>
      <c r="OR121" s="56"/>
      <c r="OS121" s="56"/>
      <c r="OT121" s="56"/>
      <c r="OU121" s="56"/>
      <c r="OV121" s="56"/>
      <c r="OW121" s="56"/>
      <c r="OX121" s="56"/>
      <c r="OY121" s="56"/>
      <c r="OZ121" s="56"/>
      <c r="PA121" s="56"/>
    </row>
    <row r="122" spans="1:417" s="116" customFormat="1" ht="63" hidden="1" customHeight="1">
      <c r="A122" s="56"/>
      <c r="B122" s="310"/>
      <c r="C122" s="357"/>
      <c r="D122" s="363"/>
      <c r="E122" s="327"/>
      <c r="F122" s="363"/>
      <c r="G122" s="327"/>
      <c r="H122" s="327"/>
      <c r="I122" s="126" t="s">
        <v>1375</v>
      </c>
      <c r="J122" s="126" t="s">
        <v>1067</v>
      </c>
      <c r="K122" s="122"/>
      <c r="L122" s="183" t="s">
        <v>661</v>
      </c>
      <c r="M122" s="123" t="s">
        <v>501</v>
      </c>
      <c r="N122" s="51" t="s">
        <v>377</v>
      </c>
      <c r="O122" s="56" t="s">
        <v>350</v>
      </c>
      <c r="P122" s="357"/>
      <c r="Q122" s="357"/>
      <c r="R122" s="120"/>
      <c r="S122" s="120"/>
      <c r="T122" s="120"/>
      <c r="U122" s="120"/>
      <c r="V122" s="120"/>
      <c r="W122" s="120"/>
      <c r="X122" s="120"/>
      <c r="Y122" s="120"/>
      <c r="Z122" s="120"/>
      <c r="AA122" s="120"/>
      <c r="AB122" s="120" t="s">
        <v>205</v>
      </c>
      <c r="AC122" s="119">
        <f t="shared" si="117"/>
        <v>1</v>
      </c>
      <c r="AD122" s="229"/>
      <c r="AE122" s="229"/>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70"/>
      <c r="BU122" s="70"/>
      <c r="BV122" s="70"/>
      <c r="BW122" s="70"/>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70"/>
      <c r="DN122" s="70"/>
      <c r="DO122" s="70"/>
      <c r="DP122" s="70"/>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70"/>
      <c r="FG122" s="70"/>
      <c r="FH122" s="70"/>
      <c r="FI122" s="70"/>
      <c r="FJ122" s="70"/>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70"/>
      <c r="HA122" s="70"/>
      <c r="HB122" s="70"/>
      <c r="HC122" s="70"/>
      <c r="HD122" s="70"/>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c r="IO122" s="56"/>
      <c r="IP122" s="56"/>
      <c r="IQ122" s="56"/>
      <c r="IR122" s="56"/>
      <c r="IS122" s="56"/>
      <c r="IT122" s="70"/>
      <c r="IU122" s="70"/>
      <c r="IV122" s="70"/>
      <c r="IW122" s="70"/>
      <c r="IX122" s="56"/>
      <c r="IY122" s="56"/>
      <c r="IZ122" s="56"/>
      <c r="JA122" s="56"/>
      <c r="JB122" s="56"/>
      <c r="JC122" s="56"/>
      <c r="JD122" s="56"/>
      <c r="JE122" s="56"/>
      <c r="JF122" s="56"/>
      <c r="JG122" s="56"/>
      <c r="JH122" s="56"/>
      <c r="JI122" s="56"/>
      <c r="JJ122" s="56"/>
      <c r="JK122" s="56"/>
      <c r="JL122" s="56"/>
      <c r="JM122" s="56"/>
      <c r="JN122" s="56"/>
      <c r="JO122" s="56"/>
      <c r="JP122" s="56"/>
      <c r="JQ122" s="56"/>
      <c r="JR122" s="56"/>
      <c r="JS122" s="56"/>
      <c r="JT122" s="56"/>
      <c r="JU122" s="56"/>
      <c r="JV122" s="56"/>
      <c r="JW122" s="56"/>
      <c r="JX122" s="56"/>
      <c r="JY122" s="56"/>
      <c r="JZ122" s="56"/>
      <c r="KA122" s="56"/>
      <c r="KB122" s="179"/>
      <c r="KC122" s="180"/>
      <c r="KD122" s="179"/>
      <c r="KE122" s="180"/>
      <c r="KF122" s="179"/>
      <c r="KG122" s="180"/>
      <c r="KH122" s="179"/>
      <c r="KI122" s="180"/>
      <c r="KJ122" s="181"/>
      <c r="KK122" s="185"/>
      <c r="KL122" s="56"/>
      <c r="KM122" s="56"/>
      <c r="KN122" s="56"/>
      <c r="KO122" s="56"/>
      <c r="KP122" s="56"/>
      <c r="KQ122" s="56"/>
      <c r="KR122" s="56"/>
      <c r="KS122" s="56"/>
      <c r="KT122" s="56"/>
      <c r="KU122" s="56"/>
      <c r="KV122" s="56"/>
      <c r="KW122" s="56"/>
      <c r="KX122" s="56"/>
      <c r="KY122" s="56"/>
      <c r="KZ122" s="56"/>
      <c r="LA122" s="56"/>
      <c r="LB122" s="56"/>
      <c r="LC122" s="56"/>
      <c r="LD122" s="56"/>
      <c r="LE122" s="56"/>
      <c r="LF122" s="56"/>
      <c r="LG122" s="56"/>
      <c r="LH122" s="56"/>
      <c r="LI122" s="56"/>
      <c r="LJ122" s="56"/>
      <c r="LK122" s="56"/>
      <c r="LL122" s="56"/>
      <c r="LM122" s="56"/>
      <c r="LN122" s="56"/>
      <c r="LO122" s="56"/>
      <c r="LP122" s="56"/>
      <c r="LQ122" s="56"/>
      <c r="LR122" s="56"/>
      <c r="LS122" s="56"/>
      <c r="LT122" s="56"/>
      <c r="LU122" s="56"/>
      <c r="LV122" s="56"/>
      <c r="LW122" s="56"/>
      <c r="LX122" s="56"/>
      <c r="LY122" s="56"/>
      <c r="LZ122" s="56"/>
      <c r="MA122" s="56"/>
      <c r="MB122" s="56"/>
      <c r="MC122" s="56"/>
      <c r="MD122" s="56"/>
      <c r="ME122" s="56"/>
      <c r="MF122" s="56"/>
      <c r="MG122" s="56"/>
      <c r="MH122" s="56"/>
      <c r="MI122" s="56"/>
      <c r="MJ122" s="56"/>
      <c r="MK122" s="56"/>
      <c r="ML122" s="56"/>
      <c r="MM122" s="56"/>
      <c r="MN122" s="56"/>
      <c r="MO122" s="56"/>
      <c r="MP122" s="56"/>
      <c r="MQ122" s="56"/>
      <c r="MR122" s="56"/>
      <c r="MS122" s="56"/>
      <c r="MT122" s="56"/>
      <c r="MU122" s="56"/>
      <c r="MV122" s="56"/>
      <c r="MW122" s="56"/>
      <c r="MX122" s="56"/>
      <c r="MY122" s="56"/>
      <c r="MZ122" s="56"/>
      <c r="NA122" s="56"/>
      <c r="NB122" s="56"/>
      <c r="NC122" s="56"/>
      <c r="ND122" s="56"/>
      <c r="NE122" s="56"/>
      <c r="NF122" s="56"/>
      <c r="NG122" s="56"/>
      <c r="NH122" s="56"/>
      <c r="NI122" s="56"/>
      <c r="NJ122" s="56"/>
      <c r="NK122" s="56"/>
      <c r="NL122" s="56"/>
      <c r="NM122" s="56"/>
      <c r="NN122" s="56"/>
      <c r="NO122" s="56"/>
      <c r="NP122" s="56"/>
      <c r="NQ122" s="56"/>
      <c r="NR122" s="56"/>
      <c r="NS122" s="56"/>
      <c r="NT122" s="56"/>
      <c r="NU122" s="56"/>
      <c r="NV122" s="56"/>
      <c r="NW122" s="56"/>
      <c r="NX122" s="56"/>
      <c r="NY122" s="56"/>
      <c r="NZ122" s="56"/>
      <c r="OA122" s="56"/>
      <c r="OB122" s="56"/>
      <c r="OC122" s="56"/>
      <c r="OD122" s="56"/>
      <c r="OE122" s="56"/>
      <c r="OF122" s="56"/>
      <c r="OG122" s="56"/>
      <c r="OH122" s="56"/>
      <c r="OI122" s="56"/>
      <c r="OJ122" s="56"/>
      <c r="OK122" s="56"/>
      <c r="OL122" s="56"/>
      <c r="OM122" s="56"/>
      <c r="ON122" s="56"/>
      <c r="OO122" s="56"/>
      <c r="OP122" s="56"/>
      <c r="OQ122" s="56"/>
      <c r="OR122" s="56"/>
      <c r="OS122" s="56"/>
      <c r="OT122" s="56"/>
      <c r="OU122" s="56"/>
      <c r="OV122" s="56"/>
      <c r="OW122" s="56"/>
      <c r="OX122" s="56"/>
      <c r="OY122" s="56"/>
      <c r="OZ122" s="56"/>
      <c r="PA122" s="56"/>
    </row>
    <row r="123" spans="1:417" s="116" customFormat="1" ht="81.75" customHeight="1">
      <c r="A123" s="56"/>
      <c r="B123" s="344">
        <v>139</v>
      </c>
      <c r="C123" s="344">
        <v>47</v>
      </c>
      <c r="D123" s="576" t="s">
        <v>354</v>
      </c>
      <c r="E123" s="319" t="s">
        <v>7</v>
      </c>
      <c r="F123" s="342" t="s">
        <v>1623</v>
      </c>
      <c r="G123" s="319" t="s">
        <v>7</v>
      </c>
      <c r="H123" s="319" t="s">
        <v>205</v>
      </c>
      <c r="I123" s="208" t="s">
        <v>1216</v>
      </c>
      <c r="J123" s="208" t="s">
        <v>1599</v>
      </c>
      <c r="K123" s="76"/>
      <c r="L123" s="234" t="s">
        <v>661</v>
      </c>
      <c r="M123" s="76" t="s">
        <v>501</v>
      </c>
      <c r="N123" s="51" t="s">
        <v>377</v>
      </c>
      <c r="O123" s="56" t="s">
        <v>350</v>
      </c>
      <c r="P123" s="340" t="s">
        <v>205</v>
      </c>
      <c r="Q123" s="310"/>
      <c r="R123" s="235" t="s">
        <v>205</v>
      </c>
      <c r="S123" s="120"/>
      <c r="T123" s="120"/>
      <c r="U123" s="120"/>
      <c r="V123" s="120"/>
      <c r="W123" s="120"/>
      <c r="X123" s="120"/>
      <c r="Y123" s="120"/>
      <c r="Z123" s="120"/>
      <c r="AA123" s="120"/>
      <c r="AB123" s="120"/>
      <c r="AC123" s="119">
        <f t="shared" si="117"/>
        <v>1</v>
      </c>
      <c r="AD123" s="299" t="s">
        <v>555</v>
      </c>
      <c r="AE123" s="299" t="s">
        <v>555</v>
      </c>
      <c r="AF123" s="178">
        <v>2</v>
      </c>
      <c r="AG123" s="178">
        <v>2</v>
      </c>
      <c r="AH123" s="178">
        <v>1</v>
      </c>
      <c r="AI123" s="178">
        <v>2</v>
      </c>
      <c r="AJ123" s="178">
        <v>2</v>
      </c>
      <c r="AK123" s="178">
        <v>2</v>
      </c>
      <c r="AL123" s="178">
        <v>1</v>
      </c>
      <c r="AM123" s="178">
        <v>2</v>
      </c>
      <c r="AN123" s="178">
        <v>2</v>
      </c>
      <c r="AO123" s="178">
        <v>2</v>
      </c>
      <c r="AP123" s="178">
        <v>2</v>
      </c>
      <c r="AQ123" s="178">
        <v>1</v>
      </c>
      <c r="AR123" s="178">
        <v>2</v>
      </c>
      <c r="AS123" s="178">
        <v>2</v>
      </c>
      <c r="AT123" s="178">
        <v>2</v>
      </c>
      <c r="AU123" s="178">
        <v>2</v>
      </c>
      <c r="AV123" s="178">
        <v>1</v>
      </c>
      <c r="AW123" s="178">
        <v>2</v>
      </c>
      <c r="AX123" s="178">
        <v>2</v>
      </c>
      <c r="AY123" s="178">
        <v>2</v>
      </c>
      <c r="AZ123" s="178">
        <v>2</v>
      </c>
      <c r="BA123" s="178">
        <v>2</v>
      </c>
      <c r="BB123" s="178">
        <v>2</v>
      </c>
      <c r="BC123" s="178">
        <v>1</v>
      </c>
      <c r="BD123" s="178">
        <v>2</v>
      </c>
      <c r="BE123" s="178">
        <v>2</v>
      </c>
      <c r="BF123" s="178">
        <v>2</v>
      </c>
      <c r="BG123" s="178">
        <v>2</v>
      </c>
      <c r="BH123" s="178">
        <v>2</v>
      </c>
      <c r="BI123" s="178">
        <v>2</v>
      </c>
      <c r="BJ123" s="179">
        <f>COUNTIF(AF123:BI123,"2")</f>
        <v>25</v>
      </c>
      <c r="BK123" s="180">
        <f>BJ123/(BJ123+BL123+BN123+BP123)</f>
        <v>0.83333333333333337</v>
      </c>
      <c r="BL123" s="179">
        <f>COUNTIF(AF123:BI123,"1")</f>
        <v>5</v>
      </c>
      <c r="BM123" s="180">
        <f>BL123/(BJ123+BL123+BN123+BP123)</f>
        <v>0.16666666666666666</v>
      </c>
      <c r="BN123" s="179">
        <f>COUNTIF(AF123:BI123,"0")</f>
        <v>0</v>
      </c>
      <c r="BO123" s="180">
        <f>BN123/(BJ123+BL123+BN123+BP123)</f>
        <v>0</v>
      </c>
      <c r="BP123" s="179">
        <f>COUNTIF(Q123:BI123,"KĐG")</f>
        <v>0</v>
      </c>
      <c r="BQ123" s="180">
        <f>BP123/(BJ123+BL123+BN123+BP123)</f>
        <v>0</v>
      </c>
      <c r="BR123" s="181">
        <f>(((BJ123*2)+(BL123*1)+(BN123*0)))/(BJ123+BL123+BN123)</f>
        <v>1.8333333333333333</v>
      </c>
      <c r="BS123" s="182" t="str">
        <f>IF(BQ123&gt;=50%,"KĐG",IF(BR123&gt;=1.6,"Đạt mục tiêu",IF(BR123&gt;=1,"Cần cố gắng","Chưa đạt")))</f>
        <v>Đạt mục tiêu</v>
      </c>
      <c r="BT123" s="70"/>
      <c r="BU123" s="70"/>
      <c r="BV123" s="70">
        <v>2</v>
      </c>
      <c r="BW123" s="70">
        <v>2</v>
      </c>
      <c r="BX123" s="56">
        <v>1</v>
      </c>
      <c r="BY123" s="56">
        <v>2</v>
      </c>
      <c r="BZ123" s="56">
        <v>2</v>
      </c>
      <c r="CA123" s="56">
        <v>2</v>
      </c>
      <c r="CB123" s="56">
        <v>1</v>
      </c>
      <c r="CC123" s="56">
        <v>2</v>
      </c>
      <c r="CD123" s="56">
        <v>2</v>
      </c>
      <c r="CE123" s="56">
        <v>2</v>
      </c>
      <c r="CF123" s="56">
        <v>2</v>
      </c>
      <c r="CG123" s="56">
        <v>1</v>
      </c>
      <c r="CH123" s="56">
        <v>2</v>
      </c>
      <c r="CI123" s="56">
        <v>2</v>
      </c>
      <c r="CJ123" s="56">
        <v>2</v>
      </c>
      <c r="CK123" s="56">
        <v>2</v>
      </c>
      <c r="CL123" s="56">
        <v>1</v>
      </c>
      <c r="CM123" s="56">
        <v>2</v>
      </c>
      <c r="CN123" s="56">
        <v>2</v>
      </c>
      <c r="CO123" s="56">
        <v>2</v>
      </c>
      <c r="CP123" s="56">
        <v>2</v>
      </c>
      <c r="CQ123" s="56">
        <v>2</v>
      </c>
      <c r="CR123" s="56">
        <v>2</v>
      </c>
      <c r="CS123" s="56">
        <v>1</v>
      </c>
      <c r="CT123" s="56">
        <v>2</v>
      </c>
      <c r="CU123" s="56">
        <v>2</v>
      </c>
      <c r="CV123" s="56">
        <v>2</v>
      </c>
      <c r="CW123" s="56">
        <v>2</v>
      </c>
      <c r="CX123" s="56">
        <v>2</v>
      </c>
      <c r="CY123" s="56">
        <v>2</v>
      </c>
      <c r="CZ123" s="56">
        <f>COUNTIF(BV123:CY123,"2")</f>
        <v>25</v>
      </c>
      <c r="DA123" s="56">
        <f>CZ123/(CZ123+DB123+DD123+DF123)</f>
        <v>0.83333333333333337</v>
      </c>
      <c r="DB123" s="56">
        <f>COUNTIF(BV123:CY123,"1")</f>
        <v>5</v>
      </c>
      <c r="DC123" s="56">
        <f>DB123/(CZ123+DB123+DD123+DF123)</f>
        <v>0.16666666666666666</v>
      </c>
      <c r="DD123" s="56">
        <f>COUNTIF(BV123:CY123,"0")</f>
        <v>0</v>
      </c>
      <c r="DE123" s="56">
        <f>DD123/(CZ123+DB123+DD123+DF123)</f>
        <v>0</v>
      </c>
      <c r="DF123" s="56">
        <f>COUNTIF(BH123:CY123,"KĐG")</f>
        <v>0</v>
      </c>
      <c r="DG123" s="56">
        <f>DF123/(CZ123+DB123+DD123+DF123)</f>
        <v>0</v>
      </c>
      <c r="DH123" s="56">
        <f>(((CZ123*2)+(DB123*1)+(DD123*0)))/(CZ123+DB123+DD123)</f>
        <v>1.8333333333333333</v>
      </c>
      <c r="DI123" s="56" t="str">
        <f>IF(DG123&gt;=50%,"KĐG",IF(DH123&gt;=1.6,"Đạt mục tiêu",IF(DH123&gt;=1,"Cần cố gắng","Chưa đạt")))</f>
        <v>Đạt mục tiêu</v>
      </c>
      <c r="DJ123" s="56"/>
      <c r="DK123" s="56"/>
      <c r="DL123" s="56"/>
      <c r="DM123" s="70"/>
      <c r="DN123" s="70"/>
      <c r="DO123" s="70"/>
      <c r="DP123" s="70"/>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70"/>
      <c r="FG123" s="70"/>
      <c r="FH123" s="70"/>
      <c r="FI123" s="70"/>
      <c r="FJ123" s="70"/>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70"/>
      <c r="HA123" s="70"/>
      <c r="HB123" s="70"/>
      <c r="HC123" s="70"/>
      <c r="HD123" s="70"/>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70"/>
      <c r="IU123" s="70"/>
      <c r="IV123" s="70"/>
      <c r="IW123" s="70"/>
      <c r="IX123" s="56"/>
      <c r="IY123" s="56"/>
      <c r="IZ123" s="56"/>
      <c r="JA123" s="56"/>
      <c r="JB123" s="56"/>
      <c r="JC123" s="56"/>
      <c r="JD123" s="56"/>
      <c r="JE123" s="56"/>
      <c r="JF123" s="56"/>
      <c r="JG123" s="56"/>
      <c r="JH123" s="56"/>
      <c r="JI123" s="56"/>
      <c r="JJ123" s="56"/>
      <c r="JK123" s="56"/>
      <c r="JL123" s="56"/>
      <c r="JM123" s="56"/>
      <c r="JN123" s="56"/>
      <c r="JO123" s="56"/>
      <c r="JP123" s="56"/>
      <c r="JQ123" s="56"/>
      <c r="JR123" s="56"/>
      <c r="JS123" s="56"/>
      <c r="JT123" s="56"/>
      <c r="JU123" s="56"/>
      <c r="JV123" s="56"/>
      <c r="JW123" s="56"/>
      <c r="JX123" s="56"/>
      <c r="JY123" s="56"/>
      <c r="JZ123" s="56"/>
      <c r="KA123" s="56"/>
      <c r="KB123" s="56"/>
      <c r="KC123" s="56"/>
      <c r="KD123" s="56"/>
      <c r="KE123" s="56"/>
      <c r="KF123" s="56"/>
      <c r="KG123" s="56"/>
      <c r="KH123" s="56"/>
      <c r="KI123" s="56"/>
      <c r="KJ123" s="56"/>
      <c r="KK123" s="56"/>
      <c r="KL123" s="56"/>
      <c r="KM123" s="56"/>
      <c r="KN123" s="56"/>
      <c r="KO123" s="56"/>
      <c r="KP123" s="56"/>
      <c r="KQ123" s="56"/>
      <c r="KR123" s="56"/>
      <c r="KS123" s="56"/>
      <c r="KT123" s="56"/>
      <c r="KU123" s="56"/>
      <c r="KV123" s="56"/>
      <c r="KW123" s="56"/>
      <c r="KX123" s="56"/>
      <c r="KY123" s="56"/>
      <c r="KZ123" s="56"/>
      <c r="LA123" s="56"/>
      <c r="LB123" s="56"/>
      <c r="LC123" s="56"/>
      <c r="LD123" s="56"/>
      <c r="LE123" s="56"/>
      <c r="LF123" s="56"/>
      <c r="LG123" s="56"/>
      <c r="LH123" s="56"/>
      <c r="LI123" s="56"/>
      <c r="LJ123" s="56"/>
      <c r="LK123" s="56"/>
      <c r="LL123" s="56"/>
      <c r="LM123" s="56"/>
      <c r="LN123" s="56"/>
      <c r="LO123" s="56"/>
      <c r="LP123" s="56"/>
      <c r="LQ123" s="56"/>
      <c r="LR123" s="56"/>
      <c r="LS123" s="56"/>
      <c r="LT123" s="56"/>
      <c r="LU123" s="56"/>
      <c r="LV123" s="56"/>
      <c r="LW123" s="56"/>
      <c r="LX123" s="56"/>
      <c r="LY123" s="56"/>
      <c r="LZ123" s="56"/>
      <c r="MA123" s="56"/>
      <c r="MB123" s="56"/>
      <c r="MC123" s="56"/>
      <c r="MD123" s="56"/>
      <c r="ME123" s="56"/>
      <c r="MF123" s="56"/>
      <c r="MG123" s="56"/>
      <c r="MH123" s="56"/>
      <c r="MI123" s="56"/>
      <c r="MJ123" s="56"/>
      <c r="MK123" s="56"/>
      <c r="ML123" s="56"/>
      <c r="MM123" s="56"/>
      <c r="MN123" s="56"/>
      <c r="MO123" s="56"/>
      <c r="MP123" s="56"/>
      <c r="MQ123" s="56"/>
      <c r="MR123" s="56"/>
      <c r="MS123" s="56"/>
      <c r="MT123" s="56"/>
      <c r="MU123" s="56"/>
      <c r="MV123" s="56"/>
      <c r="MW123" s="56"/>
      <c r="MX123" s="56"/>
      <c r="MY123" s="56"/>
      <c r="MZ123" s="56"/>
      <c r="NA123" s="56"/>
      <c r="NB123" s="56"/>
      <c r="NC123" s="56"/>
      <c r="ND123" s="56"/>
      <c r="NE123" s="56"/>
      <c r="NF123" s="56"/>
      <c r="NG123" s="56"/>
      <c r="NH123" s="56"/>
      <c r="NI123" s="56"/>
      <c r="NJ123" s="56"/>
      <c r="NK123" s="56"/>
      <c r="NL123" s="56"/>
      <c r="NM123" s="56"/>
      <c r="NN123" s="56"/>
      <c r="NO123" s="70" t="s">
        <v>555</v>
      </c>
      <c r="NP123" s="70" t="s">
        <v>555</v>
      </c>
      <c r="NQ123" s="56">
        <v>2</v>
      </c>
      <c r="NR123" s="56">
        <v>2</v>
      </c>
      <c r="NS123" s="56">
        <v>2</v>
      </c>
      <c r="NT123" s="56">
        <v>2</v>
      </c>
      <c r="NU123" s="56">
        <v>2</v>
      </c>
      <c r="NV123" s="56">
        <v>2</v>
      </c>
      <c r="NW123" s="56">
        <v>2</v>
      </c>
      <c r="NX123" s="56">
        <v>2</v>
      </c>
      <c r="NY123" s="56">
        <v>2</v>
      </c>
      <c r="NZ123" s="56">
        <v>2</v>
      </c>
      <c r="OA123" s="56">
        <v>2</v>
      </c>
      <c r="OB123" s="56">
        <v>2</v>
      </c>
      <c r="OC123" s="56">
        <v>2</v>
      </c>
      <c r="OD123" s="56">
        <v>2</v>
      </c>
      <c r="OE123" s="56">
        <v>2</v>
      </c>
      <c r="OF123" s="56">
        <v>2</v>
      </c>
      <c r="OG123" s="56">
        <v>2</v>
      </c>
      <c r="OH123" s="56">
        <v>2</v>
      </c>
      <c r="OI123" s="56">
        <v>2</v>
      </c>
      <c r="OJ123" s="56">
        <v>2</v>
      </c>
      <c r="OK123" s="56">
        <v>2</v>
      </c>
      <c r="OL123" s="56">
        <v>2</v>
      </c>
      <c r="OM123" s="56">
        <v>2</v>
      </c>
      <c r="ON123" s="56">
        <v>2</v>
      </c>
      <c r="OO123" s="56">
        <v>2</v>
      </c>
      <c r="OP123" s="56">
        <v>2</v>
      </c>
      <c r="OQ123" s="179">
        <f>COUNTIF(NQ123:OP123,"2")</f>
        <v>26</v>
      </c>
      <c r="OR123" s="180">
        <f>OQ123/(OQ123+OS123+OU123+OW123)</f>
        <v>1</v>
      </c>
      <c r="OS123" s="179">
        <f>COUNTIF(NQ123:OP123,"1")</f>
        <v>0</v>
      </c>
      <c r="OT123" s="180">
        <f>OS123/(OQ123+OS123+OU123+OW123)</f>
        <v>0</v>
      </c>
      <c r="OU123" s="179">
        <f>COUNTIF(NQ123:OP123,"0")</f>
        <v>0</v>
      </c>
      <c r="OV123" s="180">
        <f>OU123/(OQ123+OS123+OU123+OW123)</f>
        <v>0</v>
      </c>
      <c r="OW123" s="179">
        <f>COUNTIF(ND123:OP123,"KĐG")</f>
        <v>0</v>
      </c>
      <c r="OX123" s="180">
        <f>OW123/(OQ123+OS123+OU123+OW123)</f>
        <v>0</v>
      </c>
      <c r="OY123" s="181">
        <f>(((OQ123*2)+(OS123*1)+(OU123*0)))/(OQ123+OS123+OU123)</f>
        <v>2</v>
      </c>
      <c r="OZ123" s="184" t="str">
        <f>IF(OX123&gt;=50%,"KĐG",IF(OY123&gt;=1.6,"Đạt mục tiêu",IF(OY123&gt;=1,"Cần cố gắng","Chưa đạt")))</f>
        <v>Đạt mục tiêu</v>
      </c>
      <c r="PA123" s="2"/>
    </row>
    <row r="124" spans="1:417" s="116" customFormat="1" ht="126" hidden="1" customHeight="1">
      <c r="A124" s="56"/>
      <c r="B124" s="357"/>
      <c r="C124" s="357"/>
      <c r="D124" s="577"/>
      <c r="E124" s="327"/>
      <c r="F124" s="363"/>
      <c r="G124" s="327"/>
      <c r="H124" s="327"/>
      <c r="I124" s="126" t="s">
        <v>1217</v>
      </c>
      <c r="J124" s="196" t="s">
        <v>1068</v>
      </c>
      <c r="K124" s="123"/>
      <c r="L124" s="183" t="s">
        <v>661</v>
      </c>
      <c r="M124" s="123" t="s">
        <v>501</v>
      </c>
      <c r="N124" s="51" t="s">
        <v>377</v>
      </c>
      <c r="O124" s="56" t="s">
        <v>350</v>
      </c>
      <c r="P124" s="357"/>
      <c r="Q124" s="310"/>
      <c r="R124" s="120"/>
      <c r="S124" s="120"/>
      <c r="T124" s="120"/>
      <c r="U124" s="120"/>
      <c r="V124" s="120"/>
      <c r="W124" s="120"/>
      <c r="X124" s="120"/>
      <c r="Y124" s="120"/>
      <c r="Z124" s="120" t="s">
        <v>205</v>
      </c>
      <c r="AA124" s="120"/>
      <c r="AB124" s="120"/>
      <c r="AC124" s="119">
        <f t="shared" si="117"/>
        <v>1</v>
      </c>
      <c r="AD124" s="229"/>
      <c r="AE124" s="229"/>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70"/>
      <c r="BU124" s="70"/>
      <c r="BV124" s="70"/>
      <c r="BW124" s="70"/>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70"/>
      <c r="DN124" s="70"/>
      <c r="DO124" s="70"/>
      <c r="DP124" s="70"/>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70"/>
      <c r="FG124" s="70"/>
      <c r="FH124" s="70"/>
      <c r="FI124" s="70"/>
      <c r="FJ124" s="70"/>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70"/>
      <c r="HA124" s="70"/>
      <c r="HB124" s="70"/>
      <c r="HC124" s="70"/>
      <c r="HD124" s="70"/>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72" t="s">
        <v>555</v>
      </c>
      <c r="IT124" s="72" t="s">
        <v>555</v>
      </c>
      <c r="IU124" s="72" t="s">
        <v>555</v>
      </c>
      <c r="IV124" s="72" t="s">
        <v>555</v>
      </c>
      <c r="IW124" s="72" t="s">
        <v>555</v>
      </c>
      <c r="IX124" s="56">
        <v>2</v>
      </c>
      <c r="IY124" s="56">
        <v>2</v>
      </c>
      <c r="IZ124" s="56">
        <v>2</v>
      </c>
      <c r="JA124" s="56">
        <v>1</v>
      </c>
      <c r="JB124" s="56">
        <v>2</v>
      </c>
      <c r="JC124" s="56">
        <v>2</v>
      </c>
      <c r="JD124" s="56">
        <v>2</v>
      </c>
      <c r="JE124" s="56">
        <v>2</v>
      </c>
      <c r="JF124" s="56">
        <v>2</v>
      </c>
      <c r="JG124" s="56">
        <v>2</v>
      </c>
      <c r="JH124" s="56">
        <v>2</v>
      </c>
      <c r="JI124" s="56">
        <v>2</v>
      </c>
      <c r="JJ124" s="56">
        <v>2</v>
      </c>
      <c r="JK124" s="56">
        <v>2</v>
      </c>
      <c r="JL124" s="56">
        <v>2</v>
      </c>
      <c r="JM124" s="56">
        <v>2</v>
      </c>
      <c r="JN124" s="56">
        <v>2</v>
      </c>
      <c r="JO124" s="56">
        <v>2</v>
      </c>
      <c r="JP124" s="56">
        <v>2</v>
      </c>
      <c r="JQ124" s="56">
        <v>2</v>
      </c>
      <c r="JR124" s="56">
        <v>2</v>
      </c>
      <c r="JS124" s="56">
        <v>2</v>
      </c>
      <c r="JT124" s="56">
        <v>2</v>
      </c>
      <c r="JU124" s="56">
        <v>2</v>
      </c>
      <c r="JV124" s="56">
        <v>2</v>
      </c>
      <c r="JW124" s="56">
        <v>2</v>
      </c>
      <c r="JX124" s="56">
        <v>1</v>
      </c>
      <c r="JY124" s="56">
        <v>2</v>
      </c>
      <c r="JZ124" s="56">
        <v>2</v>
      </c>
      <c r="KA124" s="56">
        <v>2</v>
      </c>
      <c r="KB124" s="179">
        <f t="shared" ref="KB124" si="172">COUNTIF(IX124:KA124,"2")</f>
        <v>28</v>
      </c>
      <c r="KC124" s="180">
        <f t="shared" ref="KC124" si="173">KB124/(KB124+KD124+KF124+KH124)</f>
        <v>0.93333333333333335</v>
      </c>
      <c r="KD124" s="179">
        <f t="shared" ref="KD124" si="174">COUNTIF(IX124:KA124,"1")</f>
        <v>2</v>
      </c>
      <c r="KE124" s="180">
        <f t="shared" ref="KE124" si="175">KD124/(KB124+KD124+KF124+KH124)</f>
        <v>6.6666666666666666E-2</v>
      </c>
      <c r="KF124" s="179">
        <f t="shared" ref="KF124" si="176">COUNTIF(IX124:KA124,"0")</f>
        <v>0</v>
      </c>
      <c r="KG124" s="180">
        <f t="shared" ref="KG124" si="177">KF124/(KB124+KD124+KF124+KH124)</f>
        <v>0</v>
      </c>
      <c r="KH124" s="179">
        <f>COUNTIF(IJ124:KA124,"KĐG")</f>
        <v>0</v>
      </c>
      <c r="KI124" s="180">
        <f t="shared" ref="KI124" si="178">KH124/(KB124+KD124+KF124+KH124)</f>
        <v>0</v>
      </c>
      <c r="KJ124" s="181">
        <f t="shared" ref="KJ124" si="179">(((KB124*2)+(KD124*1)+(KF124*0)))/(KB124+KD124+KF124)</f>
        <v>1.9333333333333333</v>
      </c>
      <c r="KK124" s="182" t="str">
        <f t="shared" ref="KK124" si="180">IF(KI124&gt;=50%,"KĐG",IF(KJ124&gt;=1.6,"Đạt mục tiêu",IF(KJ124&gt;=1,"Cần cố gắng","Chưa đạt")))</f>
        <v>Đạt mục tiêu</v>
      </c>
      <c r="KL124" s="56"/>
      <c r="KM124" s="56"/>
      <c r="KN124" s="56"/>
      <c r="KO124" s="56"/>
      <c r="KP124" s="56"/>
      <c r="KQ124" s="56"/>
      <c r="KR124" s="56"/>
      <c r="KS124" s="56"/>
      <c r="KT124" s="56"/>
      <c r="KU124" s="56"/>
      <c r="KV124" s="56"/>
      <c r="KW124" s="56"/>
      <c r="KX124" s="56"/>
      <c r="KY124" s="56"/>
      <c r="KZ124" s="56"/>
      <c r="LA124" s="56"/>
      <c r="LB124" s="56"/>
      <c r="LC124" s="56"/>
      <c r="LD124" s="56"/>
      <c r="LE124" s="56"/>
      <c r="LF124" s="56"/>
      <c r="LG124" s="56"/>
      <c r="LH124" s="56"/>
      <c r="LI124" s="56"/>
      <c r="LJ124" s="56"/>
      <c r="LK124" s="56"/>
      <c r="LL124" s="56"/>
      <c r="LM124" s="56"/>
      <c r="LN124" s="56"/>
      <c r="LO124" s="56"/>
      <c r="LP124" s="56"/>
      <c r="LQ124" s="56"/>
      <c r="LR124" s="56"/>
      <c r="LS124" s="56"/>
      <c r="LT124" s="56"/>
      <c r="LU124" s="56"/>
      <c r="LV124" s="56"/>
      <c r="LW124" s="56"/>
      <c r="LX124" s="56"/>
      <c r="LY124" s="56"/>
      <c r="LZ124" s="56"/>
      <c r="MA124" s="56"/>
      <c r="MB124" s="56"/>
      <c r="MC124" s="56"/>
      <c r="MD124" s="56"/>
      <c r="ME124" s="56"/>
      <c r="MF124" s="56"/>
      <c r="MG124" s="56"/>
      <c r="MH124" s="56"/>
      <c r="MI124" s="56"/>
      <c r="MJ124" s="56"/>
      <c r="MK124" s="56"/>
      <c r="ML124" s="56"/>
      <c r="MM124" s="56"/>
      <c r="MN124" s="56"/>
      <c r="MO124" s="56"/>
      <c r="MP124" s="56"/>
      <c r="MQ124" s="56"/>
      <c r="MR124" s="56"/>
      <c r="MS124" s="56"/>
      <c r="MT124" s="56"/>
      <c r="MU124" s="56"/>
      <c r="MV124" s="56"/>
      <c r="MW124" s="56"/>
      <c r="MX124" s="56"/>
      <c r="MY124" s="56"/>
      <c r="MZ124" s="56"/>
      <c r="NA124" s="56"/>
      <c r="NB124" s="56"/>
      <c r="NC124" s="56"/>
      <c r="ND124" s="56"/>
      <c r="NE124" s="56"/>
      <c r="NF124" s="56"/>
      <c r="NG124" s="56"/>
      <c r="NH124" s="56"/>
      <c r="NI124" s="56"/>
      <c r="NJ124" s="56"/>
      <c r="NK124" s="56"/>
      <c r="NL124" s="56"/>
      <c r="NM124" s="56"/>
      <c r="NN124" s="56"/>
      <c r="NO124" s="70"/>
      <c r="NP124" s="70"/>
      <c r="NQ124" s="56"/>
      <c r="NR124" s="56"/>
      <c r="NS124" s="56"/>
      <c r="NT124" s="56"/>
      <c r="NU124" s="56"/>
      <c r="NV124" s="56"/>
      <c r="NW124" s="56"/>
      <c r="NX124" s="56"/>
      <c r="NY124" s="56"/>
      <c r="NZ124" s="56"/>
      <c r="OA124" s="56"/>
      <c r="OB124" s="56"/>
      <c r="OC124" s="56"/>
      <c r="OD124" s="56"/>
      <c r="OE124" s="56"/>
      <c r="OF124" s="56"/>
      <c r="OG124" s="56"/>
      <c r="OH124" s="56"/>
      <c r="OI124" s="56"/>
      <c r="OJ124" s="56"/>
      <c r="OK124" s="56"/>
      <c r="OL124" s="56"/>
      <c r="OM124" s="56"/>
      <c r="ON124" s="56"/>
      <c r="OO124" s="56"/>
      <c r="OP124" s="56"/>
      <c r="OQ124" s="179"/>
      <c r="OR124" s="180"/>
      <c r="OS124" s="179"/>
      <c r="OT124" s="180"/>
      <c r="OU124" s="179"/>
      <c r="OV124" s="180"/>
      <c r="OW124" s="179"/>
      <c r="OX124" s="180"/>
      <c r="OY124" s="181"/>
      <c r="OZ124" s="184"/>
      <c r="PA124" s="56"/>
    </row>
    <row r="125" spans="1:417" s="116" customFormat="1" ht="78.75" hidden="1" customHeight="1">
      <c r="A125" s="56"/>
      <c r="B125" s="357"/>
      <c r="C125" s="357"/>
      <c r="D125" s="577"/>
      <c r="E125" s="327"/>
      <c r="F125" s="363"/>
      <c r="G125" s="327"/>
      <c r="H125" s="327"/>
      <c r="I125" s="126" t="s">
        <v>1218</v>
      </c>
      <c r="J125" s="126" t="s">
        <v>1069</v>
      </c>
      <c r="K125" s="123"/>
      <c r="L125" s="183" t="s">
        <v>661</v>
      </c>
      <c r="M125" s="123" t="s">
        <v>501</v>
      </c>
      <c r="N125" s="51" t="s">
        <v>377</v>
      </c>
      <c r="O125" s="56" t="s">
        <v>350</v>
      </c>
      <c r="P125" s="357"/>
      <c r="Q125" s="310"/>
      <c r="R125" s="120"/>
      <c r="S125" s="120"/>
      <c r="T125" s="120"/>
      <c r="U125" s="120"/>
      <c r="V125" s="120"/>
      <c r="W125" s="120"/>
      <c r="X125" s="120"/>
      <c r="Y125" s="120"/>
      <c r="Z125" s="120"/>
      <c r="AA125" s="120" t="s">
        <v>205</v>
      </c>
      <c r="AB125" s="120"/>
      <c r="AC125" s="119">
        <f t="shared" si="117"/>
        <v>1</v>
      </c>
      <c r="AD125" s="229"/>
      <c r="AE125" s="229"/>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70"/>
      <c r="BU125" s="70"/>
      <c r="BV125" s="70"/>
      <c r="BW125" s="70"/>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70"/>
      <c r="DN125" s="70"/>
      <c r="DO125" s="70"/>
      <c r="DP125" s="70"/>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70"/>
      <c r="FG125" s="70"/>
      <c r="FH125" s="70"/>
      <c r="FI125" s="70"/>
      <c r="FJ125" s="70"/>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70"/>
      <c r="HA125" s="70"/>
      <c r="HB125" s="70"/>
      <c r="HC125" s="70"/>
      <c r="HD125" s="70"/>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70"/>
      <c r="IU125" s="70"/>
      <c r="IV125" s="70"/>
      <c r="IW125" s="70"/>
      <c r="IX125" s="56"/>
      <c r="IY125" s="56"/>
      <c r="IZ125" s="56"/>
      <c r="JA125" s="56"/>
      <c r="JB125" s="56"/>
      <c r="JC125" s="56"/>
      <c r="JD125" s="56"/>
      <c r="JE125" s="56"/>
      <c r="JF125" s="56"/>
      <c r="JG125" s="56"/>
      <c r="JH125" s="56"/>
      <c r="JI125" s="56"/>
      <c r="JJ125" s="56"/>
      <c r="JK125" s="56"/>
      <c r="JL125" s="56"/>
      <c r="JM125" s="56"/>
      <c r="JN125" s="56"/>
      <c r="JO125" s="56"/>
      <c r="JP125" s="56"/>
      <c r="JQ125" s="56"/>
      <c r="JR125" s="56"/>
      <c r="JS125" s="56"/>
      <c r="JT125" s="56"/>
      <c r="JU125" s="56"/>
      <c r="JV125" s="56"/>
      <c r="JW125" s="56"/>
      <c r="JX125" s="56"/>
      <c r="JY125" s="56"/>
      <c r="JZ125" s="56"/>
      <c r="KA125" s="56"/>
      <c r="KB125" s="56"/>
      <c r="KC125" s="56"/>
      <c r="KD125" s="56"/>
      <c r="KE125" s="56"/>
      <c r="KF125" s="56"/>
      <c r="KG125" s="56"/>
      <c r="KH125" s="56"/>
      <c r="KI125" s="56"/>
      <c r="KJ125" s="56"/>
      <c r="KK125" s="56"/>
      <c r="KL125" s="71" t="s">
        <v>555</v>
      </c>
      <c r="KM125" s="56"/>
      <c r="KN125" s="71" t="s">
        <v>555</v>
      </c>
      <c r="KO125" s="56">
        <v>2</v>
      </c>
      <c r="KP125" s="56">
        <v>2</v>
      </c>
      <c r="KQ125" s="56">
        <v>2</v>
      </c>
      <c r="KR125" s="56">
        <v>2</v>
      </c>
      <c r="KS125" s="56">
        <v>2</v>
      </c>
      <c r="KT125" s="56">
        <v>2</v>
      </c>
      <c r="KU125" s="56">
        <v>2</v>
      </c>
      <c r="KV125" s="56">
        <v>2</v>
      </c>
      <c r="KW125" s="56">
        <v>2</v>
      </c>
      <c r="KX125" s="56">
        <v>2</v>
      </c>
      <c r="KY125" s="56">
        <v>2</v>
      </c>
      <c r="KZ125" s="56">
        <v>2</v>
      </c>
      <c r="LA125" s="56">
        <v>2</v>
      </c>
      <c r="LB125" s="56">
        <v>2</v>
      </c>
      <c r="LC125" s="56">
        <v>2</v>
      </c>
      <c r="LD125" s="56">
        <v>2</v>
      </c>
      <c r="LE125" s="56">
        <v>2</v>
      </c>
      <c r="LF125" s="56">
        <v>2</v>
      </c>
      <c r="LG125" s="56">
        <v>2</v>
      </c>
      <c r="LH125" s="56">
        <v>2</v>
      </c>
      <c r="LI125" s="56">
        <v>2</v>
      </c>
      <c r="LJ125" s="56">
        <v>2</v>
      </c>
      <c r="LK125" s="56">
        <v>2</v>
      </c>
      <c r="LL125" s="56">
        <v>2</v>
      </c>
      <c r="LM125" s="56">
        <v>2</v>
      </c>
      <c r="LN125" s="56">
        <v>2</v>
      </c>
      <c r="LO125" s="56">
        <v>2</v>
      </c>
      <c r="LP125" s="56">
        <v>2</v>
      </c>
      <c r="LQ125" s="56">
        <v>2</v>
      </c>
      <c r="LR125" s="56">
        <v>2</v>
      </c>
      <c r="LS125" s="179">
        <f>COUNTIF(KO125:LR125,"2")</f>
        <v>30</v>
      </c>
      <c r="LT125" s="180">
        <f>LS125/(LS125+LU125+LW125+LY125)</f>
        <v>1</v>
      </c>
      <c r="LU125" s="179">
        <f>COUNTIF(KO125:LR125,"1")</f>
        <v>0</v>
      </c>
      <c r="LV125" s="180">
        <f>LU125/(LS125+LU125+LW125+LY125)</f>
        <v>0</v>
      </c>
      <c r="LW125" s="179">
        <f>COUNTIF(KO125:LR125,"0")</f>
        <v>0</v>
      </c>
      <c r="LX125" s="180">
        <f>LW125/(LS125+LU125+LW125+LY125)</f>
        <v>0</v>
      </c>
      <c r="LY125" s="179">
        <f>COUNTIF(KB125:LR125,"KĐG")</f>
        <v>0</v>
      </c>
      <c r="LZ125" s="180">
        <f>LY125/(LS125+LU125+LW125+LY125)</f>
        <v>0</v>
      </c>
      <c r="MA125" s="181">
        <f>(((LS125*2)+(LU125*1)+(LW125*0)))/(LS125+LU125+LW125)</f>
        <v>2</v>
      </c>
      <c r="MB125" s="185" t="str">
        <f>IF(LZ125&gt;=50%,"KĐG",IF(MA125&gt;=1.6,"Đạt mục tiêu",IF(MA125&gt;=1,"Cần cố gắng","Chưa đạt")))</f>
        <v>Đạt mục tiêu</v>
      </c>
      <c r="MC125" s="56"/>
      <c r="MD125" s="56"/>
      <c r="ME125" s="56"/>
      <c r="MF125" s="56"/>
      <c r="MG125" s="56"/>
      <c r="MH125" s="56"/>
      <c r="MI125" s="56"/>
      <c r="MJ125" s="56"/>
      <c r="MK125" s="56"/>
      <c r="ML125" s="56"/>
      <c r="MM125" s="56"/>
      <c r="MN125" s="56"/>
      <c r="MO125" s="56"/>
      <c r="MP125" s="56"/>
      <c r="MQ125" s="56"/>
      <c r="MR125" s="56"/>
      <c r="MS125" s="56"/>
      <c r="MT125" s="56"/>
      <c r="MU125" s="56"/>
      <c r="MV125" s="56"/>
      <c r="MW125" s="56"/>
      <c r="MX125" s="56"/>
      <c r="MY125" s="56"/>
      <c r="MZ125" s="56"/>
      <c r="NA125" s="56"/>
      <c r="NB125" s="56"/>
      <c r="NC125" s="56"/>
      <c r="ND125" s="56"/>
      <c r="NE125" s="56"/>
      <c r="NF125" s="56"/>
      <c r="NG125" s="56"/>
      <c r="NH125" s="56"/>
      <c r="NI125" s="56"/>
      <c r="NJ125" s="56"/>
      <c r="NK125" s="56"/>
      <c r="NL125" s="56"/>
      <c r="NM125" s="56"/>
      <c r="NN125" s="56"/>
      <c r="NO125" s="70"/>
      <c r="NP125" s="70"/>
      <c r="NQ125" s="56"/>
      <c r="NR125" s="56"/>
      <c r="NS125" s="56"/>
      <c r="NT125" s="56"/>
      <c r="NU125" s="56"/>
      <c r="NV125" s="56"/>
      <c r="NW125" s="56"/>
      <c r="NX125" s="56"/>
      <c r="NY125" s="56"/>
      <c r="NZ125" s="56"/>
      <c r="OA125" s="56"/>
      <c r="OB125" s="56"/>
      <c r="OC125" s="56"/>
      <c r="OD125" s="56"/>
      <c r="OE125" s="56"/>
      <c r="OF125" s="56"/>
      <c r="OG125" s="56"/>
      <c r="OH125" s="56"/>
      <c r="OI125" s="56"/>
      <c r="OJ125" s="56"/>
      <c r="OK125" s="56"/>
      <c r="OL125" s="56"/>
      <c r="OM125" s="56"/>
      <c r="ON125" s="56"/>
      <c r="OO125" s="56"/>
      <c r="OP125" s="56"/>
      <c r="OQ125" s="179"/>
      <c r="OR125" s="180"/>
      <c r="OS125" s="179"/>
      <c r="OT125" s="180"/>
      <c r="OU125" s="179"/>
      <c r="OV125" s="180"/>
      <c r="OW125" s="179"/>
      <c r="OX125" s="180"/>
      <c r="OY125" s="181"/>
      <c r="OZ125" s="184"/>
      <c r="PA125" s="56"/>
    </row>
    <row r="126" spans="1:417" s="116" customFormat="1" ht="94.5" hidden="1" customHeight="1">
      <c r="A126" s="56"/>
      <c r="B126" s="357"/>
      <c r="C126" s="357"/>
      <c r="D126" s="577"/>
      <c r="E126" s="327"/>
      <c r="F126" s="363"/>
      <c r="G126" s="327"/>
      <c r="H126" s="327"/>
      <c r="I126" s="126" t="s">
        <v>1373</v>
      </c>
      <c r="J126" s="126" t="s">
        <v>1374</v>
      </c>
      <c r="K126" s="123"/>
      <c r="L126" s="183" t="s">
        <v>661</v>
      </c>
      <c r="M126" s="123" t="s">
        <v>501</v>
      </c>
      <c r="N126" s="51" t="s">
        <v>377</v>
      </c>
      <c r="O126" s="56" t="s">
        <v>350</v>
      </c>
      <c r="P126" s="357"/>
      <c r="Q126" s="310"/>
      <c r="R126" s="120"/>
      <c r="S126" s="120"/>
      <c r="T126" s="120"/>
      <c r="U126" s="120"/>
      <c r="V126" s="120"/>
      <c r="W126" s="120"/>
      <c r="X126" s="120"/>
      <c r="Y126" s="120"/>
      <c r="Z126" s="120"/>
      <c r="AA126" s="120"/>
      <c r="AB126" s="120" t="s">
        <v>205</v>
      </c>
      <c r="AC126" s="119">
        <f t="shared" si="117"/>
        <v>1</v>
      </c>
      <c r="AD126" s="229"/>
      <c r="AE126" s="229"/>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70"/>
      <c r="BU126" s="70"/>
      <c r="BV126" s="70"/>
      <c r="BW126" s="70"/>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70"/>
      <c r="DN126" s="70"/>
      <c r="DO126" s="70"/>
      <c r="DP126" s="70"/>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70"/>
      <c r="FG126" s="70"/>
      <c r="FH126" s="70"/>
      <c r="FI126" s="70"/>
      <c r="FJ126" s="70"/>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70"/>
      <c r="HA126" s="70"/>
      <c r="HB126" s="70"/>
      <c r="HC126" s="70"/>
      <c r="HD126" s="70"/>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c r="IO126" s="56"/>
      <c r="IP126" s="56"/>
      <c r="IQ126" s="56"/>
      <c r="IR126" s="56"/>
      <c r="IS126" s="56"/>
      <c r="IT126" s="70"/>
      <c r="IU126" s="70"/>
      <c r="IV126" s="70"/>
      <c r="IW126" s="70"/>
      <c r="IX126" s="56"/>
      <c r="IY126" s="56"/>
      <c r="IZ126" s="56"/>
      <c r="JA126" s="56"/>
      <c r="JB126" s="56"/>
      <c r="JC126" s="56"/>
      <c r="JD126" s="56"/>
      <c r="JE126" s="56"/>
      <c r="JF126" s="56"/>
      <c r="JG126" s="56"/>
      <c r="JH126" s="56"/>
      <c r="JI126" s="56"/>
      <c r="JJ126" s="56"/>
      <c r="JK126" s="56"/>
      <c r="JL126" s="56"/>
      <c r="JM126" s="56"/>
      <c r="JN126" s="56"/>
      <c r="JO126" s="56"/>
      <c r="JP126" s="56"/>
      <c r="JQ126" s="56"/>
      <c r="JR126" s="56"/>
      <c r="JS126" s="56"/>
      <c r="JT126" s="56"/>
      <c r="JU126" s="56"/>
      <c r="JV126" s="56"/>
      <c r="JW126" s="56"/>
      <c r="JX126" s="56"/>
      <c r="JY126" s="56"/>
      <c r="JZ126" s="56"/>
      <c r="KA126" s="56"/>
      <c r="KB126" s="56"/>
      <c r="KC126" s="56"/>
      <c r="KD126" s="56"/>
      <c r="KE126" s="56"/>
      <c r="KF126" s="56"/>
      <c r="KG126" s="56"/>
      <c r="KH126" s="56"/>
      <c r="KI126" s="56"/>
      <c r="KJ126" s="56"/>
      <c r="KK126" s="56"/>
      <c r="KL126" s="56"/>
      <c r="KM126" s="56"/>
      <c r="KN126" s="56"/>
      <c r="KO126" s="56"/>
      <c r="KP126" s="56"/>
      <c r="KQ126" s="56"/>
      <c r="KR126" s="56"/>
      <c r="KS126" s="56"/>
      <c r="KT126" s="56"/>
      <c r="KU126" s="56"/>
      <c r="KV126" s="56"/>
      <c r="KW126" s="56"/>
      <c r="KX126" s="56"/>
      <c r="KY126" s="56"/>
      <c r="KZ126" s="56"/>
      <c r="LA126" s="56"/>
      <c r="LB126" s="56"/>
      <c r="LC126" s="56"/>
      <c r="LD126" s="56"/>
      <c r="LE126" s="56"/>
      <c r="LF126" s="56"/>
      <c r="LG126" s="56"/>
      <c r="LH126" s="56"/>
      <c r="LI126" s="56"/>
      <c r="LJ126" s="56"/>
      <c r="LK126" s="56"/>
      <c r="LL126" s="56"/>
      <c r="LM126" s="56"/>
      <c r="LN126" s="56"/>
      <c r="LO126" s="56"/>
      <c r="LP126" s="56"/>
      <c r="LQ126" s="56"/>
      <c r="LR126" s="56"/>
      <c r="LS126" s="56"/>
      <c r="LT126" s="56"/>
      <c r="LU126" s="56"/>
      <c r="LV126" s="56"/>
      <c r="LW126" s="56"/>
      <c r="LX126" s="56"/>
      <c r="LY126" s="56"/>
      <c r="LZ126" s="56"/>
      <c r="MA126" s="56"/>
      <c r="MB126" s="56"/>
      <c r="MC126" s="56"/>
      <c r="MD126" s="56"/>
      <c r="ME126" s="56"/>
      <c r="MF126" s="56"/>
      <c r="MG126" s="56"/>
      <c r="MH126" s="56"/>
      <c r="MI126" s="56"/>
      <c r="MJ126" s="56"/>
      <c r="MK126" s="56"/>
      <c r="ML126" s="56"/>
      <c r="MM126" s="56"/>
      <c r="MN126" s="56"/>
      <c r="MO126" s="56"/>
      <c r="MP126" s="56"/>
      <c r="MQ126" s="56"/>
      <c r="MR126" s="56"/>
      <c r="MS126" s="56"/>
      <c r="MT126" s="56"/>
      <c r="MU126" s="56"/>
      <c r="MV126" s="56"/>
      <c r="MW126" s="56"/>
      <c r="MX126" s="56"/>
      <c r="MY126" s="56"/>
      <c r="MZ126" s="56"/>
      <c r="NA126" s="56"/>
      <c r="NB126" s="56"/>
      <c r="NC126" s="56"/>
      <c r="ND126" s="56"/>
      <c r="NE126" s="56"/>
      <c r="NF126" s="56"/>
      <c r="NG126" s="56"/>
      <c r="NH126" s="56"/>
      <c r="NI126" s="56"/>
      <c r="NJ126" s="56"/>
      <c r="NK126" s="56"/>
      <c r="NL126" s="56"/>
      <c r="NM126" s="56"/>
      <c r="NN126" s="56"/>
      <c r="NO126" s="70"/>
      <c r="NP126" s="70"/>
      <c r="NQ126" s="56"/>
      <c r="NR126" s="56"/>
      <c r="NS126" s="56"/>
      <c r="NT126" s="56"/>
      <c r="NU126" s="56"/>
      <c r="NV126" s="56"/>
      <c r="NW126" s="56"/>
      <c r="NX126" s="56"/>
      <c r="NY126" s="56"/>
      <c r="NZ126" s="56"/>
      <c r="OA126" s="56"/>
      <c r="OB126" s="56"/>
      <c r="OC126" s="56"/>
      <c r="OD126" s="56"/>
      <c r="OE126" s="56"/>
      <c r="OF126" s="56"/>
      <c r="OG126" s="56"/>
      <c r="OH126" s="56"/>
      <c r="OI126" s="56"/>
      <c r="OJ126" s="56"/>
      <c r="OK126" s="56"/>
      <c r="OL126" s="56"/>
      <c r="OM126" s="56"/>
      <c r="ON126" s="56"/>
      <c r="OO126" s="56"/>
      <c r="OP126" s="56"/>
      <c r="OQ126" s="179"/>
      <c r="OR126" s="180"/>
      <c r="OS126" s="179"/>
      <c r="OT126" s="180"/>
      <c r="OU126" s="179"/>
      <c r="OV126" s="180"/>
      <c r="OW126" s="179"/>
      <c r="OX126" s="180"/>
      <c r="OY126" s="181"/>
      <c r="OZ126" s="184"/>
      <c r="PA126" s="56"/>
    </row>
    <row r="127" spans="1:417" ht="31.5" customHeight="1">
      <c r="A127" s="56"/>
      <c r="B127" s="2"/>
      <c r="C127" s="2"/>
      <c r="D127" s="311" t="s">
        <v>316</v>
      </c>
      <c r="E127" s="311"/>
      <c r="F127" s="311"/>
      <c r="G127" s="253"/>
      <c r="H127" s="254">
        <f>H128+H157+H166+H186</f>
        <v>2</v>
      </c>
      <c r="I127" s="253"/>
      <c r="J127" s="253"/>
      <c r="K127" s="255"/>
      <c r="L127" s="258"/>
      <c r="M127" s="255"/>
      <c r="N127" s="176"/>
      <c r="O127" s="176"/>
      <c r="P127" s="114">
        <f>P128+P157+P166+P186</f>
        <v>38</v>
      </c>
      <c r="Q127" s="56">
        <f>Q128+Q157+Q166+Q186</f>
        <v>48</v>
      </c>
      <c r="R127" s="14">
        <f>R128+R157+R166+R186</f>
        <v>6</v>
      </c>
      <c r="S127" s="114">
        <f t="shared" ref="S127:T127" si="181">S128+S157+S166+S186</f>
        <v>5</v>
      </c>
      <c r="T127" s="114">
        <f t="shared" si="181"/>
        <v>6</v>
      </c>
      <c r="U127" s="114">
        <f t="shared" ref="U127:AB127" si="182">U128+U157+U166+U186</f>
        <v>5</v>
      </c>
      <c r="V127" s="114">
        <f t="shared" si="182"/>
        <v>5</v>
      </c>
      <c r="W127" s="114">
        <f t="shared" si="182"/>
        <v>7</v>
      </c>
      <c r="X127" s="114">
        <f t="shared" si="182"/>
        <v>8</v>
      </c>
      <c r="Y127" s="114">
        <f t="shared" si="182"/>
        <v>4</v>
      </c>
      <c r="Z127" s="114">
        <f t="shared" si="182"/>
        <v>5</v>
      </c>
      <c r="AA127" s="114">
        <f t="shared" si="182"/>
        <v>6</v>
      </c>
      <c r="AB127" s="114">
        <f t="shared" si="182"/>
        <v>7</v>
      </c>
      <c r="AC127" s="114"/>
      <c r="AD127" s="295"/>
      <c r="AE127" s="295"/>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182"/>
      <c r="BK127" s="182"/>
      <c r="BL127" s="182"/>
      <c r="BM127" s="182"/>
      <c r="BN127" s="182"/>
      <c r="BO127" s="182"/>
      <c r="BP127" s="182"/>
      <c r="BQ127" s="182"/>
      <c r="BR127" s="182"/>
      <c r="BS127" s="185"/>
      <c r="BT127" s="70"/>
      <c r="BU127" s="70"/>
      <c r="BV127" s="70"/>
      <c r="BW127" s="70"/>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179"/>
      <c r="GQ127" s="180"/>
      <c r="GR127" s="179"/>
      <c r="GS127" s="180"/>
      <c r="GT127" s="179"/>
      <c r="GU127" s="180"/>
      <c r="GV127" s="179"/>
      <c r="GW127" s="180"/>
      <c r="GX127" s="181"/>
      <c r="GY127" s="184"/>
      <c r="GZ127" s="70"/>
      <c r="HA127" s="70"/>
      <c r="HB127" s="70"/>
      <c r="HC127" s="70"/>
      <c r="HD127" s="70"/>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179"/>
      <c r="IJ127" s="180"/>
      <c r="IK127" s="179"/>
      <c r="IL127" s="180"/>
      <c r="IM127" s="179"/>
      <c r="IN127" s="180"/>
      <c r="IO127" s="179"/>
      <c r="IP127" s="180"/>
      <c r="IQ127" s="181"/>
      <c r="IR127" s="185"/>
      <c r="IS127" s="56"/>
      <c r="IT127" s="56"/>
      <c r="IU127" s="56"/>
      <c r="IV127" s="56"/>
      <c r="IW127" s="56"/>
      <c r="IX127" s="56"/>
      <c r="IY127" s="56"/>
      <c r="IZ127" s="56"/>
      <c r="JA127" s="56"/>
      <c r="JB127" s="56"/>
      <c r="JC127" s="56"/>
      <c r="JD127" s="56"/>
      <c r="JE127" s="56"/>
      <c r="JF127" s="56"/>
      <c r="JG127" s="56"/>
      <c r="JH127" s="56"/>
      <c r="JI127" s="56"/>
      <c r="JJ127" s="56"/>
      <c r="JK127" s="56"/>
      <c r="JL127" s="56"/>
      <c r="JM127" s="56"/>
      <c r="JN127" s="56"/>
      <c r="JO127" s="56"/>
      <c r="JP127" s="56"/>
      <c r="JQ127" s="56"/>
      <c r="JR127" s="56"/>
      <c r="JS127" s="56"/>
      <c r="JT127" s="56"/>
      <c r="JU127" s="56"/>
      <c r="JV127" s="56"/>
      <c r="JW127" s="56"/>
      <c r="JX127" s="56"/>
      <c r="JY127" s="56"/>
      <c r="JZ127" s="56"/>
      <c r="KA127" s="56"/>
      <c r="KB127" s="179"/>
      <c r="KC127" s="180"/>
      <c r="KD127" s="179"/>
      <c r="KE127" s="180"/>
      <c r="KF127" s="179"/>
      <c r="KG127" s="180"/>
      <c r="KH127" s="179"/>
      <c r="KI127" s="180"/>
      <c r="KJ127" s="181"/>
      <c r="KK127" s="185"/>
      <c r="KL127" s="56"/>
      <c r="KM127" s="56"/>
      <c r="KN127" s="56"/>
      <c r="KO127" s="56"/>
      <c r="KP127" s="56"/>
      <c r="KQ127" s="56"/>
      <c r="KR127" s="56"/>
      <c r="KS127" s="56"/>
      <c r="KT127" s="56"/>
      <c r="KU127" s="56"/>
      <c r="KV127" s="56"/>
      <c r="KW127" s="56"/>
      <c r="KX127" s="56"/>
      <c r="KY127" s="56"/>
      <c r="KZ127" s="56"/>
      <c r="LA127" s="56"/>
      <c r="LB127" s="56"/>
      <c r="LC127" s="56"/>
      <c r="LD127" s="56"/>
      <c r="LE127" s="56"/>
      <c r="LF127" s="56"/>
      <c r="LG127" s="56"/>
      <c r="LH127" s="56"/>
      <c r="LI127" s="56"/>
      <c r="LJ127" s="56"/>
      <c r="LK127" s="56"/>
      <c r="LL127" s="56"/>
      <c r="LM127" s="56"/>
      <c r="LN127" s="56"/>
      <c r="LO127" s="56"/>
      <c r="LP127" s="56"/>
      <c r="LQ127" s="56"/>
      <c r="LR127" s="56"/>
      <c r="LS127" s="179"/>
      <c r="LT127" s="180"/>
      <c r="LU127" s="179"/>
      <c r="LV127" s="180"/>
      <c r="LW127" s="179"/>
      <c r="LX127" s="180"/>
      <c r="LY127" s="179"/>
      <c r="LZ127" s="180"/>
      <c r="MA127" s="181"/>
      <c r="MB127" s="185"/>
      <c r="MC127" s="56"/>
      <c r="MD127" s="56"/>
      <c r="ME127" s="56"/>
      <c r="MF127" s="56"/>
      <c r="MG127" s="56"/>
      <c r="MH127" s="56"/>
      <c r="MI127" s="56"/>
      <c r="MJ127" s="56"/>
      <c r="MK127" s="56"/>
      <c r="ML127" s="56"/>
      <c r="MM127" s="56"/>
      <c r="MN127" s="56"/>
      <c r="MO127" s="56"/>
      <c r="MP127" s="56"/>
      <c r="MQ127" s="56"/>
      <c r="MR127" s="56"/>
      <c r="MS127" s="56"/>
      <c r="MT127" s="56"/>
      <c r="MU127" s="56"/>
      <c r="MV127" s="56"/>
      <c r="MW127" s="56"/>
      <c r="MX127" s="56"/>
      <c r="MY127" s="56"/>
      <c r="MZ127" s="56"/>
      <c r="NA127" s="56"/>
      <c r="NB127" s="56"/>
      <c r="NC127" s="56"/>
      <c r="ND127" s="56"/>
      <c r="NE127" s="179"/>
      <c r="NF127" s="180"/>
      <c r="NG127" s="179"/>
      <c r="NH127" s="180"/>
      <c r="NI127" s="179"/>
      <c r="NJ127" s="180"/>
      <c r="NK127" s="179"/>
      <c r="NL127" s="180"/>
      <c r="NM127" s="181"/>
      <c r="NN127" s="184"/>
      <c r="NO127" s="70"/>
      <c r="NP127" s="70"/>
      <c r="NQ127" s="56"/>
      <c r="NR127" s="56"/>
      <c r="NS127" s="56"/>
      <c r="NT127" s="56"/>
      <c r="NU127" s="56"/>
      <c r="NV127" s="56"/>
      <c r="NW127" s="56"/>
      <c r="NX127" s="56"/>
      <c r="NY127" s="56"/>
      <c r="NZ127" s="56"/>
      <c r="OA127" s="56"/>
      <c r="OB127" s="56"/>
      <c r="OC127" s="56"/>
      <c r="OD127" s="56"/>
      <c r="OE127" s="56"/>
      <c r="OF127" s="56"/>
      <c r="OG127" s="56"/>
      <c r="OH127" s="56"/>
      <c r="OI127" s="56"/>
      <c r="OJ127" s="56"/>
      <c r="OK127" s="56"/>
      <c r="OL127" s="56"/>
      <c r="OM127" s="56"/>
      <c r="ON127" s="56"/>
      <c r="OO127" s="56"/>
      <c r="OP127" s="56"/>
      <c r="OQ127" s="179"/>
      <c r="OR127" s="180"/>
      <c r="OS127" s="179"/>
      <c r="OT127" s="180"/>
      <c r="OU127" s="179"/>
      <c r="OV127" s="180"/>
      <c r="OW127" s="179"/>
      <c r="OX127" s="180"/>
      <c r="OY127" s="181"/>
      <c r="OZ127" s="184"/>
      <c r="PA127" s="2"/>
    </row>
    <row r="128" spans="1:417" ht="65.25" customHeight="1">
      <c r="A128" s="56"/>
      <c r="B128" s="2"/>
      <c r="C128" s="2"/>
      <c r="D128" s="311" t="s">
        <v>317</v>
      </c>
      <c r="E128" s="311"/>
      <c r="F128" s="311"/>
      <c r="G128" s="253"/>
      <c r="H128" s="254">
        <f>COUNTIF(H129:H156,"x")</f>
        <v>0</v>
      </c>
      <c r="I128" s="253"/>
      <c r="J128" s="253"/>
      <c r="K128" s="255"/>
      <c r="L128" s="258"/>
      <c r="M128" s="255"/>
      <c r="N128" s="176"/>
      <c r="O128" s="176"/>
      <c r="P128" s="114">
        <f>COUNTIF(P129:P156,"x")</f>
        <v>9</v>
      </c>
      <c r="Q128" s="56">
        <f>SUM(Q129:Q156)</f>
        <v>35</v>
      </c>
      <c r="R128" s="14">
        <f t="shared" ref="R128:AB128" si="183">COUNTIF(R129:R156,"x")</f>
        <v>2</v>
      </c>
      <c r="S128" s="114">
        <f t="shared" ref="S128:T128" si="184">COUNTIF(S129:S156,"x")</f>
        <v>1</v>
      </c>
      <c r="T128" s="114">
        <f t="shared" si="184"/>
        <v>3</v>
      </c>
      <c r="U128" s="114">
        <f t="shared" si="183"/>
        <v>3</v>
      </c>
      <c r="V128" s="114">
        <f t="shared" si="183"/>
        <v>2</v>
      </c>
      <c r="W128" s="114">
        <f t="shared" si="183"/>
        <v>2</v>
      </c>
      <c r="X128" s="114">
        <f t="shared" si="183"/>
        <v>6</v>
      </c>
      <c r="Y128" s="114">
        <f t="shared" si="183"/>
        <v>3</v>
      </c>
      <c r="Z128" s="114">
        <f t="shared" si="183"/>
        <v>1</v>
      </c>
      <c r="AA128" s="114">
        <f t="shared" si="183"/>
        <v>2</v>
      </c>
      <c r="AB128" s="114">
        <f t="shared" si="183"/>
        <v>3</v>
      </c>
      <c r="AC128" s="114"/>
      <c r="AD128" s="295"/>
      <c r="AE128" s="295"/>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182"/>
      <c r="BK128" s="182"/>
      <c r="BL128" s="182"/>
      <c r="BM128" s="182"/>
      <c r="BN128" s="182"/>
      <c r="BO128" s="182"/>
      <c r="BP128" s="182"/>
      <c r="BQ128" s="182"/>
      <c r="BR128" s="182"/>
      <c r="BS128" s="185"/>
      <c r="BT128" s="70"/>
      <c r="BU128" s="70"/>
      <c r="BV128" s="70"/>
      <c r="BW128" s="70"/>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179"/>
      <c r="GQ128" s="180"/>
      <c r="GR128" s="179"/>
      <c r="GS128" s="180"/>
      <c r="GT128" s="179"/>
      <c r="GU128" s="180"/>
      <c r="GV128" s="179"/>
      <c r="GW128" s="180"/>
      <c r="GX128" s="181"/>
      <c r="GY128" s="184"/>
      <c r="GZ128" s="70"/>
      <c r="HA128" s="70"/>
      <c r="HB128" s="70"/>
      <c r="HC128" s="70"/>
      <c r="HD128" s="70"/>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179"/>
      <c r="IJ128" s="180"/>
      <c r="IK128" s="179"/>
      <c r="IL128" s="180"/>
      <c r="IM128" s="179"/>
      <c r="IN128" s="180"/>
      <c r="IO128" s="179"/>
      <c r="IP128" s="180"/>
      <c r="IQ128" s="181"/>
      <c r="IR128" s="185"/>
      <c r="IS128" s="56"/>
      <c r="IT128" s="56"/>
      <c r="IU128" s="56"/>
      <c r="IV128" s="56"/>
      <c r="IW128" s="56"/>
      <c r="IX128" s="56"/>
      <c r="IY128" s="56"/>
      <c r="IZ128" s="56"/>
      <c r="JA128" s="56"/>
      <c r="JB128" s="56"/>
      <c r="JC128" s="56"/>
      <c r="JD128" s="56"/>
      <c r="JE128" s="56"/>
      <c r="JF128" s="56"/>
      <c r="JG128" s="56"/>
      <c r="JH128" s="56"/>
      <c r="JI128" s="56"/>
      <c r="JJ128" s="56"/>
      <c r="JK128" s="56"/>
      <c r="JL128" s="56"/>
      <c r="JM128" s="56"/>
      <c r="JN128" s="56"/>
      <c r="JO128" s="56"/>
      <c r="JP128" s="56"/>
      <c r="JQ128" s="56"/>
      <c r="JR128" s="56"/>
      <c r="JS128" s="56"/>
      <c r="JT128" s="56"/>
      <c r="JU128" s="56"/>
      <c r="JV128" s="56"/>
      <c r="JW128" s="56"/>
      <c r="JX128" s="56"/>
      <c r="JY128" s="56"/>
      <c r="JZ128" s="56"/>
      <c r="KA128" s="56"/>
      <c r="KB128" s="179"/>
      <c r="KC128" s="180"/>
      <c r="KD128" s="179"/>
      <c r="KE128" s="180"/>
      <c r="KF128" s="179"/>
      <c r="KG128" s="180"/>
      <c r="KH128" s="179"/>
      <c r="KI128" s="180"/>
      <c r="KJ128" s="181"/>
      <c r="KK128" s="185"/>
      <c r="KL128" s="56"/>
      <c r="KM128" s="56"/>
      <c r="KN128" s="56"/>
      <c r="KO128" s="56"/>
      <c r="KP128" s="56"/>
      <c r="KQ128" s="56"/>
      <c r="KR128" s="56"/>
      <c r="KS128" s="56"/>
      <c r="KT128" s="56"/>
      <c r="KU128" s="56"/>
      <c r="KV128" s="56"/>
      <c r="KW128" s="56"/>
      <c r="KX128" s="56"/>
      <c r="KY128" s="56"/>
      <c r="KZ128" s="56"/>
      <c r="LA128" s="56"/>
      <c r="LB128" s="56"/>
      <c r="LC128" s="56"/>
      <c r="LD128" s="56"/>
      <c r="LE128" s="56"/>
      <c r="LF128" s="56"/>
      <c r="LG128" s="56"/>
      <c r="LH128" s="56"/>
      <c r="LI128" s="56"/>
      <c r="LJ128" s="56"/>
      <c r="LK128" s="56"/>
      <c r="LL128" s="56"/>
      <c r="LM128" s="56"/>
      <c r="LN128" s="56"/>
      <c r="LO128" s="56"/>
      <c r="LP128" s="56"/>
      <c r="LQ128" s="56"/>
      <c r="LR128" s="56"/>
      <c r="LS128" s="179"/>
      <c r="LT128" s="180"/>
      <c r="LU128" s="179"/>
      <c r="LV128" s="180"/>
      <c r="LW128" s="179"/>
      <c r="LX128" s="180"/>
      <c r="LY128" s="179"/>
      <c r="LZ128" s="180"/>
      <c r="MA128" s="181"/>
      <c r="MB128" s="185"/>
      <c r="MC128" s="56"/>
      <c r="MD128" s="56"/>
      <c r="ME128" s="56"/>
      <c r="MF128" s="56"/>
      <c r="MG128" s="56"/>
      <c r="MH128" s="56"/>
      <c r="MI128" s="56"/>
      <c r="MJ128" s="56"/>
      <c r="MK128" s="56"/>
      <c r="ML128" s="56"/>
      <c r="MM128" s="56"/>
      <c r="MN128" s="56"/>
      <c r="MO128" s="56"/>
      <c r="MP128" s="56"/>
      <c r="MQ128" s="56"/>
      <c r="MR128" s="56"/>
      <c r="MS128" s="56"/>
      <c r="MT128" s="56"/>
      <c r="MU128" s="56"/>
      <c r="MV128" s="56"/>
      <c r="MW128" s="56"/>
      <c r="MX128" s="56"/>
      <c r="MY128" s="56"/>
      <c r="MZ128" s="56"/>
      <c r="NA128" s="56"/>
      <c r="NB128" s="56"/>
      <c r="NC128" s="56"/>
      <c r="ND128" s="56"/>
      <c r="NE128" s="179"/>
      <c r="NF128" s="180"/>
      <c r="NG128" s="179"/>
      <c r="NH128" s="180"/>
      <c r="NI128" s="179"/>
      <c r="NJ128" s="180"/>
      <c r="NK128" s="179"/>
      <c r="NL128" s="180"/>
      <c r="NM128" s="181"/>
      <c r="NN128" s="184"/>
      <c r="NO128" s="70"/>
      <c r="NP128" s="70"/>
      <c r="NQ128" s="56"/>
      <c r="NR128" s="56"/>
      <c r="NS128" s="56"/>
      <c r="NT128" s="56"/>
      <c r="NU128" s="56"/>
      <c r="NV128" s="56"/>
      <c r="NW128" s="56"/>
      <c r="NX128" s="56"/>
      <c r="NY128" s="56"/>
      <c r="NZ128" s="56"/>
      <c r="OA128" s="56"/>
      <c r="OB128" s="56"/>
      <c r="OC128" s="56"/>
      <c r="OD128" s="56"/>
      <c r="OE128" s="56"/>
      <c r="OF128" s="56"/>
      <c r="OG128" s="56"/>
      <c r="OH128" s="56"/>
      <c r="OI128" s="56"/>
      <c r="OJ128" s="56"/>
      <c r="OK128" s="56"/>
      <c r="OL128" s="56"/>
      <c r="OM128" s="56"/>
      <c r="ON128" s="56"/>
      <c r="OO128" s="56"/>
      <c r="OP128" s="56"/>
      <c r="OQ128" s="179"/>
      <c r="OR128" s="180"/>
      <c r="OS128" s="179"/>
      <c r="OT128" s="180"/>
      <c r="OU128" s="179"/>
      <c r="OV128" s="180"/>
      <c r="OW128" s="179"/>
      <c r="OX128" s="180"/>
      <c r="OY128" s="181"/>
      <c r="OZ128" s="184"/>
      <c r="PA128" s="2"/>
    </row>
    <row r="129" spans="1:417" s="116" customFormat="1" ht="63" hidden="1" customHeight="1">
      <c r="A129" s="56"/>
      <c r="B129" s="130">
        <v>142</v>
      </c>
      <c r="C129" s="130">
        <v>48</v>
      </c>
      <c r="D129" s="132" t="s">
        <v>343</v>
      </c>
      <c r="E129" s="133" t="s">
        <v>4</v>
      </c>
      <c r="F129" s="132" t="s">
        <v>142</v>
      </c>
      <c r="G129" s="134" t="s">
        <v>6</v>
      </c>
      <c r="H129" s="133"/>
      <c r="I129" s="126" t="s">
        <v>1219</v>
      </c>
      <c r="J129" s="126" t="s">
        <v>1579</v>
      </c>
      <c r="K129" s="123"/>
      <c r="L129" s="183" t="s">
        <v>661</v>
      </c>
      <c r="M129" s="123" t="s">
        <v>501</v>
      </c>
      <c r="N129" s="51" t="s">
        <v>377</v>
      </c>
      <c r="O129" s="56" t="s">
        <v>350</v>
      </c>
      <c r="P129" s="310" t="s">
        <v>205</v>
      </c>
      <c r="Q129" s="56"/>
      <c r="R129" s="120"/>
      <c r="S129" s="120"/>
      <c r="T129" s="120" t="s">
        <v>205</v>
      </c>
      <c r="U129" s="120"/>
      <c r="V129" s="120"/>
      <c r="W129" s="120"/>
      <c r="X129" s="120"/>
      <c r="Y129" s="120"/>
      <c r="Z129" s="120"/>
      <c r="AA129" s="120"/>
      <c r="AB129" s="120"/>
      <c r="AC129" s="119">
        <f t="shared" ref="AC129:AC156" si="185">COUNTIF($R129:$AB129,"x")</f>
        <v>1</v>
      </c>
      <c r="AD129" s="229"/>
      <c r="AE129" s="229"/>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70"/>
      <c r="BU129" s="70"/>
      <c r="BV129" s="70"/>
      <c r="BW129" s="70"/>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9"/>
      <c r="DD129" s="180"/>
      <c r="DE129" s="179"/>
      <c r="DF129" s="180"/>
      <c r="DG129" s="179"/>
      <c r="DH129" s="180"/>
      <c r="DI129" s="179"/>
      <c r="DJ129" s="180" t="e">
        <f>DI129/(DC129+DE129+DG129+DI129)</f>
        <v>#DIV/0!</v>
      </c>
      <c r="DK129" s="181" t="e">
        <f>(((DC129*2)+(DE129*1)+(DG129*0)))/(DC129+DE129+DG129)</f>
        <v>#DIV/0!</v>
      </c>
      <c r="DL129" s="184" t="e">
        <f>IF(DJ129&gt;=50%,"KĐG",IF(DK129&gt;=1.6,"Đạt mục tiêu",IF(DK129&gt;=1,"Cần cố gắng","Chưa đạt")))</f>
        <v>#DIV/0!</v>
      </c>
      <c r="DM129" s="70"/>
      <c r="DN129" s="70"/>
      <c r="DO129" s="70"/>
      <c r="DP129" s="70"/>
      <c r="DQ129" s="178">
        <v>2</v>
      </c>
      <c r="DR129" s="178">
        <v>2</v>
      </c>
      <c r="DS129" s="178">
        <v>2</v>
      </c>
      <c r="DT129" s="178">
        <v>2</v>
      </c>
      <c r="DU129" s="178">
        <v>2</v>
      </c>
      <c r="DV129" s="178">
        <v>2</v>
      </c>
      <c r="DW129" s="178">
        <v>2</v>
      </c>
      <c r="DX129" s="178">
        <v>1</v>
      </c>
      <c r="DY129" s="178">
        <v>2</v>
      </c>
      <c r="DZ129" s="178">
        <v>2</v>
      </c>
      <c r="EA129" s="178">
        <v>2</v>
      </c>
      <c r="EB129" s="178">
        <v>2</v>
      </c>
      <c r="EC129" s="178">
        <v>2</v>
      </c>
      <c r="ED129" s="178">
        <v>2</v>
      </c>
      <c r="EE129" s="178">
        <v>2</v>
      </c>
      <c r="EF129" s="178">
        <v>2</v>
      </c>
      <c r="EG129" s="178">
        <v>2</v>
      </c>
      <c r="EH129" s="178">
        <v>1</v>
      </c>
      <c r="EI129" s="178">
        <v>2</v>
      </c>
      <c r="EJ129" s="178">
        <v>2</v>
      </c>
      <c r="EK129" s="178">
        <v>2</v>
      </c>
      <c r="EL129" s="178"/>
      <c r="EM129" s="178"/>
      <c r="EN129" s="178"/>
      <c r="EO129" s="178"/>
      <c r="EP129" s="178"/>
      <c r="EQ129" s="178">
        <v>2</v>
      </c>
      <c r="ER129" s="178">
        <v>2</v>
      </c>
      <c r="ES129" s="178">
        <v>2</v>
      </c>
      <c r="ET129" s="178"/>
      <c r="EU129" s="178">
        <v>2</v>
      </c>
      <c r="EV129" s="179">
        <f>COUNTIF(DM129:EU129,"2")</f>
        <v>23</v>
      </c>
      <c r="EW129" s="180">
        <f>EV129/(EV129+EX129+EZ129+FB129)</f>
        <v>0.92</v>
      </c>
      <c r="EX129" s="179">
        <f>COUNTIF(DM129:EU129,"1")</f>
        <v>2</v>
      </c>
      <c r="EY129" s="180">
        <f>EX129/(EV129+EX129+EZ129+FB129)</f>
        <v>0.08</v>
      </c>
      <c r="EZ129" s="179">
        <f>COUNTIF(DM129:EU129,"0")</f>
        <v>0</v>
      </c>
      <c r="FA129" s="180">
        <f>EZ129/(EV129+EX129+EZ129+FB129)</f>
        <v>0</v>
      </c>
      <c r="FB129" s="179">
        <f>COUNTIF(DM129:EU129,"KĐG")</f>
        <v>0</v>
      </c>
      <c r="FC129" s="180">
        <f>FB129/(EV129+EX129+EZ129+FB129)</f>
        <v>0</v>
      </c>
      <c r="FD129" s="181">
        <f>(((EV129*2)+(EX129*1)+(EZ129*0)))/(EV129+EX129+EZ129)</f>
        <v>1.92</v>
      </c>
      <c r="FE129" s="184" t="str">
        <f>IF(FC129&gt;=50%,"KĐG",IF(FD129&gt;=1.6,"Đạt mục tiêu",IF(FD129&gt;=1,"Cần cố gắng","Chưa đạt")))</f>
        <v>Đạt mục tiêu</v>
      </c>
      <c r="FF129" s="70"/>
      <c r="FG129" s="70"/>
      <c r="FH129" s="70"/>
      <c r="FI129" s="70"/>
      <c r="FJ129" s="70"/>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72" t="s">
        <v>662</v>
      </c>
      <c r="HA129" s="70"/>
      <c r="HB129" s="70"/>
      <c r="HC129" s="70"/>
      <c r="HD129" s="70"/>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c r="IO129" s="56"/>
      <c r="IP129" s="56"/>
      <c r="IQ129" s="56"/>
      <c r="IR129" s="56"/>
      <c r="IS129" s="56"/>
      <c r="IT129" s="70"/>
      <c r="IU129" s="70"/>
      <c r="IV129" s="70"/>
      <c r="IW129" s="70"/>
      <c r="IX129" s="56"/>
      <c r="IY129" s="56"/>
      <c r="IZ129" s="56"/>
      <c r="JA129" s="56"/>
      <c r="JB129" s="56"/>
      <c r="JC129" s="56"/>
      <c r="JD129" s="56"/>
      <c r="JE129" s="56"/>
      <c r="JF129" s="56"/>
      <c r="JG129" s="56"/>
      <c r="JH129" s="56"/>
      <c r="JI129" s="56"/>
      <c r="JJ129" s="56"/>
      <c r="JK129" s="56"/>
      <c r="JL129" s="56"/>
      <c r="JM129" s="56"/>
      <c r="JN129" s="56"/>
      <c r="JO129" s="56"/>
      <c r="JP129" s="56"/>
      <c r="JQ129" s="56"/>
      <c r="JR129" s="56"/>
      <c r="JS129" s="56"/>
      <c r="JT129" s="56"/>
      <c r="JU129" s="56"/>
      <c r="JV129" s="56"/>
      <c r="JW129" s="56"/>
      <c r="JX129" s="56"/>
      <c r="JY129" s="56"/>
      <c r="JZ129" s="56"/>
      <c r="KA129" s="56"/>
      <c r="KB129" s="56"/>
      <c r="KC129" s="56"/>
      <c r="KD129" s="56"/>
      <c r="KE129" s="56"/>
      <c r="KF129" s="56"/>
      <c r="KG129" s="56"/>
      <c r="KH129" s="56"/>
      <c r="KI129" s="56"/>
      <c r="KJ129" s="56"/>
      <c r="KK129" s="56"/>
      <c r="KL129" s="56"/>
      <c r="KM129" s="56"/>
      <c r="KN129" s="56"/>
      <c r="KO129" s="56"/>
      <c r="KP129" s="56"/>
      <c r="KQ129" s="56"/>
      <c r="KR129" s="56"/>
      <c r="KS129" s="56"/>
      <c r="KT129" s="56"/>
      <c r="KU129" s="56"/>
      <c r="KV129" s="56"/>
      <c r="KW129" s="56"/>
      <c r="KX129" s="56"/>
      <c r="KY129" s="56"/>
      <c r="KZ129" s="56"/>
      <c r="LA129" s="56"/>
      <c r="LB129" s="56"/>
      <c r="LC129" s="56"/>
      <c r="LD129" s="56"/>
      <c r="LE129" s="56"/>
      <c r="LF129" s="56"/>
      <c r="LG129" s="56"/>
      <c r="LH129" s="56"/>
      <c r="LI129" s="56"/>
      <c r="LJ129" s="56"/>
      <c r="LK129" s="56"/>
      <c r="LL129" s="56"/>
      <c r="LM129" s="56"/>
      <c r="LN129" s="56"/>
      <c r="LO129" s="56"/>
      <c r="LP129" s="56"/>
      <c r="LQ129" s="56"/>
      <c r="LR129" s="56"/>
      <c r="LS129" s="56"/>
      <c r="LT129" s="56"/>
      <c r="LU129" s="56"/>
      <c r="LV129" s="56"/>
      <c r="LW129" s="56"/>
      <c r="LX129" s="56"/>
      <c r="LY129" s="56"/>
      <c r="LZ129" s="56"/>
      <c r="MA129" s="56"/>
      <c r="MB129" s="56"/>
      <c r="MC129" s="56"/>
      <c r="MD129" s="56"/>
      <c r="ME129" s="56"/>
      <c r="MF129" s="56"/>
      <c r="MG129" s="56"/>
      <c r="MH129" s="56"/>
      <c r="MI129" s="56"/>
      <c r="MJ129" s="56"/>
      <c r="MK129" s="56"/>
      <c r="ML129" s="56"/>
      <c r="MM129" s="56"/>
      <c r="MN129" s="56"/>
      <c r="MO129" s="56"/>
      <c r="MP129" s="56"/>
      <c r="MQ129" s="56"/>
      <c r="MR129" s="56"/>
      <c r="MS129" s="56"/>
      <c r="MT129" s="56"/>
      <c r="MU129" s="56"/>
      <c r="MV129" s="56"/>
      <c r="MW129" s="56"/>
      <c r="MX129" s="56"/>
      <c r="MY129" s="56"/>
      <c r="MZ129" s="56"/>
      <c r="NA129" s="56"/>
      <c r="NB129" s="56"/>
      <c r="NC129" s="56"/>
      <c r="ND129" s="56"/>
      <c r="NE129" s="56"/>
      <c r="NF129" s="56"/>
      <c r="NG129" s="56"/>
      <c r="NH129" s="56"/>
      <c r="NI129" s="56"/>
      <c r="NJ129" s="56"/>
      <c r="NK129" s="56"/>
      <c r="NL129" s="56"/>
      <c r="NM129" s="56"/>
      <c r="NN129" s="56"/>
      <c r="NO129" s="56"/>
      <c r="NP129" s="56"/>
      <c r="NQ129" s="56"/>
      <c r="NR129" s="56"/>
      <c r="NS129" s="56"/>
      <c r="NT129" s="56"/>
      <c r="NU129" s="56"/>
      <c r="NV129" s="56"/>
      <c r="NW129" s="56"/>
      <c r="NX129" s="56"/>
      <c r="NY129" s="56"/>
      <c r="NZ129" s="56"/>
      <c r="OA129" s="56"/>
      <c r="OB129" s="56"/>
      <c r="OC129" s="56"/>
      <c r="OD129" s="56"/>
      <c r="OE129" s="56"/>
      <c r="OF129" s="56"/>
      <c r="OG129" s="56"/>
      <c r="OH129" s="56"/>
      <c r="OI129" s="56"/>
      <c r="OJ129" s="56"/>
      <c r="OK129" s="56"/>
      <c r="OL129" s="56"/>
      <c r="OM129" s="56"/>
      <c r="ON129" s="56"/>
      <c r="OO129" s="56"/>
      <c r="OP129" s="56"/>
      <c r="OQ129" s="56"/>
      <c r="OR129" s="56"/>
      <c r="OS129" s="56"/>
      <c r="OT129" s="56"/>
      <c r="OU129" s="56"/>
      <c r="OV129" s="56"/>
      <c r="OW129" s="56"/>
      <c r="OX129" s="56"/>
      <c r="OY129" s="56"/>
      <c r="OZ129" s="56"/>
      <c r="PA129" s="56"/>
    </row>
    <row r="130" spans="1:417" s="116" customFormat="1" ht="63.75" customHeight="1">
      <c r="A130" s="56"/>
      <c r="B130" s="427">
        <v>147</v>
      </c>
      <c r="C130" s="427">
        <v>49</v>
      </c>
      <c r="D130" s="361" t="s">
        <v>143</v>
      </c>
      <c r="E130" s="329" t="s">
        <v>5</v>
      </c>
      <c r="F130" s="361" t="s">
        <v>144</v>
      </c>
      <c r="G130" s="324" t="s">
        <v>5</v>
      </c>
      <c r="H130" s="324"/>
      <c r="I130" s="208" t="s">
        <v>732</v>
      </c>
      <c r="J130" s="208" t="s">
        <v>1220</v>
      </c>
      <c r="K130" s="76"/>
      <c r="L130" s="234" t="s">
        <v>661</v>
      </c>
      <c r="M130" s="76" t="s">
        <v>501</v>
      </c>
      <c r="N130" s="51" t="s">
        <v>377</v>
      </c>
      <c r="O130" s="56" t="s">
        <v>350</v>
      </c>
      <c r="P130" s="310" t="s">
        <v>205</v>
      </c>
      <c r="Q130" s="340"/>
      <c r="R130" s="235" t="s">
        <v>205</v>
      </c>
      <c r="S130" s="120"/>
      <c r="T130" s="120"/>
      <c r="U130" s="120"/>
      <c r="V130" s="120"/>
      <c r="W130" s="120"/>
      <c r="X130" s="120"/>
      <c r="Y130" s="120"/>
      <c r="Z130" s="120"/>
      <c r="AA130" s="120"/>
      <c r="AB130" s="120"/>
      <c r="AC130" s="119">
        <f t="shared" si="185"/>
        <v>1</v>
      </c>
      <c r="AD130" s="300" t="s">
        <v>554</v>
      </c>
      <c r="AE130" s="300"/>
      <c r="AF130" s="178">
        <v>2</v>
      </c>
      <c r="AG130" s="178">
        <v>2</v>
      </c>
      <c r="AH130" s="178">
        <v>2</v>
      </c>
      <c r="AI130" s="178">
        <v>2</v>
      </c>
      <c r="AJ130" s="178">
        <v>2</v>
      </c>
      <c r="AK130" s="178">
        <v>2</v>
      </c>
      <c r="AL130" s="178">
        <v>2</v>
      </c>
      <c r="AM130" s="178">
        <v>2</v>
      </c>
      <c r="AN130" s="178">
        <v>2</v>
      </c>
      <c r="AO130" s="178">
        <v>2</v>
      </c>
      <c r="AP130" s="178">
        <v>2</v>
      </c>
      <c r="AQ130" s="178">
        <v>2</v>
      </c>
      <c r="AR130" s="178">
        <v>2</v>
      </c>
      <c r="AS130" s="178">
        <v>2</v>
      </c>
      <c r="AT130" s="178">
        <v>2</v>
      </c>
      <c r="AU130" s="178">
        <v>2</v>
      </c>
      <c r="AV130" s="178">
        <v>2</v>
      </c>
      <c r="AW130" s="178">
        <v>2</v>
      </c>
      <c r="AX130" s="178">
        <v>2</v>
      </c>
      <c r="AY130" s="178">
        <v>2</v>
      </c>
      <c r="AZ130" s="178">
        <v>2</v>
      </c>
      <c r="BA130" s="178">
        <v>2</v>
      </c>
      <c r="BB130" s="178">
        <v>2</v>
      </c>
      <c r="BC130" s="178">
        <v>2</v>
      </c>
      <c r="BD130" s="178">
        <v>2</v>
      </c>
      <c r="BE130" s="178">
        <v>2</v>
      </c>
      <c r="BF130" s="178">
        <v>2</v>
      </c>
      <c r="BG130" s="178">
        <v>2</v>
      </c>
      <c r="BH130" s="178">
        <v>2</v>
      </c>
      <c r="BI130" s="178">
        <v>2</v>
      </c>
      <c r="BJ130" s="179">
        <f>COUNTIF(AF130:BI130,"2")</f>
        <v>30</v>
      </c>
      <c r="BK130" s="180">
        <f>BJ130/(BJ130+BL130+BN130+BP130)</f>
        <v>1</v>
      </c>
      <c r="BL130" s="179">
        <f>COUNTIF(AF130:BI130,"1")</f>
        <v>0</v>
      </c>
      <c r="BM130" s="180">
        <f>BL130/(BJ130+BL130+BN130+BP130)</f>
        <v>0</v>
      </c>
      <c r="BN130" s="179">
        <f>COUNTIF(AF130:BI130,"0")</f>
        <v>0</v>
      </c>
      <c r="BO130" s="180">
        <f>BN130/(BJ130+BL130+BN130+BP130)</f>
        <v>0</v>
      </c>
      <c r="BP130" s="179">
        <f>COUNTIF(Q130:BI130,"KĐG")</f>
        <v>0</v>
      </c>
      <c r="BQ130" s="180">
        <f>BP130/(BJ130+BL130+BN130+BP130)</f>
        <v>0</v>
      </c>
      <c r="BR130" s="181">
        <f>(((BJ130*2)+(BL130*1)+(BN130*0)))/(BJ130+BL130+BN130)</f>
        <v>2</v>
      </c>
      <c r="BS130" s="182" t="str">
        <f>IF(BQ130&gt;=50%,"KĐG",IF(BR130&gt;=1.6,"Đạt mục tiêu",IF(BR130&gt;=1,"Cần cố gắng","Chưa đạt")))</f>
        <v>Đạt mục tiêu</v>
      </c>
      <c r="BT130" s="70"/>
      <c r="BU130" s="70"/>
      <c r="BV130" s="70">
        <v>2</v>
      </c>
      <c r="BW130" s="70">
        <v>2</v>
      </c>
      <c r="BX130" s="56">
        <v>2</v>
      </c>
      <c r="BY130" s="56">
        <v>2</v>
      </c>
      <c r="BZ130" s="56">
        <v>2</v>
      </c>
      <c r="CA130" s="56">
        <v>2</v>
      </c>
      <c r="CB130" s="56">
        <v>2</v>
      </c>
      <c r="CC130" s="56">
        <v>2</v>
      </c>
      <c r="CD130" s="56">
        <v>2</v>
      </c>
      <c r="CE130" s="56">
        <v>2</v>
      </c>
      <c r="CF130" s="56">
        <v>2</v>
      </c>
      <c r="CG130" s="56">
        <v>2</v>
      </c>
      <c r="CH130" s="56">
        <v>2</v>
      </c>
      <c r="CI130" s="56">
        <v>2</v>
      </c>
      <c r="CJ130" s="56">
        <v>2</v>
      </c>
      <c r="CK130" s="56">
        <v>2</v>
      </c>
      <c r="CL130" s="56">
        <v>2</v>
      </c>
      <c r="CM130" s="56">
        <v>2</v>
      </c>
      <c r="CN130" s="56">
        <v>2</v>
      </c>
      <c r="CO130" s="56">
        <v>2</v>
      </c>
      <c r="CP130" s="56">
        <v>2</v>
      </c>
      <c r="CQ130" s="56">
        <v>2</v>
      </c>
      <c r="CR130" s="56">
        <v>2</v>
      </c>
      <c r="CS130" s="56">
        <v>2</v>
      </c>
      <c r="CT130" s="56">
        <v>2</v>
      </c>
      <c r="CU130" s="56">
        <v>2</v>
      </c>
      <c r="CV130" s="56">
        <v>2</v>
      </c>
      <c r="CW130" s="56">
        <v>2</v>
      </c>
      <c r="CX130" s="56">
        <v>2</v>
      </c>
      <c r="CY130" s="56">
        <v>2</v>
      </c>
      <c r="CZ130" s="56">
        <f>COUNTIF(BV130:CY130,"2")</f>
        <v>30</v>
      </c>
      <c r="DA130" s="56">
        <f>CZ130/(CZ130+DB130+DD130+DF130)</f>
        <v>1</v>
      </c>
      <c r="DB130" s="56">
        <f>COUNTIF(BV130:CY130,"1")</f>
        <v>0</v>
      </c>
      <c r="DC130" s="56">
        <f>DB130/(CZ130+DB130+DD130+DF130)</f>
        <v>0</v>
      </c>
      <c r="DD130" s="56">
        <f>COUNTIF(BV130:CY130,"0")</f>
        <v>0</v>
      </c>
      <c r="DE130" s="56">
        <f>DD130/(CZ130+DB130+DD130+DF130)</f>
        <v>0</v>
      </c>
      <c r="DF130" s="56">
        <f>COUNTIF(BH130:CY130,"KĐG")</f>
        <v>0</v>
      </c>
      <c r="DG130" s="56">
        <f>DF130/(CZ130+DB130+DD130+DF130)</f>
        <v>0</v>
      </c>
      <c r="DH130" s="56">
        <f>(((CZ130*2)+(DB130*1)+(DD130*0)))/(CZ130+DB130+DD130)</f>
        <v>2</v>
      </c>
      <c r="DI130" s="56" t="str">
        <f>IF(DG130&gt;=50%,"KĐG",IF(DH130&gt;=1.6,"Đạt mục tiêu",IF(DH130&gt;=1,"Cần cố gắng","Chưa đạt")))</f>
        <v>Đạt mục tiêu</v>
      </c>
      <c r="DJ130" s="56"/>
      <c r="DK130" s="56"/>
      <c r="DL130" s="56"/>
      <c r="DM130" s="70"/>
      <c r="DN130" s="70"/>
      <c r="DO130" s="70"/>
      <c r="DP130" s="70"/>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70"/>
      <c r="FG130" s="70"/>
      <c r="FH130" s="70"/>
      <c r="FI130" s="70"/>
      <c r="FJ130" s="70"/>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70"/>
      <c r="HA130" s="70"/>
      <c r="HB130" s="70"/>
      <c r="HC130" s="70"/>
      <c r="HD130" s="70"/>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c r="IO130" s="56"/>
      <c r="IP130" s="56"/>
      <c r="IQ130" s="56"/>
      <c r="IR130" s="56"/>
      <c r="IS130" s="56"/>
      <c r="IT130" s="70"/>
      <c r="IU130" s="70"/>
      <c r="IV130" s="70"/>
      <c r="IW130" s="70"/>
      <c r="IX130" s="56"/>
      <c r="IY130" s="56"/>
      <c r="IZ130" s="56"/>
      <c r="JA130" s="56"/>
      <c r="JB130" s="56"/>
      <c r="JC130" s="56"/>
      <c r="JD130" s="56"/>
      <c r="JE130" s="56"/>
      <c r="JF130" s="56"/>
      <c r="JG130" s="56"/>
      <c r="JH130" s="56"/>
      <c r="JI130" s="56"/>
      <c r="JJ130" s="56"/>
      <c r="JK130" s="56"/>
      <c r="JL130" s="56"/>
      <c r="JM130" s="56"/>
      <c r="JN130" s="56"/>
      <c r="JO130" s="56"/>
      <c r="JP130" s="56"/>
      <c r="JQ130" s="56"/>
      <c r="JR130" s="56"/>
      <c r="JS130" s="56"/>
      <c r="JT130" s="56"/>
      <c r="JU130" s="56"/>
      <c r="JV130" s="56"/>
      <c r="JW130" s="56"/>
      <c r="JX130" s="56"/>
      <c r="JY130" s="56"/>
      <c r="JZ130" s="56"/>
      <c r="KA130" s="56"/>
      <c r="KB130" s="56"/>
      <c r="KC130" s="56"/>
      <c r="KD130" s="56"/>
      <c r="KE130" s="56"/>
      <c r="KF130" s="56"/>
      <c r="KG130" s="56"/>
      <c r="KH130" s="56"/>
      <c r="KI130" s="56"/>
      <c r="KJ130" s="56"/>
      <c r="KK130" s="56"/>
      <c r="KL130" s="56"/>
      <c r="KM130" s="56"/>
      <c r="KN130" s="56"/>
      <c r="KO130" s="56"/>
      <c r="KP130" s="56"/>
      <c r="KQ130" s="56"/>
      <c r="KR130" s="56"/>
      <c r="KS130" s="56"/>
      <c r="KT130" s="56"/>
      <c r="KU130" s="56"/>
      <c r="KV130" s="56"/>
      <c r="KW130" s="56"/>
      <c r="KX130" s="56"/>
      <c r="KY130" s="56"/>
      <c r="KZ130" s="56"/>
      <c r="LA130" s="56"/>
      <c r="LB130" s="56"/>
      <c r="LC130" s="56"/>
      <c r="LD130" s="56"/>
      <c r="LE130" s="56"/>
      <c r="LF130" s="56"/>
      <c r="LG130" s="56"/>
      <c r="LH130" s="56"/>
      <c r="LI130" s="56"/>
      <c r="LJ130" s="56"/>
      <c r="LK130" s="56"/>
      <c r="LL130" s="56"/>
      <c r="LM130" s="56"/>
      <c r="LN130" s="56"/>
      <c r="LO130" s="56"/>
      <c r="LP130" s="56"/>
      <c r="LQ130" s="56"/>
      <c r="LR130" s="56"/>
      <c r="LS130" s="56"/>
      <c r="LT130" s="56"/>
      <c r="LU130" s="56"/>
      <c r="LV130" s="56"/>
      <c r="LW130" s="56"/>
      <c r="LX130" s="56"/>
      <c r="LY130" s="56"/>
      <c r="LZ130" s="56"/>
      <c r="MA130" s="56"/>
      <c r="MB130" s="56"/>
      <c r="MC130" s="56"/>
      <c r="MD130" s="56"/>
      <c r="ME130" s="56"/>
      <c r="MF130" s="56"/>
      <c r="MG130" s="56"/>
      <c r="MH130" s="56"/>
      <c r="MI130" s="56"/>
      <c r="MJ130" s="56"/>
      <c r="MK130" s="56"/>
      <c r="ML130" s="56"/>
      <c r="MM130" s="56"/>
      <c r="MN130" s="56"/>
      <c r="MO130" s="56"/>
      <c r="MP130" s="56"/>
      <c r="MQ130" s="56"/>
      <c r="MR130" s="56"/>
      <c r="MS130" s="56"/>
      <c r="MT130" s="56"/>
      <c r="MU130" s="56"/>
      <c r="MV130" s="56"/>
      <c r="MW130" s="56"/>
      <c r="MX130" s="56"/>
      <c r="MY130" s="56"/>
      <c r="MZ130" s="56"/>
      <c r="NA130" s="56"/>
      <c r="NB130" s="56"/>
      <c r="NC130" s="56"/>
      <c r="ND130" s="56"/>
      <c r="NE130" s="56"/>
      <c r="NF130" s="56"/>
      <c r="NG130" s="56"/>
      <c r="NH130" s="56"/>
      <c r="NI130" s="56"/>
      <c r="NJ130" s="56"/>
      <c r="NK130" s="56"/>
      <c r="NL130" s="56"/>
      <c r="NM130" s="56"/>
      <c r="NN130" s="56"/>
      <c r="NO130" s="56"/>
      <c r="NP130" s="56"/>
      <c r="NQ130" s="56"/>
      <c r="NR130" s="56"/>
      <c r="NS130" s="56"/>
      <c r="NT130" s="56"/>
      <c r="NU130" s="56"/>
      <c r="NV130" s="56"/>
      <c r="NW130" s="56"/>
      <c r="NX130" s="56"/>
      <c r="NY130" s="56"/>
      <c r="NZ130" s="56"/>
      <c r="OA130" s="56"/>
      <c r="OB130" s="56"/>
      <c r="OC130" s="56"/>
      <c r="OD130" s="56"/>
      <c r="OE130" s="56"/>
      <c r="OF130" s="56"/>
      <c r="OG130" s="56"/>
      <c r="OH130" s="56"/>
      <c r="OI130" s="56"/>
      <c r="OJ130" s="56"/>
      <c r="OK130" s="56"/>
      <c r="OL130" s="56"/>
      <c r="OM130" s="56"/>
      <c r="ON130" s="56"/>
      <c r="OO130" s="56"/>
      <c r="OP130" s="56"/>
      <c r="OQ130" s="56"/>
      <c r="OR130" s="56"/>
      <c r="OS130" s="56"/>
      <c r="OT130" s="56"/>
      <c r="OU130" s="56"/>
      <c r="OV130" s="56"/>
      <c r="OW130" s="56"/>
      <c r="OX130" s="56"/>
      <c r="OY130" s="56"/>
      <c r="OZ130" s="56"/>
      <c r="PA130" s="2"/>
    </row>
    <row r="131" spans="1:417" s="116" customFormat="1" ht="63" hidden="1" customHeight="1">
      <c r="A131" s="56"/>
      <c r="B131" s="310"/>
      <c r="C131" s="310"/>
      <c r="D131" s="318"/>
      <c r="E131" s="325"/>
      <c r="F131" s="318"/>
      <c r="G131" s="328"/>
      <c r="H131" s="325"/>
      <c r="I131" s="126" t="s">
        <v>733</v>
      </c>
      <c r="J131" s="126" t="s">
        <v>1220</v>
      </c>
      <c r="K131" s="123"/>
      <c r="L131" s="183" t="s">
        <v>661</v>
      </c>
      <c r="M131" s="123" t="s">
        <v>501</v>
      </c>
      <c r="N131" s="51" t="s">
        <v>377</v>
      </c>
      <c r="O131" s="56" t="s">
        <v>350</v>
      </c>
      <c r="P131" s="310"/>
      <c r="Q131" s="357"/>
      <c r="R131" s="120"/>
      <c r="S131" s="120"/>
      <c r="T131" s="120"/>
      <c r="U131" s="120"/>
      <c r="V131" s="120"/>
      <c r="W131" s="120"/>
      <c r="X131" s="120" t="s">
        <v>205</v>
      </c>
      <c r="Y131" s="120"/>
      <c r="Z131" s="120"/>
      <c r="AA131" s="120"/>
      <c r="AB131" s="120"/>
      <c r="AC131" s="119">
        <f t="shared" si="185"/>
        <v>1</v>
      </c>
      <c r="AD131" s="229"/>
      <c r="AE131" s="229"/>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9"/>
      <c r="BK131" s="180"/>
      <c r="BL131" s="179"/>
      <c r="BM131" s="180"/>
      <c r="BN131" s="179"/>
      <c r="BO131" s="180"/>
      <c r="BP131" s="179"/>
      <c r="BQ131" s="180"/>
      <c r="BR131" s="181"/>
      <c r="BS131" s="184"/>
      <c r="BT131" s="70"/>
      <c r="BU131" s="70"/>
      <c r="BV131" s="69"/>
      <c r="BW131" s="182"/>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179"/>
      <c r="DD131" s="180"/>
      <c r="DE131" s="179"/>
      <c r="DF131" s="180"/>
      <c r="DG131" s="179"/>
      <c r="DH131" s="180"/>
      <c r="DI131" s="179"/>
      <c r="DJ131" s="180" t="e">
        <f>DI131/(DC131+DE131+DG131+DI131)</f>
        <v>#DIV/0!</v>
      </c>
      <c r="DK131" s="181" t="e">
        <f>(((DC131*2)+(DE131*1)+(DG131*0)))/(DC131+DE131+DG131)</f>
        <v>#DIV/0!</v>
      </c>
      <c r="DL131" s="184" t="e">
        <f>IF(DJ131&gt;=50%,"KĐG",IF(DK131&gt;=1.6,"Đạt mục tiêu",IF(DK131&gt;=1,"Cần cố gắng","Chưa đạt")))</f>
        <v>#DIV/0!</v>
      </c>
      <c r="DM131" s="70"/>
      <c r="DN131" s="70"/>
      <c r="DO131" s="70"/>
      <c r="DP131" s="70"/>
      <c r="DQ131" s="178">
        <v>2</v>
      </c>
      <c r="DR131" s="178">
        <v>2</v>
      </c>
      <c r="DS131" s="178">
        <v>2</v>
      </c>
      <c r="DT131" s="178">
        <v>2</v>
      </c>
      <c r="DU131" s="178">
        <v>2</v>
      </c>
      <c r="DV131" s="178">
        <v>2</v>
      </c>
      <c r="DW131" s="178">
        <v>2</v>
      </c>
      <c r="DX131" s="178">
        <v>2</v>
      </c>
      <c r="DY131" s="178">
        <v>2</v>
      </c>
      <c r="DZ131" s="178">
        <v>2</v>
      </c>
      <c r="EA131" s="178">
        <v>2</v>
      </c>
      <c r="EB131" s="178">
        <v>2</v>
      </c>
      <c r="EC131" s="178">
        <v>2</v>
      </c>
      <c r="ED131" s="178">
        <v>2</v>
      </c>
      <c r="EE131" s="178">
        <v>2</v>
      </c>
      <c r="EF131" s="178">
        <v>2</v>
      </c>
      <c r="EG131" s="178">
        <v>2</v>
      </c>
      <c r="EH131" s="178">
        <v>2</v>
      </c>
      <c r="EI131" s="178">
        <v>2</v>
      </c>
      <c r="EJ131" s="178">
        <v>2</v>
      </c>
      <c r="EK131" s="178">
        <v>2</v>
      </c>
      <c r="EL131" s="178">
        <v>2</v>
      </c>
      <c r="EM131" s="178">
        <v>2</v>
      </c>
      <c r="EN131" s="178">
        <v>2</v>
      </c>
      <c r="EO131" s="178">
        <v>2</v>
      </c>
      <c r="EP131" s="178">
        <v>2</v>
      </c>
      <c r="EQ131" s="178">
        <v>2</v>
      </c>
      <c r="ER131" s="178">
        <v>2</v>
      </c>
      <c r="ES131" s="178">
        <v>2</v>
      </c>
      <c r="ET131" s="178">
        <v>2</v>
      </c>
      <c r="EU131" s="178">
        <v>2</v>
      </c>
      <c r="EV131" s="56"/>
      <c r="EW131" s="56"/>
      <c r="EX131" s="56"/>
      <c r="EY131" s="56"/>
      <c r="EZ131" s="56"/>
      <c r="FA131" s="56"/>
      <c r="FB131" s="56"/>
      <c r="FC131" s="56"/>
      <c r="FD131" s="56"/>
      <c r="FE131" s="56"/>
      <c r="FF131" s="70"/>
      <c r="FG131" s="70"/>
      <c r="FH131" s="70"/>
      <c r="FI131" s="70"/>
      <c r="FJ131" s="70"/>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70"/>
      <c r="HA131" s="70"/>
      <c r="HB131" s="70"/>
      <c r="HC131" s="70"/>
      <c r="HD131" s="70"/>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c r="IO131" s="56"/>
      <c r="IP131" s="56"/>
      <c r="IQ131" s="56"/>
      <c r="IR131" s="56"/>
      <c r="IS131" s="56"/>
      <c r="IT131" s="70"/>
      <c r="IU131" s="70"/>
      <c r="IV131" s="70"/>
      <c r="IW131" s="70"/>
      <c r="IX131" s="56"/>
      <c r="IY131" s="56"/>
      <c r="IZ131" s="56"/>
      <c r="JA131" s="56"/>
      <c r="JB131" s="56"/>
      <c r="JC131" s="56"/>
      <c r="JD131" s="56"/>
      <c r="JE131" s="56"/>
      <c r="JF131" s="56"/>
      <c r="JG131" s="56"/>
      <c r="JH131" s="56"/>
      <c r="JI131" s="56"/>
      <c r="JJ131" s="56"/>
      <c r="JK131" s="56"/>
      <c r="JL131" s="56"/>
      <c r="JM131" s="56"/>
      <c r="JN131" s="56"/>
      <c r="JO131" s="56"/>
      <c r="JP131" s="56"/>
      <c r="JQ131" s="56"/>
      <c r="JR131" s="56"/>
      <c r="JS131" s="56"/>
      <c r="JT131" s="56"/>
      <c r="JU131" s="56"/>
      <c r="JV131" s="56"/>
      <c r="JW131" s="56"/>
      <c r="JX131" s="56"/>
      <c r="JY131" s="56"/>
      <c r="JZ131" s="56"/>
      <c r="KA131" s="56"/>
      <c r="KB131" s="56"/>
      <c r="KC131" s="56"/>
      <c r="KD131" s="56"/>
      <c r="KE131" s="56"/>
      <c r="KF131" s="56"/>
      <c r="KG131" s="56"/>
      <c r="KH131" s="56"/>
      <c r="KI131" s="56"/>
      <c r="KJ131" s="56"/>
      <c r="KK131" s="56"/>
      <c r="KL131" s="56"/>
      <c r="KM131" s="56"/>
      <c r="KN131" s="56"/>
      <c r="KO131" s="56"/>
      <c r="KP131" s="56"/>
      <c r="KQ131" s="56"/>
      <c r="KR131" s="56"/>
      <c r="KS131" s="56"/>
      <c r="KT131" s="56"/>
      <c r="KU131" s="56"/>
      <c r="KV131" s="56"/>
      <c r="KW131" s="56"/>
      <c r="KX131" s="56"/>
      <c r="KY131" s="56"/>
      <c r="KZ131" s="56"/>
      <c r="LA131" s="56"/>
      <c r="LB131" s="56"/>
      <c r="LC131" s="56"/>
      <c r="LD131" s="56"/>
      <c r="LE131" s="56"/>
      <c r="LF131" s="56"/>
      <c r="LG131" s="56"/>
      <c r="LH131" s="56"/>
      <c r="LI131" s="56"/>
      <c r="LJ131" s="56"/>
      <c r="LK131" s="56"/>
      <c r="LL131" s="56"/>
      <c r="LM131" s="56"/>
      <c r="LN131" s="56"/>
      <c r="LO131" s="56"/>
      <c r="LP131" s="56"/>
      <c r="LQ131" s="56"/>
      <c r="LR131" s="56"/>
      <c r="LS131" s="56"/>
      <c r="LT131" s="56"/>
      <c r="LU131" s="56"/>
      <c r="LV131" s="56"/>
      <c r="LW131" s="56"/>
      <c r="LX131" s="56"/>
      <c r="LY131" s="56"/>
      <c r="LZ131" s="56"/>
      <c r="MA131" s="56"/>
      <c r="MB131" s="56"/>
      <c r="MC131" s="56"/>
      <c r="MD131" s="56"/>
      <c r="ME131" s="56"/>
      <c r="MF131" s="56"/>
      <c r="MG131" s="56"/>
      <c r="MH131" s="56"/>
      <c r="MI131" s="56"/>
      <c r="MJ131" s="56"/>
      <c r="MK131" s="56"/>
      <c r="ML131" s="56"/>
      <c r="MM131" s="56"/>
      <c r="MN131" s="56"/>
      <c r="MO131" s="56"/>
      <c r="MP131" s="56"/>
      <c r="MQ131" s="56"/>
      <c r="MR131" s="56"/>
      <c r="MS131" s="56"/>
      <c r="MT131" s="56"/>
      <c r="MU131" s="56"/>
      <c r="MV131" s="56"/>
      <c r="MW131" s="56"/>
      <c r="MX131" s="56"/>
      <c r="MY131" s="56"/>
      <c r="MZ131" s="56"/>
      <c r="NA131" s="56"/>
      <c r="NB131" s="56"/>
      <c r="NC131" s="56"/>
      <c r="ND131" s="56"/>
      <c r="NE131" s="56"/>
      <c r="NF131" s="56"/>
      <c r="NG131" s="56"/>
      <c r="NH131" s="56"/>
      <c r="NI131" s="56"/>
      <c r="NJ131" s="56"/>
      <c r="NK131" s="56"/>
      <c r="NL131" s="56"/>
      <c r="NM131" s="56"/>
      <c r="NN131" s="56"/>
      <c r="NO131" s="56"/>
      <c r="NP131" s="56"/>
      <c r="NQ131" s="56"/>
      <c r="NR131" s="56"/>
      <c r="NS131" s="56"/>
      <c r="NT131" s="56"/>
      <c r="NU131" s="56"/>
      <c r="NV131" s="56"/>
      <c r="NW131" s="56"/>
      <c r="NX131" s="56"/>
      <c r="NY131" s="56"/>
      <c r="NZ131" s="56"/>
      <c r="OA131" s="56"/>
      <c r="OB131" s="56"/>
      <c r="OC131" s="56"/>
      <c r="OD131" s="56"/>
      <c r="OE131" s="56"/>
      <c r="OF131" s="56"/>
      <c r="OG131" s="56"/>
      <c r="OH131" s="56"/>
      <c r="OI131" s="56"/>
      <c r="OJ131" s="56"/>
      <c r="OK131" s="56"/>
      <c r="OL131" s="56"/>
      <c r="OM131" s="56"/>
      <c r="ON131" s="56"/>
      <c r="OO131" s="56"/>
      <c r="OP131" s="56"/>
      <c r="OQ131" s="56"/>
      <c r="OR131" s="56"/>
      <c r="OS131" s="56"/>
      <c r="OT131" s="56"/>
      <c r="OU131" s="56"/>
      <c r="OV131" s="56"/>
      <c r="OW131" s="56"/>
      <c r="OX131" s="56"/>
      <c r="OY131" s="56"/>
      <c r="OZ131" s="56"/>
      <c r="PA131" s="56"/>
    </row>
    <row r="132" spans="1:417" s="116" customFormat="1" ht="63" hidden="1" customHeight="1">
      <c r="A132" s="56"/>
      <c r="B132" s="310"/>
      <c r="C132" s="310"/>
      <c r="D132" s="318"/>
      <c r="E132" s="325"/>
      <c r="F132" s="318"/>
      <c r="G132" s="328"/>
      <c r="H132" s="325"/>
      <c r="I132" s="126" t="s">
        <v>734</v>
      </c>
      <c r="J132" s="126" t="s">
        <v>1580</v>
      </c>
      <c r="K132" s="123"/>
      <c r="L132" s="183" t="s">
        <v>661</v>
      </c>
      <c r="M132" s="123" t="s">
        <v>501</v>
      </c>
      <c r="N132" s="51" t="s">
        <v>377</v>
      </c>
      <c r="O132" s="56" t="s">
        <v>350</v>
      </c>
      <c r="P132" s="310"/>
      <c r="Q132" s="341"/>
      <c r="R132" s="120"/>
      <c r="S132" s="120"/>
      <c r="T132" s="120"/>
      <c r="U132" s="120"/>
      <c r="V132" s="120"/>
      <c r="W132" s="120"/>
      <c r="X132" s="120" t="s">
        <v>205</v>
      </c>
      <c r="Y132" s="120"/>
      <c r="Z132" s="120"/>
      <c r="AA132" s="120"/>
      <c r="AB132" s="120"/>
      <c r="AC132" s="119">
        <f t="shared" si="185"/>
        <v>1</v>
      </c>
      <c r="AD132" s="229"/>
      <c r="AE132" s="229"/>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9"/>
      <c r="BK132" s="180"/>
      <c r="BL132" s="179"/>
      <c r="BM132" s="180"/>
      <c r="BN132" s="179"/>
      <c r="BO132" s="180"/>
      <c r="BP132" s="179"/>
      <c r="BQ132" s="180"/>
      <c r="BR132" s="181"/>
      <c r="BS132" s="184"/>
      <c r="BT132" s="70"/>
      <c r="BU132" s="72" t="s">
        <v>557</v>
      </c>
      <c r="BV132" s="70"/>
      <c r="BW132" s="70"/>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70"/>
      <c r="DN132" s="70"/>
      <c r="DO132" s="70"/>
      <c r="DP132" s="70"/>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70"/>
      <c r="FG132" s="70"/>
      <c r="FH132" s="70"/>
      <c r="FI132" s="70"/>
      <c r="FJ132" s="70"/>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70"/>
      <c r="HA132" s="70"/>
      <c r="HB132" s="70"/>
      <c r="HC132" s="70"/>
      <c r="HD132" s="70"/>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c r="IO132" s="56"/>
      <c r="IP132" s="56"/>
      <c r="IQ132" s="56"/>
      <c r="IR132" s="56"/>
      <c r="IS132" s="56"/>
      <c r="IT132" s="70"/>
      <c r="IU132" s="70"/>
      <c r="IV132" s="70"/>
      <c r="IW132" s="70"/>
      <c r="IX132" s="56"/>
      <c r="IY132" s="56"/>
      <c r="IZ132" s="56"/>
      <c r="JA132" s="56"/>
      <c r="JB132" s="56"/>
      <c r="JC132" s="56"/>
      <c r="JD132" s="56"/>
      <c r="JE132" s="56"/>
      <c r="JF132" s="56"/>
      <c r="JG132" s="56"/>
      <c r="JH132" s="56"/>
      <c r="JI132" s="56"/>
      <c r="JJ132" s="56"/>
      <c r="JK132" s="56"/>
      <c r="JL132" s="56"/>
      <c r="JM132" s="56"/>
      <c r="JN132" s="56"/>
      <c r="JO132" s="56"/>
      <c r="JP132" s="56"/>
      <c r="JQ132" s="56"/>
      <c r="JR132" s="56"/>
      <c r="JS132" s="56"/>
      <c r="JT132" s="56"/>
      <c r="JU132" s="56"/>
      <c r="JV132" s="56"/>
      <c r="JW132" s="56"/>
      <c r="JX132" s="56"/>
      <c r="JY132" s="56"/>
      <c r="JZ132" s="56"/>
      <c r="KA132" s="56"/>
      <c r="KB132" s="56"/>
      <c r="KC132" s="56"/>
      <c r="KD132" s="56"/>
      <c r="KE132" s="56"/>
      <c r="KF132" s="56"/>
      <c r="KG132" s="56"/>
      <c r="KH132" s="56"/>
      <c r="KI132" s="56"/>
      <c r="KJ132" s="56"/>
      <c r="KK132" s="56"/>
      <c r="KL132" s="56"/>
      <c r="KM132" s="56"/>
      <c r="KN132" s="56"/>
      <c r="KO132" s="56"/>
      <c r="KP132" s="56"/>
      <c r="KQ132" s="56"/>
      <c r="KR132" s="56"/>
      <c r="KS132" s="56"/>
      <c r="KT132" s="56"/>
      <c r="KU132" s="56"/>
      <c r="KV132" s="56"/>
      <c r="KW132" s="56"/>
      <c r="KX132" s="56"/>
      <c r="KY132" s="56"/>
      <c r="KZ132" s="56"/>
      <c r="LA132" s="56"/>
      <c r="LB132" s="56"/>
      <c r="LC132" s="56"/>
      <c r="LD132" s="56"/>
      <c r="LE132" s="56"/>
      <c r="LF132" s="56"/>
      <c r="LG132" s="56"/>
      <c r="LH132" s="56"/>
      <c r="LI132" s="56"/>
      <c r="LJ132" s="56"/>
      <c r="LK132" s="56"/>
      <c r="LL132" s="56"/>
      <c r="LM132" s="56"/>
      <c r="LN132" s="56"/>
      <c r="LO132" s="56"/>
      <c r="LP132" s="56"/>
      <c r="LQ132" s="56"/>
      <c r="LR132" s="56"/>
      <c r="LS132" s="56"/>
      <c r="LT132" s="56"/>
      <c r="LU132" s="56"/>
      <c r="LV132" s="56"/>
      <c r="LW132" s="56"/>
      <c r="LX132" s="56"/>
      <c r="LY132" s="56"/>
      <c r="LZ132" s="56"/>
      <c r="MA132" s="56"/>
      <c r="MB132" s="56"/>
      <c r="MC132" s="56"/>
      <c r="MD132" s="56"/>
      <c r="ME132" s="56"/>
      <c r="MF132" s="56"/>
      <c r="MG132" s="56"/>
      <c r="MH132" s="56"/>
      <c r="MI132" s="56"/>
      <c r="MJ132" s="56"/>
      <c r="MK132" s="56"/>
      <c r="ML132" s="56"/>
      <c r="MM132" s="56"/>
      <c r="MN132" s="56"/>
      <c r="MO132" s="56"/>
      <c r="MP132" s="56"/>
      <c r="MQ132" s="56"/>
      <c r="MR132" s="56"/>
      <c r="MS132" s="56"/>
      <c r="MT132" s="56"/>
      <c r="MU132" s="56"/>
      <c r="MV132" s="56"/>
      <c r="MW132" s="56"/>
      <c r="MX132" s="56"/>
      <c r="MY132" s="56"/>
      <c r="MZ132" s="56"/>
      <c r="NA132" s="56"/>
      <c r="NB132" s="56"/>
      <c r="NC132" s="56"/>
      <c r="ND132" s="56"/>
      <c r="NE132" s="56"/>
      <c r="NF132" s="56"/>
      <c r="NG132" s="56"/>
      <c r="NH132" s="56"/>
      <c r="NI132" s="56"/>
      <c r="NJ132" s="56"/>
      <c r="NK132" s="56"/>
      <c r="NL132" s="56"/>
      <c r="NM132" s="56"/>
      <c r="NN132" s="56"/>
      <c r="NO132" s="56"/>
      <c r="NP132" s="56"/>
      <c r="NQ132" s="56"/>
      <c r="NR132" s="56"/>
      <c r="NS132" s="56"/>
      <c r="NT132" s="56"/>
      <c r="NU132" s="56"/>
      <c r="NV132" s="56"/>
      <c r="NW132" s="56"/>
      <c r="NX132" s="56"/>
      <c r="NY132" s="56"/>
      <c r="NZ132" s="56"/>
      <c r="OA132" s="56"/>
      <c r="OB132" s="56"/>
      <c r="OC132" s="56"/>
      <c r="OD132" s="56"/>
      <c r="OE132" s="56"/>
      <c r="OF132" s="56"/>
      <c r="OG132" s="56"/>
      <c r="OH132" s="56"/>
      <c r="OI132" s="56"/>
      <c r="OJ132" s="56"/>
      <c r="OK132" s="56"/>
      <c r="OL132" s="56"/>
      <c r="OM132" s="56"/>
      <c r="ON132" s="56"/>
      <c r="OO132" s="56"/>
      <c r="OP132" s="56"/>
      <c r="OQ132" s="56"/>
      <c r="OR132" s="56"/>
      <c r="OS132" s="56"/>
      <c r="OT132" s="56"/>
      <c r="OU132" s="56"/>
      <c r="OV132" s="56"/>
      <c r="OW132" s="56"/>
      <c r="OX132" s="56"/>
      <c r="OY132" s="56"/>
      <c r="OZ132" s="56"/>
      <c r="PA132" s="56"/>
    </row>
    <row r="133" spans="1:417" s="116" customFormat="1" ht="110.25" hidden="1" customHeight="1">
      <c r="A133" s="56"/>
      <c r="B133" s="56">
        <v>150</v>
      </c>
      <c r="C133" s="56">
        <v>50</v>
      </c>
      <c r="D133" s="126" t="s">
        <v>344</v>
      </c>
      <c r="E133" s="122" t="s">
        <v>6</v>
      </c>
      <c r="F133" s="126" t="s">
        <v>145</v>
      </c>
      <c r="G133" s="123" t="s">
        <v>6</v>
      </c>
      <c r="H133" s="122"/>
      <c r="I133" s="126" t="s">
        <v>145</v>
      </c>
      <c r="J133" s="126" t="s">
        <v>1038</v>
      </c>
      <c r="K133" s="123"/>
      <c r="L133" s="183" t="s">
        <v>661</v>
      </c>
      <c r="M133" s="123" t="s">
        <v>501</v>
      </c>
      <c r="N133" s="51" t="s">
        <v>377</v>
      </c>
      <c r="O133" s="56" t="s">
        <v>350</v>
      </c>
      <c r="P133" s="56" t="s">
        <v>205</v>
      </c>
      <c r="Q133" s="56"/>
      <c r="R133" s="120"/>
      <c r="S133" s="120"/>
      <c r="T133" s="120"/>
      <c r="U133" s="120"/>
      <c r="V133" s="120"/>
      <c r="W133" s="120" t="s">
        <v>205</v>
      </c>
      <c r="X133" s="120"/>
      <c r="Y133" s="120"/>
      <c r="Z133" s="120"/>
      <c r="AA133" s="120"/>
      <c r="AB133" s="120"/>
      <c r="AC133" s="119">
        <f t="shared" si="185"/>
        <v>1</v>
      </c>
      <c r="AD133" s="229"/>
      <c r="AE133" s="229"/>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70"/>
      <c r="BU133" s="70"/>
      <c r="BV133" s="70"/>
      <c r="BW133" s="70"/>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70"/>
      <c r="DN133" s="70"/>
      <c r="DO133" s="70"/>
      <c r="DP133" s="70"/>
      <c r="DQ133" s="178">
        <v>2</v>
      </c>
      <c r="DR133" s="178">
        <v>2</v>
      </c>
      <c r="DS133" s="178">
        <v>1</v>
      </c>
      <c r="DT133" s="178">
        <v>2</v>
      </c>
      <c r="DU133" s="178">
        <v>2</v>
      </c>
      <c r="DV133" s="178">
        <v>2</v>
      </c>
      <c r="DW133" s="178">
        <v>2</v>
      </c>
      <c r="DX133" s="178">
        <v>2</v>
      </c>
      <c r="DY133" s="178">
        <v>2</v>
      </c>
      <c r="DZ133" s="178">
        <v>2</v>
      </c>
      <c r="EA133" s="178">
        <v>1</v>
      </c>
      <c r="EB133" s="178">
        <v>2</v>
      </c>
      <c r="EC133" s="178">
        <v>1</v>
      </c>
      <c r="ED133" s="178">
        <v>2</v>
      </c>
      <c r="EE133" s="178">
        <v>2</v>
      </c>
      <c r="EF133" s="178">
        <v>2</v>
      </c>
      <c r="EG133" s="178">
        <v>2</v>
      </c>
      <c r="EH133" s="178">
        <v>2</v>
      </c>
      <c r="EI133" s="178">
        <v>2</v>
      </c>
      <c r="EJ133" s="178">
        <v>2</v>
      </c>
      <c r="EK133" s="178">
        <v>2</v>
      </c>
      <c r="EL133" s="178"/>
      <c r="EM133" s="178"/>
      <c r="EN133" s="178"/>
      <c r="EO133" s="178"/>
      <c r="EP133" s="178"/>
      <c r="EQ133" s="178">
        <v>2</v>
      </c>
      <c r="ER133" s="178">
        <v>2</v>
      </c>
      <c r="ES133" s="178">
        <v>2</v>
      </c>
      <c r="ET133" s="178"/>
      <c r="EU133" s="178">
        <v>2</v>
      </c>
      <c r="EV133" s="179">
        <f>COUNTIF(DM133:EU133,"2")</f>
        <v>22</v>
      </c>
      <c r="EW133" s="180">
        <f>EV133/(EV133+EX133+EZ133+FB133)</f>
        <v>0.88</v>
      </c>
      <c r="EX133" s="179">
        <f>COUNTIF(DM133:EU133,"1")</f>
        <v>3</v>
      </c>
      <c r="EY133" s="180">
        <f>EX133/(EV133+EX133+EZ133+FB133)</f>
        <v>0.12</v>
      </c>
      <c r="EZ133" s="179">
        <f>COUNTIF(DM133:EU133,"0")</f>
        <v>0</v>
      </c>
      <c r="FA133" s="180">
        <f>EZ133/(EV133+EX133+EZ133+FB133)</f>
        <v>0</v>
      </c>
      <c r="FB133" s="179">
        <f>COUNTIF(DM133:EU133,"KĐG")</f>
        <v>0</v>
      </c>
      <c r="FC133" s="180">
        <f>FB133/(EV133+EX133+EZ133+FB133)</f>
        <v>0</v>
      </c>
      <c r="FD133" s="181">
        <f>(((EV133*2)+(EX133*1)+(EZ133*0)))/(EV133+EX133+EZ133)</f>
        <v>1.88</v>
      </c>
      <c r="FE133" s="184" t="str">
        <f>IF(FC133&gt;=50%,"KĐG",IF(FD133&gt;=1.6,"Đạt mục tiêu",IF(FD133&gt;=1,"Cần cố gắng","Chưa đạt")))</f>
        <v>Đạt mục tiêu</v>
      </c>
      <c r="FF133" s="70"/>
      <c r="FG133" s="70"/>
      <c r="FH133" s="70"/>
      <c r="FI133" s="70"/>
      <c r="FJ133" s="70"/>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72" t="s">
        <v>555</v>
      </c>
      <c r="HA133" s="70"/>
      <c r="HB133" s="70"/>
      <c r="HC133" s="70"/>
      <c r="HD133" s="70"/>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c r="IO133" s="56"/>
      <c r="IP133" s="56"/>
      <c r="IQ133" s="56"/>
      <c r="IR133" s="56"/>
      <c r="IS133" s="56"/>
      <c r="IT133" s="70"/>
      <c r="IU133" s="70"/>
      <c r="IV133" s="70"/>
      <c r="IW133" s="70"/>
      <c r="IX133" s="56"/>
      <c r="IY133" s="56"/>
      <c r="IZ133" s="56"/>
      <c r="JA133" s="56"/>
      <c r="JB133" s="56"/>
      <c r="JC133" s="56"/>
      <c r="JD133" s="56"/>
      <c r="JE133" s="56"/>
      <c r="JF133" s="56"/>
      <c r="JG133" s="56"/>
      <c r="JH133" s="56"/>
      <c r="JI133" s="56"/>
      <c r="JJ133" s="56"/>
      <c r="JK133" s="56"/>
      <c r="JL133" s="56"/>
      <c r="JM133" s="56"/>
      <c r="JN133" s="56"/>
      <c r="JO133" s="56"/>
      <c r="JP133" s="56"/>
      <c r="JQ133" s="56"/>
      <c r="JR133" s="56"/>
      <c r="JS133" s="56"/>
      <c r="JT133" s="56"/>
      <c r="JU133" s="56"/>
      <c r="JV133" s="56"/>
      <c r="JW133" s="56"/>
      <c r="JX133" s="56"/>
      <c r="JY133" s="56"/>
      <c r="JZ133" s="56"/>
      <c r="KA133" s="56"/>
      <c r="KB133" s="56"/>
      <c r="KC133" s="56"/>
      <c r="KD133" s="56"/>
      <c r="KE133" s="56"/>
      <c r="KF133" s="56"/>
      <c r="KG133" s="56"/>
      <c r="KH133" s="56"/>
      <c r="KI133" s="56"/>
      <c r="KJ133" s="56"/>
      <c r="KK133" s="56"/>
      <c r="KL133" s="71"/>
      <c r="KM133" s="56"/>
      <c r="KN133" s="71"/>
      <c r="KO133" s="56"/>
      <c r="KP133" s="56"/>
      <c r="KQ133" s="56"/>
      <c r="KR133" s="56"/>
      <c r="KS133" s="56"/>
      <c r="KT133" s="56"/>
      <c r="KU133" s="56"/>
      <c r="KV133" s="56"/>
      <c r="KW133" s="56"/>
      <c r="KX133" s="56"/>
      <c r="KY133" s="56"/>
      <c r="KZ133" s="56"/>
      <c r="LA133" s="56"/>
      <c r="LB133" s="56"/>
      <c r="LC133" s="56"/>
      <c r="LD133" s="56"/>
      <c r="LE133" s="56"/>
      <c r="LF133" s="56"/>
      <c r="LG133" s="56"/>
      <c r="LH133" s="56"/>
      <c r="LI133" s="56"/>
      <c r="LJ133" s="56"/>
      <c r="LK133" s="56"/>
      <c r="LL133" s="56"/>
      <c r="LM133" s="56"/>
      <c r="LN133" s="56"/>
      <c r="LO133" s="56"/>
      <c r="LP133" s="56"/>
      <c r="LQ133" s="56"/>
      <c r="LR133" s="56"/>
      <c r="LS133" s="56"/>
      <c r="LT133" s="56"/>
      <c r="LU133" s="56"/>
      <c r="LV133" s="56"/>
      <c r="LW133" s="56"/>
      <c r="LX133" s="56"/>
      <c r="LY133" s="56"/>
      <c r="LZ133" s="56"/>
      <c r="MA133" s="56"/>
      <c r="MB133" s="56"/>
      <c r="MC133" s="56"/>
      <c r="MD133" s="56"/>
      <c r="ME133" s="56"/>
      <c r="MF133" s="56"/>
      <c r="MG133" s="56"/>
      <c r="MH133" s="56"/>
      <c r="MI133" s="56"/>
      <c r="MJ133" s="56"/>
      <c r="MK133" s="56"/>
      <c r="ML133" s="56"/>
      <c r="MM133" s="56"/>
      <c r="MN133" s="56"/>
      <c r="MO133" s="56"/>
      <c r="MP133" s="56"/>
      <c r="MQ133" s="56"/>
      <c r="MR133" s="56"/>
      <c r="MS133" s="56"/>
      <c r="MT133" s="56"/>
      <c r="MU133" s="56"/>
      <c r="MV133" s="56"/>
      <c r="MW133" s="56"/>
      <c r="MX133" s="56"/>
      <c r="MY133" s="56"/>
      <c r="MZ133" s="56"/>
      <c r="NA133" s="56"/>
      <c r="NB133" s="56"/>
      <c r="NC133" s="56"/>
      <c r="ND133" s="56"/>
      <c r="NE133" s="56"/>
      <c r="NF133" s="56"/>
      <c r="NG133" s="56"/>
      <c r="NH133" s="56"/>
      <c r="NI133" s="56"/>
      <c r="NJ133" s="56"/>
      <c r="NK133" s="56"/>
      <c r="NL133" s="56"/>
      <c r="NM133" s="56"/>
      <c r="NN133" s="56"/>
      <c r="NO133" s="56"/>
      <c r="NP133" s="56"/>
      <c r="NQ133" s="56"/>
      <c r="NR133" s="56"/>
      <c r="NS133" s="56"/>
      <c r="NT133" s="56"/>
      <c r="NU133" s="56"/>
      <c r="NV133" s="56"/>
      <c r="NW133" s="56"/>
      <c r="NX133" s="56"/>
      <c r="NY133" s="56"/>
      <c r="NZ133" s="56"/>
      <c r="OA133" s="56"/>
      <c r="OB133" s="56"/>
      <c r="OC133" s="56"/>
      <c r="OD133" s="56"/>
      <c r="OE133" s="56"/>
      <c r="OF133" s="56"/>
      <c r="OG133" s="56"/>
      <c r="OH133" s="56"/>
      <c r="OI133" s="56"/>
      <c r="OJ133" s="56"/>
      <c r="OK133" s="56"/>
      <c r="OL133" s="56"/>
      <c r="OM133" s="56"/>
      <c r="ON133" s="56"/>
      <c r="OO133" s="56"/>
      <c r="OP133" s="56"/>
      <c r="OQ133" s="56"/>
      <c r="OR133" s="56"/>
      <c r="OS133" s="56"/>
      <c r="OT133" s="56"/>
      <c r="OU133" s="56"/>
      <c r="OV133" s="56"/>
      <c r="OW133" s="56"/>
      <c r="OX133" s="56"/>
      <c r="OY133" s="56"/>
      <c r="OZ133" s="56"/>
      <c r="PA133" s="56"/>
    </row>
    <row r="134" spans="1:417" s="116" customFormat="1" ht="63" hidden="1" customHeight="1">
      <c r="A134" s="56"/>
      <c r="B134" s="56">
        <v>153</v>
      </c>
      <c r="C134" s="56">
        <v>51</v>
      </c>
      <c r="D134" s="126" t="s">
        <v>154</v>
      </c>
      <c r="E134" s="122" t="s">
        <v>6</v>
      </c>
      <c r="F134" s="126" t="s">
        <v>155</v>
      </c>
      <c r="G134" s="123" t="s">
        <v>6</v>
      </c>
      <c r="H134" s="122"/>
      <c r="I134" s="126" t="s">
        <v>155</v>
      </c>
      <c r="J134" s="126" t="s">
        <v>1070</v>
      </c>
      <c r="K134" s="123"/>
      <c r="L134" s="183" t="s">
        <v>661</v>
      </c>
      <c r="M134" s="123" t="s">
        <v>501</v>
      </c>
      <c r="N134" s="51" t="s">
        <v>377</v>
      </c>
      <c r="O134" s="56" t="s">
        <v>350</v>
      </c>
      <c r="P134" s="56" t="s">
        <v>205</v>
      </c>
      <c r="Q134" s="56"/>
      <c r="R134" s="120"/>
      <c r="S134" s="120"/>
      <c r="T134" s="120"/>
      <c r="U134" s="120" t="s">
        <v>205</v>
      </c>
      <c r="V134" s="120"/>
      <c r="W134" s="120"/>
      <c r="X134" s="120"/>
      <c r="Y134" s="120"/>
      <c r="Z134" s="120"/>
      <c r="AA134" s="120"/>
      <c r="AB134" s="120"/>
      <c r="AC134" s="119">
        <f t="shared" si="185"/>
        <v>1</v>
      </c>
      <c r="AD134" s="229"/>
      <c r="AE134" s="229"/>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72" t="s">
        <v>557</v>
      </c>
      <c r="BU134" s="70"/>
      <c r="BV134" s="70"/>
      <c r="BW134" s="70"/>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9"/>
      <c r="DD134" s="180"/>
      <c r="DE134" s="179"/>
      <c r="DF134" s="180"/>
      <c r="DG134" s="179"/>
      <c r="DH134" s="180"/>
      <c r="DI134" s="179"/>
      <c r="DJ134" s="180" t="e">
        <f>DI134/(DC134+DE134+DG134+DI134)</f>
        <v>#DIV/0!</v>
      </c>
      <c r="DK134" s="181" t="e">
        <f>(((DC134*2)+(DE134*1)+(DG134*0)))/(DC134+DE134+DG134)</f>
        <v>#DIV/0!</v>
      </c>
      <c r="DL134" s="184" t="e">
        <f>IF(DJ134&gt;=50%,"KĐG",IF(DK134&gt;=1.6,"Đạt mục tiêu",IF(DK134&gt;=1,"Cần cố gắng","Chưa đạt")))</f>
        <v>#DIV/0!</v>
      </c>
      <c r="DM134" s="70"/>
      <c r="DN134" s="70"/>
      <c r="DO134" s="70"/>
      <c r="DP134" s="70"/>
      <c r="DQ134" s="178">
        <v>2</v>
      </c>
      <c r="DR134" s="178">
        <v>2</v>
      </c>
      <c r="DS134" s="178">
        <v>2</v>
      </c>
      <c r="DT134" s="178">
        <v>2</v>
      </c>
      <c r="DU134" s="178">
        <v>2</v>
      </c>
      <c r="DV134" s="178">
        <v>2</v>
      </c>
      <c r="DW134" s="178">
        <v>2</v>
      </c>
      <c r="DX134" s="178">
        <v>1</v>
      </c>
      <c r="DY134" s="178">
        <v>2</v>
      </c>
      <c r="DZ134" s="178">
        <v>2</v>
      </c>
      <c r="EA134" s="178">
        <v>2</v>
      </c>
      <c r="EB134" s="178">
        <v>2</v>
      </c>
      <c r="EC134" s="178">
        <v>2</v>
      </c>
      <c r="ED134" s="178">
        <v>2</v>
      </c>
      <c r="EE134" s="178">
        <v>2</v>
      </c>
      <c r="EF134" s="178">
        <v>2</v>
      </c>
      <c r="EG134" s="178">
        <v>2</v>
      </c>
      <c r="EH134" s="178">
        <v>1</v>
      </c>
      <c r="EI134" s="178">
        <v>2</v>
      </c>
      <c r="EJ134" s="178">
        <v>2</v>
      </c>
      <c r="EK134" s="178">
        <v>2</v>
      </c>
      <c r="EL134" s="178"/>
      <c r="EM134" s="178"/>
      <c r="EN134" s="178"/>
      <c r="EO134" s="178"/>
      <c r="EP134" s="178"/>
      <c r="EQ134" s="178">
        <v>2</v>
      </c>
      <c r="ER134" s="178">
        <v>2</v>
      </c>
      <c r="ES134" s="178">
        <v>2</v>
      </c>
      <c r="ET134" s="178"/>
      <c r="EU134" s="178">
        <v>2</v>
      </c>
      <c r="EV134" s="179">
        <f>COUNTIF(DM134:EU134,"2")</f>
        <v>23</v>
      </c>
      <c r="EW134" s="180">
        <f>EV134/(EV134+EX134+EZ134+FB134)</f>
        <v>0.92</v>
      </c>
      <c r="EX134" s="179">
        <f>COUNTIF(DM134:EU134,"1")</f>
        <v>2</v>
      </c>
      <c r="EY134" s="180">
        <f>EX134/(EV134+EX134+EZ134+FB134)</f>
        <v>0.08</v>
      </c>
      <c r="EZ134" s="179">
        <f>COUNTIF(DM134:EU134,"0")</f>
        <v>0</v>
      </c>
      <c r="FA134" s="180">
        <f>EZ134/(EV134+EX134+EZ134+FB134)</f>
        <v>0</v>
      </c>
      <c r="FB134" s="179">
        <f>COUNTIF(DM134:EU134,"KĐG")</f>
        <v>0</v>
      </c>
      <c r="FC134" s="180">
        <f>FB134/(EV134+EX134+EZ134+FB134)</f>
        <v>0</v>
      </c>
      <c r="FD134" s="181">
        <f>(((EV134*2)+(EX134*1)+(EZ134*0)))/(EV134+EX134+EZ134)</f>
        <v>1.92</v>
      </c>
      <c r="FE134" s="184" t="str">
        <f>IF(FC134&gt;=50%,"KĐG",IF(FD134&gt;=1.6,"Đạt mục tiêu",IF(FD134&gt;=1,"Cần cố gắng","Chưa đạt")))</f>
        <v>Đạt mục tiêu</v>
      </c>
      <c r="FF134" s="70"/>
      <c r="FG134" s="70"/>
      <c r="FH134" s="70"/>
      <c r="FI134" s="70"/>
      <c r="FJ134" s="70"/>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70"/>
      <c r="HA134" s="70"/>
      <c r="HB134" s="70"/>
      <c r="HC134" s="70"/>
      <c r="HD134" s="70"/>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c r="IO134" s="56"/>
      <c r="IP134" s="56"/>
      <c r="IQ134" s="56"/>
      <c r="IR134" s="56"/>
      <c r="IS134" s="56"/>
      <c r="IT134" s="70"/>
      <c r="IU134" s="70"/>
      <c r="IV134" s="70"/>
      <c r="IW134" s="70"/>
      <c r="IX134" s="56"/>
      <c r="IY134" s="56"/>
      <c r="IZ134" s="56"/>
      <c r="JA134" s="56"/>
      <c r="JB134" s="56"/>
      <c r="JC134" s="56"/>
      <c r="JD134" s="56"/>
      <c r="JE134" s="56"/>
      <c r="JF134" s="56"/>
      <c r="JG134" s="56"/>
      <c r="JH134" s="56"/>
      <c r="JI134" s="56"/>
      <c r="JJ134" s="56"/>
      <c r="JK134" s="56"/>
      <c r="JL134" s="56"/>
      <c r="JM134" s="56"/>
      <c r="JN134" s="56"/>
      <c r="JO134" s="56"/>
      <c r="JP134" s="56"/>
      <c r="JQ134" s="56"/>
      <c r="JR134" s="56"/>
      <c r="JS134" s="56"/>
      <c r="JT134" s="56"/>
      <c r="JU134" s="56"/>
      <c r="JV134" s="56"/>
      <c r="JW134" s="56"/>
      <c r="JX134" s="56"/>
      <c r="JY134" s="56"/>
      <c r="JZ134" s="56"/>
      <c r="KA134" s="56"/>
      <c r="KB134" s="56"/>
      <c r="KC134" s="56"/>
      <c r="KD134" s="56"/>
      <c r="KE134" s="56"/>
      <c r="KF134" s="56"/>
      <c r="KG134" s="56"/>
      <c r="KH134" s="56"/>
      <c r="KI134" s="56"/>
      <c r="KJ134" s="56"/>
      <c r="KK134" s="56"/>
      <c r="KL134" s="56"/>
      <c r="KM134" s="56"/>
      <c r="KN134" s="56"/>
      <c r="KO134" s="56"/>
      <c r="KP134" s="56"/>
      <c r="KQ134" s="56"/>
      <c r="KR134" s="56"/>
      <c r="KS134" s="56"/>
      <c r="KT134" s="56"/>
      <c r="KU134" s="56"/>
      <c r="KV134" s="56"/>
      <c r="KW134" s="56"/>
      <c r="KX134" s="56"/>
      <c r="KY134" s="56"/>
      <c r="KZ134" s="56"/>
      <c r="LA134" s="56"/>
      <c r="LB134" s="56"/>
      <c r="LC134" s="56"/>
      <c r="LD134" s="56"/>
      <c r="LE134" s="56"/>
      <c r="LF134" s="56"/>
      <c r="LG134" s="56"/>
      <c r="LH134" s="56"/>
      <c r="LI134" s="56"/>
      <c r="LJ134" s="56"/>
      <c r="LK134" s="56"/>
      <c r="LL134" s="56"/>
      <c r="LM134" s="56"/>
      <c r="LN134" s="56"/>
      <c r="LO134" s="56"/>
      <c r="LP134" s="56"/>
      <c r="LQ134" s="56"/>
      <c r="LR134" s="56"/>
      <c r="LS134" s="56"/>
      <c r="LT134" s="56"/>
      <c r="LU134" s="56"/>
      <c r="LV134" s="56"/>
      <c r="LW134" s="56"/>
      <c r="LX134" s="56"/>
      <c r="LY134" s="56"/>
      <c r="LZ134" s="56"/>
      <c r="MA134" s="56"/>
      <c r="MB134" s="56"/>
      <c r="MC134" s="56"/>
      <c r="MD134" s="56"/>
      <c r="ME134" s="56"/>
      <c r="MF134" s="56"/>
      <c r="MG134" s="56"/>
      <c r="MH134" s="56"/>
      <c r="MI134" s="56"/>
      <c r="MJ134" s="56"/>
      <c r="MK134" s="56"/>
      <c r="ML134" s="56"/>
      <c r="MM134" s="56"/>
      <c r="MN134" s="56"/>
      <c r="MO134" s="56"/>
      <c r="MP134" s="56"/>
      <c r="MQ134" s="56"/>
      <c r="MR134" s="56"/>
      <c r="MS134" s="56"/>
      <c r="MT134" s="56"/>
      <c r="MU134" s="56"/>
      <c r="MV134" s="56"/>
      <c r="MW134" s="56"/>
      <c r="MX134" s="56"/>
      <c r="MY134" s="56"/>
      <c r="MZ134" s="56"/>
      <c r="NA134" s="56"/>
      <c r="NB134" s="56"/>
      <c r="NC134" s="56"/>
      <c r="ND134" s="56"/>
      <c r="NE134" s="56"/>
      <c r="NF134" s="56"/>
      <c r="NG134" s="56"/>
      <c r="NH134" s="56"/>
      <c r="NI134" s="56"/>
      <c r="NJ134" s="56"/>
      <c r="NK134" s="56"/>
      <c r="NL134" s="56"/>
      <c r="NM134" s="56"/>
      <c r="NN134" s="56"/>
      <c r="NO134" s="56"/>
      <c r="NP134" s="56"/>
      <c r="NQ134" s="56"/>
      <c r="NR134" s="56"/>
      <c r="NS134" s="56"/>
      <c r="NT134" s="56"/>
      <c r="NU134" s="56"/>
      <c r="NV134" s="56"/>
      <c r="NW134" s="56"/>
      <c r="NX134" s="56"/>
      <c r="NY134" s="56"/>
      <c r="NZ134" s="56"/>
      <c r="OA134" s="56"/>
      <c r="OB134" s="56"/>
      <c r="OC134" s="56"/>
      <c r="OD134" s="56"/>
      <c r="OE134" s="56"/>
      <c r="OF134" s="56"/>
      <c r="OG134" s="56"/>
      <c r="OH134" s="56"/>
      <c r="OI134" s="56"/>
      <c r="OJ134" s="56"/>
      <c r="OK134" s="56"/>
      <c r="OL134" s="56"/>
      <c r="OM134" s="56"/>
      <c r="ON134" s="56"/>
      <c r="OO134" s="56"/>
      <c r="OP134" s="56"/>
      <c r="OQ134" s="56"/>
      <c r="OR134" s="56"/>
      <c r="OS134" s="56"/>
      <c r="OT134" s="56"/>
      <c r="OU134" s="56"/>
      <c r="OV134" s="56"/>
      <c r="OW134" s="56"/>
      <c r="OX134" s="56"/>
      <c r="OY134" s="56"/>
      <c r="OZ134" s="56"/>
      <c r="PA134" s="56"/>
    </row>
    <row r="135" spans="1:417" s="116" customFormat="1" ht="40.5" hidden="1" customHeight="1">
      <c r="A135" s="56"/>
      <c r="B135" s="310">
        <v>155</v>
      </c>
      <c r="C135" s="310">
        <v>52</v>
      </c>
      <c r="D135" s="318" t="s">
        <v>146</v>
      </c>
      <c r="E135" s="325" t="s">
        <v>5</v>
      </c>
      <c r="F135" s="318" t="s">
        <v>147</v>
      </c>
      <c r="G135" s="328" t="s">
        <v>5</v>
      </c>
      <c r="H135" s="325"/>
      <c r="I135" s="126" t="s">
        <v>147</v>
      </c>
      <c r="J135" s="126" t="s">
        <v>1071</v>
      </c>
      <c r="K135" s="123"/>
      <c r="L135" s="183" t="s">
        <v>661</v>
      </c>
      <c r="M135" s="123" t="s">
        <v>501</v>
      </c>
      <c r="N135" s="51" t="s">
        <v>377</v>
      </c>
      <c r="O135" s="56" t="s">
        <v>350</v>
      </c>
      <c r="P135" s="340" t="s">
        <v>205</v>
      </c>
      <c r="Q135" s="310"/>
      <c r="R135" s="120"/>
      <c r="S135" s="120"/>
      <c r="T135" s="120"/>
      <c r="U135" s="120"/>
      <c r="V135" s="120" t="s">
        <v>205</v>
      </c>
      <c r="W135" s="120"/>
      <c r="X135" s="120"/>
      <c r="Y135" s="120"/>
      <c r="Z135" s="120"/>
      <c r="AA135" s="120"/>
      <c r="AB135" s="120"/>
      <c r="AC135" s="119">
        <f t="shared" si="185"/>
        <v>1</v>
      </c>
      <c r="AD135" s="229"/>
      <c r="AE135" s="229"/>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70"/>
      <c r="BU135" s="70"/>
      <c r="BV135" s="69"/>
      <c r="BW135" s="72"/>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179"/>
      <c r="DD135" s="180"/>
      <c r="DE135" s="179"/>
      <c r="DF135" s="180"/>
      <c r="DG135" s="179"/>
      <c r="DH135" s="180"/>
      <c r="DI135" s="179"/>
      <c r="DJ135" s="180" t="e">
        <f>DI135/(DC135+DE135+DG135+DI135)</f>
        <v>#DIV/0!</v>
      </c>
      <c r="DK135" s="181" t="e">
        <f>(((DC135*2)+(DE135*1)+(DG135*0)))/(DC135+DE135+DG135)</f>
        <v>#DIV/0!</v>
      </c>
      <c r="DL135" s="184" t="e">
        <f>IF(DJ135&gt;=50%,"KĐG",IF(DK135&gt;=1.6,"Đạt mục tiêu",IF(DK135&gt;=1,"Cần cố gắng","Chưa đạt")))</f>
        <v>#DIV/0!</v>
      </c>
      <c r="DM135" s="70"/>
      <c r="DN135" s="70"/>
      <c r="DO135" s="70"/>
      <c r="DP135" s="70"/>
      <c r="DQ135" s="178">
        <v>2</v>
      </c>
      <c r="DR135" s="178">
        <v>2</v>
      </c>
      <c r="DS135" s="178">
        <v>2</v>
      </c>
      <c r="DT135" s="178">
        <v>2</v>
      </c>
      <c r="DU135" s="178">
        <v>2</v>
      </c>
      <c r="DV135" s="178">
        <v>2</v>
      </c>
      <c r="DW135" s="178">
        <v>2</v>
      </c>
      <c r="DX135" s="178">
        <v>2</v>
      </c>
      <c r="DY135" s="178">
        <v>2</v>
      </c>
      <c r="DZ135" s="178">
        <v>2</v>
      </c>
      <c r="EA135" s="178">
        <v>2</v>
      </c>
      <c r="EB135" s="178">
        <v>2</v>
      </c>
      <c r="EC135" s="178">
        <v>2</v>
      </c>
      <c r="ED135" s="178">
        <v>2</v>
      </c>
      <c r="EE135" s="178">
        <v>2</v>
      </c>
      <c r="EF135" s="178">
        <v>2</v>
      </c>
      <c r="EG135" s="178">
        <v>2</v>
      </c>
      <c r="EH135" s="178">
        <v>2</v>
      </c>
      <c r="EI135" s="178">
        <v>2</v>
      </c>
      <c r="EJ135" s="178">
        <v>2</v>
      </c>
      <c r="EK135" s="178">
        <v>2</v>
      </c>
      <c r="EL135" s="178">
        <v>2</v>
      </c>
      <c r="EM135" s="178">
        <v>2</v>
      </c>
      <c r="EN135" s="178">
        <v>2</v>
      </c>
      <c r="EO135" s="178">
        <v>2</v>
      </c>
      <c r="EP135" s="178">
        <v>2</v>
      </c>
      <c r="EQ135" s="178">
        <v>2</v>
      </c>
      <c r="ER135" s="178">
        <v>2</v>
      </c>
      <c r="ES135" s="178">
        <v>2</v>
      </c>
      <c r="ET135" s="178">
        <v>2</v>
      </c>
      <c r="EU135" s="178">
        <v>2</v>
      </c>
      <c r="EV135" s="56"/>
      <c r="EW135" s="56"/>
      <c r="EX135" s="56"/>
      <c r="EY135" s="56"/>
      <c r="EZ135" s="56"/>
      <c r="FA135" s="56"/>
      <c r="FB135" s="56"/>
      <c r="FC135" s="56"/>
      <c r="FD135" s="56"/>
      <c r="FE135" s="56"/>
      <c r="FF135" s="70"/>
      <c r="FG135" s="70"/>
      <c r="FH135" s="70"/>
      <c r="FI135" s="70"/>
      <c r="FJ135" s="70"/>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70"/>
      <c r="HA135" s="70"/>
      <c r="HB135" s="70"/>
      <c r="HC135" s="70"/>
      <c r="HD135" s="70"/>
      <c r="HE135" s="56">
        <v>2</v>
      </c>
      <c r="HF135" s="56">
        <v>2</v>
      </c>
      <c r="HG135" s="56">
        <v>2</v>
      </c>
      <c r="HH135" s="56">
        <v>2</v>
      </c>
      <c r="HI135" s="56">
        <v>2</v>
      </c>
      <c r="HJ135" s="56">
        <v>2</v>
      </c>
      <c r="HK135" s="56">
        <v>2</v>
      </c>
      <c r="HL135" s="56">
        <v>2</v>
      </c>
      <c r="HM135" s="56">
        <v>2</v>
      </c>
      <c r="HN135" s="56">
        <v>2</v>
      </c>
      <c r="HO135" s="56">
        <v>2</v>
      </c>
      <c r="HP135" s="56">
        <v>2</v>
      </c>
      <c r="HQ135" s="56">
        <v>2</v>
      </c>
      <c r="HR135" s="56">
        <v>2</v>
      </c>
      <c r="HS135" s="56">
        <v>2</v>
      </c>
      <c r="HT135" s="56">
        <v>2</v>
      </c>
      <c r="HU135" s="56">
        <v>2</v>
      </c>
      <c r="HV135" s="56">
        <v>2</v>
      </c>
      <c r="HW135" s="56">
        <v>2</v>
      </c>
      <c r="HX135" s="56"/>
      <c r="HY135" s="56"/>
      <c r="HZ135" s="56"/>
      <c r="IA135" s="56"/>
      <c r="IB135" s="56"/>
      <c r="IC135" s="56"/>
      <c r="ID135" s="56">
        <v>2</v>
      </c>
      <c r="IE135" s="56">
        <v>2</v>
      </c>
      <c r="IF135" s="56">
        <v>2</v>
      </c>
      <c r="IG135" s="56">
        <v>2</v>
      </c>
      <c r="IH135" s="56">
        <v>2</v>
      </c>
      <c r="II135" s="179">
        <f>COUNTIF(HE135:IH135,"2")</f>
        <v>24</v>
      </c>
      <c r="IJ135" s="180">
        <f>II135/(II135+IK135+IM135+IO135)</f>
        <v>1</v>
      </c>
      <c r="IK135" s="179">
        <f>COUNTIF(HE135:IH135,"1")</f>
        <v>0</v>
      </c>
      <c r="IL135" s="180">
        <f>IK135/(II135+IK135+IM135+IO135)</f>
        <v>0</v>
      </c>
      <c r="IM135" s="179">
        <f>COUNTIF(HE135:IH135,"0")</f>
        <v>0</v>
      </c>
      <c r="IN135" s="180">
        <f>IM135/(II135+IK135+IM135+IO135)</f>
        <v>0</v>
      </c>
      <c r="IO135" s="179">
        <f>COUNTIF(GP135:IH135,"KĐG")</f>
        <v>0</v>
      </c>
      <c r="IP135" s="180">
        <f>IO135/(II135+IK135+IM135+IO135)</f>
        <v>0</v>
      </c>
      <c r="IQ135" s="181">
        <f>(((II135*2)+(IK135*1)+(IM135*0)))/(II135+IK135+IM135)</f>
        <v>2</v>
      </c>
      <c r="IR135" s="185" t="str">
        <f>IF(IP135&gt;=50%,"KĐG",IF(IQ135&gt;=1.6,"Đạt mục tiêu",IF(IQ135&gt;=1,"Cần cố gắng","Chưa đạt")))</f>
        <v>Đạt mục tiêu</v>
      </c>
      <c r="IS135" s="185"/>
      <c r="IT135" s="70"/>
      <c r="IU135" s="70"/>
      <c r="IV135" s="70"/>
      <c r="IW135" s="70"/>
      <c r="IX135" s="56"/>
      <c r="IY135" s="56"/>
      <c r="IZ135" s="56"/>
      <c r="JA135" s="56"/>
      <c r="JB135" s="56"/>
      <c r="JC135" s="56"/>
      <c r="JD135" s="56"/>
      <c r="JE135" s="56"/>
      <c r="JF135" s="56"/>
      <c r="JG135" s="56"/>
      <c r="JH135" s="56"/>
      <c r="JI135" s="56"/>
      <c r="JJ135" s="56"/>
      <c r="JK135" s="56"/>
      <c r="JL135" s="56"/>
      <c r="JM135" s="56"/>
      <c r="JN135" s="56"/>
      <c r="JO135" s="56"/>
      <c r="JP135" s="56"/>
      <c r="JQ135" s="56"/>
      <c r="JR135" s="56"/>
      <c r="JS135" s="56"/>
      <c r="JT135" s="56"/>
      <c r="JU135" s="56"/>
      <c r="JV135" s="56"/>
      <c r="JW135" s="56"/>
      <c r="JX135" s="56"/>
      <c r="JY135" s="56"/>
      <c r="JZ135" s="56"/>
      <c r="KA135" s="56"/>
      <c r="KB135" s="56"/>
      <c r="KC135" s="56"/>
      <c r="KD135" s="56"/>
      <c r="KE135" s="56"/>
      <c r="KF135" s="56"/>
      <c r="KG135" s="56"/>
      <c r="KH135" s="56"/>
      <c r="KI135" s="56"/>
      <c r="KJ135" s="56"/>
      <c r="KK135" s="56"/>
      <c r="KL135" s="56"/>
      <c r="KM135" s="56"/>
      <c r="KN135" s="56"/>
      <c r="KO135" s="56"/>
      <c r="KP135" s="56"/>
      <c r="KQ135" s="56"/>
      <c r="KR135" s="56"/>
      <c r="KS135" s="56"/>
      <c r="KT135" s="56"/>
      <c r="KU135" s="56"/>
      <c r="KV135" s="56"/>
      <c r="KW135" s="56"/>
      <c r="KX135" s="56"/>
      <c r="KY135" s="56"/>
      <c r="KZ135" s="56"/>
      <c r="LA135" s="56"/>
      <c r="LB135" s="56"/>
      <c r="LC135" s="56"/>
      <c r="LD135" s="56"/>
      <c r="LE135" s="56"/>
      <c r="LF135" s="56"/>
      <c r="LG135" s="56"/>
      <c r="LH135" s="56"/>
      <c r="LI135" s="56"/>
      <c r="LJ135" s="56"/>
      <c r="LK135" s="56"/>
      <c r="LL135" s="56"/>
      <c r="LM135" s="56"/>
      <c r="LN135" s="56"/>
      <c r="LO135" s="56"/>
      <c r="LP135" s="56"/>
      <c r="LQ135" s="56"/>
      <c r="LR135" s="56"/>
      <c r="LS135" s="56"/>
      <c r="LT135" s="56"/>
      <c r="LU135" s="56"/>
      <c r="LV135" s="56"/>
      <c r="LW135" s="56"/>
      <c r="LX135" s="56"/>
      <c r="LY135" s="56"/>
      <c r="LZ135" s="56"/>
      <c r="MA135" s="56"/>
      <c r="MB135" s="56"/>
      <c r="MC135" s="56"/>
      <c r="MD135" s="56"/>
      <c r="ME135" s="56"/>
      <c r="MF135" s="56"/>
      <c r="MG135" s="56"/>
      <c r="MH135" s="56"/>
      <c r="MI135" s="56"/>
      <c r="MJ135" s="56"/>
      <c r="MK135" s="56"/>
      <c r="ML135" s="56"/>
      <c r="MM135" s="56"/>
      <c r="MN135" s="56"/>
      <c r="MO135" s="56"/>
      <c r="MP135" s="56"/>
      <c r="MQ135" s="56"/>
      <c r="MR135" s="56"/>
      <c r="MS135" s="56"/>
      <c r="MT135" s="56"/>
      <c r="MU135" s="56"/>
      <c r="MV135" s="56"/>
      <c r="MW135" s="56"/>
      <c r="MX135" s="56"/>
      <c r="MY135" s="56"/>
      <c r="MZ135" s="56"/>
      <c r="NA135" s="56"/>
      <c r="NB135" s="56"/>
      <c r="NC135" s="56"/>
      <c r="ND135" s="56"/>
      <c r="NE135" s="56"/>
      <c r="NF135" s="56"/>
      <c r="NG135" s="56"/>
      <c r="NH135" s="56"/>
      <c r="NI135" s="56"/>
      <c r="NJ135" s="56"/>
      <c r="NK135" s="56"/>
      <c r="NL135" s="56"/>
      <c r="NM135" s="56"/>
      <c r="NN135" s="56"/>
      <c r="NO135" s="56"/>
      <c r="NP135" s="56"/>
      <c r="NQ135" s="56"/>
      <c r="NR135" s="56"/>
      <c r="NS135" s="56"/>
      <c r="NT135" s="56"/>
      <c r="NU135" s="56"/>
      <c r="NV135" s="56"/>
      <c r="NW135" s="56"/>
      <c r="NX135" s="56"/>
      <c r="NY135" s="56"/>
      <c r="NZ135" s="56"/>
      <c r="OA135" s="56"/>
      <c r="OB135" s="56"/>
      <c r="OC135" s="56"/>
      <c r="OD135" s="56"/>
      <c r="OE135" s="56"/>
      <c r="OF135" s="56"/>
      <c r="OG135" s="56"/>
      <c r="OH135" s="56"/>
      <c r="OI135" s="56"/>
      <c r="OJ135" s="56"/>
      <c r="OK135" s="56"/>
      <c r="OL135" s="56"/>
      <c r="OM135" s="56"/>
      <c r="ON135" s="56"/>
      <c r="OO135" s="56"/>
      <c r="OP135" s="56"/>
      <c r="OQ135" s="56"/>
      <c r="OR135" s="56"/>
      <c r="OS135" s="56"/>
      <c r="OT135" s="56"/>
      <c r="OU135" s="56"/>
      <c r="OV135" s="56"/>
      <c r="OW135" s="56"/>
      <c r="OX135" s="56"/>
      <c r="OY135" s="56"/>
      <c r="OZ135" s="56"/>
      <c r="PA135" s="56"/>
    </row>
    <row r="136" spans="1:417" s="116" customFormat="1" ht="31.5" hidden="1" customHeight="1">
      <c r="A136" s="56"/>
      <c r="B136" s="310"/>
      <c r="C136" s="310"/>
      <c r="D136" s="318"/>
      <c r="E136" s="325"/>
      <c r="F136" s="318"/>
      <c r="G136" s="328"/>
      <c r="H136" s="325"/>
      <c r="I136" s="126" t="s">
        <v>147</v>
      </c>
      <c r="J136" s="126" t="s">
        <v>1022</v>
      </c>
      <c r="K136" s="123"/>
      <c r="L136" s="183" t="s">
        <v>661</v>
      </c>
      <c r="M136" s="123" t="s">
        <v>501</v>
      </c>
      <c r="N136" s="51" t="s">
        <v>377</v>
      </c>
      <c r="O136" s="56" t="s">
        <v>350</v>
      </c>
      <c r="P136" s="357"/>
      <c r="Q136" s="310"/>
      <c r="R136" s="120"/>
      <c r="S136" s="120"/>
      <c r="T136" s="120"/>
      <c r="U136" s="120"/>
      <c r="V136" s="120"/>
      <c r="W136" s="120"/>
      <c r="X136" s="120" t="s">
        <v>205</v>
      </c>
      <c r="Y136" s="120"/>
      <c r="Z136" s="120"/>
      <c r="AA136" s="120"/>
      <c r="AB136" s="120"/>
      <c r="AC136" s="119">
        <f t="shared" si="185"/>
        <v>1</v>
      </c>
      <c r="AD136" s="229"/>
      <c r="AE136" s="229"/>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70"/>
      <c r="BU136" s="70"/>
      <c r="BV136" s="70"/>
      <c r="BW136" s="70"/>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70"/>
      <c r="DN136" s="70"/>
      <c r="DO136" s="70"/>
      <c r="DP136" s="70"/>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72" t="s">
        <v>555</v>
      </c>
      <c r="FG136" s="72" t="s">
        <v>555</v>
      </c>
      <c r="FH136" s="72" t="s">
        <v>555</v>
      </c>
      <c r="FI136" s="72" t="s">
        <v>555</v>
      </c>
      <c r="FJ136" s="72" t="s">
        <v>555</v>
      </c>
      <c r="FK136" s="70" t="s">
        <v>464</v>
      </c>
      <c r="FL136" s="70" t="s">
        <v>1025</v>
      </c>
      <c r="FM136" s="70" t="s">
        <v>464</v>
      </c>
      <c r="FN136" s="70" t="s">
        <v>464</v>
      </c>
      <c r="FO136" s="70" t="s">
        <v>464</v>
      </c>
      <c r="FP136" s="70" t="s">
        <v>464</v>
      </c>
      <c r="FQ136" s="70" t="s">
        <v>464</v>
      </c>
      <c r="FR136" s="70" t="s">
        <v>464</v>
      </c>
      <c r="FS136" s="70" t="s">
        <v>464</v>
      </c>
      <c r="FT136" s="70" t="s">
        <v>464</v>
      </c>
      <c r="FU136" s="70" t="s">
        <v>464</v>
      </c>
      <c r="FV136" s="70" t="s">
        <v>464</v>
      </c>
      <c r="FW136" s="70" t="s">
        <v>464</v>
      </c>
      <c r="FX136" s="70" t="s">
        <v>464</v>
      </c>
      <c r="FY136" s="70" t="s">
        <v>464</v>
      </c>
      <c r="FZ136" s="70" t="s">
        <v>464</v>
      </c>
      <c r="GA136" s="70" t="s">
        <v>464</v>
      </c>
      <c r="GB136" s="70" t="s">
        <v>464</v>
      </c>
      <c r="GC136" s="70" t="s">
        <v>464</v>
      </c>
      <c r="GD136" s="70" t="s">
        <v>1025</v>
      </c>
      <c r="GE136" s="70" t="s">
        <v>464</v>
      </c>
      <c r="GF136" s="70" t="s">
        <v>464</v>
      </c>
      <c r="GG136" s="70" t="s">
        <v>464</v>
      </c>
      <c r="GH136" s="70" t="s">
        <v>464</v>
      </c>
      <c r="GI136" s="70" t="s">
        <v>464</v>
      </c>
      <c r="GJ136" s="70" t="s">
        <v>464</v>
      </c>
      <c r="GK136" s="70" t="s">
        <v>464</v>
      </c>
      <c r="GL136" s="70" t="s">
        <v>464</v>
      </c>
      <c r="GM136" s="70" t="s">
        <v>464</v>
      </c>
      <c r="GN136" s="70" t="s">
        <v>1025</v>
      </c>
      <c r="GO136" s="70" t="s">
        <v>464</v>
      </c>
      <c r="GP136" s="179">
        <f>COUNTIF(FA136:GO136,"2")</f>
        <v>28</v>
      </c>
      <c r="GQ136" s="180">
        <f t="shared" ref="GQ136" si="186">GP136/(GP136+GR136+GT136+GV136)</f>
        <v>0.90322580645161288</v>
      </c>
      <c r="GR136" s="179">
        <f>COUNTIF(FA136:GO136,"1")</f>
        <v>3</v>
      </c>
      <c r="GS136" s="180">
        <f t="shared" ref="GS136" si="187">GR136/(GP136+GR136+GT136+GV136)</f>
        <v>9.6774193548387094E-2</v>
      </c>
      <c r="GT136" s="179">
        <f>COUNTIF(FA136:GO136,"0")</f>
        <v>0</v>
      </c>
      <c r="GU136" s="180">
        <f t="shared" ref="GU136" si="188">GT136/(GP136+GR136+GT136+GV136)</f>
        <v>0</v>
      </c>
      <c r="GV136" s="179">
        <f>COUNTIF(FA136:GO136,"KĐG")</f>
        <v>0</v>
      </c>
      <c r="GW136" s="180">
        <f t="shared" ref="GW136" si="189">GV136/(GP136+GR136+GT136+GV136)</f>
        <v>0</v>
      </c>
      <c r="GX136" s="181">
        <f t="shared" ref="GX136" si="190">(((GP136*2)+(GR136*1)+(GT136*0)))/(GP136+GR136+GT136)</f>
        <v>1.903225806451613</v>
      </c>
      <c r="GY136" s="182" t="str">
        <f t="shared" ref="GY136" si="191">IF(GW136&gt;=50%,"KĐG",IF(GX136&gt;=1.6,"Đạt mục tiêu",IF(GX136&gt;=1,"Cần cố gắng","Chưa đạt")))</f>
        <v>Đạt mục tiêu</v>
      </c>
      <c r="GZ136" s="70"/>
      <c r="HA136" s="70"/>
      <c r="HB136" s="70"/>
      <c r="HC136" s="70"/>
      <c r="HD136" s="70"/>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179"/>
      <c r="IJ136" s="180"/>
      <c r="IK136" s="179"/>
      <c r="IL136" s="180"/>
      <c r="IM136" s="179"/>
      <c r="IN136" s="180"/>
      <c r="IO136" s="179"/>
      <c r="IP136" s="180"/>
      <c r="IQ136" s="181"/>
      <c r="IR136" s="185"/>
      <c r="IS136" s="185"/>
      <c r="IT136" s="70"/>
      <c r="IU136" s="70"/>
      <c r="IV136" s="70"/>
      <c r="IW136" s="70"/>
      <c r="IX136" s="56"/>
      <c r="IY136" s="56"/>
      <c r="IZ136" s="56"/>
      <c r="JA136" s="56"/>
      <c r="JB136" s="56"/>
      <c r="JC136" s="56"/>
      <c r="JD136" s="56"/>
      <c r="JE136" s="56"/>
      <c r="JF136" s="56"/>
      <c r="JG136" s="56"/>
      <c r="JH136" s="56"/>
      <c r="JI136" s="56"/>
      <c r="JJ136" s="56"/>
      <c r="JK136" s="56"/>
      <c r="JL136" s="56"/>
      <c r="JM136" s="56"/>
      <c r="JN136" s="56"/>
      <c r="JO136" s="56"/>
      <c r="JP136" s="56"/>
      <c r="JQ136" s="56"/>
      <c r="JR136" s="56"/>
      <c r="JS136" s="56"/>
      <c r="JT136" s="56"/>
      <c r="JU136" s="56"/>
      <c r="JV136" s="56"/>
      <c r="JW136" s="56"/>
      <c r="JX136" s="56"/>
      <c r="JY136" s="56"/>
      <c r="JZ136" s="56"/>
      <c r="KA136" s="56"/>
      <c r="KB136" s="56"/>
      <c r="KC136" s="56"/>
      <c r="KD136" s="56"/>
      <c r="KE136" s="56"/>
      <c r="KF136" s="56"/>
      <c r="KG136" s="56"/>
      <c r="KH136" s="56"/>
      <c r="KI136" s="56"/>
      <c r="KJ136" s="56"/>
      <c r="KK136" s="56"/>
      <c r="KL136" s="56"/>
      <c r="KM136" s="56"/>
      <c r="KN136" s="56"/>
      <c r="KO136" s="56"/>
      <c r="KP136" s="56"/>
      <c r="KQ136" s="56"/>
      <c r="KR136" s="56"/>
      <c r="KS136" s="56"/>
      <c r="KT136" s="56"/>
      <c r="KU136" s="56"/>
      <c r="KV136" s="56"/>
      <c r="KW136" s="56"/>
      <c r="KX136" s="56"/>
      <c r="KY136" s="56"/>
      <c r="KZ136" s="56"/>
      <c r="LA136" s="56"/>
      <c r="LB136" s="56"/>
      <c r="LC136" s="56"/>
      <c r="LD136" s="56"/>
      <c r="LE136" s="56"/>
      <c r="LF136" s="56"/>
      <c r="LG136" s="56"/>
      <c r="LH136" s="56"/>
      <c r="LI136" s="56"/>
      <c r="LJ136" s="56"/>
      <c r="LK136" s="56"/>
      <c r="LL136" s="56"/>
      <c r="LM136" s="56"/>
      <c r="LN136" s="56"/>
      <c r="LO136" s="56"/>
      <c r="LP136" s="56"/>
      <c r="LQ136" s="56"/>
      <c r="LR136" s="56"/>
      <c r="LS136" s="56"/>
      <c r="LT136" s="56"/>
      <c r="LU136" s="56"/>
      <c r="LV136" s="56"/>
      <c r="LW136" s="56"/>
      <c r="LX136" s="56"/>
      <c r="LY136" s="56"/>
      <c r="LZ136" s="56"/>
      <c r="MA136" s="56"/>
      <c r="MB136" s="56"/>
      <c r="MC136" s="56"/>
      <c r="MD136" s="56"/>
      <c r="ME136" s="56"/>
      <c r="MF136" s="56"/>
      <c r="MG136" s="56"/>
      <c r="MH136" s="56"/>
      <c r="MI136" s="56"/>
      <c r="MJ136" s="56"/>
      <c r="MK136" s="56"/>
      <c r="ML136" s="56"/>
      <c r="MM136" s="56"/>
      <c r="MN136" s="56"/>
      <c r="MO136" s="56"/>
      <c r="MP136" s="56"/>
      <c r="MQ136" s="56"/>
      <c r="MR136" s="56"/>
      <c r="MS136" s="56"/>
      <c r="MT136" s="56"/>
      <c r="MU136" s="56"/>
      <c r="MV136" s="56"/>
      <c r="MW136" s="56"/>
      <c r="MX136" s="56"/>
      <c r="MY136" s="56"/>
      <c r="MZ136" s="56"/>
      <c r="NA136" s="56"/>
      <c r="NB136" s="56"/>
      <c r="NC136" s="56"/>
      <c r="ND136" s="56"/>
      <c r="NE136" s="56"/>
      <c r="NF136" s="56"/>
      <c r="NG136" s="56"/>
      <c r="NH136" s="56"/>
      <c r="NI136" s="56"/>
      <c r="NJ136" s="56"/>
      <c r="NK136" s="56"/>
      <c r="NL136" s="56"/>
      <c r="NM136" s="56"/>
      <c r="NN136" s="56"/>
      <c r="NO136" s="56"/>
      <c r="NP136" s="56"/>
      <c r="NQ136" s="56"/>
      <c r="NR136" s="56"/>
      <c r="NS136" s="56"/>
      <c r="NT136" s="56"/>
      <c r="NU136" s="56"/>
      <c r="NV136" s="56"/>
      <c r="NW136" s="56"/>
      <c r="NX136" s="56"/>
      <c r="NY136" s="56"/>
      <c r="NZ136" s="56"/>
      <c r="OA136" s="56"/>
      <c r="OB136" s="56"/>
      <c r="OC136" s="56"/>
      <c r="OD136" s="56"/>
      <c r="OE136" s="56"/>
      <c r="OF136" s="56"/>
      <c r="OG136" s="56"/>
      <c r="OH136" s="56"/>
      <c r="OI136" s="56"/>
      <c r="OJ136" s="56"/>
      <c r="OK136" s="56"/>
      <c r="OL136" s="56"/>
      <c r="OM136" s="56"/>
      <c r="ON136" s="56"/>
      <c r="OO136" s="56"/>
      <c r="OP136" s="56"/>
      <c r="OQ136" s="56"/>
      <c r="OR136" s="56"/>
      <c r="OS136" s="56"/>
      <c r="OT136" s="56"/>
      <c r="OU136" s="56"/>
      <c r="OV136" s="56"/>
      <c r="OW136" s="56"/>
      <c r="OX136" s="56"/>
      <c r="OY136" s="56"/>
      <c r="OZ136" s="56"/>
      <c r="PA136" s="56"/>
    </row>
    <row r="137" spans="1:417" s="116" customFormat="1" ht="31.5" hidden="1" customHeight="1">
      <c r="A137" s="56"/>
      <c r="B137" s="310"/>
      <c r="C137" s="310"/>
      <c r="D137" s="318"/>
      <c r="E137" s="325"/>
      <c r="F137" s="318"/>
      <c r="G137" s="328"/>
      <c r="H137" s="325"/>
      <c r="I137" s="126" t="s">
        <v>147</v>
      </c>
      <c r="J137" s="126" t="s">
        <v>1126</v>
      </c>
      <c r="K137" s="123"/>
      <c r="L137" s="183" t="s">
        <v>661</v>
      </c>
      <c r="M137" s="123" t="s">
        <v>501</v>
      </c>
      <c r="N137" s="51" t="s">
        <v>377</v>
      </c>
      <c r="O137" s="56" t="s">
        <v>350</v>
      </c>
      <c r="P137" s="341"/>
      <c r="Q137" s="310"/>
      <c r="R137" s="120"/>
      <c r="S137" s="120"/>
      <c r="T137" s="120"/>
      <c r="U137" s="120"/>
      <c r="V137" s="120"/>
      <c r="W137" s="120"/>
      <c r="X137" s="120"/>
      <c r="Y137" s="120" t="s">
        <v>205</v>
      </c>
      <c r="Z137" s="120"/>
      <c r="AA137" s="120"/>
      <c r="AB137" s="120"/>
      <c r="AC137" s="119">
        <f t="shared" si="185"/>
        <v>1</v>
      </c>
      <c r="AD137" s="229"/>
      <c r="AE137" s="229"/>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70"/>
      <c r="BU137" s="70"/>
      <c r="BV137" s="70"/>
      <c r="BW137" s="70"/>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70"/>
      <c r="DN137" s="70"/>
      <c r="DO137" s="70"/>
      <c r="DP137" s="70"/>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70"/>
      <c r="FG137" s="70"/>
      <c r="FH137" s="70"/>
      <c r="FI137" s="70"/>
      <c r="FJ137" s="70"/>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70"/>
      <c r="HA137" s="72" t="s">
        <v>662</v>
      </c>
      <c r="HB137" s="70"/>
      <c r="HC137" s="70"/>
      <c r="HD137" s="70"/>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179"/>
      <c r="IJ137" s="180"/>
      <c r="IK137" s="179"/>
      <c r="IL137" s="180"/>
      <c r="IM137" s="179"/>
      <c r="IN137" s="180"/>
      <c r="IO137" s="179"/>
      <c r="IP137" s="180"/>
      <c r="IQ137" s="181"/>
      <c r="IR137" s="185"/>
      <c r="IS137" s="185"/>
      <c r="IT137" s="70"/>
      <c r="IU137" s="70"/>
      <c r="IV137" s="70"/>
      <c r="IW137" s="70"/>
      <c r="IX137" s="56"/>
      <c r="IY137" s="56"/>
      <c r="IZ137" s="56"/>
      <c r="JA137" s="56"/>
      <c r="JB137" s="56"/>
      <c r="JC137" s="56"/>
      <c r="JD137" s="56"/>
      <c r="JE137" s="56"/>
      <c r="JF137" s="56"/>
      <c r="JG137" s="56"/>
      <c r="JH137" s="56"/>
      <c r="JI137" s="56"/>
      <c r="JJ137" s="56"/>
      <c r="JK137" s="56"/>
      <c r="JL137" s="56"/>
      <c r="JM137" s="56"/>
      <c r="JN137" s="56"/>
      <c r="JO137" s="56"/>
      <c r="JP137" s="56"/>
      <c r="JQ137" s="56"/>
      <c r="JR137" s="56"/>
      <c r="JS137" s="56"/>
      <c r="JT137" s="56"/>
      <c r="JU137" s="56"/>
      <c r="JV137" s="56"/>
      <c r="JW137" s="56"/>
      <c r="JX137" s="56"/>
      <c r="JY137" s="56"/>
      <c r="JZ137" s="56"/>
      <c r="KA137" s="56"/>
      <c r="KB137" s="56"/>
      <c r="KC137" s="56"/>
      <c r="KD137" s="56"/>
      <c r="KE137" s="56"/>
      <c r="KF137" s="56"/>
      <c r="KG137" s="56"/>
      <c r="KH137" s="56"/>
      <c r="KI137" s="56"/>
      <c r="KJ137" s="56"/>
      <c r="KK137" s="56"/>
      <c r="KL137" s="56"/>
      <c r="KM137" s="56"/>
      <c r="KN137" s="56"/>
      <c r="KO137" s="56"/>
      <c r="KP137" s="56"/>
      <c r="KQ137" s="56"/>
      <c r="KR137" s="56"/>
      <c r="KS137" s="56"/>
      <c r="KT137" s="56"/>
      <c r="KU137" s="56"/>
      <c r="KV137" s="56"/>
      <c r="KW137" s="56"/>
      <c r="KX137" s="56"/>
      <c r="KY137" s="56"/>
      <c r="KZ137" s="56"/>
      <c r="LA137" s="56"/>
      <c r="LB137" s="56"/>
      <c r="LC137" s="56"/>
      <c r="LD137" s="56"/>
      <c r="LE137" s="56"/>
      <c r="LF137" s="56"/>
      <c r="LG137" s="56"/>
      <c r="LH137" s="56"/>
      <c r="LI137" s="56"/>
      <c r="LJ137" s="56"/>
      <c r="LK137" s="56"/>
      <c r="LL137" s="56"/>
      <c r="LM137" s="56"/>
      <c r="LN137" s="56"/>
      <c r="LO137" s="56"/>
      <c r="LP137" s="56"/>
      <c r="LQ137" s="56"/>
      <c r="LR137" s="56"/>
      <c r="LS137" s="56"/>
      <c r="LT137" s="56"/>
      <c r="LU137" s="56"/>
      <c r="LV137" s="56"/>
      <c r="LW137" s="56"/>
      <c r="LX137" s="56"/>
      <c r="LY137" s="56"/>
      <c r="LZ137" s="56"/>
      <c r="MA137" s="56"/>
      <c r="MB137" s="56"/>
      <c r="MC137" s="56"/>
      <c r="MD137" s="56"/>
      <c r="ME137" s="56"/>
      <c r="MF137" s="56"/>
      <c r="MG137" s="56"/>
      <c r="MH137" s="56"/>
      <c r="MI137" s="56"/>
      <c r="MJ137" s="56"/>
      <c r="MK137" s="56"/>
      <c r="ML137" s="56"/>
      <c r="MM137" s="56"/>
      <c r="MN137" s="56"/>
      <c r="MO137" s="56"/>
      <c r="MP137" s="56"/>
      <c r="MQ137" s="56"/>
      <c r="MR137" s="56"/>
      <c r="MS137" s="56"/>
      <c r="MT137" s="56"/>
      <c r="MU137" s="56"/>
      <c r="MV137" s="56"/>
      <c r="MW137" s="56"/>
      <c r="MX137" s="56"/>
      <c r="MY137" s="56"/>
      <c r="MZ137" s="56"/>
      <c r="NA137" s="56"/>
      <c r="NB137" s="56"/>
      <c r="NC137" s="56"/>
      <c r="ND137" s="56"/>
      <c r="NE137" s="56"/>
      <c r="NF137" s="56"/>
      <c r="NG137" s="56"/>
      <c r="NH137" s="56"/>
      <c r="NI137" s="56"/>
      <c r="NJ137" s="56"/>
      <c r="NK137" s="56"/>
      <c r="NL137" s="56"/>
      <c r="NM137" s="56"/>
      <c r="NN137" s="56"/>
      <c r="NO137" s="56"/>
      <c r="NP137" s="56"/>
      <c r="NQ137" s="56"/>
      <c r="NR137" s="56"/>
      <c r="NS137" s="56"/>
      <c r="NT137" s="56"/>
      <c r="NU137" s="56"/>
      <c r="NV137" s="56"/>
      <c r="NW137" s="56"/>
      <c r="NX137" s="56"/>
      <c r="NY137" s="56"/>
      <c r="NZ137" s="56"/>
      <c r="OA137" s="56"/>
      <c r="OB137" s="56"/>
      <c r="OC137" s="56"/>
      <c r="OD137" s="56"/>
      <c r="OE137" s="56"/>
      <c r="OF137" s="56"/>
      <c r="OG137" s="56"/>
      <c r="OH137" s="56"/>
      <c r="OI137" s="56"/>
      <c r="OJ137" s="56"/>
      <c r="OK137" s="56"/>
      <c r="OL137" s="56"/>
      <c r="OM137" s="56"/>
      <c r="ON137" s="56"/>
      <c r="OO137" s="56"/>
      <c r="OP137" s="56"/>
      <c r="OQ137" s="56"/>
      <c r="OR137" s="56"/>
      <c r="OS137" s="56"/>
      <c r="OT137" s="56"/>
      <c r="OU137" s="56"/>
      <c r="OV137" s="56"/>
      <c r="OW137" s="56"/>
      <c r="OX137" s="56"/>
      <c r="OY137" s="56"/>
      <c r="OZ137" s="56"/>
      <c r="PA137" s="56"/>
    </row>
    <row r="138" spans="1:417" s="116" customFormat="1" ht="63" hidden="1" customHeight="1">
      <c r="A138" s="56"/>
      <c r="B138" s="56">
        <v>156</v>
      </c>
      <c r="C138" s="56">
        <v>53</v>
      </c>
      <c r="D138" s="126" t="s">
        <v>148</v>
      </c>
      <c r="E138" s="122" t="s">
        <v>5</v>
      </c>
      <c r="F138" s="126" t="s">
        <v>149</v>
      </c>
      <c r="G138" s="123" t="s">
        <v>5</v>
      </c>
      <c r="H138" s="122"/>
      <c r="I138" s="126" t="s">
        <v>149</v>
      </c>
      <c r="J138" s="126" t="s">
        <v>1072</v>
      </c>
      <c r="K138" s="123"/>
      <c r="L138" s="183" t="s">
        <v>661</v>
      </c>
      <c r="M138" s="123" t="s">
        <v>501</v>
      </c>
      <c r="N138" s="51" t="s">
        <v>377</v>
      </c>
      <c r="O138" s="56" t="s">
        <v>350</v>
      </c>
      <c r="P138" s="56" t="s">
        <v>205</v>
      </c>
      <c r="Q138" s="56"/>
      <c r="R138" s="120"/>
      <c r="S138" s="120"/>
      <c r="T138" s="120"/>
      <c r="U138" s="120" t="s">
        <v>205</v>
      </c>
      <c r="V138" s="120"/>
      <c r="W138" s="120"/>
      <c r="X138" s="120"/>
      <c r="Y138" s="120"/>
      <c r="Z138" s="120"/>
      <c r="AA138" s="120"/>
      <c r="AB138" s="120"/>
      <c r="AC138" s="119">
        <f t="shared" si="185"/>
        <v>1</v>
      </c>
      <c r="AD138" s="229"/>
      <c r="AE138" s="229"/>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72" t="s">
        <v>554</v>
      </c>
      <c r="BU138" s="70"/>
      <c r="BV138" s="70"/>
      <c r="BW138" s="70"/>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70"/>
      <c r="DN138" s="70"/>
      <c r="DO138" s="70"/>
      <c r="DP138" s="70"/>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70"/>
      <c r="FG138" s="70"/>
      <c r="FH138" s="70"/>
      <c r="FI138" s="70"/>
      <c r="FJ138" s="70"/>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70"/>
      <c r="HA138" s="70"/>
      <c r="HB138" s="70"/>
      <c r="HC138" s="70"/>
      <c r="HD138" s="70"/>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c r="IO138" s="56"/>
      <c r="IP138" s="56"/>
      <c r="IQ138" s="56"/>
      <c r="IR138" s="56"/>
      <c r="IS138" s="56"/>
      <c r="IT138" s="70"/>
      <c r="IU138" s="70"/>
      <c r="IV138" s="70"/>
      <c r="IW138" s="70"/>
      <c r="IX138" s="56"/>
      <c r="IY138" s="56"/>
      <c r="IZ138" s="56"/>
      <c r="JA138" s="56"/>
      <c r="JB138" s="56"/>
      <c r="JC138" s="56"/>
      <c r="JD138" s="56"/>
      <c r="JE138" s="56"/>
      <c r="JF138" s="56"/>
      <c r="JG138" s="56"/>
      <c r="JH138" s="56"/>
      <c r="JI138" s="56"/>
      <c r="JJ138" s="56"/>
      <c r="JK138" s="56"/>
      <c r="JL138" s="56"/>
      <c r="JM138" s="56"/>
      <c r="JN138" s="56"/>
      <c r="JO138" s="56"/>
      <c r="JP138" s="56"/>
      <c r="JQ138" s="56"/>
      <c r="JR138" s="56"/>
      <c r="JS138" s="56"/>
      <c r="JT138" s="56"/>
      <c r="JU138" s="56"/>
      <c r="JV138" s="56"/>
      <c r="JW138" s="56"/>
      <c r="JX138" s="56"/>
      <c r="JY138" s="56"/>
      <c r="JZ138" s="56"/>
      <c r="KA138" s="56"/>
      <c r="KB138" s="56"/>
      <c r="KC138" s="56"/>
      <c r="KD138" s="56"/>
      <c r="KE138" s="56"/>
      <c r="KF138" s="56"/>
      <c r="KG138" s="56"/>
      <c r="KH138" s="56"/>
      <c r="KI138" s="56"/>
      <c r="KJ138" s="56"/>
      <c r="KK138" s="56"/>
      <c r="KL138" s="56"/>
      <c r="KM138" s="56"/>
      <c r="KN138" s="56"/>
      <c r="KO138" s="56"/>
      <c r="KP138" s="56"/>
      <c r="KQ138" s="56"/>
      <c r="KR138" s="56"/>
      <c r="KS138" s="56"/>
      <c r="KT138" s="56"/>
      <c r="KU138" s="56"/>
      <c r="KV138" s="56"/>
      <c r="KW138" s="56"/>
      <c r="KX138" s="56"/>
      <c r="KY138" s="56"/>
      <c r="KZ138" s="56"/>
      <c r="LA138" s="56"/>
      <c r="LB138" s="56"/>
      <c r="LC138" s="56"/>
      <c r="LD138" s="56"/>
      <c r="LE138" s="56"/>
      <c r="LF138" s="56"/>
      <c r="LG138" s="56"/>
      <c r="LH138" s="56"/>
      <c r="LI138" s="56"/>
      <c r="LJ138" s="56"/>
      <c r="LK138" s="56"/>
      <c r="LL138" s="56"/>
      <c r="LM138" s="56"/>
      <c r="LN138" s="56"/>
      <c r="LO138" s="56"/>
      <c r="LP138" s="56"/>
      <c r="LQ138" s="56"/>
      <c r="LR138" s="56"/>
      <c r="LS138" s="56"/>
      <c r="LT138" s="56"/>
      <c r="LU138" s="56"/>
      <c r="LV138" s="56"/>
      <c r="LW138" s="56"/>
      <c r="LX138" s="56"/>
      <c r="LY138" s="56"/>
      <c r="LZ138" s="56"/>
      <c r="MA138" s="56"/>
      <c r="MB138" s="56"/>
      <c r="MC138" s="56"/>
      <c r="MD138" s="56"/>
      <c r="ME138" s="56"/>
      <c r="MF138" s="56"/>
      <c r="MG138" s="56"/>
      <c r="MH138" s="56"/>
      <c r="MI138" s="56"/>
      <c r="MJ138" s="56"/>
      <c r="MK138" s="56"/>
      <c r="ML138" s="56"/>
      <c r="MM138" s="56"/>
      <c r="MN138" s="56"/>
      <c r="MO138" s="56"/>
      <c r="MP138" s="56"/>
      <c r="MQ138" s="56"/>
      <c r="MR138" s="56"/>
      <c r="MS138" s="56"/>
      <c r="MT138" s="56"/>
      <c r="MU138" s="56"/>
      <c r="MV138" s="56"/>
      <c r="MW138" s="56"/>
      <c r="MX138" s="56"/>
      <c r="MY138" s="56"/>
      <c r="MZ138" s="56"/>
      <c r="NA138" s="56"/>
      <c r="NB138" s="56"/>
      <c r="NC138" s="56"/>
      <c r="ND138" s="56"/>
      <c r="NE138" s="56"/>
      <c r="NF138" s="56"/>
      <c r="NG138" s="56"/>
      <c r="NH138" s="56"/>
      <c r="NI138" s="56"/>
      <c r="NJ138" s="56"/>
      <c r="NK138" s="56"/>
      <c r="NL138" s="56"/>
      <c r="NM138" s="56"/>
      <c r="NN138" s="56"/>
      <c r="NO138" s="56"/>
      <c r="NP138" s="56"/>
      <c r="NQ138" s="56"/>
      <c r="NR138" s="56"/>
      <c r="NS138" s="56"/>
      <c r="NT138" s="56"/>
      <c r="NU138" s="56"/>
      <c r="NV138" s="56"/>
      <c r="NW138" s="56"/>
      <c r="NX138" s="56"/>
      <c r="NY138" s="56"/>
      <c r="NZ138" s="56"/>
      <c r="OA138" s="56"/>
      <c r="OB138" s="56"/>
      <c r="OC138" s="56"/>
      <c r="OD138" s="56"/>
      <c r="OE138" s="56"/>
      <c r="OF138" s="56"/>
      <c r="OG138" s="56"/>
      <c r="OH138" s="56"/>
      <c r="OI138" s="56"/>
      <c r="OJ138" s="56"/>
      <c r="OK138" s="56"/>
      <c r="OL138" s="56"/>
      <c r="OM138" s="56"/>
      <c r="ON138" s="56"/>
      <c r="OO138" s="56"/>
      <c r="OP138" s="56"/>
      <c r="OQ138" s="56"/>
      <c r="OR138" s="56"/>
      <c r="OS138" s="56"/>
      <c r="OT138" s="56"/>
      <c r="OU138" s="56"/>
      <c r="OV138" s="56"/>
      <c r="OW138" s="56"/>
      <c r="OX138" s="56"/>
      <c r="OY138" s="56"/>
      <c r="OZ138" s="56"/>
      <c r="PA138" s="56"/>
    </row>
    <row r="139" spans="1:417" s="116" customFormat="1" ht="63" hidden="1" customHeight="1">
      <c r="A139" s="56"/>
      <c r="B139" s="310">
        <v>157</v>
      </c>
      <c r="C139" s="310">
        <v>54</v>
      </c>
      <c r="D139" s="318" t="s">
        <v>150</v>
      </c>
      <c r="E139" s="325" t="s">
        <v>12</v>
      </c>
      <c r="F139" s="318" t="s">
        <v>151</v>
      </c>
      <c r="G139" s="328" t="s">
        <v>12</v>
      </c>
      <c r="H139" s="325"/>
      <c r="I139" s="126" t="s">
        <v>151</v>
      </c>
      <c r="J139" s="126" t="s">
        <v>1073</v>
      </c>
      <c r="K139" s="123"/>
      <c r="L139" s="183" t="s">
        <v>661</v>
      </c>
      <c r="M139" s="123" t="s">
        <v>501</v>
      </c>
      <c r="N139" s="51" t="s">
        <v>377</v>
      </c>
      <c r="O139" s="56" t="s">
        <v>350</v>
      </c>
      <c r="P139" s="310" t="s">
        <v>205</v>
      </c>
      <c r="Q139" s="310"/>
      <c r="R139" s="120"/>
      <c r="S139" s="120"/>
      <c r="T139" s="120"/>
      <c r="U139" s="120"/>
      <c r="V139" s="120"/>
      <c r="W139" s="120"/>
      <c r="X139" s="120"/>
      <c r="Y139" s="120"/>
      <c r="Z139" s="120"/>
      <c r="AA139" s="120"/>
      <c r="AB139" s="120" t="s">
        <v>205</v>
      </c>
      <c r="AC139" s="119">
        <f t="shared" si="185"/>
        <v>1</v>
      </c>
      <c r="AD139" s="229"/>
      <c r="AE139" s="229"/>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70"/>
      <c r="BU139" s="70"/>
      <c r="BV139" s="69"/>
      <c r="BW139" s="72"/>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179"/>
      <c r="DD139" s="180"/>
      <c r="DE139" s="179"/>
      <c r="DF139" s="180"/>
      <c r="DG139" s="179"/>
      <c r="DH139" s="180"/>
      <c r="DI139" s="179"/>
      <c r="DJ139" s="180" t="e">
        <f>DI139/(DC139+DE139+DG139+DI139)</f>
        <v>#DIV/0!</v>
      </c>
      <c r="DK139" s="181" t="e">
        <f>(((DC139*2)+(DE139*1)+(DG139*0)))/(DC139+DE139+DG139)</f>
        <v>#DIV/0!</v>
      </c>
      <c r="DL139" s="184" t="e">
        <f>IF(DJ139&gt;=50%,"KĐG",IF(DK139&gt;=1.6,"Đạt mục tiêu",IF(DK139&gt;=1,"Cần cố gắng","Chưa đạt")))</f>
        <v>#DIV/0!</v>
      </c>
      <c r="DM139" s="70"/>
      <c r="DN139" s="70"/>
      <c r="DO139" s="70"/>
      <c r="DP139" s="70"/>
      <c r="DQ139" s="178">
        <v>2</v>
      </c>
      <c r="DR139" s="178">
        <v>2</v>
      </c>
      <c r="DS139" s="178">
        <v>2</v>
      </c>
      <c r="DT139" s="178">
        <v>2</v>
      </c>
      <c r="DU139" s="178">
        <v>2</v>
      </c>
      <c r="DV139" s="178">
        <v>2</v>
      </c>
      <c r="DW139" s="178">
        <v>2</v>
      </c>
      <c r="DX139" s="178">
        <v>2</v>
      </c>
      <c r="DY139" s="178">
        <v>2</v>
      </c>
      <c r="DZ139" s="178">
        <v>2</v>
      </c>
      <c r="EA139" s="178">
        <v>2</v>
      </c>
      <c r="EB139" s="178">
        <v>2</v>
      </c>
      <c r="EC139" s="178">
        <v>2</v>
      </c>
      <c r="ED139" s="178">
        <v>2</v>
      </c>
      <c r="EE139" s="178">
        <v>2</v>
      </c>
      <c r="EF139" s="178">
        <v>2</v>
      </c>
      <c r="EG139" s="178">
        <v>2</v>
      </c>
      <c r="EH139" s="178">
        <v>2</v>
      </c>
      <c r="EI139" s="178">
        <v>2</v>
      </c>
      <c r="EJ139" s="178">
        <v>2</v>
      </c>
      <c r="EK139" s="178">
        <v>2</v>
      </c>
      <c r="EL139" s="178">
        <v>2</v>
      </c>
      <c r="EM139" s="178">
        <v>2</v>
      </c>
      <c r="EN139" s="178">
        <v>2</v>
      </c>
      <c r="EO139" s="178">
        <v>2</v>
      </c>
      <c r="EP139" s="178">
        <v>2</v>
      </c>
      <c r="EQ139" s="178">
        <v>2</v>
      </c>
      <c r="ER139" s="178">
        <v>2</v>
      </c>
      <c r="ES139" s="178">
        <v>2</v>
      </c>
      <c r="ET139" s="178">
        <v>2</v>
      </c>
      <c r="EU139" s="178">
        <v>2</v>
      </c>
      <c r="EV139" s="56"/>
      <c r="EW139" s="56"/>
      <c r="EX139" s="56"/>
      <c r="EY139" s="56"/>
      <c r="EZ139" s="56"/>
      <c r="FA139" s="56"/>
      <c r="FB139" s="56"/>
      <c r="FC139" s="56"/>
      <c r="FD139" s="56"/>
      <c r="FE139" s="56"/>
      <c r="FF139" s="70"/>
      <c r="FG139" s="70"/>
      <c r="FH139" s="70"/>
      <c r="FI139" s="70"/>
      <c r="FJ139" s="70"/>
      <c r="FK139" s="56">
        <v>2</v>
      </c>
      <c r="FL139" s="56">
        <v>2</v>
      </c>
      <c r="FM139" s="56">
        <v>2</v>
      </c>
      <c r="FN139" s="56">
        <v>2</v>
      </c>
      <c r="FO139" s="56">
        <v>2</v>
      </c>
      <c r="FP139" s="56">
        <v>2</v>
      </c>
      <c r="FQ139" s="56">
        <v>2</v>
      </c>
      <c r="FR139" s="56">
        <v>2</v>
      </c>
      <c r="FS139" s="56">
        <v>2</v>
      </c>
      <c r="FT139" s="56">
        <v>2</v>
      </c>
      <c r="FU139" s="56">
        <v>1</v>
      </c>
      <c r="FV139" s="56">
        <v>2</v>
      </c>
      <c r="FW139" s="56">
        <v>2</v>
      </c>
      <c r="FX139" s="56">
        <v>2</v>
      </c>
      <c r="FY139" s="56">
        <v>2</v>
      </c>
      <c r="FZ139" s="56">
        <v>2</v>
      </c>
      <c r="GA139" s="56">
        <v>1</v>
      </c>
      <c r="GB139" s="56">
        <v>2</v>
      </c>
      <c r="GC139" s="56">
        <v>2</v>
      </c>
      <c r="GD139" s="56">
        <v>2</v>
      </c>
      <c r="GE139" s="56"/>
      <c r="GF139" s="56"/>
      <c r="GG139" s="56"/>
      <c r="GH139" s="56"/>
      <c r="GI139" s="56"/>
      <c r="GJ139" s="56">
        <v>2</v>
      </c>
      <c r="GK139" s="56">
        <v>2</v>
      </c>
      <c r="GL139" s="56">
        <v>2</v>
      </c>
      <c r="GM139" s="56">
        <v>2</v>
      </c>
      <c r="GN139" s="56"/>
      <c r="GO139" s="56">
        <v>2</v>
      </c>
      <c r="GP139" s="179">
        <f>COUNTIF(FB139:GO139,"2")</f>
        <v>23</v>
      </c>
      <c r="GQ139" s="180">
        <f>GP139/(GP139+GR139+GT139+GV139)</f>
        <v>0.92</v>
      </c>
      <c r="GR139" s="179">
        <f>COUNTIF(FB139:GO139,"1")</f>
        <v>2</v>
      </c>
      <c r="GS139" s="180">
        <f>GR139/(GP139+GR139+GT139+GV139)</f>
        <v>0.08</v>
      </c>
      <c r="GT139" s="179">
        <f>COUNTIF(FB139:GO139,"0")</f>
        <v>0</v>
      </c>
      <c r="GU139" s="180">
        <f>GT139/(GP139+GR139+GT139+GV139)</f>
        <v>0</v>
      </c>
      <c r="GV139" s="179">
        <f>COUNTIF(EV139:GO139,"KĐG")</f>
        <v>0</v>
      </c>
      <c r="GW139" s="180">
        <f>GV139/(GP139+GR139+GT139+GV139)</f>
        <v>0</v>
      </c>
      <c r="GX139" s="181">
        <f>(((GP139*2)+(GR139*1)+(GT139*0)))/(GP139+GR139+GT139)</f>
        <v>1.92</v>
      </c>
      <c r="GY139" s="184" t="str">
        <f>IF(GW139&gt;=50%,"KĐG",IF(GX139&gt;=1.6,"Đạt mục tiêu",IF(GX139&gt;=1,"Cần cố gắng","Chưa đạt")))</f>
        <v>Đạt mục tiêu</v>
      </c>
      <c r="GZ139" s="70"/>
      <c r="HA139" s="70"/>
      <c r="HB139" s="70"/>
      <c r="HC139" s="70"/>
      <c r="HD139" s="70"/>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c r="IO139" s="56"/>
      <c r="IP139" s="56"/>
      <c r="IQ139" s="56"/>
      <c r="IR139" s="56"/>
      <c r="IS139" s="56"/>
      <c r="IT139" s="70"/>
      <c r="IU139" s="70"/>
      <c r="IV139" s="70"/>
      <c r="IW139" s="70"/>
      <c r="IX139" s="56"/>
      <c r="IY139" s="56"/>
      <c r="IZ139" s="56"/>
      <c r="JA139" s="56"/>
      <c r="JB139" s="56"/>
      <c r="JC139" s="56"/>
      <c r="JD139" s="56"/>
      <c r="JE139" s="56"/>
      <c r="JF139" s="56"/>
      <c r="JG139" s="56"/>
      <c r="JH139" s="56"/>
      <c r="JI139" s="56"/>
      <c r="JJ139" s="56"/>
      <c r="JK139" s="56"/>
      <c r="JL139" s="56"/>
      <c r="JM139" s="56"/>
      <c r="JN139" s="56"/>
      <c r="JO139" s="56"/>
      <c r="JP139" s="56"/>
      <c r="JQ139" s="56"/>
      <c r="JR139" s="56"/>
      <c r="JS139" s="56"/>
      <c r="JT139" s="56"/>
      <c r="JU139" s="56"/>
      <c r="JV139" s="56"/>
      <c r="JW139" s="56"/>
      <c r="JX139" s="56"/>
      <c r="JY139" s="56"/>
      <c r="JZ139" s="56"/>
      <c r="KA139" s="56"/>
      <c r="KB139" s="56"/>
      <c r="KC139" s="56"/>
      <c r="KD139" s="56"/>
      <c r="KE139" s="56"/>
      <c r="KF139" s="56"/>
      <c r="KG139" s="56"/>
      <c r="KH139" s="56"/>
      <c r="KI139" s="56"/>
      <c r="KJ139" s="56"/>
      <c r="KK139" s="56"/>
      <c r="KL139" s="56"/>
      <c r="KM139" s="56"/>
      <c r="KN139" s="56"/>
      <c r="KO139" s="56"/>
      <c r="KP139" s="56"/>
      <c r="KQ139" s="56"/>
      <c r="KR139" s="56"/>
      <c r="KS139" s="56"/>
      <c r="KT139" s="56"/>
      <c r="KU139" s="56"/>
      <c r="KV139" s="56"/>
      <c r="KW139" s="56"/>
      <c r="KX139" s="56"/>
      <c r="KY139" s="56"/>
      <c r="KZ139" s="56"/>
      <c r="LA139" s="56"/>
      <c r="LB139" s="56"/>
      <c r="LC139" s="56"/>
      <c r="LD139" s="56"/>
      <c r="LE139" s="56"/>
      <c r="LF139" s="56"/>
      <c r="LG139" s="56"/>
      <c r="LH139" s="56"/>
      <c r="LI139" s="56"/>
      <c r="LJ139" s="56"/>
      <c r="LK139" s="56"/>
      <c r="LL139" s="56"/>
      <c r="LM139" s="56"/>
      <c r="LN139" s="56"/>
      <c r="LO139" s="56"/>
      <c r="LP139" s="56"/>
      <c r="LQ139" s="56"/>
      <c r="LR139" s="56"/>
      <c r="LS139" s="56"/>
      <c r="LT139" s="56"/>
      <c r="LU139" s="56"/>
      <c r="LV139" s="56"/>
      <c r="LW139" s="56"/>
      <c r="LX139" s="56"/>
      <c r="LY139" s="56"/>
      <c r="LZ139" s="56"/>
      <c r="MA139" s="56"/>
      <c r="MB139" s="56"/>
      <c r="MC139" s="56"/>
      <c r="MD139" s="56"/>
      <c r="ME139" s="56"/>
      <c r="MF139" s="56"/>
      <c r="MG139" s="56"/>
      <c r="MH139" s="56"/>
      <c r="MI139" s="56"/>
      <c r="MJ139" s="56"/>
      <c r="MK139" s="56"/>
      <c r="ML139" s="56"/>
      <c r="MM139" s="56"/>
      <c r="MN139" s="56"/>
      <c r="MO139" s="56"/>
      <c r="MP139" s="56"/>
      <c r="MQ139" s="56"/>
      <c r="MR139" s="56"/>
      <c r="MS139" s="56"/>
      <c r="MT139" s="56"/>
      <c r="MU139" s="56"/>
      <c r="MV139" s="56"/>
      <c r="MW139" s="56"/>
      <c r="MX139" s="56"/>
      <c r="MY139" s="56"/>
      <c r="MZ139" s="56"/>
      <c r="NA139" s="56"/>
      <c r="NB139" s="56"/>
      <c r="NC139" s="56"/>
      <c r="ND139" s="56"/>
      <c r="NE139" s="56"/>
      <c r="NF139" s="56"/>
      <c r="NG139" s="56"/>
      <c r="NH139" s="56"/>
      <c r="NI139" s="56"/>
      <c r="NJ139" s="56"/>
      <c r="NK139" s="56"/>
      <c r="NL139" s="56"/>
      <c r="NM139" s="56"/>
      <c r="NN139" s="56"/>
      <c r="NO139" s="56"/>
      <c r="NP139" s="56"/>
      <c r="NQ139" s="56"/>
      <c r="NR139" s="56"/>
      <c r="NS139" s="56"/>
      <c r="NT139" s="56"/>
      <c r="NU139" s="56"/>
      <c r="NV139" s="56"/>
      <c r="NW139" s="56"/>
      <c r="NX139" s="56"/>
      <c r="NY139" s="56"/>
      <c r="NZ139" s="56"/>
      <c r="OA139" s="56"/>
      <c r="OB139" s="56"/>
      <c r="OC139" s="56"/>
      <c r="OD139" s="56"/>
      <c r="OE139" s="56"/>
      <c r="OF139" s="56"/>
      <c r="OG139" s="56"/>
      <c r="OH139" s="56"/>
      <c r="OI139" s="56"/>
      <c r="OJ139" s="56"/>
      <c r="OK139" s="56"/>
      <c r="OL139" s="56"/>
      <c r="OM139" s="56"/>
      <c r="ON139" s="56"/>
      <c r="OO139" s="56"/>
      <c r="OP139" s="56"/>
      <c r="OQ139" s="56"/>
      <c r="OR139" s="56"/>
      <c r="OS139" s="56"/>
      <c r="OT139" s="56"/>
      <c r="OU139" s="56"/>
      <c r="OV139" s="56"/>
      <c r="OW139" s="56"/>
      <c r="OX139" s="56"/>
      <c r="OY139" s="56"/>
      <c r="OZ139" s="56"/>
      <c r="PA139" s="56"/>
    </row>
    <row r="140" spans="1:417" s="116" customFormat="1" ht="63" hidden="1" customHeight="1">
      <c r="A140" s="56"/>
      <c r="B140" s="310"/>
      <c r="C140" s="310"/>
      <c r="D140" s="318"/>
      <c r="E140" s="325"/>
      <c r="F140" s="318"/>
      <c r="G140" s="328"/>
      <c r="H140" s="325"/>
      <c r="I140" s="126" t="s">
        <v>151</v>
      </c>
      <c r="J140" s="126" t="s">
        <v>1073</v>
      </c>
      <c r="K140" s="123"/>
      <c r="L140" s="183" t="s">
        <v>661</v>
      </c>
      <c r="M140" s="123" t="s">
        <v>501</v>
      </c>
      <c r="N140" s="51" t="s">
        <v>377</v>
      </c>
      <c r="O140" s="56" t="s">
        <v>350</v>
      </c>
      <c r="P140" s="310"/>
      <c r="Q140" s="310"/>
      <c r="R140" s="120"/>
      <c r="S140" s="120"/>
      <c r="T140" s="120"/>
      <c r="U140" s="120"/>
      <c r="V140" s="120"/>
      <c r="W140" s="120"/>
      <c r="X140" s="120"/>
      <c r="Y140" s="120" t="s">
        <v>205</v>
      </c>
      <c r="Z140" s="120"/>
      <c r="AA140" s="120"/>
      <c r="AB140" s="120"/>
      <c r="AC140" s="119">
        <f t="shared" si="185"/>
        <v>1</v>
      </c>
      <c r="AD140" s="229"/>
      <c r="AE140" s="229"/>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70"/>
      <c r="BU140" s="72" t="s">
        <v>554</v>
      </c>
      <c r="BV140" s="70"/>
      <c r="BW140" s="70"/>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70"/>
      <c r="DN140" s="70"/>
      <c r="DO140" s="70"/>
      <c r="DP140" s="70"/>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70"/>
      <c r="FG140" s="70"/>
      <c r="FH140" s="70"/>
      <c r="FI140" s="70"/>
      <c r="FJ140" s="70"/>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179"/>
      <c r="GQ140" s="180"/>
      <c r="GR140" s="179"/>
      <c r="GS140" s="180"/>
      <c r="GT140" s="179"/>
      <c r="GU140" s="180"/>
      <c r="GV140" s="179"/>
      <c r="GW140" s="180"/>
      <c r="GX140" s="181"/>
      <c r="GY140" s="184"/>
      <c r="GZ140" s="70"/>
      <c r="HA140" s="70"/>
      <c r="HB140" s="70"/>
      <c r="HC140" s="70"/>
      <c r="HD140" s="70"/>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c r="IO140" s="56"/>
      <c r="IP140" s="56"/>
      <c r="IQ140" s="56"/>
      <c r="IR140" s="56"/>
      <c r="IS140" s="56"/>
      <c r="IT140" s="70"/>
      <c r="IU140" s="70"/>
      <c r="IV140" s="70"/>
      <c r="IW140" s="70"/>
      <c r="IX140" s="56"/>
      <c r="IY140" s="56"/>
      <c r="IZ140" s="56"/>
      <c r="JA140" s="56"/>
      <c r="JB140" s="56"/>
      <c r="JC140" s="56"/>
      <c r="JD140" s="56"/>
      <c r="JE140" s="56"/>
      <c r="JF140" s="56"/>
      <c r="JG140" s="56"/>
      <c r="JH140" s="56"/>
      <c r="JI140" s="56"/>
      <c r="JJ140" s="56"/>
      <c r="JK140" s="56"/>
      <c r="JL140" s="56"/>
      <c r="JM140" s="56"/>
      <c r="JN140" s="56"/>
      <c r="JO140" s="56"/>
      <c r="JP140" s="56"/>
      <c r="JQ140" s="56"/>
      <c r="JR140" s="56"/>
      <c r="JS140" s="56"/>
      <c r="JT140" s="56"/>
      <c r="JU140" s="56"/>
      <c r="JV140" s="56"/>
      <c r="JW140" s="56"/>
      <c r="JX140" s="56"/>
      <c r="JY140" s="56"/>
      <c r="JZ140" s="56"/>
      <c r="KA140" s="56"/>
      <c r="KB140" s="56"/>
      <c r="KC140" s="56"/>
      <c r="KD140" s="56"/>
      <c r="KE140" s="56"/>
      <c r="KF140" s="56"/>
      <c r="KG140" s="56"/>
      <c r="KH140" s="56"/>
      <c r="KI140" s="56"/>
      <c r="KJ140" s="56"/>
      <c r="KK140" s="56"/>
      <c r="KL140" s="56"/>
      <c r="KM140" s="56"/>
      <c r="KN140" s="56"/>
      <c r="KO140" s="56"/>
      <c r="KP140" s="56"/>
      <c r="KQ140" s="56"/>
      <c r="KR140" s="56"/>
      <c r="KS140" s="56"/>
      <c r="KT140" s="56"/>
      <c r="KU140" s="56"/>
      <c r="KV140" s="56"/>
      <c r="KW140" s="56"/>
      <c r="KX140" s="56"/>
      <c r="KY140" s="56"/>
      <c r="KZ140" s="56"/>
      <c r="LA140" s="56"/>
      <c r="LB140" s="56"/>
      <c r="LC140" s="56"/>
      <c r="LD140" s="56"/>
      <c r="LE140" s="56"/>
      <c r="LF140" s="56"/>
      <c r="LG140" s="56"/>
      <c r="LH140" s="56"/>
      <c r="LI140" s="56"/>
      <c r="LJ140" s="56"/>
      <c r="LK140" s="56"/>
      <c r="LL140" s="56"/>
      <c r="LM140" s="56"/>
      <c r="LN140" s="56"/>
      <c r="LO140" s="56"/>
      <c r="LP140" s="56"/>
      <c r="LQ140" s="56"/>
      <c r="LR140" s="56"/>
      <c r="LS140" s="56"/>
      <c r="LT140" s="56"/>
      <c r="LU140" s="56"/>
      <c r="LV140" s="56"/>
      <c r="LW140" s="56"/>
      <c r="LX140" s="56"/>
      <c r="LY140" s="56"/>
      <c r="LZ140" s="56"/>
      <c r="MA140" s="56"/>
      <c r="MB140" s="56"/>
      <c r="MC140" s="56"/>
      <c r="MD140" s="56"/>
      <c r="ME140" s="56"/>
      <c r="MF140" s="56"/>
      <c r="MG140" s="56"/>
      <c r="MH140" s="56"/>
      <c r="MI140" s="56"/>
      <c r="MJ140" s="56"/>
      <c r="MK140" s="56"/>
      <c r="ML140" s="56"/>
      <c r="MM140" s="56"/>
      <c r="MN140" s="56"/>
      <c r="MO140" s="56"/>
      <c r="MP140" s="56"/>
      <c r="MQ140" s="56"/>
      <c r="MR140" s="56"/>
      <c r="MS140" s="56"/>
      <c r="MT140" s="56"/>
      <c r="MU140" s="56"/>
      <c r="MV140" s="56"/>
      <c r="MW140" s="56"/>
      <c r="MX140" s="56"/>
      <c r="MY140" s="56"/>
      <c r="MZ140" s="56"/>
      <c r="NA140" s="56"/>
      <c r="NB140" s="56"/>
      <c r="NC140" s="56"/>
      <c r="ND140" s="56"/>
      <c r="NE140" s="56"/>
      <c r="NF140" s="56"/>
      <c r="NG140" s="56"/>
      <c r="NH140" s="56"/>
      <c r="NI140" s="56"/>
      <c r="NJ140" s="56"/>
      <c r="NK140" s="56"/>
      <c r="NL140" s="56"/>
      <c r="NM140" s="56"/>
      <c r="NN140" s="56"/>
      <c r="NO140" s="56"/>
      <c r="NP140" s="56"/>
      <c r="NQ140" s="56"/>
      <c r="NR140" s="56"/>
      <c r="NS140" s="56"/>
      <c r="NT140" s="56"/>
      <c r="NU140" s="56"/>
      <c r="NV140" s="56"/>
      <c r="NW140" s="56"/>
      <c r="NX140" s="56"/>
      <c r="NY140" s="56"/>
      <c r="NZ140" s="56"/>
      <c r="OA140" s="56"/>
      <c r="OB140" s="56"/>
      <c r="OC140" s="56"/>
      <c r="OD140" s="56"/>
      <c r="OE140" s="56"/>
      <c r="OF140" s="56"/>
      <c r="OG140" s="56"/>
      <c r="OH140" s="56"/>
      <c r="OI140" s="56"/>
      <c r="OJ140" s="56"/>
      <c r="OK140" s="56"/>
      <c r="OL140" s="56"/>
      <c r="OM140" s="56"/>
      <c r="ON140" s="56"/>
      <c r="OO140" s="56"/>
      <c r="OP140" s="56"/>
      <c r="OQ140" s="56"/>
      <c r="OR140" s="56"/>
      <c r="OS140" s="56"/>
      <c r="OT140" s="56"/>
      <c r="OU140" s="56"/>
      <c r="OV140" s="56"/>
      <c r="OW140" s="56"/>
      <c r="OX140" s="56"/>
      <c r="OY140" s="56"/>
      <c r="OZ140" s="56"/>
      <c r="PA140" s="56"/>
    </row>
    <row r="141" spans="1:417" s="116" customFormat="1" ht="63" hidden="1" customHeight="1">
      <c r="A141" s="56"/>
      <c r="B141" s="56">
        <v>158</v>
      </c>
      <c r="C141" s="56">
        <v>55</v>
      </c>
      <c r="D141" s="126" t="s">
        <v>152</v>
      </c>
      <c r="E141" s="122" t="s">
        <v>5</v>
      </c>
      <c r="F141" s="126" t="s">
        <v>153</v>
      </c>
      <c r="G141" s="123" t="s">
        <v>5</v>
      </c>
      <c r="H141" s="122"/>
      <c r="I141" s="126" t="s">
        <v>153</v>
      </c>
      <c r="J141" s="126" t="s">
        <v>1074</v>
      </c>
      <c r="K141" s="123"/>
      <c r="L141" s="183" t="s">
        <v>661</v>
      </c>
      <c r="M141" s="123" t="s">
        <v>501</v>
      </c>
      <c r="N141" s="51" t="s">
        <v>377</v>
      </c>
      <c r="O141" s="56" t="s">
        <v>350</v>
      </c>
      <c r="P141" s="310" t="s">
        <v>205</v>
      </c>
      <c r="Q141" s="310"/>
      <c r="R141" s="120"/>
      <c r="S141" s="120"/>
      <c r="T141" s="120"/>
      <c r="U141" s="120"/>
      <c r="V141" s="120"/>
      <c r="W141" s="120"/>
      <c r="X141" s="120" t="s">
        <v>205</v>
      </c>
      <c r="Y141" s="120"/>
      <c r="Z141" s="120"/>
      <c r="AA141" s="120"/>
      <c r="AB141" s="120"/>
      <c r="AC141" s="119">
        <f t="shared" si="185"/>
        <v>1</v>
      </c>
      <c r="AD141" s="229"/>
      <c r="AE141" s="229"/>
      <c r="AF141" s="178">
        <v>2</v>
      </c>
      <c r="AG141" s="178">
        <v>2</v>
      </c>
      <c r="AH141" s="178">
        <v>2</v>
      </c>
      <c r="AI141" s="178">
        <v>2</v>
      </c>
      <c r="AJ141" s="178">
        <v>2</v>
      </c>
      <c r="AK141" s="178">
        <v>2</v>
      </c>
      <c r="AL141" s="178">
        <v>2</v>
      </c>
      <c r="AM141" s="178">
        <v>2</v>
      </c>
      <c r="AN141" s="178">
        <v>2</v>
      </c>
      <c r="AO141" s="178">
        <v>1</v>
      </c>
      <c r="AP141" s="178">
        <v>2</v>
      </c>
      <c r="AQ141" s="178">
        <v>2</v>
      </c>
      <c r="AR141" s="178">
        <v>2</v>
      </c>
      <c r="AS141" s="178">
        <v>2</v>
      </c>
      <c r="AT141" s="178">
        <v>2</v>
      </c>
      <c r="AU141" s="178">
        <v>2</v>
      </c>
      <c r="AV141" s="178">
        <v>2</v>
      </c>
      <c r="AW141" s="178">
        <v>2</v>
      </c>
      <c r="AX141" s="178">
        <v>1</v>
      </c>
      <c r="AY141" s="178">
        <v>2</v>
      </c>
      <c r="AZ141" s="178">
        <v>2</v>
      </c>
      <c r="BA141" s="178">
        <v>2</v>
      </c>
      <c r="BB141" s="178">
        <v>2</v>
      </c>
      <c r="BC141" s="178">
        <v>2</v>
      </c>
      <c r="BD141" s="178">
        <v>2</v>
      </c>
      <c r="BE141" s="178">
        <v>2</v>
      </c>
      <c r="BF141" s="178">
        <v>2</v>
      </c>
      <c r="BG141" s="178">
        <v>2</v>
      </c>
      <c r="BH141" s="178">
        <v>1</v>
      </c>
      <c r="BI141" s="178">
        <v>2</v>
      </c>
      <c r="BJ141" s="179">
        <f>COUNTIF(AF141:BI141,"2")</f>
        <v>27</v>
      </c>
      <c r="BK141" s="180">
        <f>BJ141/(BJ141+BL141+BN141+BP141)</f>
        <v>0.9</v>
      </c>
      <c r="BL141" s="179">
        <f>COUNTIF(AF141:BI141,"1")</f>
        <v>3</v>
      </c>
      <c r="BM141" s="180">
        <f>BL141/(BJ141+BL141+BN141+BP141)</f>
        <v>0.1</v>
      </c>
      <c r="BN141" s="179">
        <f>COUNTIF(AF141:BI141,"0")</f>
        <v>0</v>
      </c>
      <c r="BO141" s="180">
        <f>BN141/(BJ141+BL141+BN141+BP141)</f>
        <v>0</v>
      </c>
      <c r="BP141" s="179">
        <f>COUNTIF(Q141:BI141,"KĐG")</f>
        <v>0</v>
      </c>
      <c r="BQ141" s="180">
        <f>BP141/(BJ141+BL141+BN141+BP141)</f>
        <v>0</v>
      </c>
      <c r="BR141" s="181">
        <f>(((BJ141*2)+(BL141*1)+(BN141*0)))/(BJ141+BL141+BN141)</f>
        <v>1.9</v>
      </c>
      <c r="BS141" s="182" t="str">
        <f>IF(BQ141&gt;=50%,"KĐG",IF(BR141&gt;=1.6,"Đạt mục tiêu",IF(BR141&gt;=1,"Cần cố gắng","Chưa đạt")))</f>
        <v>Đạt mục tiêu</v>
      </c>
      <c r="BT141" s="70"/>
      <c r="BU141" s="70"/>
      <c r="BV141" s="70">
        <v>2</v>
      </c>
      <c r="BW141" s="70">
        <v>2</v>
      </c>
      <c r="BX141" s="56">
        <v>2</v>
      </c>
      <c r="BY141" s="56">
        <v>2</v>
      </c>
      <c r="BZ141" s="56">
        <v>2</v>
      </c>
      <c r="CA141" s="56">
        <v>2</v>
      </c>
      <c r="CB141" s="56">
        <v>2</v>
      </c>
      <c r="CC141" s="56">
        <v>2</v>
      </c>
      <c r="CD141" s="56">
        <v>2</v>
      </c>
      <c r="CE141" s="56">
        <v>1</v>
      </c>
      <c r="CF141" s="56">
        <v>2</v>
      </c>
      <c r="CG141" s="56">
        <v>2</v>
      </c>
      <c r="CH141" s="56">
        <v>2</v>
      </c>
      <c r="CI141" s="56">
        <v>2</v>
      </c>
      <c r="CJ141" s="56">
        <v>2</v>
      </c>
      <c r="CK141" s="56">
        <v>2</v>
      </c>
      <c r="CL141" s="56">
        <v>2</v>
      </c>
      <c r="CM141" s="56">
        <v>2</v>
      </c>
      <c r="CN141" s="56">
        <v>1</v>
      </c>
      <c r="CO141" s="56">
        <v>2</v>
      </c>
      <c r="CP141" s="56">
        <v>2</v>
      </c>
      <c r="CQ141" s="56">
        <v>2</v>
      </c>
      <c r="CR141" s="56">
        <v>2</v>
      </c>
      <c r="CS141" s="56">
        <v>2</v>
      </c>
      <c r="CT141" s="56">
        <v>2</v>
      </c>
      <c r="CU141" s="56">
        <v>2</v>
      </c>
      <c r="CV141" s="56">
        <v>2</v>
      </c>
      <c r="CW141" s="56">
        <v>2</v>
      </c>
      <c r="CX141" s="56">
        <v>1</v>
      </c>
      <c r="CY141" s="56">
        <v>2</v>
      </c>
      <c r="CZ141" s="56">
        <f>COUNTIF(BV141:CY141,"2")</f>
        <v>27</v>
      </c>
      <c r="DA141" s="56">
        <f>CZ141/(CZ141+DB141+DD141+DF141)</f>
        <v>0.9</v>
      </c>
      <c r="DB141" s="56">
        <f>COUNTIF(BV141:CY141,"1")</f>
        <v>3</v>
      </c>
      <c r="DC141" s="56">
        <f>DB141/(CZ141+DB141+DD141+DF141)</f>
        <v>0.1</v>
      </c>
      <c r="DD141" s="56">
        <f>COUNTIF(BV141:CY141,"0")</f>
        <v>0</v>
      </c>
      <c r="DE141" s="56">
        <f>DD141/(CZ141+DB141+DD141+DF141)</f>
        <v>0</v>
      </c>
      <c r="DF141" s="56">
        <f>COUNTIF(BH141:CY141,"KĐG")</f>
        <v>0</v>
      </c>
      <c r="DG141" s="56">
        <f>DF141/(CZ141+DB141+DD141+DF141)</f>
        <v>0</v>
      </c>
      <c r="DH141" s="56">
        <f>(((CZ141*2)+(DB141*1)+(DD141*0)))/(CZ141+DB141+DD141)</f>
        <v>1.9</v>
      </c>
      <c r="DI141" s="56" t="str">
        <f>IF(DG141&gt;=50%,"KĐG",IF(DH141&gt;=1.6,"Đạt mục tiêu",IF(DH141&gt;=1,"Cần cố gắng","Chưa đạt")))</f>
        <v>Đạt mục tiêu</v>
      </c>
      <c r="DJ141" s="56"/>
      <c r="DK141" s="56"/>
      <c r="DL141" s="56"/>
      <c r="DM141" s="70"/>
      <c r="DN141" s="70"/>
      <c r="DO141" s="70"/>
      <c r="DP141" s="70"/>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70"/>
      <c r="FG141" s="70"/>
      <c r="FH141" s="70"/>
      <c r="FI141" s="70"/>
      <c r="FJ141" s="70"/>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179"/>
      <c r="GQ141" s="180"/>
      <c r="GR141" s="179"/>
      <c r="GS141" s="180"/>
      <c r="GT141" s="179"/>
      <c r="GU141" s="180"/>
      <c r="GV141" s="179"/>
      <c r="GW141" s="180"/>
      <c r="GX141" s="181"/>
      <c r="GY141" s="184"/>
      <c r="GZ141" s="70"/>
      <c r="HA141" s="70"/>
      <c r="HB141" s="70"/>
      <c r="HC141" s="70"/>
      <c r="HD141" s="70"/>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c r="IN141" s="56"/>
      <c r="IO141" s="56"/>
      <c r="IP141" s="56"/>
      <c r="IQ141" s="56"/>
      <c r="IR141" s="56"/>
      <c r="IS141" s="56"/>
      <c r="IT141" s="70"/>
      <c r="IU141" s="70"/>
      <c r="IV141" s="70"/>
      <c r="IW141" s="70"/>
      <c r="IX141" s="56"/>
      <c r="IY141" s="56"/>
      <c r="IZ141" s="56"/>
      <c r="JA141" s="56"/>
      <c r="JB141" s="56"/>
      <c r="JC141" s="56"/>
      <c r="JD141" s="56"/>
      <c r="JE141" s="56"/>
      <c r="JF141" s="56"/>
      <c r="JG141" s="56"/>
      <c r="JH141" s="56"/>
      <c r="JI141" s="56"/>
      <c r="JJ141" s="56"/>
      <c r="JK141" s="56"/>
      <c r="JL141" s="56"/>
      <c r="JM141" s="56"/>
      <c r="JN141" s="56"/>
      <c r="JO141" s="56"/>
      <c r="JP141" s="56"/>
      <c r="JQ141" s="56"/>
      <c r="JR141" s="56"/>
      <c r="JS141" s="56"/>
      <c r="JT141" s="56"/>
      <c r="JU141" s="56"/>
      <c r="JV141" s="56"/>
      <c r="JW141" s="56"/>
      <c r="JX141" s="56"/>
      <c r="JY141" s="56"/>
      <c r="JZ141" s="56"/>
      <c r="KA141" s="56"/>
      <c r="KB141" s="56"/>
      <c r="KC141" s="56"/>
      <c r="KD141" s="56"/>
      <c r="KE141" s="56"/>
      <c r="KF141" s="56"/>
      <c r="KG141" s="56"/>
      <c r="KH141" s="56"/>
      <c r="KI141" s="56"/>
      <c r="KJ141" s="56"/>
      <c r="KK141" s="56"/>
      <c r="KL141" s="56"/>
      <c r="KM141" s="56"/>
      <c r="KN141" s="56"/>
      <c r="KO141" s="56"/>
      <c r="KP141" s="56"/>
      <c r="KQ141" s="56"/>
      <c r="KR141" s="56"/>
      <c r="KS141" s="56"/>
      <c r="KT141" s="56"/>
      <c r="KU141" s="56"/>
      <c r="KV141" s="56"/>
      <c r="KW141" s="56"/>
      <c r="KX141" s="56"/>
      <c r="KY141" s="56"/>
      <c r="KZ141" s="56"/>
      <c r="LA141" s="56"/>
      <c r="LB141" s="56"/>
      <c r="LC141" s="56"/>
      <c r="LD141" s="56"/>
      <c r="LE141" s="56"/>
      <c r="LF141" s="56"/>
      <c r="LG141" s="56"/>
      <c r="LH141" s="56"/>
      <c r="LI141" s="56"/>
      <c r="LJ141" s="56"/>
      <c r="LK141" s="56"/>
      <c r="LL141" s="56"/>
      <c r="LM141" s="56"/>
      <c r="LN141" s="56"/>
      <c r="LO141" s="56"/>
      <c r="LP141" s="56"/>
      <c r="LQ141" s="56"/>
      <c r="LR141" s="56"/>
      <c r="LS141" s="56"/>
      <c r="LT141" s="56"/>
      <c r="LU141" s="56"/>
      <c r="LV141" s="56"/>
      <c r="LW141" s="56"/>
      <c r="LX141" s="56"/>
      <c r="LY141" s="56"/>
      <c r="LZ141" s="56"/>
      <c r="MA141" s="56"/>
      <c r="MB141" s="56"/>
      <c r="MC141" s="56"/>
      <c r="MD141" s="56"/>
      <c r="ME141" s="56"/>
      <c r="MF141" s="56"/>
      <c r="MG141" s="56"/>
      <c r="MH141" s="56"/>
      <c r="MI141" s="56"/>
      <c r="MJ141" s="56"/>
      <c r="MK141" s="56"/>
      <c r="ML141" s="56"/>
      <c r="MM141" s="56"/>
      <c r="MN141" s="56"/>
      <c r="MO141" s="56"/>
      <c r="MP141" s="56"/>
      <c r="MQ141" s="56"/>
      <c r="MR141" s="56"/>
      <c r="MS141" s="56"/>
      <c r="MT141" s="56"/>
      <c r="MU141" s="56"/>
      <c r="MV141" s="56"/>
      <c r="MW141" s="56"/>
      <c r="MX141" s="56"/>
      <c r="MY141" s="56"/>
      <c r="MZ141" s="56"/>
      <c r="NA141" s="56"/>
      <c r="NB141" s="56"/>
      <c r="NC141" s="56"/>
      <c r="ND141" s="56"/>
      <c r="NE141" s="56"/>
      <c r="NF141" s="56"/>
      <c r="NG141" s="56"/>
      <c r="NH141" s="56"/>
      <c r="NI141" s="56"/>
      <c r="NJ141" s="56"/>
      <c r="NK141" s="56"/>
      <c r="NL141" s="56"/>
      <c r="NM141" s="56"/>
      <c r="NN141" s="56"/>
      <c r="NO141" s="56"/>
      <c r="NP141" s="56"/>
      <c r="NQ141" s="56"/>
      <c r="NR141" s="56"/>
      <c r="NS141" s="56"/>
      <c r="NT141" s="56"/>
      <c r="NU141" s="56"/>
      <c r="NV141" s="56"/>
      <c r="NW141" s="56"/>
      <c r="NX141" s="56"/>
      <c r="NY141" s="56"/>
      <c r="NZ141" s="56"/>
      <c r="OA141" s="56"/>
      <c r="OB141" s="56"/>
      <c r="OC141" s="56"/>
      <c r="OD141" s="56"/>
      <c r="OE141" s="56"/>
      <c r="OF141" s="56"/>
      <c r="OG141" s="56"/>
      <c r="OH141" s="56"/>
      <c r="OI141" s="56"/>
      <c r="OJ141" s="56"/>
      <c r="OK141" s="56"/>
      <c r="OL141" s="56"/>
      <c r="OM141" s="56"/>
      <c r="ON141" s="56"/>
      <c r="OO141" s="56"/>
      <c r="OP141" s="56"/>
      <c r="OQ141" s="56"/>
      <c r="OR141" s="56"/>
      <c r="OS141" s="56"/>
      <c r="OT141" s="56"/>
      <c r="OU141" s="56"/>
      <c r="OV141" s="56"/>
      <c r="OW141" s="56"/>
      <c r="OX141" s="56"/>
      <c r="OY141" s="56"/>
      <c r="OZ141" s="56"/>
      <c r="PA141" s="56"/>
    </row>
    <row r="142" spans="1:417" s="116" customFormat="1" ht="63" hidden="1" customHeight="1">
      <c r="A142" s="56"/>
      <c r="B142" s="340">
        <v>159</v>
      </c>
      <c r="C142" s="340">
        <v>56</v>
      </c>
      <c r="D142" s="435" t="s">
        <v>430</v>
      </c>
      <c r="E142" s="354" t="s">
        <v>7</v>
      </c>
      <c r="F142" s="315" t="s">
        <v>841</v>
      </c>
      <c r="G142" s="316" t="s">
        <v>7</v>
      </c>
      <c r="H142" s="325"/>
      <c r="I142" s="126" t="s">
        <v>560</v>
      </c>
      <c r="J142" s="126" t="s">
        <v>1127</v>
      </c>
      <c r="K142" s="123"/>
      <c r="L142" s="183" t="s">
        <v>661</v>
      </c>
      <c r="M142" s="123" t="s">
        <v>501</v>
      </c>
      <c r="N142" s="51" t="s">
        <v>377</v>
      </c>
      <c r="O142" s="56" t="s">
        <v>350</v>
      </c>
      <c r="P142" s="310" t="s">
        <v>205</v>
      </c>
      <c r="Q142" s="56">
        <v>2</v>
      </c>
      <c r="R142" s="120"/>
      <c r="S142" s="120"/>
      <c r="T142" s="120"/>
      <c r="U142" s="120"/>
      <c r="V142" s="120"/>
      <c r="W142" s="120"/>
      <c r="X142" s="120" t="s">
        <v>205</v>
      </c>
      <c r="Y142" s="120"/>
      <c r="Z142" s="120"/>
      <c r="AA142" s="120"/>
      <c r="AB142" s="120"/>
      <c r="AC142" s="119">
        <f t="shared" si="185"/>
        <v>1</v>
      </c>
      <c r="AD142" s="229"/>
      <c r="AE142" s="229"/>
      <c r="AF142" s="178">
        <v>2</v>
      </c>
      <c r="AG142" s="178">
        <v>1</v>
      </c>
      <c r="AH142" s="178">
        <v>2</v>
      </c>
      <c r="AI142" s="178">
        <v>2</v>
      </c>
      <c r="AJ142" s="178">
        <v>2</v>
      </c>
      <c r="AK142" s="178">
        <v>2</v>
      </c>
      <c r="AL142" s="178">
        <v>2</v>
      </c>
      <c r="AM142" s="178">
        <v>2</v>
      </c>
      <c r="AN142" s="178">
        <v>2</v>
      </c>
      <c r="AO142" s="178">
        <v>2</v>
      </c>
      <c r="AP142" s="178">
        <v>2</v>
      </c>
      <c r="AQ142" s="178">
        <v>2</v>
      </c>
      <c r="AR142" s="178">
        <v>2</v>
      </c>
      <c r="AS142" s="178">
        <v>1</v>
      </c>
      <c r="AT142" s="178">
        <v>2</v>
      </c>
      <c r="AU142" s="178">
        <v>2</v>
      </c>
      <c r="AV142" s="178">
        <v>2</v>
      </c>
      <c r="AW142" s="178">
        <v>2</v>
      </c>
      <c r="AX142" s="178">
        <v>2</v>
      </c>
      <c r="AY142" s="178">
        <v>2</v>
      </c>
      <c r="AZ142" s="178">
        <v>1</v>
      </c>
      <c r="BA142" s="178">
        <v>2</v>
      </c>
      <c r="BB142" s="178">
        <v>2</v>
      </c>
      <c r="BC142" s="178">
        <v>2</v>
      </c>
      <c r="BD142" s="178">
        <v>1</v>
      </c>
      <c r="BE142" s="178">
        <v>2</v>
      </c>
      <c r="BF142" s="178">
        <v>2</v>
      </c>
      <c r="BG142" s="178">
        <v>2</v>
      </c>
      <c r="BH142" s="178">
        <v>2</v>
      </c>
      <c r="BI142" s="178">
        <v>2</v>
      </c>
      <c r="BJ142" s="179">
        <f>COUNTIF(AF142:BI142,"2")</f>
        <v>26</v>
      </c>
      <c r="BK142" s="180">
        <f>BJ142/(BJ142+BL142+BN142+BP142)</f>
        <v>0.8666666666666667</v>
      </c>
      <c r="BL142" s="179">
        <f>COUNTIF(AF142:BI142,"1")</f>
        <v>4</v>
      </c>
      <c r="BM142" s="180">
        <f>BL142/(BJ142+BL142+BN142+BP142)</f>
        <v>0.13333333333333333</v>
      </c>
      <c r="BN142" s="179">
        <f>COUNTIF(AF142:BI142,"0")</f>
        <v>0</v>
      </c>
      <c r="BO142" s="180">
        <f>BN142/(BJ142+BL142+BN142+BP142)</f>
        <v>0</v>
      </c>
      <c r="BP142" s="179">
        <f>COUNTIF(Q142:BI142,"KĐG")</f>
        <v>0</v>
      </c>
      <c r="BQ142" s="180">
        <f>BP142/(BJ142+BL142+BN142+BP142)</f>
        <v>0</v>
      </c>
      <c r="BR142" s="181">
        <f>(((BJ142*2)+(BL142*1)+(BN142*0)))/(BJ142+BL142+BN142)</f>
        <v>1.8666666666666667</v>
      </c>
      <c r="BS142" s="182" t="str">
        <f>IF(BQ142&gt;=50%,"KĐG",IF(BR142&gt;=1.6,"Đạt mục tiêu",IF(BR142&gt;=1,"Cần cố gắng","Chưa đạt")))</f>
        <v>Đạt mục tiêu</v>
      </c>
      <c r="BT142" s="70"/>
      <c r="BU142" s="70"/>
      <c r="BV142" s="70">
        <v>2</v>
      </c>
      <c r="BW142" s="70">
        <v>1</v>
      </c>
      <c r="BX142" s="56">
        <v>2</v>
      </c>
      <c r="BY142" s="56">
        <v>2</v>
      </c>
      <c r="BZ142" s="56">
        <v>2</v>
      </c>
      <c r="CA142" s="56">
        <v>2</v>
      </c>
      <c r="CB142" s="56">
        <v>2</v>
      </c>
      <c r="CC142" s="56">
        <v>2</v>
      </c>
      <c r="CD142" s="56">
        <v>2</v>
      </c>
      <c r="CE142" s="56">
        <v>2</v>
      </c>
      <c r="CF142" s="56">
        <v>2</v>
      </c>
      <c r="CG142" s="56">
        <v>2</v>
      </c>
      <c r="CH142" s="56">
        <v>2</v>
      </c>
      <c r="CI142" s="56">
        <v>1</v>
      </c>
      <c r="CJ142" s="56">
        <v>2</v>
      </c>
      <c r="CK142" s="56">
        <v>2</v>
      </c>
      <c r="CL142" s="56">
        <v>2</v>
      </c>
      <c r="CM142" s="56">
        <v>2</v>
      </c>
      <c r="CN142" s="56">
        <v>2</v>
      </c>
      <c r="CO142" s="56">
        <v>2</v>
      </c>
      <c r="CP142" s="56">
        <v>1</v>
      </c>
      <c r="CQ142" s="56">
        <v>2</v>
      </c>
      <c r="CR142" s="56">
        <v>2</v>
      </c>
      <c r="CS142" s="56">
        <v>2</v>
      </c>
      <c r="CT142" s="56">
        <v>1</v>
      </c>
      <c r="CU142" s="56">
        <v>2</v>
      </c>
      <c r="CV142" s="56">
        <v>2</v>
      </c>
      <c r="CW142" s="56">
        <v>2</v>
      </c>
      <c r="CX142" s="56">
        <v>2</v>
      </c>
      <c r="CY142" s="56">
        <v>2</v>
      </c>
      <c r="CZ142" s="56">
        <f>COUNTIF(BV142:CY142,"2")</f>
        <v>26</v>
      </c>
      <c r="DA142" s="56">
        <f>CZ142/(CZ142+DB142+DD142+DF142)</f>
        <v>0.8666666666666667</v>
      </c>
      <c r="DB142" s="56">
        <f>COUNTIF(BV142:CY142,"1")</f>
        <v>4</v>
      </c>
      <c r="DC142" s="56">
        <f>DB142/(CZ142+DB142+DD142+DF142)</f>
        <v>0.13333333333333333</v>
      </c>
      <c r="DD142" s="56">
        <f>COUNTIF(BV142:CY142,"0")</f>
        <v>0</v>
      </c>
      <c r="DE142" s="56">
        <f>DD142/(CZ142+DB142+DD142+DF142)</f>
        <v>0</v>
      </c>
      <c r="DF142" s="56">
        <f>COUNTIF(BH142:CY142,"KĐG")</f>
        <v>0</v>
      </c>
      <c r="DG142" s="56">
        <f>DF142/(CZ142+DB142+DD142+DF142)</f>
        <v>0</v>
      </c>
      <c r="DH142" s="56">
        <f>(((CZ142*2)+(DB142*1)+(DD142*0)))/(CZ142+DB142+DD142)</f>
        <v>1.8666666666666667</v>
      </c>
      <c r="DI142" s="56" t="str">
        <f>IF(DG142&gt;=50%,"KĐG",IF(DH142&gt;=1.6,"Đạt mục tiêu",IF(DH142&gt;=1,"Cần cố gắng","Chưa đạt")))</f>
        <v>Đạt mục tiêu</v>
      </c>
      <c r="DJ142" s="56"/>
      <c r="DK142" s="56"/>
      <c r="DL142" s="56"/>
      <c r="DM142" s="70"/>
      <c r="DN142" s="70"/>
      <c r="DO142" s="70"/>
      <c r="DP142" s="70"/>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70"/>
      <c r="FG142" s="70"/>
      <c r="FH142" s="70"/>
      <c r="FI142" s="70"/>
      <c r="FJ142" s="70"/>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70"/>
      <c r="HA142" s="70"/>
      <c r="HB142" s="70"/>
      <c r="HC142" s="70"/>
      <c r="HD142" s="70"/>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c r="IN142" s="56"/>
      <c r="IO142" s="56"/>
      <c r="IP142" s="56"/>
      <c r="IQ142" s="56"/>
      <c r="IR142" s="56"/>
      <c r="IS142" s="56"/>
      <c r="IT142" s="70"/>
      <c r="IU142" s="70"/>
      <c r="IV142" s="70"/>
      <c r="IW142" s="70"/>
      <c r="IX142" s="56"/>
      <c r="IY142" s="56"/>
      <c r="IZ142" s="56"/>
      <c r="JA142" s="56"/>
      <c r="JB142" s="56"/>
      <c r="JC142" s="56"/>
      <c r="JD142" s="56"/>
      <c r="JE142" s="56"/>
      <c r="JF142" s="56"/>
      <c r="JG142" s="56"/>
      <c r="JH142" s="56"/>
      <c r="JI142" s="56"/>
      <c r="JJ142" s="56"/>
      <c r="JK142" s="56"/>
      <c r="JL142" s="56"/>
      <c r="JM142" s="56"/>
      <c r="JN142" s="56"/>
      <c r="JO142" s="56"/>
      <c r="JP142" s="56"/>
      <c r="JQ142" s="56"/>
      <c r="JR142" s="56"/>
      <c r="JS142" s="56"/>
      <c r="JT142" s="56"/>
      <c r="JU142" s="56"/>
      <c r="JV142" s="56"/>
      <c r="JW142" s="56"/>
      <c r="JX142" s="56"/>
      <c r="JY142" s="56"/>
      <c r="JZ142" s="56"/>
      <c r="KA142" s="56"/>
      <c r="KB142" s="56"/>
      <c r="KC142" s="56"/>
      <c r="KD142" s="56"/>
      <c r="KE142" s="56"/>
      <c r="KF142" s="56"/>
      <c r="KG142" s="56"/>
      <c r="KH142" s="56"/>
      <c r="KI142" s="56"/>
      <c r="KJ142" s="56"/>
      <c r="KK142" s="56"/>
      <c r="KL142" s="56"/>
      <c r="KM142" s="56"/>
      <c r="KN142" s="56"/>
      <c r="KO142" s="56"/>
      <c r="KP142" s="56"/>
      <c r="KQ142" s="56"/>
      <c r="KR142" s="56"/>
      <c r="KS142" s="56"/>
      <c r="KT142" s="56"/>
      <c r="KU142" s="56"/>
      <c r="KV142" s="56"/>
      <c r="KW142" s="56"/>
      <c r="KX142" s="56"/>
      <c r="KY142" s="56"/>
      <c r="KZ142" s="56"/>
      <c r="LA142" s="56"/>
      <c r="LB142" s="56"/>
      <c r="LC142" s="56"/>
      <c r="LD142" s="56"/>
      <c r="LE142" s="56"/>
      <c r="LF142" s="56"/>
      <c r="LG142" s="56"/>
      <c r="LH142" s="56"/>
      <c r="LI142" s="56"/>
      <c r="LJ142" s="56"/>
      <c r="LK142" s="56"/>
      <c r="LL142" s="56"/>
      <c r="LM142" s="56"/>
      <c r="LN142" s="56"/>
      <c r="LO142" s="56"/>
      <c r="LP142" s="56"/>
      <c r="LQ142" s="56"/>
      <c r="LR142" s="56"/>
      <c r="LS142" s="56"/>
      <c r="LT142" s="56"/>
      <c r="LU142" s="56"/>
      <c r="LV142" s="56"/>
      <c r="LW142" s="56"/>
      <c r="LX142" s="56"/>
      <c r="LY142" s="56"/>
      <c r="LZ142" s="56"/>
      <c r="MA142" s="56"/>
      <c r="MB142" s="56"/>
      <c r="MC142" s="56"/>
      <c r="MD142" s="56"/>
      <c r="ME142" s="56"/>
      <c r="MF142" s="56"/>
      <c r="MG142" s="56"/>
      <c r="MH142" s="56"/>
      <c r="MI142" s="56"/>
      <c r="MJ142" s="56"/>
      <c r="MK142" s="56"/>
      <c r="ML142" s="56"/>
      <c r="MM142" s="56"/>
      <c r="MN142" s="56"/>
      <c r="MO142" s="56"/>
      <c r="MP142" s="56"/>
      <c r="MQ142" s="56"/>
      <c r="MR142" s="56"/>
      <c r="MS142" s="56"/>
      <c r="MT142" s="56"/>
      <c r="MU142" s="56"/>
      <c r="MV142" s="56"/>
      <c r="MW142" s="56"/>
      <c r="MX142" s="56"/>
      <c r="MY142" s="56"/>
      <c r="MZ142" s="56"/>
      <c r="NA142" s="56"/>
      <c r="NB142" s="56"/>
      <c r="NC142" s="56"/>
      <c r="ND142" s="56"/>
      <c r="NE142" s="56"/>
      <c r="NF142" s="56"/>
      <c r="NG142" s="56"/>
      <c r="NH142" s="56"/>
      <c r="NI142" s="56"/>
      <c r="NJ142" s="56"/>
      <c r="NK142" s="56"/>
      <c r="NL142" s="56"/>
      <c r="NM142" s="56"/>
      <c r="NN142" s="56"/>
      <c r="NO142" s="56"/>
      <c r="NP142" s="56"/>
      <c r="NQ142" s="56"/>
      <c r="NR142" s="56"/>
      <c r="NS142" s="56"/>
      <c r="NT142" s="56"/>
      <c r="NU142" s="56"/>
      <c r="NV142" s="56"/>
      <c r="NW142" s="56"/>
      <c r="NX142" s="56"/>
      <c r="NY142" s="56"/>
      <c r="NZ142" s="56"/>
      <c r="OA142" s="56"/>
      <c r="OB142" s="56"/>
      <c r="OC142" s="56"/>
      <c r="OD142" s="56"/>
      <c r="OE142" s="56"/>
      <c r="OF142" s="56"/>
      <c r="OG142" s="56"/>
      <c r="OH142" s="56"/>
      <c r="OI142" s="56"/>
      <c r="OJ142" s="56"/>
      <c r="OK142" s="56"/>
      <c r="OL142" s="56"/>
      <c r="OM142" s="56"/>
      <c r="ON142" s="56"/>
      <c r="OO142" s="56"/>
      <c r="OP142" s="56"/>
      <c r="OQ142" s="56"/>
      <c r="OR142" s="56"/>
      <c r="OS142" s="56"/>
      <c r="OT142" s="56"/>
      <c r="OU142" s="56"/>
      <c r="OV142" s="56"/>
      <c r="OW142" s="56"/>
      <c r="OX142" s="56"/>
      <c r="OY142" s="56"/>
      <c r="OZ142" s="56"/>
      <c r="PA142" s="310"/>
    </row>
    <row r="143" spans="1:417" s="116" customFormat="1" ht="78.75" hidden="1" customHeight="1">
      <c r="A143" s="56"/>
      <c r="B143" s="357"/>
      <c r="C143" s="357"/>
      <c r="D143" s="436"/>
      <c r="E143" s="356"/>
      <c r="F143" s="313"/>
      <c r="G143" s="327"/>
      <c r="H143" s="325"/>
      <c r="I143" s="313" t="s">
        <v>549</v>
      </c>
      <c r="J143" s="126" t="s">
        <v>1078</v>
      </c>
      <c r="K143" s="123"/>
      <c r="L143" s="183" t="s">
        <v>661</v>
      </c>
      <c r="M143" s="123" t="s">
        <v>501</v>
      </c>
      <c r="N143" s="51" t="s">
        <v>377</v>
      </c>
      <c r="O143" s="56" t="s">
        <v>350</v>
      </c>
      <c r="P143" s="310"/>
      <c r="Q143" s="56">
        <v>1</v>
      </c>
      <c r="R143" s="120"/>
      <c r="S143" s="120"/>
      <c r="T143" s="120"/>
      <c r="U143" s="120"/>
      <c r="V143" s="120" t="s">
        <v>205</v>
      </c>
      <c r="W143" s="120"/>
      <c r="X143" s="120"/>
      <c r="Y143" s="120"/>
      <c r="Z143" s="120"/>
      <c r="AA143" s="120"/>
      <c r="AB143" s="120"/>
      <c r="AC143" s="119">
        <f t="shared" si="185"/>
        <v>1</v>
      </c>
      <c r="AD143" s="229"/>
      <c r="AE143" s="229"/>
      <c r="AF143" s="178">
        <v>2</v>
      </c>
      <c r="AG143" s="178">
        <v>1</v>
      </c>
      <c r="AH143" s="178">
        <v>2</v>
      </c>
      <c r="AI143" s="178">
        <v>2</v>
      </c>
      <c r="AJ143" s="178">
        <v>2</v>
      </c>
      <c r="AK143" s="178">
        <v>2</v>
      </c>
      <c r="AL143" s="178">
        <v>2</v>
      </c>
      <c r="AM143" s="178">
        <v>2</v>
      </c>
      <c r="AN143" s="178">
        <v>2</v>
      </c>
      <c r="AO143" s="178">
        <v>2</v>
      </c>
      <c r="AP143" s="178">
        <v>2</v>
      </c>
      <c r="AQ143" s="178">
        <v>2</v>
      </c>
      <c r="AR143" s="178">
        <v>2</v>
      </c>
      <c r="AS143" s="178">
        <v>1</v>
      </c>
      <c r="AT143" s="178">
        <v>2</v>
      </c>
      <c r="AU143" s="178">
        <v>2</v>
      </c>
      <c r="AV143" s="178">
        <v>2</v>
      </c>
      <c r="AW143" s="178">
        <v>2</v>
      </c>
      <c r="AX143" s="178">
        <v>2</v>
      </c>
      <c r="AY143" s="178">
        <v>2</v>
      </c>
      <c r="AZ143" s="178">
        <v>1</v>
      </c>
      <c r="BA143" s="178">
        <v>2</v>
      </c>
      <c r="BB143" s="178">
        <v>2</v>
      </c>
      <c r="BC143" s="178">
        <v>2</v>
      </c>
      <c r="BD143" s="178"/>
      <c r="BE143" s="178"/>
      <c r="BF143" s="178"/>
      <c r="BG143" s="178"/>
      <c r="BH143" s="178"/>
      <c r="BI143" s="178"/>
      <c r="BJ143" s="179">
        <f>COUNTIF(Y143:BI143,"2")</f>
        <v>21</v>
      </c>
      <c r="BK143" s="180">
        <f>BJ143/(BJ143+BL143+BN143+BP143)</f>
        <v>0.84</v>
      </c>
      <c r="BL143" s="179">
        <f>COUNTIF(Y143:BI143,"1")</f>
        <v>4</v>
      </c>
      <c r="BM143" s="180">
        <f>BL143/(BJ143+BL143+BN143+BP143)</f>
        <v>0.16</v>
      </c>
      <c r="BN143" s="179">
        <f>COUNTIF(Y143:BI143,"0")</f>
        <v>0</v>
      </c>
      <c r="BO143" s="180">
        <f>BN143/(BJ143+BL143+BN143+BP143)</f>
        <v>0</v>
      </c>
      <c r="BP143" s="179">
        <f>COUNTIF(Q143:BI143,"KĐG")</f>
        <v>0</v>
      </c>
      <c r="BQ143" s="180">
        <f>BP143/(BJ143+BL143+BN143+BP143)</f>
        <v>0</v>
      </c>
      <c r="BR143" s="181">
        <f>(((BJ143*2)+(BL143*1)+(BN143*0)))/(BJ143+BL143+BN143)</f>
        <v>1.84</v>
      </c>
      <c r="BS143" s="184" t="str">
        <f>IF(BQ143&gt;=50%,"KĐG",IF(BR143&gt;=1.6,"Đạt mục tiêu",IF(BR143&gt;=1,"Cần cố gắng","Chưa đạt")))</f>
        <v>Đạt mục tiêu</v>
      </c>
      <c r="BT143" s="70"/>
      <c r="BU143" s="70"/>
      <c r="BV143" s="69">
        <v>2</v>
      </c>
      <c r="BW143" s="72">
        <v>1</v>
      </c>
      <c r="BX143" s="56">
        <v>2</v>
      </c>
      <c r="BY143" s="56">
        <v>2</v>
      </c>
      <c r="BZ143" s="56">
        <v>2</v>
      </c>
      <c r="CA143" s="56">
        <v>2</v>
      </c>
      <c r="CB143" s="56">
        <v>2</v>
      </c>
      <c r="CC143" s="56">
        <v>2</v>
      </c>
      <c r="CD143" s="56">
        <v>2</v>
      </c>
      <c r="CE143" s="56">
        <v>2</v>
      </c>
      <c r="CF143" s="56">
        <v>2</v>
      </c>
      <c r="CG143" s="56">
        <v>2</v>
      </c>
      <c r="CH143" s="56">
        <v>2</v>
      </c>
      <c r="CI143" s="56">
        <v>1</v>
      </c>
      <c r="CJ143" s="56">
        <v>2</v>
      </c>
      <c r="CK143" s="56">
        <v>2</v>
      </c>
      <c r="CL143" s="56">
        <v>2</v>
      </c>
      <c r="CM143" s="56">
        <v>2</v>
      </c>
      <c r="CN143" s="56">
        <v>2</v>
      </c>
      <c r="CO143" s="56">
        <v>2</v>
      </c>
      <c r="CP143" s="56">
        <v>1</v>
      </c>
      <c r="CQ143" s="56">
        <v>2</v>
      </c>
      <c r="CR143" s="56">
        <v>2</v>
      </c>
      <c r="CS143" s="56">
        <v>2</v>
      </c>
      <c r="CT143" s="56"/>
      <c r="CU143" s="56"/>
      <c r="CV143" s="56"/>
      <c r="CW143" s="56"/>
      <c r="CX143" s="56"/>
      <c r="CY143" s="56"/>
      <c r="CZ143" s="56">
        <f>COUNTIF(BN143:CY143,"2")</f>
        <v>21</v>
      </c>
      <c r="DA143" s="56">
        <f>CZ143/(CZ143+DB143+DD143+DF143)</f>
        <v>0.75</v>
      </c>
      <c r="DB143" s="56">
        <f>COUNTIF(BN143:CY143,"1")</f>
        <v>3</v>
      </c>
      <c r="DC143" s="179">
        <f>DB143/(CZ143+DB143+DD143+DF143)</f>
        <v>0.10714285714285714</v>
      </c>
      <c r="DD143" s="180">
        <f>COUNTIF(BN143:CY143,"0")</f>
        <v>4</v>
      </c>
      <c r="DE143" s="179">
        <f>DD143/(CZ143+DB143+DD143+DF143)</f>
        <v>0.14285714285714285</v>
      </c>
      <c r="DF143" s="180">
        <f>COUNTIF(BH143:CY143,"KĐG")</f>
        <v>0</v>
      </c>
      <c r="DG143" s="179">
        <f>DF143/(CZ143+DB143+DD143+DF143)</f>
        <v>0</v>
      </c>
      <c r="DH143" s="180">
        <f>(((CZ143*2)+(DB143*1)+(DD143*0)))/(CZ143+DB143+DD143)</f>
        <v>1.6071428571428572</v>
      </c>
      <c r="DI143" s="179" t="str">
        <f>IF(DG143&gt;=50%,"KĐG",IF(DH143&gt;=1.6,"Đạt mục tiêu",IF(DH143&gt;=1,"Cần cố gắng","Chưa đạt")))</f>
        <v>Đạt mục tiêu</v>
      </c>
      <c r="DJ143" s="180" t="e">
        <f>DI143/(DC143+DE143+DG143+DI143)</f>
        <v>#VALUE!</v>
      </c>
      <c r="DK143" s="181">
        <f>(((DC143*2)+(DE143*1)+(DG143*0)))/(DC143+DE143+DG143)</f>
        <v>1.4285714285714284</v>
      </c>
      <c r="DL143" s="184" t="e">
        <f>IF(DJ143&gt;=50%,"KĐG",IF(DK143&gt;=1.6,"Đạt mục tiêu",IF(DK143&gt;=1,"Cần cố gắng","Chưa đạt")))</f>
        <v>#VALUE!</v>
      </c>
      <c r="DM143" s="70"/>
      <c r="DN143" s="70"/>
      <c r="DO143" s="70"/>
      <c r="DP143" s="70"/>
      <c r="DQ143" s="178">
        <v>2</v>
      </c>
      <c r="DR143" s="178">
        <v>2</v>
      </c>
      <c r="DS143" s="178">
        <v>2</v>
      </c>
      <c r="DT143" s="178">
        <v>2</v>
      </c>
      <c r="DU143" s="178">
        <v>2</v>
      </c>
      <c r="DV143" s="178">
        <v>2</v>
      </c>
      <c r="DW143" s="178">
        <v>2</v>
      </c>
      <c r="DX143" s="178">
        <v>2</v>
      </c>
      <c r="DY143" s="178">
        <v>2</v>
      </c>
      <c r="DZ143" s="178">
        <v>2</v>
      </c>
      <c r="EA143" s="178">
        <v>2</v>
      </c>
      <c r="EB143" s="178">
        <v>2</v>
      </c>
      <c r="EC143" s="178">
        <v>2</v>
      </c>
      <c r="ED143" s="178">
        <v>2</v>
      </c>
      <c r="EE143" s="178">
        <v>2</v>
      </c>
      <c r="EF143" s="178">
        <v>2</v>
      </c>
      <c r="EG143" s="178">
        <v>2</v>
      </c>
      <c r="EH143" s="178">
        <v>2</v>
      </c>
      <c r="EI143" s="178">
        <v>2</v>
      </c>
      <c r="EJ143" s="178">
        <v>2</v>
      </c>
      <c r="EK143" s="178">
        <v>2</v>
      </c>
      <c r="EL143" s="178">
        <v>2</v>
      </c>
      <c r="EM143" s="178">
        <v>2</v>
      </c>
      <c r="EN143" s="178">
        <v>2</v>
      </c>
      <c r="EO143" s="178">
        <v>2</v>
      </c>
      <c r="EP143" s="178">
        <v>2</v>
      </c>
      <c r="EQ143" s="178">
        <v>2</v>
      </c>
      <c r="ER143" s="178">
        <v>2</v>
      </c>
      <c r="ES143" s="178">
        <v>2</v>
      </c>
      <c r="ET143" s="178">
        <v>2</v>
      </c>
      <c r="EU143" s="178">
        <v>2</v>
      </c>
      <c r="EV143" s="56"/>
      <c r="EW143" s="56"/>
      <c r="EX143" s="56"/>
      <c r="EY143" s="56"/>
      <c r="EZ143" s="56"/>
      <c r="FA143" s="56"/>
      <c r="FB143" s="56"/>
      <c r="FC143" s="56"/>
      <c r="FD143" s="56"/>
      <c r="FE143" s="56"/>
      <c r="FF143" s="70"/>
      <c r="FG143" s="70"/>
      <c r="FH143" s="70"/>
      <c r="FI143" s="70"/>
      <c r="FJ143" s="70"/>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70"/>
      <c r="HA143" s="70"/>
      <c r="HB143" s="70"/>
      <c r="HC143" s="70"/>
      <c r="HD143" s="70"/>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c r="IN143" s="56"/>
      <c r="IO143" s="56"/>
      <c r="IP143" s="56"/>
      <c r="IQ143" s="56"/>
      <c r="IR143" s="56"/>
      <c r="IS143" s="56"/>
      <c r="IT143" s="70"/>
      <c r="IU143" s="70"/>
      <c r="IV143" s="70"/>
      <c r="IW143" s="70"/>
      <c r="IX143" s="56"/>
      <c r="IY143" s="56"/>
      <c r="IZ143" s="56"/>
      <c r="JA143" s="56"/>
      <c r="JB143" s="56"/>
      <c r="JC143" s="56"/>
      <c r="JD143" s="56"/>
      <c r="JE143" s="56"/>
      <c r="JF143" s="56"/>
      <c r="JG143" s="56"/>
      <c r="JH143" s="56"/>
      <c r="JI143" s="56"/>
      <c r="JJ143" s="56"/>
      <c r="JK143" s="56"/>
      <c r="JL143" s="56"/>
      <c r="JM143" s="56"/>
      <c r="JN143" s="56"/>
      <c r="JO143" s="56"/>
      <c r="JP143" s="56"/>
      <c r="JQ143" s="56"/>
      <c r="JR143" s="56"/>
      <c r="JS143" s="56"/>
      <c r="JT143" s="56"/>
      <c r="JU143" s="56"/>
      <c r="JV143" s="56"/>
      <c r="JW143" s="56"/>
      <c r="JX143" s="56"/>
      <c r="JY143" s="56"/>
      <c r="JZ143" s="56"/>
      <c r="KA143" s="56"/>
      <c r="KB143" s="56"/>
      <c r="KC143" s="56"/>
      <c r="KD143" s="56"/>
      <c r="KE143" s="56"/>
      <c r="KF143" s="56"/>
      <c r="KG143" s="56"/>
      <c r="KH143" s="56"/>
      <c r="KI143" s="56"/>
      <c r="KJ143" s="56"/>
      <c r="KK143" s="56"/>
      <c r="KL143" s="56"/>
      <c r="KM143" s="56"/>
      <c r="KN143" s="56"/>
      <c r="KO143" s="56"/>
      <c r="KP143" s="56"/>
      <c r="KQ143" s="56"/>
      <c r="KR143" s="56"/>
      <c r="KS143" s="56"/>
      <c r="KT143" s="56"/>
      <c r="KU143" s="56"/>
      <c r="KV143" s="56"/>
      <c r="KW143" s="56"/>
      <c r="KX143" s="56"/>
      <c r="KY143" s="56"/>
      <c r="KZ143" s="56"/>
      <c r="LA143" s="56"/>
      <c r="LB143" s="56"/>
      <c r="LC143" s="56"/>
      <c r="LD143" s="56"/>
      <c r="LE143" s="56"/>
      <c r="LF143" s="56"/>
      <c r="LG143" s="56"/>
      <c r="LH143" s="56"/>
      <c r="LI143" s="56"/>
      <c r="LJ143" s="56"/>
      <c r="LK143" s="56"/>
      <c r="LL143" s="56"/>
      <c r="LM143" s="56"/>
      <c r="LN143" s="56"/>
      <c r="LO143" s="56"/>
      <c r="LP143" s="56"/>
      <c r="LQ143" s="56"/>
      <c r="LR143" s="56"/>
      <c r="LS143" s="56"/>
      <c r="LT143" s="56"/>
      <c r="LU143" s="56"/>
      <c r="LV143" s="56"/>
      <c r="LW143" s="56"/>
      <c r="LX143" s="56"/>
      <c r="LY143" s="56"/>
      <c r="LZ143" s="56"/>
      <c r="MA143" s="56"/>
      <c r="MB143" s="56"/>
      <c r="MC143" s="56"/>
      <c r="MD143" s="56"/>
      <c r="ME143" s="56"/>
      <c r="MF143" s="56"/>
      <c r="MG143" s="56"/>
      <c r="MH143" s="56"/>
      <c r="MI143" s="56"/>
      <c r="MJ143" s="56"/>
      <c r="MK143" s="56"/>
      <c r="ML143" s="56"/>
      <c r="MM143" s="56"/>
      <c r="MN143" s="56"/>
      <c r="MO143" s="56"/>
      <c r="MP143" s="56"/>
      <c r="MQ143" s="56"/>
      <c r="MR143" s="56"/>
      <c r="MS143" s="56"/>
      <c r="MT143" s="56"/>
      <c r="MU143" s="56"/>
      <c r="MV143" s="56"/>
      <c r="MW143" s="56"/>
      <c r="MX143" s="56"/>
      <c r="MY143" s="56"/>
      <c r="MZ143" s="56"/>
      <c r="NA143" s="56"/>
      <c r="NB143" s="56"/>
      <c r="NC143" s="56"/>
      <c r="ND143" s="56"/>
      <c r="NE143" s="56"/>
      <c r="NF143" s="56"/>
      <c r="NG143" s="56"/>
      <c r="NH143" s="56"/>
      <c r="NI143" s="56"/>
      <c r="NJ143" s="56"/>
      <c r="NK143" s="56"/>
      <c r="NL143" s="56"/>
      <c r="NM143" s="56"/>
      <c r="NN143" s="56"/>
      <c r="NO143" s="56"/>
      <c r="NP143" s="56"/>
      <c r="NQ143" s="56"/>
      <c r="NR143" s="56"/>
      <c r="NS143" s="56"/>
      <c r="NT143" s="56"/>
      <c r="NU143" s="56"/>
      <c r="NV143" s="56"/>
      <c r="NW143" s="56"/>
      <c r="NX143" s="56"/>
      <c r="NY143" s="56"/>
      <c r="NZ143" s="56"/>
      <c r="OA143" s="56"/>
      <c r="OB143" s="56"/>
      <c r="OC143" s="56"/>
      <c r="OD143" s="56"/>
      <c r="OE143" s="56"/>
      <c r="OF143" s="56"/>
      <c r="OG143" s="56"/>
      <c r="OH143" s="56"/>
      <c r="OI143" s="56"/>
      <c r="OJ143" s="56"/>
      <c r="OK143" s="56"/>
      <c r="OL143" s="56"/>
      <c r="OM143" s="56"/>
      <c r="ON143" s="56"/>
      <c r="OO143" s="56"/>
      <c r="OP143" s="56"/>
      <c r="OQ143" s="56"/>
      <c r="OR143" s="56"/>
      <c r="OS143" s="56"/>
      <c r="OT143" s="56"/>
      <c r="OU143" s="56"/>
      <c r="OV143" s="56"/>
      <c r="OW143" s="56"/>
      <c r="OX143" s="56"/>
      <c r="OY143" s="56"/>
      <c r="OZ143" s="56"/>
      <c r="PA143" s="310"/>
    </row>
    <row r="144" spans="1:417" s="116" customFormat="1" ht="78.75" hidden="1" customHeight="1">
      <c r="A144" s="56"/>
      <c r="B144" s="357"/>
      <c r="C144" s="357"/>
      <c r="D144" s="436"/>
      <c r="E144" s="356"/>
      <c r="F144" s="313"/>
      <c r="G144" s="327"/>
      <c r="H144" s="325"/>
      <c r="I144" s="313"/>
      <c r="J144" s="126" t="s">
        <v>1040</v>
      </c>
      <c r="K144" s="123"/>
      <c r="L144" s="183" t="s">
        <v>661</v>
      </c>
      <c r="M144" s="123" t="s">
        <v>501</v>
      </c>
      <c r="N144" s="51" t="s">
        <v>377</v>
      </c>
      <c r="O144" s="56" t="s">
        <v>350</v>
      </c>
      <c r="P144" s="310"/>
      <c r="Q144" s="56">
        <v>1</v>
      </c>
      <c r="R144" s="120"/>
      <c r="S144" s="120"/>
      <c r="T144" s="120"/>
      <c r="U144" s="120"/>
      <c r="V144" s="120"/>
      <c r="W144" s="120"/>
      <c r="X144" s="120"/>
      <c r="Y144" s="120"/>
      <c r="Z144" s="120"/>
      <c r="AA144" s="120" t="s">
        <v>205</v>
      </c>
      <c r="AB144" s="120"/>
      <c r="AC144" s="119">
        <f t="shared" si="185"/>
        <v>1</v>
      </c>
      <c r="AD144" s="229"/>
      <c r="AE144" s="229"/>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9"/>
      <c r="BK144" s="180"/>
      <c r="BL144" s="179"/>
      <c r="BM144" s="180"/>
      <c r="BN144" s="179"/>
      <c r="BO144" s="180"/>
      <c r="BP144" s="179"/>
      <c r="BQ144" s="180"/>
      <c r="BR144" s="181"/>
      <c r="BS144" s="184"/>
      <c r="BT144" s="70"/>
      <c r="BU144" s="70"/>
      <c r="BV144" s="70"/>
      <c r="BW144" s="70"/>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70"/>
      <c r="DN144" s="70"/>
      <c r="DO144" s="70"/>
      <c r="DP144" s="70"/>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70"/>
      <c r="FG144" s="70"/>
      <c r="FH144" s="70"/>
      <c r="FI144" s="70"/>
      <c r="FJ144" s="70"/>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70"/>
      <c r="HA144" s="70"/>
      <c r="HB144" s="70"/>
      <c r="HC144" s="70"/>
      <c r="HD144" s="70"/>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c r="IN144" s="56"/>
      <c r="IO144" s="56"/>
      <c r="IP144" s="56"/>
      <c r="IQ144" s="56"/>
      <c r="IR144" s="56"/>
      <c r="IS144" s="56"/>
      <c r="IT144" s="70"/>
      <c r="IU144" s="70"/>
      <c r="IV144" s="70"/>
      <c r="IW144" s="70"/>
      <c r="IX144" s="56"/>
      <c r="IY144" s="56"/>
      <c r="IZ144" s="56"/>
      <c r="JA144" s="56"/>
      <c r="JB144" s="56"/>
      <c r="JC144" s="56"/>
      <c r="JD144" s="56"/>
      <c r="JE144" s="56"/>
      <c r="JF144" s="56"/>
      <c r="JG144" s="56"/>
      <c r="JH144" s="56"/>
      <c r="JI144" s="56"/>
      <c r="JJ144" s="56"/>
      <c r="JK144" s="56"/>
      <c r="JL144" s="56"/>
      <c r="JM144" s="56"/>
      <c r="JN144" s="56"/>
      <c r="JO144" s="56"/>
      <c r="JP144" s="56"/>
      <c r="JQ144" s="56"/>
      <c r="JR144" s="56"/>
      <c r="JS144" s="56"/>
      <c r="JT144" s="56"/>
      <c r="JU144" s="56"/>
      <c r="JV144" s="56"/>
      <c r="JW144" s="56"/>
      <c r="JX144" s="56"/>
      <c r="JY144" s="56"/>
      <c r="JZ144" s="56"/>
      <c r="KA144" s="56"/>
      <c r="KB144" s="56"/>
      <c r="KC144" s="56"/>
      <c r="KD144" s="56"/>
      <c r="KE144" s="56"/>
      <c r="KF144" s="56"/>
      <c r="KG144" s="56"/>
      <c r="KH144" s="56"/>
      <c r="KI144" s="56"/>
      <c r="KJ144" s="56"/>
      <c r="KK144" s="56"/>
      <c r="KL144" s="71" t="s">
        <v>555</v>
      </c>
      <c r="KM144" s="56"/>
      <c r="KN144" s="71" t="s">
        <v>555</v>
      </c>
      <c r="KO144" s="56">
        <v>2</v>
      </c>
      <c r="KP144" s="56">
        <v>2</v>
      </c>
      <c r="KQ144" s="56">
        <v>2</v>
      </c>
      <c r="KR144" s="56">
        <v>2</v>
      </c>
      <c r="KS144" s="56">
        <v>2</v>
      </c>
      <c r="KT144" s="56">
        <v>2</v>
      </c>
      <c r="KU144" s="56">
        <v>2</v>
      </c>
      <c r="KV144" s="56">
        <v>2</v>
      </c>
      <c r="KW144" s="56">
        <v>2</v>
      </c>
      <c r="KX144" s="56">
        <v>2</v>
      </c>
      <c r="KY144" s="56">
        <v>2</v>
      </c>
      <c r="KZ144" s="56">
        <v>2</v>
      </c>
      <c r="LA144" s="56">
        <v>2</v>
      </c>
      <c r="LB144" s="56">
        <v>2</v>
      </c>
      <c r="LC144" s="56">
        <v>2</v>
      </c>
      <c r="LD144" s="56">
        <v>2</v>
      </c>
      <c r="LE144" s="56">
        <v>2</v>
      </c>
      <c r="LF144" s="56">
        <v>2</v>
      </c>
      <c r="LG144" s="56">
        <v>2</v>
      </c>
      <c r="LH144" s="56">
        <v>2</v>
      </c>
      <c r="LI144" s="56">
        <v>2</v>
      </c>
      <c r="LJ144" s="56">
        <v>2</v>
      </c>
      <c r="LK144" s="56">
        <v>2</v>
      </c>
      <c r="LL144" s="56">
        <v>2</v>
      </c>
      <c r="LM144" s="56">
        <v>2</v>
      </c>
      <c r="LN144" s="56">
        <v>2</v>
      </c>
      <c r="LO144" s="56">
        <v>2</v>
      </c>
      <c r="LP144" s="56">
        <v>2</v>
      </c>
      <c r="LQ144" s="56">
        <v>2</v>
      </c>
      <c r="LR144" s="56">
        <v>2</v>
      </c>
      <c r="LS144" s="179">
        <f>COUNTIF(KO144:LR144,"2")</f>
        <v>30</v>
      </c>
      <c r="LT144" s="180">
        <f>LS144/(LS144+LU144+LW144+LY144)</f>
        <v>1</v>
      </c>
      <c r="LU144" s="179">
        <f>COUNTIF(KO144:LR144,"1")</f>
        <v>0</v>
      </c>
      <c r="LV144" s="180">
        <f>LU144/(LS144+LU144+LW144+LY144)</f>
        <v>0</v>
      </c>
      <c r="LW144" s="179">
        <f>COUNTIF(KO144:LR144,"0")</f>
        <v>0</v>
      </c>
      <c r="LX144" s="180">
        <f>LW144/(LS144+LU144+LW144+LY144)</f>
        <v>0</v>
      </c>
      <c r="LY144" s="179">
        <f>COUNTIF(KB144:LR144,"KĐG")</f>
        <v>0</v>
      </c>
      <c r="LZ144" s="180">
        <f>LY144/(LS144+LU144+LW144+LY144)</f>
        <v>0</v>
      </c>
      <c r="MA144" s="181">
        <f>(((LS144*2)+(LU144*1)+(LW144*0)))/(LS144+LU144+LW144)</f>
        <v>2</v>
      </c>
      <c r="MB144" s="185" t="str">
        <f>IF(LZ144&gt;=50%,"KĐG",IF(MA144&gt;=1.6,"Đạt mục tiêu",IF(MA144&gt;=1,"Cần cố gắng","Chưa đạt")))</f>
        <v>Đạt mục tiêu</v>
      </c>
      <c r="MC144" s="56"/>
      <c r="MD144" s="56"/>
      <c r="ME144" s="56"/>
      <c r="MF144" s="56"/>
      <c r="MG144" s="56"/>
      <c r="MH144" s="56"/>
      <c r="MI144" s="56"/>
      <c r="MJ144" s="56"/>
      <c r="MK144" s="56"/>
      <c r="ML144" s="56"/>
      <c r="MM144" s="56"/>
      <c r="MN144" s="56"/>
      <c r="MO144" s="56"/>
      <c r="MP144" s="56"/>
      <c r="MQ144" s="56"/>
      <c r="MR144" s="56"/>
      <c r="MS144" s="56"/>
      <c r="MT144" s="56"/>
      <c r="MU144" s="56"/>
      <c r="MV144" s="56"/>
      <c r="MW144" s="56"/>
      <c r="MX144" s="56"/>
      <c r="MY144" s="56"/>
      <c r="MZ144" s="56"/>
      <c r="NA144" s="56"/>
      <c r="NB144" s="56"/>
      <c r="NC144" s="56"/>
      <c r="ND144" s="56"/>
      <c r="NE144" s="56"/>
      <c r="NF144" s="56"/>
      <c r="NG144" s="56"/>
      <c r="NH144" s="56"/>
      <c r="NI144" s="56"/>
      <c r="NJ144" s="56"/>
      <c r="NK144" s="56"/>
      <c r="NL144" s="56"/>
      <c r="NM144" s="56"/>
      <c r="NN144" s="56"/>
      <c r="NO144" s="56"/>
      <c r="NP144" s="56"/>
      <c r="NQ144" s="56"/>
      <c r="NR144" s="56"/>
      <c r="NS144" s="56"/>
      <c r="NT144" s="56"/>
      <c r="NU144" s="56"/>
      <c r="NV144" s="56"/>
      <c r="NW144" s="56"/>
      <c r="NX144" s="56"/>
      <c r="NY144" s="56"/>
      <c r="NZ144" s="56"/>
      <c r="OA144" s="56"/>
      <c r="OB144" s="56"/>
      <c r="OC144" s="56"/>
      <c r="OD144" s="56"/>
      <c r="OE144" s="56"/>
      <c r="OF144" s="56"/>
      <c r="OG144" s="56"/>
      <c r="OH144" s="56"/>
      <c r="OI144" s="56"/>
      <c r="OJ144" s="56"/>
      <c r="OK144" s="56"/>
      <c r="OL144" s="56"/>
      <c r="OM144" s="56"/>
      <c r="ON144" s="56"/>
      <c r="OO144" s="56"/>
      <c r="OP144" s="56"/>
      <c r="OQ144" s="56"/>
      <c r="OR144" s="56"/>
      <c r="OS144" s="56"/>
      <c r="OT144" s="56"/>
      <c r="OU144" s="56"/>
      <c r="OV144" s="56"/>
      <c r="OW144" s="56"/>
      <c r="OX144" s="56"/>
      <c r="OY144" s="56"/>
      <c r="OZ144" s="56"/>
      <c r="PA144" s="56"/>
    </row>
    <row r="145" spans="1:418" s="116" customFormat="1" ht="132" customHeight="1">
      <c r="A145" s="56"/>
      <c r="B145" s="368"/>
      <c r="C145" s="368"/>
      <c r="D145" s="437"/>
      <c r="E145" s="482"/>
      <c r="F145" s="391"/>
      <c r="G145" s="320"/>
      <c r="H145" s="324"/>
      <c r="I145" s="391"/>
      <c r="J145" s="208" t="s">
        <v>1075</v>
      </c>
      <c r="K145" s="76"/>
      <c r="L145" s="234" t="s">
        <v>661</v>
      </c>
      <c r="M145" s="76" t="s">
        <v>501</v>
      </c>
      <c r="N145" s="51" t="s">
        <v>377</v>
      </c>
      <c r="O145" s="56" t="s">
        <v>350</v>
      </c>
      <c r="P145" s="310"/>
      <c r="Q145" s="56">
        <v>1</v>
      </c>
      <c r="R145" s="235" t="s">
        <v>205</v>
      </c>
      <c r="S145" s="120"/>
      <c r="T145" s="120"/>
      <c r="U145" s="120"/>
      <c r="V145" s="120"/>
      <c r="W145" s="120"/>
      <c r="X145" s="120"/>
      <c r="Y145" s="120"/>
      <c r="Z145" s="120"/>
      <c r="AA145" s="120"/>
      <c r="AB145" s="120"/>
      <c r="AC145" s="119">
        <f t="shared" si="185"/>
        <v>1</v>
      </c>
      <c r="AD145" s="299"/>
      <c r="AE145" s="300" t="s">
        <v>557</v>
      </c>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70"/>
      <c r="BU145" s="70"/>
      <c r="BV145" s="70"/>
      <c r="BW145" s="70"/>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70"/>
      <c r="DN145" s="70"/>
      <c r="DO145" s="70"/>
      <c r="DP145" s="70"/>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72"/>
      <c r="FG145" s="72" t="s">
        <v>557</v>
      </c>
      <c r="FH145" s="72"/>
      <c r="FI145" s="72" t="s">
        <v>557</v>
      </c>
      <c r="FJ145" s="72"/>
      <c r="FK145" s="70" t="s">
        <v>464</v>
      </c>
      <c r="FL145" s="70" t="s">
        <v>464</v>
      </c>
      <c r="FM145" s="70" t="s">
        <v>1025</v>
      </c>
      <c r="FN145" s="70" t="s">
        <v>464</v>
      </c>
      <c r="FO145" s="70" t="s">
        <v>1025</v>
      </c>
      <c r="FP145" s="70" t="s">
        <v>1025</v>
      </c>
      <c r="FQ145" s="70" t="s">
        <v>464</v>
      </c>
      <c r="FR145" s="70" t="s">
        <v>464</v>
      </c>
      <c r="FS145" s="70" t="s">
        <v>464</v>
      </c>
      <c r="FT145" s="70" t="s">
        <v>464</v>
      </c>
      <c r="FU145" s="70" t="s">
        <v>464</v>
      </c>
      <c r="FV145" s="70" t="s">
        <v>464</v>
      </c>
      <c r="FW145" s="70" t="s">
        <v>464</v>
      </c>
      <c r="FX145" s="70" t="s">
        <v>464</v>
      </c>
      <c r="FY145" s="70" t="s">
        <v>464</v>
      </c>
      <c r="FZ145" s="70" t="s">
        <v>464</v>
      </c>
      <c r="GA145" s="70" t="s">
        <v>464</v>
      </c>
      <c r="GB145" s="70" t="s">
        <v>464</v>
      </c>
      <c r="GC145" s="70" t="s">
        <v>464</v>
      </c>
      <c r="GD145" s="70" t="s">
        <v>464</v>
      </c>
      <c r="GE145" s="70" t="s">
        <v>464</v>
      </c>
      <c r="GF145" s="70" t="s">
        <v>464</v>
      </c>
      <c r="GG145" s="70" t="s">
        <v>464</v>
      </c>
      <c r="GH145" s="70" t="s">
        <v>464</v>
      </c>
      <c r="GI145" s="70" t="s">
        <v>464</v>
      </c>
      <c r="GJ145" s="70" t="s">
        <v>464</v>
      </c>
      <c r="GK145" s="70" t="s">
        <v>464</v>
      </c>
      <c r="GL145" s="70" t="s">
        <v>464</v>
      </c>
      <c r="GM145" s="70" t="s">
        <v>464</v>
      </c>
      <c r="GN145" s="70" t="s">
        <v>464</v>
      </c>
      <c r="GO145" s="70" t="s">
        <v>464</v>
      </c>
      <c r="GP145" s="179">
        <f>COUNTIF(FA145:GO145,"2")</f>
        <v>28</v>
      </c>
      <c r="GQ145" s="180">
        <f t="shared" ref="GQ145" si="192">GP145/(GP145+GR145+GT145+GV145)</f>
        <v>0.90322580645161288</v>
      </c>
      <c r="GR145" s="179">
        <f>COUNTIF(FA145:GO145,"1")</f>
        <v>3</v>
      </c>
      <c r="GS145" s="180">
        <f t="shared" ref="GS145" si="193">GR145/(GP145+GR145+GT145+GV145)</f>
        <v>9.6774193548387094E-2</v>
      </c>
      <c r="GT145" s="179">
        <f>COUNTIF(FA145:GO145,"0")</f>
        <v>0</v>
      </c>
      <c r="GU145" s="180">
        <f t="shared" ref="GU145" si="194">GT145/(GP145+GR145+GT145+GV145)</f>
        <v>0</v>
      </c>
      <c r="GV145" s="179">
        <f>COUNTIF(FA145:GO145,"KĐG")</f>
        <v>0</v>
      </c>
      <c r="GW145" s="180">
        <f t="shared" ref="GW145" si="195">GV145/(GP145+GR145+GT145+GV145)</f>
        <v>0</v>
      </c>
      <c r="GX145" s="181">
        <f t="shared" ref="GX145" si="196">(((GP145*2)+(GR145*1)+(GT145*0)))/(GP145+GR145+GT145)</f>
        <v>1.903225806451613</v>
      </c>
      <c r="GY145" s="182" t="str">
        <f t="shared" ref="GY145" si="197">IF(GW145&gt;=50%,"KĐG",IF(GX145&gt;=1.6,"Đạt mục tiêu",IF(GX145&gt;=1,"Cần cố gắng","Chưa đạt")))</f>
        <v>Đạt mục tiêu</v>
      </c>
      <c r="GZ145" s="70"/>
      <c r="HA145" s="70"/>
      <c r="HB145" s="70"/>
      <c r="HC145" s="70"/>
      <c r="HD145" s="70"/>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70"/>
      <c r="IU145" s="70"/>
      <c r="IV145" s="70"/>
      <c r="IW145" s="70"/>
      <c r="IX145" s="56"/>
      <c r="IY145" s="56"/>
      <c r="IZ145" s="56"/>
      <c r="JA145" s="56"/>
      <c r="JB145" s="56"/>
      <c r="JC145" s="56"/>
      <c r="JD145" s="56"/>
      <c r="JE145" s="56"/>
      <c r="JF145" s="56"/>
      <c r="JG145" s="56"/>
      <c r="JH145" s="56"/>
      <c r="JI145" s="56"/>
      <c r="JJ145" s="56"/>
      <c r="JK145" s="56"/>
      <c r="JL145" s="56"/>
      <c r="JM145" s="56"/>
      <c r="JN145" s="56"/>
      <c r="JO145" s="56"/>
      <c r="JP145" s="56"/>
      <c r="JQ145" s="56"/>
      <c r="JR145" s="56"/>
      <c r="JS145" s="56"/>
      <c r="JT145" s="56"/>
      <c r="JU145" s="56"/>
      <c r="JV145" s="56"/>
      <c r="JW145" s="56"/>
      <c r="JX145" s="56"/>
      <c r="JY145" s="56"/>
      <c r="JZ145" s="56"/>
      <c r="KA145" s="56"/>
      <c r="KB145" s="56"/>
      <c r="KC145" s="56"/>
      <c r="KD145" s="56"/>
      <c r="KE145" s="56"/>
      <c r="KF145" s="56"/>
      <c r="KG145" s="56"/>
      <c r="KH145" s="56"/>
      <c r="KI145" s="56"/>
      <c r="KJ145" s="56"/>
      <c r="KK145" s="56"/>
      <c r="KL145" s="56"/>
      <c r="KM145" s="56"/>
      <c r="KN145" s="56"/>
      <c r="KO145" s="56"/>
      <c r="KP145" s="56"/>
      <c r="KQ145" s="56"/>
      <c r="KR145" s="56"/>
      <c r="KS145" s="56"/>
      <c r="KT145" s="56"/>
      <c r="KU145" s="56"/>
      <c r="KV145" s="56"/>
      <c r="KW145" s="56"/>
      <c r="KX145" s="56"/>
      <c r="KY145" s="56"/>
      <c r="KZ145" s="56"/>
      <c r="LA145" s="56"/>
      <c r="LB145" s="56"/>
      <c r="LC145" s="56"/>
      <c r="LD145" s="56"/>
      <c r="LE145" s="56"/>
      <c r="LF145" s="56"/>
      <c r="LG145" s="56"/>
      <c r="LH145" s="56"/>
      <c r="LI145" s="56"/>
      <c r="LJ145" s="56"/>
      <c r="LK145" s="56"/>
      <c r="LL145" s="56"/>
      <c r="LM145" s="56"/>
      <c r="LN145" s="56"/>
      <c r="LO145" s="56"/>
      <c r="LP145" s="56"/>
      <c r="LQ145" s="56"/>
      <c r="LR145" s="56"/>
      <c r="LS145" s="56"/>
      <c r="LT145" s="56"/>
      <c r="LU145" s="56"/>
      <c r="LV145" s="56"/>
      <c r="LW145" s="56"/>
      <c r="LX145" s="56"/>
      <c r="LY145" s="56"/>
      <c r="LZ145" s="56"/>
      <c r="MA145" s="56"/>
      <c r="MB145" s="56"/>
      <c r="MC145" s="56"/>
      <c r="MD145" s="56"/>
      <c r="ME145" s="56"/>
      <c r="MF145" s="56"/>
      <c r="MG145" s="56"/>
      <c r="MH145" s="56"/>
      <c r="MI145" s="56"/>
      <c r="MJ145" s="56"/>
      <c r="MK145" s="56"/>
      <c r="ML145" s="56"/>
      <c r="MM145" s="56"/>
      <c r="MN145" s="56"/>
      <c r="MO145" s="56"/>
      <c r="MP145" s="56"/>
      <c r="MQ145" s="56"/>
      <c r="MR145" s="56"/>
      <c r="MS145" s="56"/>
      <c r="MT145" s="56"/>
      <c r="MU145" s="56"/>
      <c r="MV145" s="56"/>
      <c r="MW145" s="56"/>
      <c r="MX145" s="56"/>
      <c r="MY145" s="56"/>
      <c r="MZ145" s="56"/>
      <c r="NA145" s="56"/>
      <c r="NB145" s="56"/>
      <c r="NC145" s="56"/>
      <c r="ND145" s="56"/>
      <c r="NE145" s="56"/>
      <c r="NF145" s="56"/>
      <c r="NG145" s="56"/>
      <c r="NH145" s="56"/>
      <c r="NI145" s="56"/>
      <c r="NJ145" s="56"/>
      <c r="NK145" s="56"/>
      <c r="NL145" s="56"/>
      <c r="NM145" s="56"/>
      <c r="NN145" s="56"/>
      <c r="NO145" s="56"/>
      <c r="NP145" s="56"/>
      <c r="NQ145" s="56"/>
      <c r="NR145" s="56"/>
      <c r="NS145" s="56"/>
      <c r="NT145" s="56"/>
      <c r="NU145" s="56"/>
      <c r="NV145" s="56"/>
      <c r="NW145" s="56"/>
      <c r="NX145" s="56"/>
      <c r="NY145" s="56"/>
      <c r="NZ145" s="56"/>
      <c r="OA145" s="56"/>
      <c r="OB145" s="56"/>
      <c r="OC145" s="56"/>
      <c r="OD145" s="56"/>
      <c r="OE145" s="56"/>
      <c r="OF145" s="56"/>
      <c r="OG145" s="56"/>
      <c r="OH145" s="56"/>
      <c r="OI145" s="56"/>
      <c r="OJ145" s="56"/>
      <c r="OK145" s="56"/>
      <c r="OL145" s="56"/>
      <c r="OM145" s="56"/>
      <c r="ON145" s="56"/>
      <c r="OO145" s="56"/>
      <c r="OP145" s="56"/>
      <c r="OQ145" s="56"/>
      <c r="OR145" s="56"/>
      <c r="OS145" s="56"/>
      <c r="OT145" s="56"/>
      <c r="OU145" s="56"/>
      <c r="OV145" s="56"/>
      <c r="OW145" s="56"/>
      <c r="OX145" s="56"/>
      <c r="OY145" s="56"/>
      <c r="OZ145" s="56"/>
      <c r="PA145" s="2"/>
    </row>
    <row r="146" spans="1:418" s="116" customFormat="1" ht="78.75" hidden="1" customHeight="1">
      <c r="A146" s="310"/>
      <c r="B146" s="357"/>
      <c r="C146" s="357"/>
      <c r="D146" s="436"/>
      <c r="E146" s="356"/>
      <c r="F146" s="313"/>
      <c r="G146" s="327"/>
      <c r="H146" s="325"/>
      <c r="I146" s="314"/>
      <c r="J146" s="135" t="s">
        <v>1128</v>
      </c>
      <c r="K146" s="123"/>
      <c r="L146" s="183" t="s">
        <v>661</v>
      </c>
      <c r="M146" s="123" t="s">
        <v>501</v>
      </c>
      <c r="N146" s="51" t="s">
        <v>377</v>
      </c>
      <c r="O146" s="56" t="s">
        <v>350</v>
      </c>
      <c r="P146" s="310"/>
      <c r="Q146" s="56">
        <v>1</v>
      </c>
      <c r="R146" s="120"/>
      <c r="S146" s="120"/>
      <c r="T146" s="120"/>
      <c r="U146" s="120" t="s">
        <v>205</v>
      </c>
      <c r="V146" s="120"/>
      <c r="W146" s="120"/>
      <c r="X146" s="120"/>
      <c r="Y146" s="120"/>
      <c r="Z146" s="120"/>
      <c r="AA146" s="120"/>
      <c r="AB146" s="120"/>
      <c r="AC146" s="119">
        <f t="shared" si="185"/>
        <v>1</v>
      </c>
      <c r="AD146" s="229"/>
      <c r="AE146" s="229"/>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70"/>
      <c r="BU146" s="72" t="s">
        <v>662</v>
      </c>
      <c r="BV146" s="70"/>
      <c r="BW146" s="70"/>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9"/>
      <c r="DD146" s="180"/>
      <c r="DE146" s="179"/>
      <c r="DF146" s="180"/>
      <c r="DG146" s="179"/>
      <c r="DH146" s="180"/>
      <c r="DI146" s="179"/>
      <c r="DJ146" s="180" t="e">
        <f>DI146/(DC146+DE146+DG146+DI146)</f>
        <v>#DIV/0!</v>
      </c>
      <c r="DK146" s="181" t="e">
        <f>(((DC146*2)+(DE146*1)+(DG146*0)))/(DC146+DE146+DG146)</f>
        <v>#DIV/0!</v>
      </c>
      <c r="DL146" s="184" t="e">
        <f>IF(DJ146&gt;=50%,"KĐG",IF(DK146&gt;=1.6,"Đạt mục tiêu",IF(DK146&gt;=1,"Cần cố gắng","Chưa đạt")))</f>
        <v>#DIV/0!</v>
      </c>
      <c r="DM146" s="70"/>
      <c r="DN146" s="70"/>
      <c r="DO146" s="70"/>
      <c r="DP146" s="70"/>
      <c r="DQ146" s="178">
        <v>2</v>
      </c>
      <c r="DR146" s="178">
        <v>2</v>
      </c>
      <c r="DS146" s="178">
        <v>2</v>
      </c>
      <c r="DT146" s="178">
        <v>2</v>
      </c>
      <c r="DU146" s="178">
        <v>2</v>
      </c>
      <c r="DV146" s="178">
        <v>2</v>
      </c>
      <c r="DW146" s="178">
        <v>2</v>
      </c>
      <c r="DX146" s="178">
        <v>1</v>
      </c>
      <c r="DY146" s="178">
        <v>2</v>
      </c>
      <c r="DZ146" s="178">
        <v>2</v>
      </c>
      <c r="EA146" s="178">
        <v>2</v>
      </c>
      <c r="EB146" s="178">
        <v>2</v>
      </c>
      <c r="EC146" s="178">
        <v>2</v>
      </c>
      <c r="ED146" s="178">
        <v>2</v>
      </c>
      <c r="EE146" s="178">
        <v>2</v>
      </c>
      <c r="EF146" s="178">
        <v>2</v>
      </c>
      <c r="EG146" s="178">
        <v>2</v>
      </c>
      <c r="EH146" s="178">
        <v>1</v>
      </c>
      <c r="EI146" s="178">
        <v>2</v>
      </c>
      <c r="EJ146" s="178">
        <v>2</v>
      </c>
      <c r="EK146" s="178">
        <v>2</v>
      </c>
      <c r="EL146" s="178"/>
      <c r="EM146" s="178"/>
      <c r="EN146" s="178"/>
      <c r="EO146" s="178"/>
      <c r="EP146" s="178"/>
      <c r="EQ146" s="178">
        <v>2</v>
      </c>
      <c r="ER146" s="178">
        <v>2</v>
      </c>
      <c r="ES146" s="178">
        <v>2</v>
      </c>
      <c r="ET146" s="178"/>
      <c r="EU146" s="178">
        <v>2</v>
      </c>
      <c r="EV146" s="179">
        <f>COUNTIF(DM146:EU146,"2")</f>
        <v>23</v>
      </c>
      <c r="EW146" s="180">
        <f>EV146/(EV146+EX146+EZ146+FB146)</f>
        <v>0.92</v>
      </c>
      <c r="EX146" s="179">
        <f>COUNTIF(DM146:EU146,"1")</f>
        <v>2</v>
      </c>
      <c r="EY146" s="180">
        <f>EX146/(EV146+EX146+EZ146+FB146)</f>
        <v>0.08</v>
      </c>
      <c r="EZ146" s="179">
        <f>COUNTIF(DM146:EU146,"0")</f>
        <v>0</v>
      </c>
      <c r="FA146" s="180">
        <f>EZ146/(EV146+EX146+EZ146+FB146)</f>
        <v>0</v>
      </c>
      <c r="FB146" s="179">
        <f>COUNTIF(DM146:EU146,"KĐG")</f>
        <v>0</v>
      </c>
      <c r="FC146" s="180">
        <f>FB146/(EV146+EX146+EZ146+FB146)</f>
        <v>0</v>
      </c>
      <c r="FD146" s="181">
        <f>(((EV146*2)+(EX146*1)+(EZ146*0)))/(EV146+EX146+EZ146)</f>
        <v>1.92</v>
      </c>
      <c r="FE146" s="184" t="str">
        <f>IF(FC146&gt;=50%,"KĐG",IF(FD146&gt;=1.6,"Đạt mục tiêu",IF(FD146&gt;=1,"Cần cố gắng","Chưa đạt")))</f>
        <v>Đạt mục tiêu</v>
      </c>
      <c r="FF146" s="70"/>
      <c r="FG146" s="70"/>
      <c r="FH146" s="70"/>
      <c r="FI146" s="70"/>
      <c r="FJ146" s="70"/>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70"/>
      <c r="HA146" s="70"/>
      <c r="HB146" s="70"/>
      <c r="HC146" s="70"/>
      <c r="HD146" s="70"/>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70"/>
      <c r="IU146" s="70"/>
      <c r="IV146" s="70"/>
      <c r="IW146" s="70"/>
      <c r="IX146" s="56"/>
      <c r="IY146" s="56"/>
      <c r="IZ146" s="56"/>
      <c r="JA146" s="56"/>
      <c r="JB146" s="56"/>
      <c r="JC146" s="56"/>
      <c r="JD146" s="56"/>
      <c r="JE146" s="56"/>
      <c r="JF146" s="56"/>
      <c r="JG146" s="56"/>
      <c r="JH146" s="56"/>
      <c r="JI146" s="56"/>
      <c r="JJ146" s="56"/>
      <c r="JK146" s="56"/>
      <c r="JL146" s="56"/>
      <c r="JM146" s="56"/>
      <c r="JN146" s="56"/>
      <c r="JO146" s="56"/>
      <c r="JP146" s="56"/>
      <c r="JQ146" s="56"/>
      <c r="JR146" s="56"/>
      <c r="JS146" s="56"/>
      <c r="JT146" s="56"/>
      <c r="JU146" s="56"/>
      <c r="JV146" s="56"/>
      <c r="JW146" s="56"/>
      <c r="JX146" s="56"/>
      <c r="JY146" s="56"/>
      <c r="JZ146" s="56"/>
      <c r="KA146" s="56"/>
      <c r="KB146" s="56"/>
      <c r="KC146" s="56"/>
      <c r="KD146" s="56"/>
      <c r="KE146" s="56"/>
      <c r="KF146" s="56"/>
      <c r="KG146" s="56"/>
      <c r="KH146" s="56"/>
      <c r="KI146" s="56"/>
      <c r="KJ146" s="56"/>
      <c r="KK146" s="56"/>
      <c r="KL146" s="56"/>
      <c r="KM146" s="56"/>
      <c r="KN146" s="56"/>
      <c r="KO146" s="56"/>
      <c r="KP146" s="56"/>
      <c r="KQ146" s="56"/>
      <c r="KR146" s="56"/>
      <c r="KS146" s="56"/>
      <c r="KT146" s="56"/>
      <c r="KU146" s="56"/>
      <c r="KV146" s="56"/>
      <c r="KW146" s="56"/>
      <c r="KX146" s="56"/>
      <c r="KY146" s="56"/>
      <c r="KZ146" s="56"/>
      <c r="LA146" s="56"/>
      <c r="LB146" s="56"/>
      <c r="LC146" s="56"/>
      <c r="LD146" s="56"/>
      <c r="LE146" s="56"/>
      <c r="LF146" s="56"/>
      <c r="LG146" s="56"/>
      <c r="LH146" s="56"/>
      <c r="LI146" s="56"/>
      <c r="LJ146" s="56"/>
      <c r="LK146" s="56"/>
      <c r="LL146" s="56"/>
      <c r="LM146" s="56"/>
      <c r="LN146" s="56"/>
      <c r="LO146" s="56"/>
      <c r="LP146" s="56"/>
      <c r="LQ146" s="56"/>
      <c r="LR146" s="56"/>
      <c r="LS146" s="56"/>
      <c r="LT146" s="56"/>
      <c r="LU146" s="56"/>
      <c r="LV146" s="56"/>
      <c r="LW146" s="56"/>
      <c r="LX146" s="56"/>
      <c r="LY146" s="56"/>
      <c r="LZ146" s="56"/>
      <c r="MA146" s="56"/>
      <c r="MB146" s="56"/>
      <c r="MC146" s="56"/>
      <c r="MD146" s="56"/>
      <c r="ME146" s="56"/>
      <c r="MF146" s="56"/>
      <c r="MG146" s="56"/>
      <c r="MH146" s="56"/>
      <c r="MI146" s="56"/>
      <c r="MJ146" s="56"/>
      <c r="MK146" s="56"/>
      <c r="ML146" s="56"/>
      <c r="MM146" s="56"/>
      <c r="MN146" s="56"/>
      <c r="MO146" s="56"/>
      <c r="MP146" s="56"/>
      <c r="MQ146" s="56"/>
      <c r="MR146" s="56"/>
      <c r="MS146" s="56"/>
      <c r="MT146" s="56"/>
      <c r="MU146" s="56"/>
      <c r="MV146" s="56"/>
      <c r="MW146" s="56"/>
      <c r="MX146" s="56"/>
      <c r="MY146" s="56"/>
      <c r="MZ146" s="56"/>
      <c r="NA146" s="56"/>
      <c r="NB146" s="56"/>
      <c r="NC146" s="56"/>
      <c r="ND146" s="56"/>
      <c r="NE146" s="56"/>
      <c r="NF146" s="56"/>
      <c r="NG146" s="56"/>
      <c r="NH146" s="56"/>
      <c r="NI146" s="56"/>
      <c r="NJ146" s="56"/>
      <c r="NK146" s="56"/>
      <c r="NL146" s="56"/>
      <c r="NM146" s="56"/>
      <c r="NN146" s="56"/>
      <c r="NO146" s="56"/>
      <c r="NP146" s="56"/>
      <c r="NQ146" s="56"/>
      <c r="NR146" s="56"/>
      <c r="NS146" s="56"/>
      <c r="NT146" s="56"/>
      <c r="NU146" s="56"/>
      <c r="NV146" s="56"/>
      <c r="NW146" s="56"/>
      <c r="NX146" s="56"/>
      <c r="NY146" s="56"/>
      <c r="NZ146" s="56"/>
      <c r="OA146" s="56"/>
      <c r="OB146" s="56"/>
      <c r="OC146" s="56"/>
      <c r="OD146" s="56"/>
      <c r="OE146" s="56"/>
      <c r="OF146" s="56"/>
      <c r="OG146" s="56"/>
      <c r="OH146" s="56"/>
      <c r="OI146" s="56"/>
      <c r="OJ146" s="56"/>
      <c r="OK146" s="56"/>
      <c r="OL146" s="56"/>
      <c r="OM146" s="56"/>
      <c r="ON146" s="56"/>
      <c r="OO146" s="56"/>
      <c r="OP146" s="56"/>
      <c r="OQ146" s="56"/>
      <c r="OR146" s="56"/>
      <c r="OS146" s="56"/>
      <c r="OT146" s="56"/>
      <c r="OU146" s="56"/>
      <c r="OV146" s="56"/>
      <c r="OW146" s="56"/>
      <c r="OX146" s="56"/>
      <c r="OY146" s="56"/>
      <c r="OZ146" s="56"/>
      <c r="PA146" s="56"/>
    </row>
    <row r="147" spans="1:418" s="116" customFormat="1" ht="63" hidden="1" customHeight="1">
      <c r="A147" s="310"/>
      <c r="B147" s="357"/>
      <c r="C147" s="357"/>
      <c r="D147" s="436"/>
      <c r="E147" s="356"/>
      <c r="F147" s="313"/>
      <c r="G147" s="327"/>
      <c r="H147" s="325"/>
      <c r="I147" s="392" t="s">
        <v>1019</v>
      </c>
      <c r="J147" s="126" t="s">
        <v>1221</v>
      </c>
      <c r="K147" s="123"/>
      <c r="L147" s="183" t="s">
        <v>661</v>
      </c>
      <c r="M147" s="123" t="s">
        <v>501</v>
      </c>
      <c r="N147" s="51" t="s">
        <v>377</v>
      </c>
      <c r="O147" s="56" t="s">
        <v>350</v>
      </c>
      <c r="P147" s="310"/>
      <c r="Q147" s="56">
        <v>2</v>
      </c>
      <c r="R147" s="120"/>
      <c r="S147" s="120"/>
      <c r="T147" s="120"/>
      <c r="U147" s="120"/>
      <c r="V147" s="120"/>
      <c r="W147" s="120"/>
      <c r="X147" s="120"/>
      <c r="Y147" s="120" t="s">
        <v>205</v>
      </c>
      <c r="Z147" s="120"/>
      <c r="AA147" s="120"/>
      <c r="AB147" s="120"/>
      <c r="AC147" s="119">
        <f t="shared" si="185"/>
        <v>1</v>
      </c>
      <c r="AD147" s="229"/>
      <c r="AE147" s="229"/>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70"/>
      <c r="BU147" s="70"/>
      <c r="BV147" s="70"/>
      <c r="BW147" s="70"/>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9"/>
      <c r="DD147" s="180"/>
      <c r="DE147" s="179"/>
      <c r="DF147" s="180"/>
      <c r="DG147" s="179"/>
      <c r="DH147" s="180"/>
      <c r="DI147" s="179"/>
      <c r="DJ147" s="180"/>
      <c r="DK147" s="181"/>
      <c r="DL147" s="184"/>
      <c r="DM147" s="70"/>
      <c r="DN147" s="70"/>
      <c r="DO147" s="70"/>
      <c r="DP147" s="70"/>
      <c r="DQ147" s="178"/>
      <c r="DR147" s="178"/>
      <c r="DS147" s="178"/>
      <c r="DT147" s="178"/>
      <c r="DU147" s="178"/>
      <c r="DV147" s="178"/>
      <c r="DW147" s="178"/>
      <c r="DX147" s="178"/>
      <c r="DY147" s="178"/>
      <c r="DZ147" s="178"/>
      <c r="EA147" s="178"/>
      <c r="EB147" s="178"/>
      <c r="EC147" s="178"/>
      <c r="ED147" s="178"/>
      <c r="EE147" s="178"/>
      <c r="EF147" s="178"/>
      <c r="EG147" s="178"/>
      <c r="EH147" s="178"/>
      <c r="EI147" s="178"/>
      <c r="EJ147" s="178"/>
      <c r="EK147" s="178"/>
      <c r="EL147" s="178"/>
      <c r="EM147" s="178"/>
      <c r="EN147" s="178"/>
      <c r="EO147" s="178"/>
      <c r="EP147" s="178"/>
      <c r="EQ147" s="178"/>
      <c r="ER147" s="178"/>
      <c r="ES147" s="178"/>
      <c r="ET147" s="178"/>
      <c r="EU147" s="178"/>
      <c r="EV147" s="179"/>
      <c r="EW147" s="180"/>
      <c r="EX147" s="179"/>
      <c r="EY147" s="180"/>
      <c r="EZ147" s="179"/>
      <c r="FA147" s="180"/>
      <c r="FB147" s="179"/>
      <c r="FC147" s="180"/>
      <c r="FD147" s="181"/>
      <c r="FE147" s="184"/>
      <c r="FF147" s="70"/>
      <c r="FG147" s="70"/>
      <c r="FH147" s="70"/>
      <c r="FI147" s="70"/>
      <c r="FJ147" s="70"/>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70"/>
      <c r="HB147" s="72" t="s">
        <v>556</v>
      </c>
      <c r="HC147" s="70"/>
      <c r="HD147" s="70"/>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70"/>
      <c r="IU147" s="70"/>
      <c r="IV147" s="70"/>
      <c r="IW147" s="70"/>
      <c r="IX147" s="56"/>
      <c r="IY147" s="56"/>
      <c r="IZ147" s="56"/>
      <c r="JA147" s="56"/>
      <c r="JB147" s="56"/>
      <c r="JC147" s="56"/>
      <c r="JD147" s="56"/>
      <c r="JE147" s="56"/>
      <c r="JF147" s="56"/>
      <c r="JG147" s="56"/>
      <c r="JH147" s="56"/>
      <c r="JI147" s="56"/>
      <c r="JJ147" s="56"/>
      <c r="JK147" s="56"/>
      <c r="JL147" s="56"/>
      <c r="JM147" s="56"/>
      <c r="JN147" s="56"/>
      <c r="JO147" s="56"/>
      <c r="JP147" s="56"/>
      <c r="JQ147" s="56"/>
      <c r="JR147" s="56"/>
      <c r="JS147" s="56"/>
      <c r="JT147" s="56"/>
      <c r="JU147" s="56"/>
      <c r="JV147" s="56"/>
      <c r="JW147" s="56"/>
      <c r="JX147" s="56"/>
      <c r="JY147" s="56"/>
      <c r="JZ147" s="56"/>
      <c r="KA147" s="56"/>
      <c r="KB147" s="56"/>
      <c r="KC147" s="56"/>
      <c r="KD147" s="56"/>
      <c r="KE147" s="56"/>
      <c r="KF147" s="56"/>
      <c r="KG147" s="56"/>
      <c r="KH147" s="56"/>
      <c r="KI147" s="56"/>
      <c r="KJ147" s="56"/>
      <c r="KK147" s="56"/>
      <c r="KL147" s="56"/>
      <c r="KM147" s="56"/>
      <c r="KN147" s="56"/>
      <c r="KO147" s="56"/>
      <c r="KP147" s="56"/>
      <c r="KQ147" s="56"/>
      <c r="KR147" s="56"/>
      <c r="KS147" s="56"/>
      <c r="KT147" s="56"/>
      <c r="KU147" s="56"/>
      <c r="KV147" s="56"/>
      <c r="KW147" s="56"/>
      <c r="KX147" s="56"/>
      <c r="KY147" s="56"/>
      <c r="KZ147" s="56"/>
      <c r="LA147" s="56"/>
      <c r="LB147" s="56"/>
      <c r="LC147" s="56"/>
      <c r="LD147" s="56"/>
      <c r="LE147" s="56"/>
      <c r="LF147" s="56"/>
      <c r="LG147" s="56"/>
      <c r="LH147" s="56"/>
      <c r="LI147" s="56"/>
      <c r="LJ147" s="56"/>
      <c r="LK147" s="56"/>
      <c r="LL147" s="56"/>
      <c r="LM147" s="56"/>
      <c r="LN147" s="56"/>
      <c r="LO147" s="56"/>
      <c r="LP147" s="56"/>
      <c r="LQ147" s="56"/>
      <c r="LR147" s="56"/>
      <c r="LS147" s="56"/>
      <c r="LT147" s="56"/>
      <c r="LU147" s="56"/>
      <c r="LV147" s="56"/>
      <c r="LW147" s="56"/>
      <c r="LX147" s="56"/>
      <c r="LY147" s="56"/>
      <c r="LZ147" s="56"/>
      <c r="MA147" s="56"/>
      <c r="MB147" s="56"/>
      <c r="MC147" s="56"/>
      <c r="MD147" s="56"/>
      <c r="ME147" s="56"/>
      <c r="MF147" s="56"/>
      <c r="MG147" s="56"/>
      <c r="MH147" s="56"/>
      <c r="MI147" s="56"/>
      <c r="MJ147" s="56"/>
      <c r="MK147" s="56"/>
      <c r="ML147" s="56"/>
      <c r="MM147" s="56"/>
      <c r="MN147" s="56"/>
      <c r="MO147" s="56"/>
      <c r="MP147" s="56"/>
      <c r="MQ147" s="56"/>
      <c r="MR147" s="56"/>
      <c r="MS147" s="56"/>
      <c r="MT147" s="56"/>
      <c r="MU147" s="56"/>
      <c r="MV147" s="56"/>
      <c r="MW147" s="56"/>
      <c r="MX147" s="56"/>
      <c r="MY147" s="56"/>
      <c r="MZ147" s="56"/>
      <c r="NA147" s="56"/>
      <c r="NB147" s="56"/>
      <c r="NC147" s="56"/>
      <c r="ND147" s="56"/>
      <c r="NE147" s="56"/>
      <c r="NF147" s="56"/>
      <c r="NG147" s="56"/>
      <c r="NH147" s="56"/>
      <c r="NI147" s="56"/>
      <c r="NJ147" s="56"/>
      <c r="NK147" s="56"/>
      <c r="NL147" s="56"/>
      <c r="NM147" s="56"/>
      <c r="NN147" s="56"/>
      <c r="NO147" s="56"/>
      <c r="NP147" s="56"/>
      <c r="NQ147" s="56"/>
      <c r="NR147" s="56"/>
      <c r="NS147" s="56"/>
      <c r="NT147" s="56"/>
      <c r="NU147" s="56"/>
      <c r="NV147" s="56"/>
      <c r="NW147" s="56"/>
      <c r="NX147" s="56"/>
      <c r="NY147" s="56"/>
      <c r="NZ147" s="56"/>
      <c r="OA147" s="56"/>
      <c r="OB147" s="56"/>
      <c r="OC147" s="56"/>
      <c r="OD147" s="56"/>
      <c r="OE147" s="56"/>
      <c r="OF147" s="56"/>
      <c r="OG147" s="56"/>
      <c r="OH147" s="56"/>
      <c r="OI147" s="56"/>
      <c r="OJ147" s="56"/>
      <c r="OK147" s="56"/>
      <c r="OL147" s="56"/>
      <c r="OM147" s="56"/>
      <c r="ON147" s="56"/>
      <c r="OO147" s="56"/>
      <c r="OP147" s="56"/>
      <c r="OQ147" s="56"/>
      <c r="OR147" s="56"/>
      <c r="OS147" s="56"/>
      <c r="OT147" s="56"/>
      <c r="OU147" s="56"/>
      <c r="OV147" s="56"/>
      <c r="OW147" s="56"/>
      <c r="OX147" s="56"/>
      <c r="OY147" s="56"/>
      <c r="OZ147" s="56"/>
      <c r="PA147" s="56"/>
    </row>
    <row r="148" spans="1:418" s="116" customFormat="1" ht="63" hidden="1" customHeight="1">
      <c r="A148" s="310"/>
      <c r="B148" s="357"/>
      <c r="C148" s="357"/>
      <c r="D148" s="436"/>
      <c r="E148" s="356"/>
      <c r="F148" s="313"/>
      <c r="G148" s="327"/>
      <c r="H148" s="325"/>
      <c r="I148" s="393"/>
      <c r="J148" s="126" t="s">
        <v>1566</v>
      </c>
      <c r="K148" s="123"/>
      <c r="L148" s="183" t="s">
        <v>661</v>
      </c>
      <c r="M148" s="123" t="s">
        <v>501</v>
      </c>
      <c r="N148" s="51" t="s">
        <v>377</v>
      </c>
      <c r="O148" s="56" t="s">
        <v>350</v>
      </c>
      <c r="P148" s="310"/>
      <c r="Q148" s="56"/>
      <c r="R148" s="120"/>
      <c r="S148" s="120"/>
      <c r="T148" s="120"/>
      <c r="U148" s="120"/>
      <c r="V148" s="120"/>
      <c r="W148" s="120"/>
      <c r="X148" s="120"/>
      <c r="Y148" s="120"/>
      <c r="Z148" s="120"/>
      <c r="AA148" s="120" t="s">
        <v>205</v>
      </c>
      <c r="AB148" s="120"/>
      <c r="AC148" s="119">
        <f t="shared" si="185"/>
        <v>1</v>
      </c>
      <c r="AD148" s="229"/>
      <c r="AE148" s="229"/>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70"/>
      <c r="BU148" s="70"/>
      <c r="BV148" s="70"/>
      <c r="BW148" s="70"/>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9"/>
      <c r="DD148" s="180"/>
      <c r="DE148" s="179"/>
      <c r="DF148" s="180"/>
      <c r="DG148" s="179"/>
      <c r="DH148" s="180"/>
      <c r="DI148" s="179"/>
      <c r="DJ148" s="180"/>
      <c r="DK148" s="181"/>
      <c r="DL148" s="184"/>
      <c r="DM148" s="70"/>
      <c r="DN148" s="70"/>
      <c r="DO148" s="70"/>
      <c r="DP148" s="70"/>
      <c r="DQ148" s="178"/>
      <c r="DR148" s="178"/>
      <c r="DS148" s="178"/>
      <c r="DT148" s="178"/>
      <c r="DU148" s="178"/>
      <c r="DV148" s="178"/>
      <c r="DW148" s="178"/>
      <c r="DX148" s="178"/>
      <c r="DY148" s="178"/>
      <c r="DZ148" s="178"/>
      <c r="EA148" s="178"/>
      <c r="EB148" s="178"/>
      <c r="EC148" s="178"/>
      <c r="ED148" s="178"/>
      <c r="EE148" s="178"/>
      <c r="EF148" s="178"/>
      <c r="EG148" s="178"/>
      <c r="EH148" s="178"/>
      <c r="EI148" s="178"/>
      <c r="EJ148" s="178"/>
      <c r="EK148" s="178"/>
      <c r="EL148" s="178"/>
      <c r="EM148" s="178"/>
      <c r="EN148" s="178"/>
      <c r="EO148" s="178"/>
      <c r="EP148" s="178"/>
      <c r="EQ148" s="178"/>
      <c r="ER148" s="178"/>
      <c r="ES148" s="178"/>
      <c r="ET148" s="178"/>
      <c r="EU148" s="178"/>
      <c r="EV148" s="179"/>
      <c r="EW148" s="180"/>
      <c r="EX148" s="179"/>
      <c r="EY148" s="180"/>
      <c r="EZ148" s="179"/>
      <c r="FA148" s="180"/>
      <c r="FB148" s="179"/>
      <c r="FC148" s="180"/>
      <c r="FD148" s="181"/>
      <c r="FE148" s="184"/>
      <c r="FF148" s="70"/>
      <c r="FG148" s="70"/>
      <c r="FH148" s="70"/>
      <c r="FI148" s="70"/>
      <c r="FJ148" s="70"/>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70"/>
      <c r="HA148" s="70"/>
      <c r="HB148" s="70"/>
      <c r="HC148" s="70"/>
      <c r="HD148" s="70"/>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c r="IO148" s="56"/>
      <c r="IP148" s="56"/>
      <c r="IQ148" s="56"/>
      <c r="IR148" s="56"/>
      <c r="IS148" s="56"/>
      <c r="IT148" s="70"/>
      <c r="IU148" s="70"/>
      <c r="IV148" s="70"/>
      <c r="IW148" s="70"/>
      <c r="IX148" s="56"/>
      <c r="IY148" s="56"/>
      <c r="IZ148" s="56"/>
      <c r="JA148" s="56"/>
      <c r="JB148" s="56"/>
      <c r="JC148" s="56"/>
      <c r="JD148" s="56"/>
      <c r="JE148" s="56"/>
      <c r="JF148" s="56"/>
      <c r="JG148" s="56"/>
      <c r="JH148" s="56"/>
      <c r="JI148" s="56"/>
      <c r="JJ148" s="56"/>
      <c r="JK148" s="56"/>
      <c r="JL148" s="56"/>
      <c r="JM148" s="56"/>
      <c r="JN148" s="56"/>
      <c r="JO148" s="56"/>
      <c r="JP148" s="56"/>
      <c r="JQ148" s="56"/>
      <c r="JR148" s="56"/>
      <c r="JS148" s="56"/>
      <c r="JT148" s="56"/>
      <c r="JU148" s="56"/>
      <c r="JV148" s="56"/>
      <c r="JW148" s="56"/>
      <c r="JX148" s="56"/>
      <c r="JY148" s="56"/>
      <c r="JZ148" s="56"/>
      <c r="KA148" s="56"/>
      <c r="KB148" s="56"/>
      <c r="KC148" s="56"/>
      <c r="KD148" s="56"/>
      <c r="KE148" s="56"/>
      <c r="KF148" s="56"/>
      <c r="KG148" s="56"/>
      <c r="KH148" s="56"/>
      <c r="KI148" s="56"/>
      <c r="KJ148" s="56"/>
      <c r="KK148" s="56"/>
      <c r="KL148" s="56"/>
      <c r="KM148" s="56"/>
      <c r="KN148" s="56"/>
      <c r="KO148" s="56"/>
      <c r="KP148" s="56"/>
      <c r="KQ148" s="56"/>
      <c r="KR148" s="56"/>
      <c r="KS148" s="56"/>
      <c r="KT148" s="56"/>
      <c r="KU148" s="56"/>
      <c r="KV148" s="56"/>
      <c r="KW148" s="56"/>
      <c r="KX148" s="56"/>
      <c r="KY148" s="56"/>
      <c r="KZ148" s="56"/>
      <c r="LA148" s="56"/>
      <c r="LB148" s="56"/>
      <c r="LC148" s="56"/>
      <c r="LD148" s="56"/>
      <c r="LE148" s="56"/>
      <c r="LF148" s="56"/>
      <c r="LG148" s="56"/>
      <c r="LH148" s="56"/>
      <c r="LI148" s="56"/>
      <c r="LJ148" s="56"/>
      <c r="LK148" s="56"/>
      <c r="LL148" s="56"/>
      <c r="LM148" s="56"/>
      <c r="LN148" s="56"/>
      <c r="LO148" s="56"/>
      <c r="LP148" s="56"/>
      <c r="LQ148" s="56"/>
      <c r="LR148" s="56"/>
      <c r="LS148" s="56"/>
      <c r="LT148" s="56"/>
      <c r="LU148" s="56"/>
      <c r="LV148" s="56"/>
      <c r="LW148" s="56"/>
      <c r="LX148" s="56"/>
      <c r="LY148" s="56"/>
      <c r="LZ148" s="56"/>
      <c r="MA148" s="56"/>
      <c r="MB148" s="56"/>
      <c r="MC148" s="56"/>
      <c r="MD148" s="56"/>
      <c r="ME148" s="56"/>
      <c r="MF148" s="56"/>
      <c r="MG148" s="56"/>
      <c r="MH148" s="56"/>
      <c r="MI148" s="56"/>
      <c r="MJ148" s="56"/>
      <c r="MK148" s="56"/>
      <c r="ML148" s="56"/>
      <c r="MM148" s="56"/>
      <c r="MN148" s="56"/>
      <c r="MO148" s="56"/>
      <c r="MP148" s="56"/>
      <c r="MQ148" s="56"/>
      <c r="MR148" s="56"/>
      <c r="MS148" s="56"/>
      <c r="MT148" s="56"/>
      <c r="MU148" s="56"/>
      <c r="MV148" s="56"/>
      <c r="MW148" s="56"/>
      <c r="MX148" s="56"/>
      <c r="MY148" s="56"/>
      <c r="MZ148" s="56"/>
      <c r="NA148" s="56"/>
      <c r="NB148" s="56"/>
      <c r="NC148" s="56"/>
      <c r="ND148" s="56"/>
      <c r="NE148" s="56"/>
      <c r="NF148" s="56"/>
      <c r="NG148" s="56"/>
      <c r="NH148" s="56"/>
      <c r="NI148" s="56"/>
      <c r="NJ148" s="56"/>
      <c r="NK148" s="56"/>
      <c r="NL148" s="56"/>
      <c r="NM148" s="56"/>
      <c r="NN148" s="56"/>
      <c r="NO148" s="56"/>
      <c r="NP148" s="56"/>
      <c r="NQ148" s="56"/>
      <c r="NR148" s="56"/>
      <c r="NS148" s="56"/>
      <c r="NT148" s="56"/>
      <c r="NU148" s="56"/>
      <c r="NV148" s="56"/>
      <c r="NW148" s="56"/>
      <c r="NX148" s="56"/>
      <c r="NY148" s="56"/>
      <c r="NZ148" s="56"/>
      <c r="OA148" s="56"/>
      <c r="OB148" s="56"/>
      <c r="OC148" s="56"/>
      <c r="OD148" s="56"/>
      <c r="OE148" s="56"/>
      <c r="OF148" s="56"/>
      <c r="OG148" s="56"/>
      <c r="OH148" s="56"/>
      <c r="OI148" s="56"/>
      <c r="OJ148" s="56"/>
      <c r="OK148" s="56"/>
      <c r="OL148" s="56"/>
      <c r="OM148" s="56"/>
      <c r="ON148" s="56"/>
      <c r="OO148" s="56"/>
      <c r="OP148" s="56"/>
      <c r="OQ148" s="56"/>
      <c r="OR148" s="56"/>
      <c r="OS148" s="56"/>
      <c r="OT148" s="56"/>
      <c r="OU148" s="56"/>
      <c r="OV148" s="56"/>
      <c r="OW148" s="56"/>
      <c r="OX148" s="56"/>
      <c r="OY148" s="56"/>
      <c r="OZ148" s="56"/>
      <c r="PA148" s="56"/>
    </row>
    <row r="149" spans="1:418" s="116" customFormat="1" ht="94.5" hidden="1" customHeight="1">
      <c r="A149" s="310"/>
      <c r="B149" s="357"/>
      <c r="C149" s="357"/>
      <c r="D149" s="436"/>
      <c r="E149" s="356"/>
      <c r="F149" s="313"/>
      <c r="G149" s="327"/>
      <c r="H149" s="325"/>
      <c r="I149" s="362"/>
      <c r="J149" s="126" t="s">
        <v>1129</v>
      </c>
      <c r="K149" s="123"/>
      <c r="L149" s="183" t="s">
        <v>661</v>
      </c>
      <c r="M149" s="123" t="s">
        <v>501</v>
      </c>
      <c r="N149" s="51" t="s">
        <v>377</v>
      </c>
      <c r="O149" s="56" t="s">
        <v>350</v>
      </c>
      <c r="P149" s="310"/>
      <c r="Q149" s="56">
        <v>2</v>
      </c>
      <c r="R149" s="120"/>
      <c r="S149" s="120"/>
      <c r="T149" s="120"/>
      <c r="U149" s="120"/>
      <c r="V149" s="120"/>
      <c r="W149" s="120"/>
      <c r="X149" s="120"/>
      <c r="Y149" s="120"/>
      <c r="Z149" s="120" t="s">
        <v>205</v>
      </c>
      <c r="AA149" s="120"/>
      <c r="AB149" s="120"/>
      <c r="AC149" s="119">
        <f t="shared" si="185"/>
        <v>1</v>
      </c>
      <c r="AD149" s="229"/>
      <c r="AE149" s="229"/>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70"/>
      <c r="BU149" s="70"/>
      <c r="BV149" s="70"/>
      <c r="BW149" s="70"/>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9"/>
      <c r="DD149" s="180"/>
      <c r="DE149" s="179"/>
      <c r="DF149" s="180"/>
      <c r="DG149" s="179"/>
      <c r="DH149" s="180"/>
      <c r="DI149" s="179"/>
      <c r="DJ149" s="180"/>
      <c r="DK149" s="181"/>
      <c r="DL149" s="184"/>
      <c r="DM149" s="70"/>
      <c r="DN149" s="70"/>
      <c r="DO149" s="70"/>
      <c r="DP149" s="70"/>
      <c r="DQ149" s="178"/>
      <c r="DR149" s="178"/>
      <c r="DS149" s="178"/>
      <c r="DT149" s="178"/>
      <c r="DU149" s="178"/>
      <c r="DV149" s="178"/>
      <c r="DW149" s="178"/>
      <c r="DX149" s="178"/>
      <c r="DY149" s="178"/>
      <c r="DZ149" s="178"/>
      <c r="EA149" s="178"/>
      <c r="EB149" s="178"/>
      <c r="EC149" s="178"/>
      <c r="ED149" s="178"/>
      <c r="EE149" s="178"/>
      <c r="EF149" s="178"/>
      <c r="EG149" s="178"/>
      <c r="EH149" s="178"/>
      <c r="EI149" s="178"/>
      <c r="EJ149" s="178"/>
      <c r="EK149" s="178"/>
      <c r="EL149" s="178"/>
      <c r="EM149" s="178"/>
      <c r="EN149" s="178"/>
      <c r="EO149" s="178"/>
      <c r="EP149" s="178"/>
      <c r="EQ149" s="178"/>
      <c r="ER149" s="178"/>
      <c r="ES149" s="178"/>
      <c r="ET149" s="178"/>
      <c r="EU149" s="178"/>
      <c r="EV149" s="179"/>
      <c r="EW149" s="180"/>
      <c r="EX149" s="179"/>
      <c r="EY149" s="180"/>
      <c r="EZ149" s="179"/>
      <c r="FA149" s="180"/>
      <c r="FB149" s="179"/>
      <c r="FC149" s="180"/>
      <c r="FD149" s="181"/>
      <c r="FE149" s="184"/>
      <c r="FF149" s="70"/>
      <c r="FG149" s="70"/>
      <c r="FH149" s="70"/>
      <c r="FI149" s="70"/>
      <c r="FJ149" s="70"/>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70"/>
      <c r="HA149" s="70"/>
      <c r="HB149" s="70"/>
      <c r="HC149" s="70"/>
      <c r="HD149" s="70"/>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c r="IO149" s="56"/>
      <c r="IP149" s="56"/>
      <c r="IQ149" s="56"/>
      <c r="IR149" s="56"/>
      <c r="IS149" s="71" t="s">
        <v>555</v>
      </c>
      <c r="IT149" s="71" t="s">
        <v>555</v>
      </c>
      <c r="IU149" s="71" t="s">
        <v>555</v>
      </c>
      <c r="IV149" s="71" t="s">
        <v>555</v>
      </c>
      <c r="IW149" s="71" t="s">
        <v>555</v>
      </c>
      <c r="IX149" s="56">
        <v>2</v>
      </c>
      <c r="IY149" s="56">
        <v>2</v>
      </c>
      <c r="IZ149" s="56">
        <v>2</v>
      </c>
      <c r="JA149" s="56">
        <v>1</v>
      </c>
      <c r="JB149" s="56">
        <v>2</v>
      </c>
      <c r="JC149" s="56">
        <v>2</v>
      </c>
      <c r="JD149" s="56">
        <v>2</v>
      </c>
      <c r="JE149" s="56">
        <v>2</v>
      </c>
      <c r="JF149" s="56">
        <v>2</v>
      </c>
      <c r="JG149" s="56">
        <v>2</v>
      </c>
      <c r="JH149" s="56">
        <v>2</v>
      </c>
      <c r="JI149" s="56">
        <v>2</v>
      </c>
      <c r="JJ149" s="56">
        <v>2</v>
      </c>
      <c r="JK149" s="56">
        <v>2</v>
      </c>
      <c r="JL149" s="56">
        <v>2</v>
      </c>
      <c r="JM149" s="56">
        <v>2</v>
      </c>
      <c r="JN149" s="56">
        <v>2</v>
      </c>
      <c r="JO149" s="56">
        <v>2</v>
      </c>
      <c r="JP149" s="56">
        <v>2</v>
      </c>
      <c r="JQ149" s="56">
        <v>2</v>
      </c>
      <c r="JR149" s="56">
        <v>1</v>
      </c>
      <c r="JS149" s="56">
        <v>2</v>
      </c>
      <c r="JT149" s="56">
        <v>2</v>
      </c>
      <c r="JU149" s="56">
        <v>2</v>
      </c>
      <c r="JV149" s="56">
        <v>2</v>
      </c>
      <c r="JW149" s="56">
        <v>2</v>
      </c>
      <c r="JX149" s="56">
        <v>2</v>
      </c>
      <c r="JY149" s="56">
        <v>2</v>
      </c>
      <c r="JZ149" s="56">
        <v>2</v>
      </c>
      <c r="KA149" s="56">
        <v>2</v>
      </c>
      <c r="KB149" s="179">
        <f t="shared" ref="KB149" si="198">COUNTIF(IX149:KA149,"2")</f>
        <v>28</v>
      </c>
      <c r="KC149" s="180">
        <f t="shared" ref="KC149" si="199">KB149/(KB149+KD149+KF149+KH149)</f>
        <v>0.93333333333333335</v>
      </c>
      <c r="KD149" s="179">
        <f t="shared" ref="KD149" si="200">COUNTIF(IX149:KA149,"1")</f>
        <v>2</v>
      </c>
      <c r="KE149" s="180">
        <f t="shared" ref="KE149" si="201">KD149/(KB149+KD149+KF149+KH149)</f>
        <v>6.6666666666666666E-2</v>
      </c>
      <c r="KF149" s="179">
        <f t="shared" ref="KF149" si="202">COUNTIF(IX149:KA149,"0")</f>
        <v>0</v>
      </c>
      <c r="KG149" s="180">
        <f t="shared" ref="KG149" si="203">KF149/(KB149+KD149+KF149+KH149)</f>
        <v>0</v>
      </c>
      <c r="KH149" s="179">
        <f>COUNTIF(IJ149:KA149,"KĐG")</f>
        <v>0</v>
      </c>
      <c r="KI149" s="180">
        <f t="shared" ref="KI149" si="204">KH149/(KB149+KD149+KF149+KH149)</f>
        <v>0</v>
      </c>
      <c r="KJ149" s="181">
        <f t="shared" ref="KJ149" si="205">(((KB149*2)+(KD149*1)+(KF149*0)))/(KB149+KD149+KF149)</f>
        <v>1.9333333333333333</v>
      </c>
      <c r="KK149" s="182" t="str">
        <f t="shared" ref="KK149" si="206">IF(KI149&gt;=50%,"KĐG",IF(KJ149&gt;=1.6,"Đạt mục tiêu",IF(KJ149&gt;=1,"Cần cố gắng","Chưa đạt")))</f>
        <v>Đạt mục tiêu</v>
      </c>
      <c r="KL149" s="56"/>
      <c r="KM149" s="56"/>
      <c r="KN149" s="56"/>
      <c r="KO149" s="56"/>
      <c r="KP149" s="56"/>
      <c r="KQ149" s="56"/>
      <c r="KR149" s="56"/>
      <c r="KS149" s="56"/>
      <c r="KT149" s="56"/>
      <c r="KU149" s="56"/>
      <c r="KV149" s="56"/>
      <c r="KW149" s="56"/>
      <c r="KX149" s="56"/>
      <c r="KY149" s="56"/>
      <c r="KZ149" s="56"/>
      <c r="LA149" s="56"/>
      <c r="LB149" s="56"/>
      <c r="LC149" s="56"/>
      <c r="LD149" s="56"/>
      <c r="LE149" s="56"/>
      <c r="LF149" s="56"/>
      <c r="LG149" s="56"/>
      <c r="LH149" s="56"/>
      <c r="LI149" s="56"/>
      <c r="LJ149" s="56"/>
      <c r="LK149" s="56"/>
      <c r="LL149" s="56"/>
      <c r="LM149" s="56"/>
      <c r="LN149" s="56"/>
      <c r="LO149" s="56"/>
      <c r="LP149" s="56"/>
      <c r="LQ149" s="56"/>
      <c r="LR149" s="56"/>
      <c r="LS149" s="56"/>
      <c r="LT149" s="56"/>
      <c r="LU149" s="56"/>
      <c r="LV149" s="56"/>
      <c r="LW149" s="56"/>
      <c r="LX149" s="56"/>
      <c r="LY149" s="56"/>
      <c r="LZ149" s="56"/>
      <c r="MA149" s="56"/>
      <c r="MB149" s="56"/>
      <c r="MC149" s="56"/>
      <c r="MD149" s="56"/>
      <c r="ME149" s="56"/>
      <c r="MF149" s="56"/>
      <c r="MG149" s="56"/>
      <c r="MH149" s="56"/>
      <c r="MI149" s="56"/>
      <c r="MJ149" s="56"/>
      <c r="MK149" s="56"/>
      <c r="ML149" s="56"/>
      <c r="MM149" s="56"/>
      <c r="MN149" s="56"/>
      <c r="MO149" s="56"/>
      <c r="MP149" s="56"/>
      <c r="MQ149" s="56"/>
      <c r="MR149" s="56"/>
      <c r="MS149" s="56"/>
      <c r="MT149" s="56"/>
      <c r="MU149" s="56"/>
      <c r="MV149" s="56"/>
      <c r="MW149" s="56"/>
      <c r="MX149" s="56"/>
      <c r="MY149" s="56"/>
      <c r="MZ149" s="56"/>
      <c r="NA149" s="56"/>
      <c r="NB149" s="56"/>
      <c r="NC149" s="56"/>
      <c r="ND149" s="56"/>
      <c r="NE149" s="56"/>
      <c r="NF149" s="56"/>
      <c r="NG149" s="56"/>
      <c r="NH149" s="56"/>
      <c r="NI149" s="56"/>
      <c r="NJ149" s="56"/>
      <c r="NK149" s="56"/>
      <c r="NL149" s="56"/>
      <c r="NM149" s="56"/>
      <c r="NN149" s="56"/>
      <c r="NO149" s="56"/>
      <c r="NP149" s="56"/>
      <c r="NQ149" s="56"/>
      <c r="NR149" s="56"/>
      <c r="NS149" s="56"/>
      <c r="NT149" s="56"/>
      <c r="NU149" s="56"/>
      <c r="NV149" s="56"/>
      <c r="NW149" s="56"/>
      <c r="NX149" s="56"/>
      <c r="NY149" s="56"/>
      <c r="NZ149" s="56"/>
      <c r="OA149" s="56"/>
      <c r="OB149" s="56"/>
      <c r="OC149" s="56"/>
      <c r="OD149" s="56"/>
      <c r="OE149" s="56"/>
      <c r="OF149" s="56"/>
      <c r="OG149" s="56"/>
      <c r="OH149" s="56"/>
      <c r="OI149" s="56"/>
      <c r="OJ149" s="56"/>
      <c r="OK149" s="56"/>
      <c r="OL149" s="56"/>
      <c r="OM149" s="56"/>
      <c r="ON149" s="56"/>
      <c r="OO149" s="56"/>
      <c r="OP149" s="56"/>
      <c r="OQ149" s="56"/>
      <c r="OR149" s="56"/>
      <c r="OS149" s="56"/>
      <c r="OT149" s="56"/>
      <c r="OU149" s="56"/>
      <c r="OV149" s="56"/>
      <c r="OW149" s="56"/>
      <c r="OX149" s="56"/>
      <c r="OY149" s="56"/>
      <c r="OZ149" s="56"/>
      <c r="PA149" s="56"/>
    </row>
    <row r="150" spans="1:418" s="116" customFormat="1" ht="126" hidden="1" customHeight="1">
      <c r="A150" s="310"/>
      <c r="B150" s="357"/>
      <c r="C150" s="357"/>
      <c r="D150" s="436"/>
      <c r="E150" s="356"/>
      <c r="F150" s="313"/>
      <c r="G150" s="327"/>
      <c r="H150" s="325"/>
      <c r="I150" s="126" t="s">
        <v>550</v>
      </c>
      <c r="J150" s="126" t="s">
        <v>1222</v>
      </c>
      <c r="K150" s="123"/>
      <c r="L150" s="183" t="s">
        <v>661</v>
      </c>
      <c r="M150" s="123" t="s">
        <v>501</v>
      </c>
      <c r="N150" s="51" t="s">
        <v>377</v>
      </c>
      <c r="O150" s="56" t="s">
        <v>350</v>
      </c>
      <c r="P150" s="310"/>
      <c r="Q150" s="310">
        <v>6</v>
      </c>
      <c r="R150" s="120"/>
      <c r="S150" s="120"/>
      <c r="T150" s="120"/>
      <c r="U150" s="120"/>
      <c r="V150" s="120"/>
      <c r="W150" s="120" t="s">
        <v>205</v>
      </c>
      <c r="X150" s="120"/>
      <c r="Y150" s="120"/>
      <c r="Z150" s="120"/>
      <c r="AA150" s="120"/>
      <c r="AB150" s="120"/>
      <c r="AC150" s="119">
        <f t="shared" si="185"/>
        <v>1</v>
      </c>
      <c r="AD150" s="229"/>
      <c r="AE150" s="229"/>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70"/>
      <c r="BU150" s="70"/>
      <c r="BV150" s="70"/>
      <c r="BW150" s="70"/>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72" t="s">
        <v>662</v>
      </c>
      <c r="DN150" s="168"/>
      <c r="DO150" s="168"/>
      <c r="DP150" s="168"/>
      <c r="DQ150" s="178">
        <v>2</v>
      </c>
      <c r="DR150" s="178">
        <v>2</v>
      </c>
      <c r="DS150" s="178">
        <v>2</v>
      </c>
      <c r="DT150" s="178">
        <v>2</v>
      </c>
      <c r="DU150" s="178">
        <v>2</v>
      </c>
      <c r="DV150" s="178">
        <v>2</v>
      </c>
      <c r="DW150" s="178">
        <v>2</v>
      </c>
      <c r="DX150" s="178">
        <v>2</v>
      </c>
      <c r="DY150" s="178">
        <v>2</v>
      </c>
      <c r="DZ150" s="178">
        <v>2</v>
      </c>
      <c r="EA150" s="178">
        <v>1</v>
      </c>
      <c r="EB150" s="178">
        <v>2</v>
      </c>
      <c r="EC150" s="178">
        <v>2</v>
      </c>
      <c r="ED150" s="178">
        <v>2</v>
      </c>
      <c r="EE150" s="178">
        <v>2</v>
      </c>
      <c r="EF150" s="178">
        <v>2</v>
      </c>
      <c r="EG150" s="178">
        <v>2</v>
      </c>
      <c r="EH150" s="178">
        <v>2</v>
      </c>
      <c r="EI150" s="178">
        <v>2</v>
      </c>
      <c r="EJ150" s="178">
        <v>2</v>
      </c>
      <c r="EK150" s="178">
        <v>2</v>
      </c>
      <c r="EL150" s="178">
        <v>2</v>
      </c>
      <c r="EM150" s="178">
        <v>2</v>
      </c>
      <c r="EN150" s="178">
        <v>1</v>
      </c>
      <c r="EO150" s="178">
        <v>2</v>
      </c>
      <c r="EP150" s="178">
        <v>2</v>
      </c>
      <c r="EQ150" s="178">
        <v>2</v>
      </c>
      <c r="ER150" s="178">
        <v>2</v>
      </c>
      <c r="ES150" s="178">
        <v>2</v>
      </c>
      <c r="ET150" s="178">
        <v>1</v>
      </c>
      <c r="EU150" s="178">
        <v>2</v>
      </c>
      <c r="EV150" s="179">
        <f>COUNTIF(DM150:EU150,"2")</f>
        <v>28</v>
      </c>
      <c r="EW150" s="180">
        <f>EV150/(EV150+EX150+EZ150+FB150)</f>
        <v>0.90322580645161288</v>
      </c>
      <c r="EX150" s="179">
        <f>COUNTIF(DM150:EU150,"1")</f>
        <v>3</v>
      </c>
      <c r="EY150" s="180">
        <f>EX150/(EV150+EX150+EZ150+FB150)</f>
        <v>9.6774193548387094E-2</v>
      </c>
      <c r="EZ150" s="179">
        <f>COUNTIF(DM150:EU150,"0")</f>
        <v>0</v>
      </c>
      <c r="FA150" s="180">
        <f>EZ150/(EV150+EX150+EZ150+FB150)</f>
        <v>0</v>
      </c>
      <c r="FB150" s="179">
        <f>COUNTIF(DM150:EU150,"KĐG")</f>
        <v>0</v>
      </c>
      <c r="FC150" s="180">
        <f>FB150/(EV150+EX150+EZ150+FB150)</f>
        <v>0</v>
      </c>
      <c r="FD150" s="181">
        <f>(((EV150*2)+(EX150*1)+(EZ150*0)))/(EV150+EX150+EZ150)</f>
        <v>1.903225806451613</v>
      </c>
      <c r="FE150" s="184" t="str">
        <f>IF(FC150&gt;=50%,"KĐG",IF(FD150&gt;=1.6,"Đạt mục tiêu",IF(FD150&gt;=1,"Cần cố gắng","Chưa đạt")))</f>
        <v>Đạt mục tiêu</v>
      </c>
      <c r="FF150" s="70"/>
      <c r="FG150" s="70"/>
      <c r="FH150" s="70"/>
      <c r="FI150" s="70"/>
      <c r="FJ150" s="70"/>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70"/>
      <c r="HA150" s="70"/>
      <c r="HB150" s="70"/>
      <c r="HC150" s="70"/>
      <c r="HD150" s="70"/>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70"/>
      <c r="IU150" s="70"/>
      <c r="IV150" s="70"/>
      <c r="IW150" s="70"/>
      <c r="IX150" s="56"/>
      <c r="IY150" s="56"/>
      <c r="IZ150" s="56"/>
      <c r="JA150" s="56"/>
      <c r="JB150" s="56"/>
      <c r="JC150" s="56"/>
      <c r="JD150" s="56"/>
      <c r="JE150" s="56"/>
      <c r="JF150" s="56"/>
      <c r="JG150" s="56"/>
      <c r="JH150" s="56"/>
      <c r="JI150" s="56"/>
      <c r="JJ150" s="56"/>
      <c r="JK150" s="56"/>
      <c r="JL150" s="56"/>
      <c r="JM150" s="56"/>
      <c r="JN150" s="56"/>
      <c r="JO150" s="56"/>
      <c r="JP150" s="56"/>
      <c r="JQ150" s="56"/>
      <c r="JR150" s="56"/>
      <c r="JS150" s="56"/>
      <c r="JT150" s="56"/>
      <c r="JU150" s="56"/>
      <c r="JV150" s="56"/>
      <c r="JW150" s="56"/>
      <c r="JX150" s="56"/>
      <c r="JY150" s="56"/>
      <c r="JZ150" s="56"/>
      <c r="KA150" s="56"/>
      <c r="KB150" s="56"/>
      <c r="KC150" s="56"/>
      <c r="KD150" s="56"/>
      <c r="KE150" s="56"/>
      <c r="KF150" s="56"/>
      <c r="KG150" s="56"/>
      <c r="KH150" s="56"/>
      <c r="KI150" s="56"/>
      <c r="KJ150" s="56"/>
      <c r="KK150" s="56"/>
      <c r="KL150" s="56"/>
      <c r="KM150" s="56"/>
      <c r="KN150" s="56"/>
      <c r="KO150" s="56"/>
      <c r="KP150" s="56"/>
      <c r="KQ150" s="56"/>
      <c r="KR150" s="56"/>
      <c r="KS150" s="56"/>
      <c r="KT150" s="56"/>
      <c r="KU150" s="56"/>
      <c r="KV150" s="56"/>
      <c r="KW150" s="56"/>
      <c r="KX150" s="56"/>
      <c r="KY150" s="56"/>
      <c r="KZ150" s="56"/>
      <c r="LA150" s="56"/>
      <c r="LB150" s="56"/>
      <c r="LC150" s="56"/>
      <c r="LD150" s="56"/>
      <c r="LE150" s="56"/>
      <c r="LF150" s="56"/>
      <c r="LG150" s="56"/>
      <c r="LH150" s="56"/>
      <c r="LI150" s="56"/>
      <c r="LJ150" s="56"/>
      <c r="LK150" s="56"/>
      <c r="LL150" s="56"/>
      <c r="LM150" s="56"/>
      <c r="LN150" s="56"/>
      <c r="LO150" s="56"/>
      <c r="LP150" s="56"/>
      <c r="LQ150" s="56"/>
      <c r="LR150" s="56"/>
      <c r="LS150" s="56"/>
      <c r="LT150" s="56"/>
      <c r="LU150" s="56"/>
      <c r="LV150" s="56"/>
      <c r="LW150" s="56"/>
      <c r="LX150" s="56"/>
      <c r="LY150" s="56"/>
      <c r="LZ150" s="56"/>
      <c r="MA150" s="56"/>
      <c r="MB150" s="56"/>
      <c r="MC150" s="56"/>
      <c r="MD150" s="56"/>
      <c r="ME150" s="56"/>
      <c r="MF150" s="56"/>
      <c r="MG150" s="56"/>
      <c r="MH150" s="56"/>
      <c r="MI150" s="56"/>
      <c r="MJ150" s="56"/>
      <c r="MK150" s="56"/>
      <c r="ML150" s="56"/>
      <c r="MM150" s="56"/>
      <c r="MN150" s="56"/>
      <c r="MO150" s="56"/>
      <c r="MP150" s="56"/>
      <c r="MQ150" s="56"/>
      <c r="MR150" s="56"/>
      <c r="MS150" s="56"/>
      <c r="MT150" s="56"/>
      <c r="MU150" s="56"/>
      <c r="MV150" s="56"/>
      <c r="MW150" s="56"/>
      <c r="MX150" s="56"/>
      <c r="MY150" s="56"/>
      <c r="MZ150" s="56"/>
      <c r="NA150" s="56"/>
      <c r="NB150" s="56"/>
      <c r="NC150" s="56"/>
      <c r="ND150" s="56"/>
      <c r="NE150" s="56"/>
      <c r="NF150" s="56"/>
      <c r="NG150" s="56"/>
      <c r="NH150" s="56"/>
      <c r="NI150" s="56"/>
      <c r="NJ150" s="56"/>
      <c r="NK150" s="56"/>
      <c r="NL150" s="56"/>
      <c r="NM150" s="56"/>
      <c r="NN150" s="56"/>
      <c r="NO150" s="56"/>
      <c r="NP150" s="56"/>
      <c r="NQ150" s="56"/>
      <c r="NR150" s="56"/>
      <c r="NS150" s="56"/>
      <c r="NT150" s="56"/>
      <c r="NU150" s="56"/>
      <c r="NV150" s="56"/>
      <c r="NW150" s="56"/>
      <c r="NX150" s="56"/>
      <c r="NY150" s="56"/>
      <c r="NZ150" s="56"/>
      <c r="OA150" s="56"/>
      <c r="OB150" s="56"/>
      <c r="OC150" s="56"/>
      <c r="OD150" s="56"/>
      <c r="OE150" s="56"/>
      <c r="OF150" s="56"/>
      <c r="OG150" s="56"/>
      <c r="OH150" s="56"/>
      <c r="OI150" s="56"/>
      <c r="OJ150" s="56"/>
      <c r="OK150" s="56"/>
      <c r="OL150" s="56"/>
      <c r="OM150" s="56"/>
      <c r="ON150" s="56"/>
      <c r="OO150" s="56"/>
      <c r="OP150" s="56"/>
      <c r="OQ150" s="56"/>
      <c r="OR150" s="56"/>
      <c r="OS150" s="56"/>
      <c r="OT150" s="56"/>
      <c r="OU150" s="56"/>
      <c r="OV150" s="56"/>
      <c r="OW150" s="56"/>
      <c r="OX150" s="56"/>
      <c r="OY150" s="56"/>
      <c r="OZ150" s="56"/>
      <c r="PA150" s="56"/>
    </row>
    <row r="151" spans="1:418" s="116" customFormat="1" ht="126" hidden="1" customHeight="1">
      <c r="A151" s="310"/>
      <c r="B151" s="357"/>
      <c r="C151" s="357"/>
      <c r="D151" s="436"/>
      <c r="E151" s="356"/>
      <c r="F151" s="313"/>
      <c r="G151" s="327"/>
      <c r="H151" s="325"/>
      <c r="I151" s="126" t="s">
        <v>898</v>
      </c>
      <c r="J151" s="126" t="s">
        <v>1023</v>
      </c>
      <c r="K151" s="123"/>
      <c r="L151" s="183" t="s">
        <v>661</v>
      </c>
      <c r="M151" s="123" t="s">
        <v>501</v>
      </c>
      <c r="N151" s="51" t="s">
        <v>377</v>
      </c>
      <c r="O151" s="56" t="s">
        <v>350</v>
      </c>
      <c r="P151" s="310"/>
      <c r="Q151" s="56">
        <v>3</v>
      </c>
      <c r="R151" s="120"/>
      <c r="S151" s="120"/>
      <c r="T151" s="120"/>
      <c r="U151" s="120"/>
      <c r="V151" s="120"/>
      <c r="W151" s="120"/>
      <c r="X151" s="120" t="s">
        <v>205</v>
      </c>
      <c r="Y151" s="120"/>
      <c r="Z151" s="120"/>
      <c r="AA151" s="120"/>
      <c r="AB151" s="120"/>
      <c r="AC151" s="119">
        <f t="shared" si="185"/>
        <v>1</v>
      </c>
      <c r="AD151" s="229"/>
      <c r="AE151" s="229"/>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70"/>
      <c r="BU151" s="70"/>
      <c r="BV151" s="70"/>
      <c r="BW151" s="70"/>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70"/>
      <c r="DN151" s="70"/>
      <c r="DO151" s="70"/>
      <c r="DP151" s="70"/>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72"/>
      <c r="FG151" s="72" t="s">
        <v>555</v>
      </c>
      <c r="FH151" s="72"/>
      <c r="FI151" s="72"/>
      <c r="FJ151" s="72"/>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70"/>
      <c r="GQ151" s="70"/>
      <c r="GR151" s="70"/>
      <c r="GS151" s="70"/>
      <c r="GT151" s="70"/>
      <c r="GU151" s="70"/>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0"/>
      <c r="IF151" s="70"/>
      <c r="IG151" s="70"/>
      <c r="IH151" s="70"/>
      <c r="II151" s="70"/>
      <c r="IJ151" s="70"/>
      <c r="IK151" s="70"/>
      <c r="IL151" s="70"/>
      <c r="IM151" s="70"/>
      <c r="IN151" s="70"/>
      <c r="IO151" s="70"/>
      <c r="IP151" s="70"/>
      <c r="IQ151" s="70"/>
      <c r="IR151" s="70"/>
      <c r="IS151" s="70"/>
      <c r="IT151" s="70"/>
      <c r="IU151" s="70"/>
      <c r="IV151" s="70"/>
      <c r="IW151" s="70"/>
      <c r="IX151" s="70"/>
      <c r="IY151" s="70"/>
      <c r="IZ151" s="70"/>
      <c r="JA151" s="70"/>
      <c r="JB151" s="70"/>
      <c r="JC151" s="70"/>
      <c r="JD151" s="70"/>
      <c r="JE151" s="70"/>
      <c r="JF151" s="70"/>
      <c r="JG151" s="70"/>
      <c r="JH151" s="70"/>
      <c r="JI151" s="70"/>
      <c r="JJ151" s="70"/>
      <c r="JK151" s="70"/>
      <c r="JL151" s="70"/>
      <c r="JM151" s="70"/>
      <c r="JN151" s="70"/>
      <c r="JO151" s="70"/>
      <c r="JP151" s="70"/>
      <c r="JQ151" s="70"/>
      <c r="JR151" s="70"/>
      <c r="JS151" s="70"/>
      <c r="JT151" s="70"/>
      <c r="JU151" s="70"/>
      <c r="JV151" s="70"/>
      <c r="JW151" s="70"/>
      <c r="JX151" s="70"/>
      <c r="JY151" s="70"/>
      <c r="JZ151" s="70"/>
      <c r="KA151" s="70"/>
      <c r="KB151" s="70"/>
      <c r="KC151" s="70"/>
      <c r="KD151" s="70"/>
      <c r="KE151" s="70"/>
      <c r="KF151" s="70"/>
      <c r="KG151" s="70"/>
      <c r="KH151" s="70"/>
      <c r="KI151" s="70"/>
      <c r="KJ151" s="70"/>
      <c r="KK151" s="70"/>
      <c r="KL151" s="70"/>
      <c r="KM151" s="70"/>
      <c r="KN151" s="70"/>
      <c r="KO151" s="70"/>
      <c r="KP151" s="70"/>
      <c r="KQ151" s="70"/>
      <c r="KR151" s="70"/>
      <c r="KS151" s="70"/>
      <c r="KT151" s="70"/>
      <c r="KU151" s="70"/>
      <c r="KV151" s="70"/>
      <c r="KW151" s="70"/>
      <c r="KX151" s="70"/>
      <c r="KY151" s="70"/>
      <c r="KZ151" s="70"/>
      <c r="LA151" s="70"/>
      <c r="LB151" s="70"/>
      <c r="LC151" s="70"/>
      <c r="LD151" s="70"/>
      <c r="LE151" s="70"/>
      <c r="LF151" s="70"/>
      <c r="LG151" s="70"/>
      <c r="LH151" s="70"/>
      <c r="LI151" s="70"/>
      <c r="LJ151" s="70"/>
      <c r="LK151" s="70"/>
      <c r="LL151" s="70"/>
      <c r="LM151" s="70"/>
      <c r="LN151" s="70"/>
      <c r="LO151" s="70"/>
      <c r="LP151" s="70"/>
      <c r="LQ151" s="70"/>
      <c r="LR151" s="70"/>
      <c r="LS151" s="70"/>
      <c r="LT151" s="70"/>
      <c r="LU151" s="70"/>
      <c r="LV151" s="70"/>
      <c r="LW151" s="70"/>
      <c r="LX151" s="70"/>
      <c r="LY151" s="70"/>
      <c r="LZ151" s="70"/>
      <c r="MA151" s="70"/>
      <c r="MB151" s="70"/>
      <c r="MC151" s="70"/>
      <c r="MD151" s="70"/>
      <c r="ME151" s="70"/>
      <c r="MF151" s="70"/>
      <c r="MG151" s="70"/>
      <c r="MH151" s="70"/>
      <c r="MI151" s="70"/>
      <c r="MJ151" s="70"/>
      <c r="MK151" s="70"/>
      <c r="ML151" s="70"/>
      <c r="MM151" s="70"/>
      <c r="MN151" s="70"/>
      <c r="MO151" s="70"/>
      <c r="MP151" s="70"/>
      <c r="MQ151" s="70"/>
      <c r="MR151" s="70"/>
      <c r="MS151" s="70"/>
      <c r="MT151" s="70"/>
      <c r="MU151" s="70"/>
      <c r="MV151" s="70"/>
      <c r="MW151" s="70"/>
      <c r="MX151" s="70"/>
      <c r="MY151" s="70"/>
      <c r="MZ151" s="70"/>
      <c r="NA151" s="70"/>
      <c r="NB151" s="70"/>
      <c r="NC151" s="70"/>
      <c r="ND151" s="70"/>
      <c r="NE151" s="70"/>
      <c r="NF151" s="70"/>
      <c r="NG151" s="70"/>
      <c r="NH151" s="70"/>
      <c r="NI151" s="70"/>
      <c r="NJ151" s="70"/>
      <c r="NK151" s="70"/>
      <c r="NL151" s="70"/>
      <c r="NM151" s="70"/>
      <c r="NN151" s="70"/>
      <c r="NO151" s="70"/>
      <c r="NP151" s="70"/>
      <c r="NQ151" s="70"/>
      <c r="NR151" s="70"/>
      <c r="NS151" s="70"/>
      <c r="NT151" s="70"/>
      <c r="NU151" s="70"/>
      <c r="NV151" s="70"/>
      <c r="NW151" s="70"/>
      <c r="NX151" s="70"/>
      <c r="NY151" s="70"/>
      <c r="NZ151" s="70"/>
      <c r="OA151" s="70"/>
      <c r="OB151" s="70"/>
      <c r="OC151" s="70"/>
      <c r="OD151" s="70"/>
      <c r="OE151" s="70"/>
      <c r="OF151" s="70"/>
      <c r="OG151" s="70"/>
      <c r="OH151" s="70"/>
      <c r="OI151" s="70"/>
      <c r="OJ151" s="70"/>
      <c r="OK151" s="70"/>
      <c r="OL151" s="70"/>
      <c r="OM151" s="70"/>
      <c r="ON151" s="70"/>
      <c r="OO151" s="70"/>
      <c r="OP151" s="70"/>
      <c r="OQ151" s="70"/>
      <c r="OR151" s="70"/>
      <c r="OS151" s="70"/>
      <c r="OT151" s="70"/>
      <c r="OU151" s="70"/>
      <c r="OV151" s="70"/>
      <c r="OW151" s="70"/>
      <c r="OX151" s="70"/>
      <c r="OY151" s="70"/>
      <c r="OZ151" s="70"/>
      <c r="PA151" s="70"/>
      <c r="PB151" s="70"/>
    </row>
    <row r="152" spans="1:418" s="116" customFormat="1" ht="126" hidden="1" customHeight="1">
      <c r="A152" s="310"/>
      <c r="B152" s="357"/>
      <c r="C152" s="357"/>
      <c r="D152" s="436"/>
      <c r="E152" s="356"/>
      <c r="F152" s="313"/>
      <c r="G152" s="327"/>
      <c r="H152" s="325"/>
      <c r="I152" s="126" t="s">
        <v>1224</v>
      </c>
      <c r="J152" s="126" t="s">
        <v>1223</v>
      </c>
      <c r="K152" s="123"/>
      <c r="L152" s="183" t="s">
        <v>661</v>
      </c>
      <c r="M152" s="123" t="s">
        <v>501</v>
      </c>
      <c r="N152" s="51" t="s">
        <v>377</v>
      </c>
      <c r="O152" s="56" t="s">
        <v>350</v>
      </c>
      <c r="P152" s="310"/>
      <c r="Q152" s="56">
        <v>4</v>
      </c>
      <c r="R152" s="120"/>
      <c r="S152" s="120"/>
      <c r="T152" s="120"/>
      <c r="U152" s="120"/>
      <c r="V152" s="120"/>
      <c r="W152" s="120"/>
      <c r="X152" s="120"/>
      <c r="Y152" s="120"/>
      <c r="Z152" s="120"/>
      <c r="AA152" s="120"/>
      <c r="AB152" s="120" t="s">
        <v>205</v>
      </c>
      <c r="AC152" s="119">
        <f t="shared" si="185"/>
        <v>1</v>
      </c>
      <c r="AD152" s="229"/>
      <c r="AE152" s="229"/>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70"/>
      <c r="BU152" s="70"/>
      <c r="BV152" s="70"/>
      <c r="BW152" s="70"/>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70"/>
      <c r="DN152" s="70"/>
      <c r="DO152" s="70"/>
      <c r="DP152" s="70"/>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70"/>
      <c r="FG152" s="70"/>
      <c r="FH152" s="70"/>
      <c r="FI152" s="70"/>
      <c r="FJ152" s="70"/>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70"/>
      <c r="HA152" s="70"/>
      <c r="HB152" s="70"/>
      <c r="HC152" s="70"/>
      <c r="HD152" s="70"/>
      <c r="HE152" s="56">
        <v>2</v>
      </c>
      <c r="HF152" s="56">
        <v>2</v>
      </c>
      <c r="HG152" s="56">
        <v>1</v>
      </c>
      <c r="HH152" s="56">
        <v>2</v>
      </c>
      <c r="HI152" s="56">
        <v>2</v>
      </c>
      <c r="HJ152" s="56">
        <v>2</v>
      </c>
      <c r="HK152" s="56">
        <v>2</v>
      </c>
      <c r="HL152" s="56">
        <v>2</v>
      </c>
      <c r="HM152" s="56">
        <v>2</v>
      </c>
      <c r="HN152" s="56">
        <v>2</v>
      </c>
      <c r="HO152" s="56">
        <v>1</v>
      </c>
      <c r="HP152" s="56">
        <v>2</v>
      </c>
      <c r="HQ152" s="56">
        <v>2</v>
      </c>
      <c r="HR152" s="56">
        <v>2</v>
      </c>
      <c r="HS152" s="56">
        <v>2</v>
      </c>
      <c r="HT152" s="56">
        <v>2</v>
      </c>
      <c r="HU152" s="56">
        <v>1</v>
      </c>
      <c r="HV152" s="56">
        <v>2</v>
      </c>
      <c r="HW152" s="56">
        <v>2</v>
      </c>
      <c r="HX152" s="56"/>
      <c r="HY152" s="56"/>
      <c r="HZ152" s="56"/>
      <c r="IA152" s="56"/>
      <c r="IB152" s="56"/>
      <c r="IC152" s="56"/>
      <c r="ID152" s="56">
        <v>2</v>
      </c>
      <c r="IE152" s="56">
        <v>2</v>
      </c>
      <c r="IF152" s="56">
        <v>2</v>
      </c>
      <c r="IG152" s="56">
        <v>2</v>
      </c>
      <c r="IH152" s="56">
        <v>2</v>
      </c>
      <c r="II152" s="179">
        <f>COUNTIF(HE152:IH152,"2")</f>
        <v>21</v>
      </c>
      <c r="IJ152" s="180">
        <f>II152/(II152+IK152+IM152+IO152)</f>
        <v>0.875</v>
      </c>
      <c r="IK152" s="179">
        <f>COUNTIF(HE152:IH152,"1")</f>
        <v>3</v>
      </c>
      <c r="IL152" s="180">
        <f>IK152/(II152+IK152+IM152+IO152)</f>
        <v>0.125</v>
      </c>
      <c r="IM152" s="179">
        <f>COUNTIF(HE152:IH152,"0")</f>
        <v>0</v>
      </c>
      <c r="IN152" s="180">
        <f>IM152/(II152+IK152+IM152+IO152)</f>
        <v>0</v>
      </c>
      <c r="IO152" s="179">
        <f>COUNTIF(GP152:IH152,"KĐG")</f>
        <v>0</v>
      </c>
      <c r="IP152" s="180">
        <f>IO152/(II152+IK152+IM152+IO152)</f>
        <v>0</v>
      </c>
      <c r="IQ152" s="181">
        <f>(((II152*2)+(IK152*1)+(IM152*0)))/(II152+IK152+IM152)</f>
        <v>1.875</v>
      </c>
      <c r="IR152" s="185" t="str">
        <f>IF(IP152&gt;=50%,"KĐG",IF(IQ152&gt;=1.6,"Đạt mục tiêu",IF(IQ152&gt;=1,"Cần cố gắng","Chưa đạt")))</f>
        <v>Đạt mục tiêu</v>
      </c>
      <c r="IS152" s="185"/>
      <c r="IT152" s="70"/>
      <c r="IU152" s="70"/>
      <c r="IV152" s="70"/>
      <c r="IW152" s="70"/>
      <c r="IX152" s="56"/>
      <c r="IY152" s="56"/>
      <c r="IZ152" s="56"/>
      <c r="JA152" s="56"/>
      <c r="JB152" s="56"/>
      <c r="JC152" s="56"/>
      <c r="JD152" s="56"/>
      <c r="JE152" s="56"/>
      <c r="JF152" s="56"/>
      <c r="JG152" s="56"/>
      <c r="JH152" s="56"/>
      <c r="JI152" s="56"/>
      <c r="JJ152" s="56"/>
      <c r="JK152" s="56"/>
      <c r="JL152" s="56"/>
      <c r="JM152" s="56"/>
      <c r="JN152" s="56"/>
      <c r="JO152" s="56"/>
      <c r="JP152" s="56"/>
      <c r="JQ152" s="56"/>
      <c r="JR152" s="56"/>
      <c r="JS152" s="56"/>
      <c r="JT152" s="56"/>
      <c r="JU152" s="56"/>
      <c r="JV152" s="56"/>
      <c r="JW152" s="56"/>
      <c r="JX152" s="56"/>
      <c r="JY152" s="56"/>
      <c r="JZ152" s="56"/>
      <c r="KA152" s="56"/>
      <c r="KB152" s="56"/>
      <c r="KC152" s="56"/>
      <c r="KD152" s="56"/>
      <c r="KE152" s="56"/>
      <c r="KF152" s="56"/>
      <c r="KG152" s="56"/>
      <c r="KH152" s="56"/>
      <c r="KI152" s="56"/>
      <c r="KJ152" s="56"/>
      <c r="KK152" s="56"/>
      <c r="KL152" s="56"/>
      <c r="KM152" s="56"/>
      <c r="KN152" s="56"/>
      <c r="KO152" s="56"/>
      <c r="KP152" s="56"/>
      <c r="KQ152" s="56"/>
      <c r="KR152" s="56"/>
      <c r="KS152" s="56"/>
      <c r="KT152" s="56"/>
      <c r="KU152" s="56"/>
      <c r="KV152" s="56"/>
      <c r="KW152" s="56"/>
      <c r="KX152" s="56"/>
      <c r="KY152" s="56"/>
      <c r="KZ152" s="56"/>
      <c r="LA152" s="56"/>
      <c r="LB152" s="56"/>
      <c r="LC152" s="56"/>
      <c r="LD152" s="56"/>
      <c r="LE152" s="56"/>
      <c r="LF152" s="56"/>
      <c r="LG152" s="56"/>
      <c r="LH152" s="56"/>
      <c r="LI152" s="56"/>
      <c r="LJ152" s="56"/>
      <c r="LK152" s="56"/>
      <c r="LL152" s="56"/>
      <c r="LM152" s="56"/>
      <c r="LN152" s="56"/>
      <c r="LO152" s="56"/>
      <c r="LP152" s="56"/>
      <c r="LQ152" s="56"/>
      <c r="LR152" s="56"/>
      <c r="LS152" s="56"/>
      <c r="LT152" s="56"/>
      <c r="LU152" s="56"/>
      <c r="LV152" s="56"/>
      <c r="LW152" s="56"/>
      <c r="LX152" s="56"/>
      <c r="LY152" s="56"/>
      <c r="LZ152" s="56"/>
      <c r="MA152" s="56"/>
      <c r="MB152" s="56"/>
      <c r="MC152" s="56"/>
      <c r="MD152" s="56"/>
      <c r="ME152" s="56"/>
      <c r="MF152" s="56"/>
      <c r="MG152" s="56"/>
      <c r="MH152" s="56"/>
      <c r="MI152" s="56"/>
      <c r="MJ152" s="56"/>
      <c r="MK152" s="56"/>
      <c r="ML152" s="56"/>
      <c r="MM152" s="56"/>
      <c r="MN152" s="56"/>
      <c r="MO152" s="56"/>
      <c r="MP152" s="56"/>
      <c r="MQ152" s="56"/>
      <c r="MR152" s="56"/>
      <c r="MS152" s="56"/>
      <c r="MT152" s="56"/>
      <c r="MU152" s="56"/>
      <c r="MV152" s="56"/>
      <c r="MW152" s="56"/>
      <c r="MX152" s="56"/>
      <c r="MY152" s="56"/>
      <c r="MZ152" s="56"/>
      <c r="NA152" s="56"/>
      <c r="NB152" s="56"/>
      <c r="NC152" s="56"/>
      <c r="ND152" s="56"/>
      <c r="NE152" s="56"/>
      <c r="NF152" s="56"/>
      <c r="NG152" s="56"/>
      <c r="NH152" s="56"/>
      <c r="NI152" s="56"/>
      <c r="NJ152" s="56"/>
      <c r="NK152" s="56"/>
      <c r="NL152" s="56"/>
      <c r="NM152" s="56"/>
      <c r="NN152" s="56"/>
      <c r="NO152" s="56"/>
      <c r="NP152" s="56"/>
      <c r="NQ152" s="56"/>
      <c r="NR152" s="56"/>
      <c r="NS152" s="56"/>
      <c r="NT152" s="56"/>
      <c r="NU152" s="56"/>
      <c r="NV152" s="56"/>
      <c r="NW152" s="56"/>
      <c r="NX152" s="56"/>
      <c r="NY152" s="56"/>
      <c r="NZ152" s="56"/>
      <c r="OA152" s="56"/>
      <c r="OB152" s="56"/>
      <c r="OC152" s="56"/>
      <c r="OD152" s="56"/>
      <c r="OE152" s="56"/>
      <c r="OF152" s="56"/>
      <c r="OG152" s="56"/>
      <c r="OH152" s="56"/>
      <c r="OI152" s="56"/>
      <c r="OJ152" s="56"/>
      <c r="OK152" s="56"/>
      <c r="OL152" s="56"/>
      <c r="OM152" s="56"/>
      <c r="ON152" s="56"/>
      <c r="OO152" s="56"/>
      <c r="OP152" s="56"/>
      <c r="OQ152" s="56"/>
      <c r="OR152" s="56"/>
      <c r="OS152" s="56"/>
      <c r="OT152" s="56"/>
      <c r="OU152" s="56"/>
      <c r="OV152" s="56"/>
      <c r="OW152" s="56"/>
      <c r="OX152" s="56"/>
      <c r="OY152" s="56"/>
      <c r="OZ152" s="56"/>
      <c r="PA152" s="56"/>
    </row>
    <row r="153" spans="1:418" s="116" customFormat="1" ht="110.25" hidden="1" customHeight="1">
      <c r="A153" s="310"/>
      <c r="B153" s="357"/>
      <c r="C153" s="357"/>
      <c r="D153" s="436"/>
      <c r="E153" s="356"/>
      <c r="F153" s="313"/>
      <c r="G153" s="327"/>
      <c r="H153" s="325"/>
      <c r="I153" s="108" t="s">
        <v>1225</v>
      </c>
      <c r="J153" s="126" t="s">
        <v>1226</v>
      </c>
      <c r="K153" s="123"/>
      <c r="L153" s="183" t="s">
        <v>661</v>
      </c>
      <c r="M153" s="123" t="s">
        <v>501</v>
      </c>
      <c r="N153" s="51" t="s">
        <v>377</v>
      </c>
      <c r="O153" s="56" t="s">
        <v>350</v>
      </c>
      <c r="P153" s="310"/>
      <c r="Q153" s="56">
        <v>5</v>
      </c>
      <c r="R153" s="120"/>
      <c r="S153" s="120"/>
      <c r="T153" s="120"/>
      <c r="U153" s="120"/>
      <c r="V153" s="120"/>
      <c r="W153" s="120"/>
      <c r="X153" s="120"/>
      <c r="Y153" s="120"/>
      <c r="Z153" s="120"/>
      <c r="AA153" s="120"/>
      <c r="AB153" s="120" t="s">
        <v>205</v>
      </c>
      <c r="AC153" s="119">
        <f t="shared" si="185"/>
        <v>1</v>
      </c>
      <c r="AD153" s="229"/>
      <c r="AE153" s="229"/>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70"/>
      <c r="BU153" s="70"/>
      <c r="BV153" s="70"/>
      <c r="BW153" s="70"/>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70"/>
      <c r="DN153" s="70"/>
      <c r="DO153" s="70"/>
      <c r="DP153" s="70"/>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70"/>
      <c r="FG153" s="70"/>
      <c r="FH153" s="70"/>
      <c r="FI153" s="70"/>
      <c r="FJ153" s="70"/>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70"/>
      <c r="HA153" s="70"/>
      <c r="HB153" s="70"/>
      <c r="HC153" s="70"/>
      <c r="HD153" s="70"/>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179"/>
      <c r="IJ153" s="180"/>
      <c r="IK153" s="179"/>
      <c r="IL153" s="180"/>
      <c r="IM153" s="179"/>
      <c r="IN153" s="180"/>
      <c r="IO153" s="179"/>
      <c r="IP153" s="180"/>
      <c r="IQ153" s="181"/>
      <c r="IR153" s="185"/>
      <c r="IS153" s="185"/>
      <c r="IT153" s="70"/>
      <c r="IU153" s="70"/>
      <c r="IV153" s="70"/>
      <c r="IW153" s="70"/>
      <c r="IX153" s="56"/>
      <c r="IY153" s="56"/>
      <c r="IZ153" s="56"/>
      <c r="JA153" s="56"/>
      <c r="JB153" s="56"/>
      <c r="JC153" s="56"/>
      <c r="JD153" s="56"/>
      <c r="JE153" s="56"/>
      <c r="JF153" s="56"/>
      <c r="JG153" s="56"/>
      <c r="JH153" s="56"/>
      <c r="JI153" s="56"/>
      <c r="JJ153" s="56"/>
      <c r="JK153" s="56"/>
      <c r="JL153" s="56"/>
      <c r="JM153" s="56"/>
      <c r="JN153" s="56"/>
      <c r="JO153" s="56"/>
      <c r="JP153" s="56"/>
      <c r="JQ153" s="56"/>
      <c r="JR153" s="56"/>
      <c r="JS153" s="56"/>
      <c r="JT153" s="56"/>
      <c r="JU153" s="56"/>
      <c r="JV153" s="56"/>
      <c r="JW153" s="56"/>
      <c r="JX153" s="56"/>
      <c r="JY153" s="56"/>
      <c r="JZ153" s="56"/>
      <c r="KA153" s="56"/>
      <c r="KB153" s="56"/>
      <c r="KC153" s="56"/>
      <c r="KD153" s="56"/>
      <c r="KE153" s="56"/>
      <c r="KF153" s="56"/>
      <c r="KG153" s="56"/>
      <c r="KH153" s="56"/>
      <c r="KI153" s="56"/>
      <c r="KJ153" s="56"/>
      <c r="KK153" s="56"/>
      <c r="KL153" s="56"/>
      <c r="KM153" s="56"/>
      <c r="KN153" s="56"/>
      <c r="KO153" s="56"/>
      <c r="KP153" s="56"/>
      <c r="KQ153" s="56"/>
      <c r="KR153" s="56"/>
      <c r="KS153" s="56"/>
      <c r="KT153" s="56"/>
      <c r="KU153" s="56"/>
      <c r="KV153" s="56"/>
      <c r="KW153" s="56"/>
      <c r="KX153" s="56"/>
      <c r="KY153" s="56"/>
      <c r="KZ153" s="56"/>
      <c r="LA153" s="56"/>
      <c r="LB153" s="56"/>
      <c r="LC153" s="56"/>
      <c r="LD153" s="56"/>
      <c r="LE153" s="56"/>
      <c r="LF153" s="56"/>
      <c r="LG153" s="56"/>
      <c r="LH153" s="56"/>
      <c r="LI153" s="56"/>
      <c r="LJ153" s="56"/>
      <c r="LK153" s="56"/>
      <c r="LL153" s="56"/>
      <c r="LM153" s="56"/>
      <c r="LN153" s="56"/>
      <c r="LO153" s="56"/>
      <c r="LP153" s="56"/>
      <c r="LQ153" s="56"/>
      <c r="LR153" s="56"/>
      <c r="LS153" s="56"/>
      <c r="LT153" s="56"/>
      <c r="LU153" s="56"/>
      <c r="LV153" s="56"/>
      <c r="LW153" s="56"/>
      <c r="LX153" s="56"/>
      <c r="LY153" s="56"/>
      <c r="LZ153" s="56"/>
      <c r="MA153" s="56"/>
      <c r="MB153" s="56"/>
      <c r="MC153" s="56"/>
      <c r="MD153" s="56"/>
      <c r="ME153" s="56"/>
      <c r="MF153" s="56"/>
      <c r="MG153" s="56"/>
      <c r="MH153" s="56"/>
      <c r="MI153" s="56"/>
      <c r="MJ153" s="56"/>
      <c r="MK153" s="56"/>
      <c r="ML153" s="56"/>
      <c r="MM153" s="56"/>
      <c r="MN153" s="56"/>
      <c r="MO153" s="56"/>
      <c r="MP153" s="56"/>
      <c r="MQ153" s="56"/>
      <c r="MR153" s="56"/>
      <c r="MS153" s="56"/>
      <c r="MT153" s="56"/>
      <c r="MU153" s="56"/>
      <c r="MV153" s="56"/>
      <c r="MW153" s="56"/>
      <c r="MX153" s="56"/>
      <c r="MY153" s="56"/>
      <c r="MZ153" s="56"/>
      <c r="NA153" s="56"/>
      <c r="NB153" s="56"/>
      <c r="NC153" s="56"/>
      <c r="ND153" s="56"/>
      <c r="NE153" s="56"/>
      <c r="NF153" s="56"/>
      <c r="NG153" s="56"/>
      <c r="NH153" s="56"/>
      <c r="NI153" s="56"/>
      <c r="NJ153" s="56"/>
      <c r="NK153" s="56"/>
      <c r="NL153" s="56"/>
      <c r="NM153" s="56"/>
      <c r="NN153" s="56"/>
      <c r="NO153" s="56"/>
      <c r="NP153" s="56"/>
      <c r="NQ153" s="56"/>
      <c r="NR153" s="56"/>
      <c r="NS153" s="56"/>
      <c r="NT153" s="56"/>
      <c r="NU153" s="56"/>
      <c r="NV153" s="56"/>
      <c r="NW153" s="56"/>
      <c r="NX153" s="56"/>
      <c r="NY153" s="56"/>
      <c r="NZ153" s="56"/>
      <c r="OA153" s="56"/>
      <c r="OB153" s="56"/>
      <c r="OC153" s="56"/>
      <c r="OD153" s="56"/>
      <c r="OE153" s="56"/>
      <c r="OF153" s="56"/>
      <c r="OG153" s="56"/>
      <c r="OH153" s="56"/>
      <c r="OI153" s="56"/>
      <c r="OJ153" s="56"/>
      <c r="OK153" s="56"/>
      <c r="OL153" s="56"/>
      <c r="OM153" s="56"/>
      <c r="ON153" s="56"/>
      <c r="OO153" s="56"/>
      <c r="OP153" s="56"/>
      <c r="OQ153" s="56"/>
      <c r="OR153" s="56"/>
      <c r="OS153" s="56"/>
      <c r="OT153" s="56"/>
      <c r="OU153" s="56"/>
      <c r="OV153" s="56"/>
      <c r="OW153" s="56"/>
      <c r="OX153" s="56"/>
      <c r="OY153" s="56"/>
      <c r="OZ153" s="56"/>
      <c r="PA153" s="56"/>
    </row>
    <row r="154" spans="1:418" s="116" customFormat="1" ht="94.5" hidden="1" customHeight="1">
      <c r="A154" s="310"/>
      <c r="B154" s="357"/>
      <c r="C154" s="357"/>
      <c r="D154" s="436"/>
      <c r="E154" s="356"/>
      <c r="F154" s="313"/>
      <c r="G154" s="327"/>
      <c r="H154" s="325"/>
      <c r="I154" s="126" t="s">
        <v>899</v>
      </c>
      <c r="J154" s="126" t="s">
        <v>1041</v>
      </c>
      <c r="K154" s="123"/>
      <c r="L154" s="183" t="s">
        <v>661</v>
      </c>
      <c r="M154" s="123" t="s">
        <v>501</v>
      </c>
      <c r="N154" s="51" t="s">
        <v>377</v>
      </c>
      <c r="O154" s="56" t="s">
        <v>350</v>
      </c>
      <c r="P154" s="310"/>
      <c r="Q154" s="56">
        <v>3</v>
      </c>
      <c r="R154" s="120"/>
      <c r="S154" s="120" t="s">
        <v>205</v>
      </c>
      <c r="T154" s="120"/>
      <c r="U154" s="120"/>
      <c r="V154" s="120"/>
      <c r="W154" s="120"/>
      <c r="X154" s="120"/>
      <c r="Y154" s="120"/>
      <c r="Z154" s="120"/>
      <c r="AA154" s="120"/>
      <c r="AB154" s="120"/>
      <c r="AC154" s="119">
        <f t="shared" si="185"/>
        <v>1</v>
      </c>
      <c r="AD154" s="229"/>
      <c r="AE154" s="229"/>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70"/>
      <c r="BU154" s="70"/>
      <c r="BV154" s="70"/>
      <c r="BW154" s="70"/>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70"/>
      <c r="DN154" s="70"/>
      <c r="DO154" s="70"/>
      <c r="DP154" s="70"/>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70"/>
      <c r="FG154" s="70"/>
      <c r="FH154" s="70"/>
      <c r="FI154" s="70"/>
      <c r="FJ154" s="70"/>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70"/>
      <c r="HA154" s="70"/>
      <c r="HB154" s="70"/>
      <c r="HC154" s="70"/>
      <c r="HD154" s="70"/>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179"/>
      <c r="IJ154" s="180"/>
      <c r="IK154" s="179"/>
      <c r="IL154" s="180"/>
      <c r="IM154" s="179"/>
      <c r="IN154" s="180"/>
      <c r="IO154" s="179"/>
      <c r="IP154" s="180"/>
      <c r="IQ154" s="181"/>
      <c r="IR154" s="185"/>
      <c r="IS154" s="185"/>
      <c r="IT154" s="70"/>
      <c r="IU154" s="70"/>
      <c r="IV154" s="70"/>
      <c r="IW154" s="70"/>
      <c r="IX154" s="56"/>
      <c r="IY154" s="56"/>
      <c r="IZ154" s="56"/>
      <c r="JA154" s="56"/>
      <c r="JB154" s="56"/>
      <c r="JC154" s="56"/>
      <c r="JD154" s="56"/>
      <c r="JE154" s="56"/>
      <c r="JF154" s="56"/>
      <c r="JG154" s="56"/>
      <c r="JH154" s="56"/>
      <c r="JI154" s="56"/>
      <c r="JJ154" s="56"/>
      <c r="JK154" s="56"/>
      <c r="JL154" s="56"/>
      <c r="JM154" s="56"/>
      <c r="JN154" s="56"/>
      <c r="JO154" s="56"/>
      <c r="JP154" s="56"/>
      <c r="JQ154" s="56"/>
      <c r="JR154" s="56"/>
      <c r="JS154" s="56"/>
      <c r="JT154" s="56"/>
      <c r="JU154" s="56"/>
      <c r="JV154" s="56"/>
      <c r="JW154" s="56"/>
      <c r="JX154" s="56"/>
      <c r="JY154" s="56"/>
      <c r="JZ154" s="56"/>
      <c r="KA154" s="56"/>
      <c r="KB154" s="56"/>
      <c r="KC154" s="56"/>
      <c r="KD154" s="56"/>
      <c r="KE154" s="56"/>
      <c r="KF154" s="56"/>
      <c r="KG154" s="56"/>
      <c r="KH154" s="56"/>
      <c r="KI154" s="56"/>
      <c r="KJ154" s="56"/>
      <c r="KK154" s="56"/>
      <c r="KL154" s="71" t="s">
        <v>555</v>
      </c>
      <c r="KM154" s="56"/>
      <c r="KN154" s="71" t="s">
        <v>555</v>
      </c>
      <c r="KO154" s="56"/>
      <c r="KP154" s="56"/>
      <c r="KQ154" s="56"/>
      <c r="KR154" s="56"/>
      <c r="KS154" s="56"/>
      <c r="KT154" s="56"/>
      <c r="KU154" s="56"/>
      <c r="KV154" s="56"/>
      <c r="KW154" s="56"/>
      <c r="KX154" s="56"/>
      <c r="KY154" s="56"/>
      <c r="KZ154" s="56"/>
      <c r="LA154" s="56"/>
      <c r="LB154" s="56"/>
      <c r="LC154" s="56"/>
      <c r="LD154" s="56"/>
      <c r="LE154" s="56"/>
      <c r="LF154" s="56"/>
      <c r="LG154" s="56"/>
      <c r="LH154" s="56"/>
      <c r="LI154" s="56"/>
      <c r="LJ154" s="56"/>
      <c r="LK154" s="56"/>
      <c r="LL154" s="56"/>
      <c r="LM154" s="56"/>
      <c r="LN154" s="56"/>
      <c r="LO154" s="56"/>
      <c r="LP154" s="56"/>
      <c r="LQ154" s="56"/>
      <c r="LR154" s="56"/>
      <c r="LS154" s="179"/>
      <c r="LT154" s="180"/>
      <c r="LU154" s="179"/>
      <c r="LV154" s="180"/>
      <c r="LW154" s="179"/>
      <c r="LX154" s="180"/>
      <c r="LY154" s="179"/>
      <c r="LZ154" s="180"/>
      <c r="MA154" s="181"/>
      <c r="MB154" s="185"/>
      <c r="MC154" s="56"/>
      <c r="MD154" s="56"/>
      <c r="ME154" s="56"/>
      <c r="MF154" s="56"/>
      <c r="MG154" s="56"/>
      <c r="MH154" s="56"/>
      <c r="MI154" s="56"/>
      <c r="MJ154" s="56"/>
      <c r="MK154" s="56"/>
      <c r="ML154" s="56"/>
      <c r="MM154" s="56"/>
      <c r="MN154" s="56"/>
      <c r="MO154" s="56"/>
      <c r="MP154" s="56"/>
      <c r="MQ154" s="56"/>
      <c r="MR154" s="56"/>
      <c r="MS154" s="56"/>
      <c r="MT154" s="56"/>
      <c r="MU154" s="56"/>
      <c r="MV154" s="56"/>
      <c r="MW154" s="56"/>
      <c r="MX154" s="56"/>
      <c r="MY154" s="56"/>
      <c r="MZ154" s="56"/>
      <c r="NA154" s="56"/>
      <c r="NB154" s="56"/>
      <c r="NC154" s="56"/>
      <c r="ND154" s="56"/>
      <c r="NE154" s="56"/>
      <c r="NF154" s="56"/>
      <c r="NG154" s="56"/>
      <c r="NH154" s="56"/>
      <c r="NI154" s="56"/>
      <c r="NJ154" s="56"/>
      <c r="NK154" s="56"/>
      <c r="NL154" s="56"/>
      <c r="NM154" s="56"/>
      <c r="NN154" s="56"/>
      <c r="NO154" s="56"/>
      <c r="NP154" s="56"/>
      <c r="NQ154" s="56"/>
      <c r="NR154" s="56"/>
      <c r="NS154" s="56"/>
      <c r="NT154" s="56"/>
      <c r="NU154" s="56"/>
      <c r="NV154" s="56"/>
      <c r="NW154" s="56"/>
      <c r="NX154" s="56"/>
      <c r="NY154" s="56"/>
      <c r="NZ154" s="56"/>
      <c r="OA154" s="56"/>
      <c r="OB154" s="56"/>
      <c r="OC154" s="56"/>
      <c r="OD154" s="56"/>
      <c r="OE154" s="56"/>
      <c r="OF154" s="56"/>
      <c r="OG154" s="56"/>
      <c r="OH154" s="56"/>
      <c r="OI154" s="56"/>
      <c r="OJ154" s="56"/>
      <c r="OK154" s="56"/>
      <c r="OL154" s="56"/>
      <c r="OM154" s="56"/>
      <c r="ON154" s="56"/>
      <c r="OO154" s="56"/>
      <c r="OP154" s="56"/>
      <c r="OQ154" s="56"/>
      <c r="OR154" s="56"/>
      <c r="OS154" s="56"/>
      <c r="OT154" s="56"/>
      <c r="OU154" s="56"/>
      <c r="OV154" s="56"/>
      <c r="OW154" s="56"/>
      <c r="OX154" s="56"/>
      <c r="OY154" s="56"/>
      <c r="OZ154" s="56"/>
      <c r="PA154" s="56"/>
    </row>
    <row r="155" spans="1:418" s="116" customFormat="1" ht="47.25" hidden="1" customHeight="1">
      <c r="A155" s="310"/>
      <c r="B155" s="357"/>
      <c r="C155" s="357"/>
      <c r="D155" s="436"/>
      <c r="E155" s="356"/>
      <c r="F155" s="313"/>
      <c r="G155" s="327"/>
      <c r="H155" s="325"/>
      <c r="I155" s="118" t="s">
        <v>900</v>
      </c>
      <c r="J155" s="118" t="s">
        <v>1554</v>
      </c>
      <c r="K155" s="123"/>
      <c r="L155" s="183" t="s">
        <v>661</v>
      </c>
      <c r="M155" s="123" t="s">
        <v>501</v>
      </c>
      <c r="N155" s="51" t="s">
        <v>377</v>
      </c>
      <c r="O155" s="56" t="s">
        <v>350</v>
      </c>
      <c r="P155" s="310"/>
      <c r="Q155" s="56">
        <v>2</v>
      </c>
      <c r="R155" s="120"/>
      <c r="S155" s="120"/>
      <c r="T155" s="120" t="s">
        <v>205</v>
      </c>
      <c r="U155" s="120"/>
      <c r="V155" s="120"/>
      <c r="W155" s="120"/>
      <c r="X155" s="120"/>
      <c r="Y155" s="120"/>
      <c r="Z155" s="120"/>
      <c r="AA155" s="120"/>
      <c r="AB155" s="120"/>
      <c r="AC155" s="119">
        <f t="shared" si="185"/>
        <v>1</v>
      </c>
      <c r="AD155" s="229"/>
      <c r="AE155" s="229"/>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70"/>
      <c r="BU155" s="70"/>
      <c r="BV155" s="70"/>
      <c r="BW155" s="70"/>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70"/>
      <c r="DN155" s="70"/>
      <c r="DO155" s="70"/>
      <c r="DP155" s="70"/>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70"/>
      <c r="FG155" s="70"/>
      <c r="FH155" s="70"/>
      <c r="FI155" s="70"/>
      <c r="FJ155" s="70"/>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72" t="s">
        <v>556</v>
      </c>
      <c r="HA155" s="70"/>
      <c r="HB155" s="72"/>
      <c r="HC155" s="70"/>
      <c r="HD155" s="70"/>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179"/>
      <c r="IJ155" s="180"/>
      <c r="IK155" s="179"/>
      <c r="IL155" s="180"/>
      <c r="IM155" s="179"/>
      <c r="IN155" s="180"/>
      <c r="IO155" s="179"/>
      <c r="IP155" s="180"/>
      <c r="IQ155" s="181"/>
      <c r="IR155" s="185"/>
      <c r="IS155" s="185"/>
      <c r="IT155" s="70"/>
      <c r="IU155" s="70"/>
      <c r="IV155" s="70"/>
      <c r="IW155" s="70"/>
      <c r="IX155" s="56"/>
      <c r="IY155" s="56"/>
      <c r="IZ155" s="56"/>
      <c r="JA155" s="56"/>
      <c r="JB155" s="56"/>
      <c r="JC155" s="56"/>
      <c r="JD155" s="56"/>
      <c r="JE155" s="56"/>
      <c r="JF155" s="56"/>
      <c r="JG155" s="56"/>
      <c r="JH155" s="56"/>
      <c r="JI155" s="56"/>
      <c r="JJ155" s="56"/>
      <c r="JK155" s="56"/>
      <c r="JL155" s="56"/>
      <c r="JM155" s="56"/>
      <c r="JN155" s="56"/>
      <c r="JO155" s="56"/>
      <c r="JP155" s="56"/>
      <c r="JQ155" s="56"/>
      <c r="JR155" s="56"/>
      <c r="JS155" s="56"/>
      <c r="JT155" s="56"/>
      <c r="JU155" s="56"/>
      <c r="JV155" s="56"/>
      <c r="JW155" s="56"/>
      <c r="JX155" s="56"/>
      <c r="JY155" s="56"/>
      <c r="JZ155" s="56"/>
      <c r="KA155" s="56"/>
      <c r="KB155" s="56"/>
      <c r="KC155" s="56"/>
      <c r="KD155" s="56"/>
      <c r="KE155" s="56"/>
      <c r="KF155" s="56"/>
      <c r="KG155" s="56"/>
      <c r="KH155" s="56"/>
      <c r="KI155" s="56"/>
      <c r="KJ155" s="56"/>
      <c r="KK155" s="56"/>
      <c r="KL155" s="56"/>
      <c r="KM155" s="56"/>
      <c r="KN155" s="56"/>
      <c r="KO155" s="56"/>
      <c r="KP155" s="56"/>
      <c r="KQ155" s="56"/>
      <c r="KR155" s="56"/>
      <c r="KS155" s="56"/>
      <c r="KT155" s="56"/>
      <c r="KU155" s="56"/>
      <c r="KV155" s="56"/>
      <c r="KW155" s="56"/>
      <c r="KX155" s="56"/>
      <c r="KY155" s="56"/>
      <c r="KZ155" s="56"/>
      <c r="LA155" s="56"/>
      <c r="LB155" s="56"/>
      <c r="LC155" s="56"/>
      <c r="LD155" s="56"/>
      <c r="LE155" s="56"/>
      <c r="LF155" s="56"/>
      <c r="LG155" s="56"/>
      <c r="LH155" s="56"/>
      <c r="LI155" s="56"/>
      <c r="LJ155" s="56"/>
      <c r="LK155" s="56"/>
      <c r="LL155" s="56"/>
      <c r="LM155" s="56"/>
      <c r="LN155" s="56"/>
      <c r="LO155" s="56"/>
      <c r="LP155" s="56"/>
      <c r="LQ155" s="56"/>
      <c r="LR155" s="56"/>
      <c r="LS155" s="56"/>
      <c r="LT155" s="56"/>
      <c r="LU155" s="56"/>
      <c r="LV155" s="56"/>
      <c r="LW155" s="56"/>
      <c r="LX155" s="56"/>
      <c r="LY155" s="56"/>
      <c r="LZ155" s="56"/>
      <c r="MA155" s="56"/>
      <c r="MB155" s="56"/>
      <c r="MC155" s="56"/>
      <c r="MD155" s="56"/>
      <c r="ME155" s="56"/>
      <c r="MF155" s="56"/>
      <c r="MG155" s="56"/>
      <c r="MH155" s="56"/>
      <c r="MI155" s="56"/>
      <c r="MJ155" s="56"/>
      <c r="MK155" s="56"/>
      <c r="ML155" s="56"/>
      <c r="MM155" s="56"/>
      <c r="MN155" s="56"/>
      <c r="MO155" s="56"/>
      <c r="MP155" s="56"/>
      <c r="MQ155" s="56"/>
      <c r="MR155" s="56"/>
      <c r="MS155" s="56"/>
      <c r="MT155" s="56"/>
      <c r="MU155" s="56"/>
      <c r="MV155" s="56"/>
      <c r="MW155" s="56"/>
      <c r="MX155" s="56"/>
      <c r="MY155" s="56"/>
      <c r="MZ155" s="56"/>
      <c r="NA155" s="56"/>
      <c r="NB155" s="56"/>
      <c r="NC155" s="56"/>
      <c r="ND155" s="56"/>
      <c r="NE155" s="56"/>
      <c r="NF155" s="56"/>
      <c r="NG155" s="56"/>
      <c r="NH155" s="56"/>
      <c r="NI155" s="56"/>
      <c r="NJ155" s="56"/>
      <c r="NK155" s="56"/>
      <c r="NL155" s="56"/>
      <c r="NM155" s="56"/>
      <c r="NN155" s="56"/>
      <c r="NO155" s="56"/>
      <c r="NP155" s="56"/>
      <c r="NQ155" s="56"/>
      <c r="NR155" s="56"/>
      <c r="NS155" s="56"/>
      <c r="NT155" s="56"/>
      <c r="NU155" s="56"/>
      <c r="NV155" s="56"/>
      <c r="NW155" s="56"/>
      <c r="NX155" s="56"/>
      <c r="NY155" s="56"/>
      <c r="NZ155" s="56"/>
      <c r="OA155" s="56"/>
      <c r="OB155" s="56"/>
      <c r="OC155" s="56"/>
      <c r="OD155" s="56"/>
      <c r="OE155" s="56"/>
      <c r="OF155" s="56"/>
      <c r="OG155" s="56"/>
      <c r="OH155" s="56"/>
      <c r="OI155" s="56"/>
      <c r="OJ155" s="56"/>
      <c r="OK155" s="56"/>
      <c r="OL155" s="56"/>
      <c r="OM155" s="56"/>
      <c r="ON155" s="56"/>
      <c r="OO155" s="56"/>
      <c r="OP155" s="56"/>
      <c r="OQ155" s="56"/>
      <c r="OR155" s="56"/>
      <c r="OS155" s="56"/>
      <c r="OT155" s="56"/>
      <c r="OU155" s="56"/>
      <c r="OV155" s="56"/>
      <c r="OW155" s="56"/>
      <c r="OX155" s="56"/>
      <c r="OY155" s="56"/>
      <c r="OZ155" s="56"/>
      <c r="PA155" s="56"/>
    </row>
    <row r="156" spans="1:418" s="116" customFormat="1" ht="63" hidden="1" customHeight="1">
      <c r="A156" s="310"/>
      <c r="B156" s="357"/>
      <c r="C156" s="357"/>
      <c r="D156" s="438"/>
      <c r="E156" s="356"/>
      <c r="F156" s="313"/>
      <c r="G156" s="327"/>
      <c r="H156" s="325"/>
      <c r="I156" s="126" t="s">
        <v>901</v>
      </c>
      <c r="J156" s="126" t="s">
        <v>1555</v>
      </c>
      <c r="K156" s="123"/>
      <c r="L156" s="183" t="s">
        <v>661</v>
      </c>
      <c r="M156" s="123" t="s">
        <v>501</v>
      </c>
      <c r="N156" s="51" t="s">
        <v>377</v>
      </c>
      <c r="O156" s="56" t="s">
        <v>350</v>
      </c>
      <c r="P156" s="310"/>
      <c r="Q156" s="56">
        <v>2</v>
      </c>
      <c r="R156" s="120"/>
      <c r="S156" s="120"/>
      <c r="T156" s="120" t="s">
        <v>205</v>
      </c>
      <c r="U156" s="120"/>
      <c r="V156" s="120"/>
      <c r="W156" s="120"/>
      <c r="X156" s="120"/>
      <c r="Y156" s="120"/>
      <c r="Z156" s="120"/>
      <c r="AA156" s="120"/>
      <c r="AB156" s="120"/>
      <c r="AC156" s="119">
        <f t="shared" si="185"/>
        <v>1</v>
      </c>
      <c r="AD156" s="229"/>
      <c r="AE156" s="229"/>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70"/>
      <c r="BU156" s="70"/>
      <c r="BV156" s="70"/>
      <c r="BW156" s="70"/>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70"/>
      <c r="DN156" s="70"/>
      <c r="DO156" s="70"/>
      <c r="DP156" s="70"/>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70"/>
      <c r="FG156" s="70"/>
      <c r="FH156" s="70"/>
      <c r="FI156" s="70"/>
      <c r="FJ156" s="70"/>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70"/>
      <c r="HA156" s="70"/>
      <c r="HB156" s="70"/>
      <c r="HC156" s="70"/>
      <c r="HD156" s="70"/>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70"/>
      <c r="IU156" s="70"/>
      <c r="IV156" s="70"/>
      <c r="IW156" s="70"/>
      <c r="IX156" s="56">
        <v>2</v>
      </c>
      <c r="IY156" s="56">
        <v>2</v>
      </c>
      <c r="IZ156" s="56">
        <v>2</v>
      </c>
      <c r="JA156" s="56">
        <v>2</v>
      </c>
      <c r="JB156" s="56">
        <v>2</v>
      </c>
      <c r="JC156" s="56">
        <v>2</v>
      </c>
      <c r="JD156" s="56">
        <v>2</v>
      </c>
      <c r="JE156" s="56">
        <v>2</v>
      </c>
      <c r="JF156" s="56">
        <v>2</v>
      </c>
      <c r="JG156" s="56">
        <v>1</v>
      </c>
      <c r="JH156" s="56">
        <v>2</v>
      </c>
      <c r="JI156" s="56">
        <v>2</v>
      </c>
      <c r="JJ156" s="56">
        <v>2</v>
      </c>
      <c r="JK156" s="56">
        <v>2</v>
      </c>
      <c r="JL156" s="56">
        <v>2</v>
      </c>
      <c r="JM156" s="56">
        <v>2</v>
      </c>
      <c r="JN156" s="56">
        <v>2</v>
      </c>
      <c r="JO156" s="56">
        <v>2</v>
      </c>
      <c r="JP156" s="56">
        <v>2</v>
      </c>
      <c r="JQ156" s="56">
        <v>2</v>
      </c>
      <c r="JR156" s="56"/>
      <c r="JS156" s="56"/>
      <c r="JT156" s="56"/>
      <c r="JU156" s="56"/>
      <c r="JV156" s="56"/>
      <c r="JW156" s="56">
        <v>2</v>
      </c>
      <c r="JX156" s="56">
        <v>2</v>
      </c>
      <c r="JY156" s="56">
        <v>2</v>
      </c>
      <c r="JZ156" s="56">
        <v>2</v>
      </c>
      <c r="KA156" s="56">
        <v>2</v>
      </c>
      <c r="KB156" s="179">
        <f>COUNTIF(IX156:KA156,"2")</f>
        <v>24</v>
      </c>
      <c r="KC156" s="180">
        <f>KB156/(KB156+KD156+KF156+KH156)</f>
        <v>0.96</v>
      </c>
      <c r="KD156" s="179">
        <f>COUNTIF(IX156:KA156,"1")</f>
        <v>1</v>
      </c>
      <c r="KE156" s="180">
        <f>KD156/(KB156+KD156+KF156+KH156)</f>
        <v>0.04</v>
      </c>
      <c r="KF156" s="179">
        <f>COUNTIF(IX156:KA156,"0")</f>
        <v>0</v>
      </c>
      <c r="KG156" s="180">
        <f>KF156/(KB156+KD156+KF156+KH156)</f>
        <v>0</v>
      </c>
      <c r="KH156" s="179">
        <f>COUNTIF(IJ156:KA156,"KĐG")</f>
        <v>0</v>
      </c>
      <c r="KI156" s="180">
        <f>KH156/(KB156+KD156+KF156+KH156)</f>
        <v>0</v>
      </c>
      <c r="KJ156" s="181">
        <f>(((KB156*2)+(KD156*1)+(KF156*0)))/(KB156+KD156+KF156)</f>
        <v>1.96</v>
      </c>
      <c r="KK156" s="185" t="str">
        <f>IF(KI156&gt;=50%,"KĐG",IF(KJ156&gt;=1.6,"Đạt mục tiêu",IF(KJ156&gt;=1,"Cần cố gắng","Chưa đạt")))</f>
        <v>Đạt mục tiêu</v>
      </c>
      <c r="KL156" s="56"/>
      <c r="KM156" s="56"/>
      <c r="KN156" s="56"/>
      <c r="KO156" s="56"/>
      <c r="KP156" s="56"/>
      <c r="KQ156" s="56"/>
      <c r="KR156" s="56"/>
      <c r="KS156" s="56"/>
      <c r="KT156" s="56"/>
      <c r="KU156" s="56"/>
      <c r="KV156" s="56"/>
      <c r="KW156" s="56"/>
      <c r="KX156" s="56"/>
      <c r="KY156" s="56"/>
      <c r="KZ156" s="56"/>
      <c r="LA156" s="56"/>
      <c r="LB156" s="56"/>
      <c r="LC156" s="56"/>
      <c r="LD156" s="56"/>
      <c r="LE156" s="56"/>
      <c r="LF156" s="56"/>
      <c r="LG156" s="56"/>
      <c r="LH156" s="56"/>
      <c r="LI156" s="56"/>
      <c r="LJ156" s="56"/>
      <c r="LK156" s="56"/>
      <c r="LL156" s="56"/>
      <c r="LM156" s="56"/>
      <c r="LN156" s="56"/>
      <c r="LO156" s="56"/>
      <c r="LP156" s="56"/>
      <c r="LQ156" s="56"/>
      <c r="LR156" s="56"/>
      <c r="LS156" s="56"/>
      <c r="LT156" s="56"/>
      <c r="LU156" s="56"/>
      <c r="LV156" s="56"/>
      <c r="LW156" s="56"/>
      <c r="LX156" s="56"/>
      <c r="LY156" s="56"/>
      <c r="LZ156" s="56"/>
      <c r="MA156" s="56"/>
      <c r="MB156" s="56"/>
      <c r="MC156" s="56"/>
      <c r="MD156" s="56"/>
      <c r="ME156" s="56"/>
      <c r="MF156" s="56"/>
      <c r="MG156" s="56"/>
      <c r="MH156" s="56"/>
      <c r="MI156" s="56"/>
      <c r="MJ156" s="56"/>
      <c r="MK156" s="56"/>
      <c r="ML156" s="56"/>
      <c r="MM156" s="56"/>
      <c r="MN156" s="56"/>
      <c r="MO156" s="56"/>
      <c r="MP156" s="56"/>
      <c r="MQ156" s="56"/>
      <c r="MR156" s="56"/>
      <c r="MS156" s="56"/>
      <c r="MT156" s="56"/>
      <c r="MU156" s="56"/>
      <c r="MV156" s="56"/>
      <c r="MW156" s="56"/>
      <c r="MX156" s="56"/>
      <c r="MY156" s="56"/>
      <c r="MZ156" s="56"/>
      <c r="NA156" s="56"/>
      <c r="NB156" s="56"/>
      <c r="NC156" s="56"/>
      <c r="ND156" s="56"/>
      <c r="NE156" s="56"/>
      <c r="NF156" s="56"/>
      <c r="NG156" s="56"/>
      <c r="NH156" s="56"/>
      <c r="NI156" s="56"/>
      <c r="NJ156" s="56"/>
      <c r="NK156" s="56"/>
      <c r="NL156" s="56"/>
      <c r="NM156" s="56"/>
      <c r="NN156" s="56"/>
      <c r="NO156" s="56"/>
      <c r="NP156" s="56"/>
      <c r="NQ156" s="56"/>
      <c r="NR156" s="56"/>
      <c r="NS156" s="56"/>
      <c r="NT156" s="56"/>
      <c r="NU156" s="56"/>
      <c r="NV156" s="56"/>
      <c r="NW156" s="56"/>
      <c r="NX156" s="56"/>
      <c r="NY156" s="56"/>
      <c r="NZ156" s="56"/>
      <c r="OA156" s="56"/>
      <c r="OB156" s="56"/>
      <c r="OC156" s="56"/>
      <c r="OD156" s="56"/>
      <c r="OE156" s="56"/>
      <c r="OF156" s="56"/>
      <c r="OG156" s="56"/>
      <c r="OH156" s="56"/>
      <c r="OI156" s="56"/>
      <c r="OJ156" s="56"/>
      <c r="OK156" s="56"/>
      <c r="OL156" s="56"/>
      <c r="OM156" s="56"/>
      <c r="ON156" s="56"/>
      <c r="OO156" s="56"/>
      <c r="OP156" s="56"/>
      <c r="OQ156" s="56"/>
      <c r="OR156" s="56"/>
      <c r="OS156" s="56"/>
      <c r="OT156" s="56"/>
      <c r="OU156" s="56"/>
      <c r="OV156" s="56"/>
      <c r="OW156" s="56"/>
      <c r="OX156" s="56"/>
      <c r="OY156" s="56"/>
      <c r="OZ156" s="56"/>
      <c r="PA156" s="56"/>
    </row>
    <row r="157" spans="1:418" ht="44.25" customHeight="1">
      <c r="A157" s="56"/>
      <c r="B157" s="2"/>
      <c r="C157" s="2"/>
      <c r="D157" s="311" t="s">
        <v>318</v>
      </c>
      <c r="E157" s="311"/>
      <c r="F157" s="311"/>
      <c r="G157" s="253"/>
      <c r="H157" s="254">
        <f>COUNTIF(H159:H165,"x")</f>
        <v>0</v>
      </c>
      <c r="I157" s="253"/>
      <c r="J157" s="253"/>
      <c r="K157" s="255"/>
      <c r="L157" s="258"/>
      <c r="M157" s="255"/>
      <c r="N157" s="176"/>
      <c r="O157" s="176"/>
      <c r="P157" s="114">
        <f>COUNTIF(P159:P165,"x")</f>
        <v>7</v>
      </c>
      <c r="Q157" s="56">
        <f>SUM(Q159:Q165)</f>
        <v>4</v>
      </c>
      <c r="R157" s="14">
        <f t="shared" ref="R157:AB157" si="207">COUNTIF(R159:R165,"x")</f>
        <v>1</v>
      </c>
      <c r="S157" s="114">
        <f t="shared" si="207"/>
        <v>0</v>
      </c>
      <c r="T157" s="114">
        <f t="shared" si="207"/>
        <v>0</v>
      </c>
      <c r="U157" s="114">
        <f t="shared" ref="U157" si="208">COUNTIF(U159:U165,"x")</f>
        <v>1</v>
      </c>
      <c r="V157" s="114">
        <f t="shared" si="207"/>
        <v>0</v>
      </c>
      <c r="W157" s="114">
        <f t="shared" si="207"/>
        <v>2</v>
      </c>
      <c r="X157" s="114">
        <f t="shared" si="207"/>
        <v>0</v>
      </c>
      <c r="Y157" s="114">
        <f t="shared" si="207"/>
        <v>0</v>
      </c>
      <c r="Z157" s="114">
        <f t="shared" si="207"/>
        <v>0</v>
      </c>
      <c r="AA157" s="114">
        <f t="shared" si="207"/>
        <v>2</v>
      </c>
      <c r="AB157" s="114">
        <f t="shared" si="207"/>
        <v>1</v>
      </c>
      <c r="AC157" s="114"/>
      <c r="AD157" s="295"/>
      <c r="AE157" s="295"/>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182"/>
      <c r="BK157" s="182"/>
      <c r="BL157" s="182"/>
      <c r="BM157" s="182"/>
      <c r="BN157" s="182"/>
      <c r="BO157" s="182"/>
      <c r="BP157" s="182"/>
      <c r="BQ157" s="182"/>
      <c r="BR157" s="182"/>
      <c r="BS157" s="185"/>
      <c r="BT157" s="70"/>
      <c r="BU157" s="70"/>
      <c r="BV157" s="70"/>
      <c r="BW157" s="70"/>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70"/>
      <c r="HA157" s="70"/>
      <c r="HB157" s="70"/>
      <c r="HC157" s="70"/>
      <c r="HD157" s="70"/>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c r="IY157" s="56"/>
      <c r="IZ157" s="56"/>
      <c r="JA157" s="56"/>
      <c r="JB157" s="56"/>
      <c r="JC157" s="56"/>
      <c r="JD157" s="56"/>
      <c r="JE157" s="56"/>
      <c r="JF157" s="56"/>
      <c r="JG157" s="56"/>
      <c r="JH157" s="56"/>
      <c r="JI157" s="56"/>
      <c r="JJ157" s="56"/>
      <c r="JK157" s="56"/>
      <c r="JL157" s="56"/>
      <c r="JM157" s="56"/>
      <c r="JN157" s="56"/>
      <c r="JO157" s="56"/>
      <c r="JP157" s="56"/>
      <c r="JQ157" s="56"/>
      <c r="JR157" s="56"/>
      <c r="JS157" s="56"/>
      <c r="JT157" s="56"/>
      <c r="JU157" s="56"/>
      <c r="JV157" s="56"/>
      <c r="JW157" s="56"/>
      <c r="JX157" s="56"/>
      <c r="JY157" s="56"/>
      <c r="JZ157" s="56"/>
      <c r="KA157" s="56"/>
      <c r="KB157" s="56"/>
      <c r="KC157" s="56"/>
      <c r="KD157" s="56"/>
      <c r="KE157" s="56"/>
      <c r="KF157" s="56"/>
      <c r="KG157" s="56"/>
      <c r="KH157" s="56"/>
      <c r="KI157" s="56"/>
      <c r="KJ157" s="56"/>
      <c r="KK157" s="56"/>
      <c r="KL157" s="56"/>
      <c r="KM157" s="56"/>
      <c r="KN157" s="56"/>
      <c r="KO157" s="56"/>
      <c r="KP157" s="56"/>
      <c r="KQ157" s="56"/>
      <c r="KR157" s="56"/>
      <c r="KS157" s="56"/>
      <c r="KT157" s="56"/>
      <c r="KU157" s="56"/>
      <c r="KV157" s="56"/>
      <c r="KW157" s="56"/>
      <c r="KX157" s="56"/>
      <c r="KY157" s="56"/>
      <c r="KZ157" s="56"/>
      <c r="LA157" s="56"/>
      <c r="LB157" s="56"/>
      <c r="LC157" s="56"/>
      <c r="LD157" s="56"/>
      <c r="LE157" s="56"/>
      <c r="LF157" s="56"/>
      <c r="LG157" s="56"/>
      <c r="LH157" s="56"/>
      <c r="LI157" s="56"/>
      <c r="LJ157" s="56"/>
      <c r="LK157" s="56"/>
      <c r="LL157" s="56"/>
      <c r="LM157" s="56"/>
      <c r="LN157" s="56"/>
      <c r="LO157" s="56"/>
      <c r="LP157" s="56"/>
      <c r="LQ157" s="56"/>
      <c r="LR157" s="56"/>
      <c r="LS157" s="56"/>
      <c r="LT157" s="56"/>
      <c r="LU157" s="56"/>
      <c r="LV157" s="56"/>
      <c r="LW157" s="56"/>
      <c r="LX157" s="56"/>
      <c r="LY157" s="56"/>
      <c r="LZ157" s="56"/>
      <c r="MA157" s="56"/>
      <c r="MB157" s="56"/>
      <c r="MC157" s="56"/>
      <c r="MD157" s="56"/>
      <c r="ME157" s="56"/>
      <c r="MF157" s="56"/>
      <c r="MG157" s="56"/>
      <c r="MH157" s="56"/>
      <c r="MI157" s="56"/>
      <c r="MJ157" s="56"/>
      <c r="MK157" s="56"/>
      <c r="ML157" s="56"/>
      <c r="MM157" s="56"/>
      <c r="MN157" s="56"/>
      <c r="MO157" s="56"/>
      <c r="MP157" s="56"/>
      <c r="MQ157" s="56"/>
      <c r="MR157" s="56"/>
      <c r="MS157" s="56"/>
      <c r="MT157" s="56"/>
      <c r="MU157" s="56"/>
      <c r="MV157" s="56"/>
      <c r="MW157" s="56"/>
      <c r="MX157" s="56"/>
      <c r="MY157" s="56"/>
      <c r="MZ157" s="56"/>
      <c r="NA157" s="56"/>
      <c r="NB157" s="56"/>
      <c r="NC157" s="56"/>
      <c r="ND157" s="56"/>
      <c r="NE157" s="56"/>
      <c r="NF157" s="56"/>
      <c r="NG157" s="56"/>
      <c r="NH157" s="56"/>
      <c r="NI157" s="56"/>
      <c r="NJ157" s="56"/>
      <c r="NK157" s="56"/>
      <c r="NL157" s="56"/>
      <c r="NM157" s="56"/>
      <c r="NN157" s="56"/>
      <c r="NO157" s="70"/>
      <c r="NP157" s="70"/>
      <c r="NQ157" s="56"/>
      <c r="NR157" s="56"/>
      <c r="NS157" s="56"/>
      <c r="NT157" s="56"/>
      <c r="NU157" s="56"/>
      <c r="NV157" s="56"/>
      <c r="NW157" s="56"/>
      <c r="NX157" s="56"/>
      <c r="NY157" s="56"/>
      <c r="NZ157" s="56"/>
      <c r="OA157" s="56"/>
      <c r="OB157" s="56"/>
      <c r="OC157" s="56"/>
      <c r="OD157" s="56"/>
      <c r="OE157" s="56"/>
      <c r="OF157" s="56"/>
      <c r="OG157" s="56"/>
      <c r="OH157" s="56"/>
      <c r="OI157" s="56"/>
      <c r="OJ157" s="56"/>
      <c r="OK157" s="56"/>
      <c r="OL157" s="56"/>
      <c r="OM157" s="56"/>
      <c r="ON157" s="56"/>
      <c r="OO157" s="56"/>
      <c r="OP157" s="56"/>
      <c r="OQ157" s="179"/>
      <c r="OR157" s="180"/>
      <c r="OS157" s="179"/>
      <c r="OT157" s="180"/>
      <c r="OU157" s="179"/>
      <c r="OV157" s="180"/>
      <c r="OW157" s="179"/>
      <c r="OX157" s="180"/>
      <c r="OY157" s="181"/>
      <c r="OZ157" s="184"/>
      <c r="PA157" s="2"/>
    </row>
    <row r="158" spans="1:418" ht="30" customHeight="1">
      <c r="A158" s="278"/>
      <c r="B158" s="287"/>
      <c r="C158" s="344">
        <v>57</v>
      </c>
      <c r="D158" s="342" t="s">
        <v>156</v>
      </c>
      <c r="E158" s="319" t="s">
        <v>4</v>
      </c>
      <c r="F158" s="281"/>
      <c r="G158" s="253"/>
      <c r="H158" s="483"/>
      <c r="I158" s="342" t="s">
        <v>735</v>
      </c>
      <c r="J158" s="342" t="s">
        <v>877</v>
      </c>
      <c r="K158" s="346"/>
      <c r="L158" s="332" t="s">
        <v>661</v>
      </c>
      <c r="M158" s="319" t="s">
        <v>501</v>
      </c>
      <c r="N158" s="176"/>
      <c r="O158" s="176"/>
      <c r="P158" s="284"/>
      <c r="Q158" s="278"/>
      <c r="R158" s="289"/>
      <c r="S158" s="284"/>
      <c r="T158" s="284"/>
      <c r="U158" s="284"/>
      <c r="V158" s="284"/>
      <c r="W158" s="284"/>
      <c r="X158" s="284"/>
      <c r="Y158" s="284"/>
      <c r="Z158" s="284"/>
      <c r="AA158" s="284"/>
      <c r="AB158" s="284"/>
      <c r="AC158" s="284"/>
      <c r="AD158" s="338" t="s">
        <v>554</v>
      </c>
      <c r="AE158" s="338" t="s">
        <v>554</v>
      </c>
      <c r="AF158" s="278"/>
      <c r="AG158" s="278"/>
      <c r="AH158" s="278"/>
      <c r="AI158" s="278"/>
      <c r="AJ158" s="278"/>
      <c r="AK158" s="278"/>
      <c r="AL158" s="278"/>
      <c r="AM158" s="278"/>
      <c r="AN158" s="278"/>
      <c r="AO158" s="278"/>
      <c r="AP158" s="278"/>
      <c r="AQ158" s="278"/>
      <c r="AR158" s="278"/>
      <c r="AS158" s="278"/>
      <c r="AT158" s="278"/>
      <c r="AU158" s="278"/>
      <c r="AV158" s="278"/>
      <c r="AW158" s="278"/>
      <c r="AX158" s="278"/>
      <c r="AY158" s="278"/>
      <c r="AZ158" s="278"/>
      <c r="BA158" s="278"/>
      <c r="BB158" s="278"/>
      <c r="BC158" s="278"/>
      <c r="BD158" s="278"/>
      <c r="BE158" s="278"/>
      <c r="BF158" s="278"/>
      <c r="BG158" s="278"/>
      <c r="BH158" s="278"/>
      <c r="BI158" s="278"/>
      <c r="BJ158" s="182"/>
      <c r="BK158" s="182"/>
      <c r="BL158" s="182"/>
      <c r="BM158" s="182"/>
      <c r="BN158" s="182"/>
      <c r="BO158" s="182"/>
      <c r="BP158" s="182"/>
      <c r="BQ158" s="182"/>
      <c r="BR158" s="182"/>
      <c r="BS158" s="185"/>
      <c r="BT158" s="288"/>
      <c r="BU158" s="288"/>
      <c r="BV158" s="288"/>
      <c r="BW158" s="288"/>
      <c r="BX158" s="278"/>
      <c r="BY158" s="278"/>
      <c r="BZ158" s="278"/>
      <c r="CA158" s="278"/>
      <c r="CB158" s="278"/>
      <c r="CC158" s="278"/>
      <c r="CD158" s="278"/>
      <c r="CE158" s="278"/>
      <c r="CF158" s="278"/>
      <c r="CG158" s="278"/>
      <c r="CH158" s="278"/>
      <c r="CI158" s="278"/>
      <c r="CJ158" s="278"/>
      <c r="CK158" s="278"/>
      <c r="CL158" s="278"/>
      <c r="CM158" s="278"/>
      <c r="CN158" s="278"/>
      <c r="CO158" s="278"/>
      <c r="CP158" s="278"/>
      <c r="CQ158" s="278"/>
      <c r="CR158" s="278"/>
      <c r="CS158" s="278"/>
      <c r="CT158" s="278"/>
      <c r="CU158" s="278"/>
      <c r="CV158" s="278"/>
      <c r="CW158" s="278"/>
      <c r="CX158" s="278"/>
      <c r="CY158" s="278"/>
      <c r="CZ158" s="278"/>
      <c r="DA158" s="278"/>
      <c r="DB158" s="278"/>
      <c r="DC158" s="278"/>
      <c r="DD158" s="278"/>
      <c r="DE158" s="278"/>
      <c r="DF158" s="278"/>
      <c r="DG158" s="278"/>
      <c r="DH158" s="278"/>
      <c r="DI158" s="278"/>
      <c r="DJ158" s="278"/>
      <c r="DK158" s="278"/>
      <c r="DL158" s="278"/>
      <c r="DM158" s="278"/>
      <c r="DN158" s="278"/>
      <c r="DO158" s="278"/>
      <c r="DP158" s="278"/>
      <c r="DQ158" s="278"/>
      <c r="DR158" s="278"/>
      <c r="DS158" s="278"/>
      <c r="DT158" s="278"/>
      <c r="DU158" s="278"/>
      <c r="DV158" s="278"/>
      <c r="DW158" s="278"/>
      <c r="DX158" s="278"/>
      <c r="DY158" s="278"/>
      <c r="DZ158" s="278"/>
      <c r="EA158" s="278"/>
      <c r="EB158" s="278"/>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G158" s="278"/>
      <c r="FH158" s="278"/>
      <c r="FI158" s="278"/>
      <c r="FJ158" s="278"/>
      <c r="FK158" s="278"/>
      <c r="FL158" s="278"/>
      <c r="FM158" s="278"/>
      <c r="FN158" s="278"/>
      <c r="FO158" s="278"/>
      <c r="FP158" s="278"/>
      <c r="FQ158" s="278"/>
      <c r="FR158" s="278"/>
      <c r="FS158" s="278"/>
      <c r="FT158" s="278"/>
      <c r="FU158" s="278"/>
      <c r="FV158" s="278"/>
      <c r="FW158" s="278"/>
      <c r="FX158" s="278"/>
      <c r="FY158" s="278"/>
      <c r="FZ158" s="278"/>
      <c r="GA158" s="278"/>
      <c r="GB158" s="278"/>
      <c r="GC158" s="278"/>
      <c r="GD158" s="278"/>
      <c r="GE158" s="278"/>
      <c r="GF158" s="278"/>
      <c r="GG158" s="278"/>
      <c r="GH158" s="278"/>
      <c r="GI158" s="278"/>
      <c r="GJ158" s="278"/>
      <c r="GK158" s="278"/>
      <c r="GL158" s="278"/>
      <c r="GM158" s="278"/>
      <c r="GN158" s="278"/>
      <c r="GO158" s="278"/>
      <c r="GP158" s="278"/>
      <c r="GQ158" s="278"/>
      <c r="GR158" s="278"/>
      <c r="GS158" s="278"/>
      <c r="GT158" s="278"/>
      <c r="GU158" s="278"/>
      <c r="GV158" s="278"/>
      <c r="GW158" s="278"/>
      <c r="GX158" s="278"/>
      <c r="GY158" s="278"/>
      <c r="GZ158" s="288"/>
      <c r="HA158" s="288"/>
      <c r="HB158" s="288"/>
      <c r="HC158" s="288"/>
      <c r="HD158" s="288"/>
      <c r="HE158" s="278"/>
      <c r="HF158" s="278"/>
      <c r="HG158" s="278"/>
      <c r="HH158" s="278"/>
      <c r="HI158" s="278"/>
      <c r="HJ158" s="278"/>
      <c r="HK158" s="278"/>
      <c r="HL158" s="278"/>
      <c r="HM158" s="278"/>
      <c r="HN158" s="278"/>
      <c r="HO158" s="278"/>
      <c r="HP158" s="278"/>
      <c r="HQ158" s="278"/>
      <c r="HR158" s="278"/>
      <c r="HS158" s="278"/>
      <c r="HT158" s="278"/>
      <c r="HU158" s="278"/>
      <c r="HV158" s="278"/>
      <c r="HW158" s="278"/>
      <c r="HX158" s="278"/>
      <c r="HY158" s="278"/>
      <c r="HZ158" s="278"/>
      <c r="IA158" s="278"/>
      <c r="IB158" s="278"/>
      <c r="IC158" s="278"/>
      <c r="ID158" s="278"/>
      <c r="IE158" s="278"/>
      <c r="IF158" s="278"/>
      <c r="IG158" s="278"/>
      <c r="IH158" s="278"/>
      <c r="II158" s="278"/>
      <c r="IJ158" s="278"/>
      <c r="IK158" s="278"/>
      <c r="IL158" s="278"/>
      <c r="IM158" s="278"/>
      <c r="IN158" s="278"/>
      <c r="IO158" s="278"/>
      <c r="IP158" s="278"/>
      <c r="IQ158" s="278"/>
      <c r="IR158" s="278"/>
      <c r="IS158" s="278"/>
      <c r="IT158" s="278"/>
      <c r="IU158" s="278"/>
      <c r="IV158" s="278"/>
      <c r="IW158" s="278"/>
      <c r="IX158" s="278"/>
      <c r="IY158" s="278"/>
      <c r="IZ158" s="278"/>
      <c r="JA158" s="278"/>
      <c r="JB158" s="278"/>
      <c r="JC158" s="278"/>
      <c r="JD158" s="278"/>
      <c r="JE158" s="278"/>
      <c r="JF158" s="278"/>
      <c r="JG158" s="278"/>
      <c r="JH158" s="278"/>
      <c r="JI158" s="278"/>
      <c r="JJ158" s="278"/>
      <c r="JK158" s="278"/>
      <c r="JL158" s="278"/>
      <c r="JM158" s="278"/>
      <c r="JN158" s="278"/>
      <c r="JO158" s="278"/>
      <c r="JP158" s="278"/>
      <c r="JQ158" s="278"/>
      <c r="JR158" s="278"/>
      <c r="JS158" s="278"/>
      <c r="JT158" s="278"/>
      <c r="JU158" s="278"/>
      <c r="JV158" s="278"/>
      <c r="JW158" s="278"/>
      <c r="JX158" s="278"/>
      <c r="JY158" s="278"/>
      <c r="JZ158" s="278"/>
      <c r="KA158" s="278"/>
      <c r="KB158" s="278"/>
      <c r="KC158" s="278"/>
      <c r="KD158" s="278"/>
      <c r="KE158" s="278"/>
      <c r="KF158" s="278"/>
      <c r="KG158" s="278"/>
      <c r="KH158" s="278"/>
      <c r="KI158" s="278"/>
      <c r="KJ158" s="278"/>
      <c r="KK158" s="278"/>
      <c r="KL158" s="278"/>
      <c r="KM158" s="278"/>
      <c r="KN158" s="278"/>
      <c r="KO158" s="278"/>
      <c r="KP158" s="278"/>
      <c r="KQ158" s="278"/>
      <c r="KR158" s="278"/>
      <c r="KS158" s="278"/>
      <c r="KT158" s="278"/>
      <c r="KU158" s="278"/>
      <c r="KV158" s="278"/>
      <c r="KW158" s="278"/>
      <c r="KX158" s="278"/>
      <c r="KY158" s="278"/>
      <c r="KZ158" s="278"/>
      <c r="LA158" s="278"/>
      <c r="LB158" s="278"/>
      <c r="LC158" s="278"/>
      <c r="LD158" s="278"/>
      <c r="LE158" s="278"/>
      <c r="LF158" s="278"/>
      <c r="LG158" s="278"/>
      <c r="LH158" s="278"/>
      <c r="LI158" s="278"/>
      <c r="LJ158" s="278"/>
      <c r="LK158" s="278"/>
      <c r="LL158" s="278"/>
      <c r="LM158" s="278"/>
      <c r="LN158" s="278"/>
      <c r="LO158" s="278"/>
      <c r="LP158" s="278"/>
      <c r="LQ158" s="278"/>
      <c r="LR158" s="278"/>
      <c r="LS158" s="278"/>
      <c r="LT158" s="278"/>
      <c r="LU158" s="278"/>
      <c r="LV158" s="278"/>
      <c r="LW158" s="278"/>
      <c r="LX158" s="278"/>
      <c r="LY158" s="278"/>
      <c r="LZ158" s="278"/>
      <c r="MA158" s="278"/>
      <c r="MB158" s="278"/>
      <c r="MC158" s="278"/>
      <c r="MD158" s="278"/>
      <c r="ME158" s="278"/>
      <c r="MF158" s="278"/>
      <c r="MG158" s="278"/>
      <c r="MH158" s="278"/>
      <c r="MI158" s="278"/>
      <c r="MJ158" s="278"/>
      <c r="MK158" s="278"/>
      <c r="ML158" s="278"/>
      <c r="MM158" s="278"/>
      <c r="MN158" s="278"/>
      <c r="MO158" s="278"/>
      <c r="MP158" s="278"/>
      <c r="MQ158" s="278"/>
      <c r="MR158" s="278"/>
      <c r="MS158" s="278"/>
      <c r="MT158" s="278"/>
      <c r="MU158" s="278"/>
      <c r="MV158" s="278"/>
      <c r="MW158" s="278"/>
      <c r="MX158" s="278"/>
      <c r="MY158" s="278"/>
      <c r="MZ158" s="278"/>
      <c r="NA158" s="278"/>
      <c r="NB158" s="278"/>
      <c r="NC158" s="278"/>
      <c r="ND158" s="278"/>
      <c r="NE158" s="278"/>
      <c r="NF158" s="278"/>
      <c r="NG158" s="278"/>
      <c r="NH158" s="278"/>
      <c r="NI158" s="278"/>
      <c r="NJ158" s="278"/>
      <c r="NK158" s="278"/>
      <c r="NL158" s="278"/>
      <c r="NM158" s="278"/>
      <c r="NN158" s="278"/>
      <c r="NO158" s="288"/>
      <c r="NP158" s="288"/>
      <c r="NQ158" s="278"/>
      <c r="NR158" s="278"/>
      <c r="NS158" s="278"/>
      <c r="NT158" s="278"/>
      <c r="NU158" s="278"/>
      <c r="NV158" s="278"/>
      <c r="NW158" s="278"/>
      <c r="NX158" s="278"/>
      <c r="NY158" s="278"/>
      <c r="NZ158" s="278"/>
      <c r="OA158" s="278"/>
      <c r="OB158" s="278"/>
      <c r="OC158" s="278"/>
      <c r="OD158" s="278"/>
      <c r="OE158" s="278"/>
      <c r="OF158" s="278"/>
      <c r="OG158" s="278"/>
      <c r="OH158" s="278"/>
      <c r="OI158" s="278"/>
      <c r="OJ158" s="278"/>
      <c r="OK158" s="278"/>
      <c r="OL158" s="278"/>
      <c r="OM158" s="278"/>
      <c r="ON158" s="278"/>
      <c r="OO158" s="278"/>
      <c r="OP158" s="278"/>
      <c r="OQ158" s="179"/>
      <c r="OR158" s="180"/>
      <c r="OS158" s="179"/>
      <c r="OT158" s="180"/>
      <c r="OU158" s="179"/>
      <c r="OV158" s="180"/>
      <c r="OW158" s="179"/>
      <c r="OX158" s="180"/>
      <c r="OY158" s="181"/>
      <c r="OZ158" s="184"/>
      <c r="PA158" s="344"/>
    </row>
    <row r="159" spans="1:418" s="116" customFormat="1" ht="80.25" customHeight="1">
      <c r="A159" s="56"/>
      <c r="B159" s="2">
        <v>162</v>
      </c>
      <c r="C159" s="345"/>
      <c r="D159" s="343"/>
      <c r="E159" s="317"/>
      <c r="F159" s="208" t="s">
        <v>157</v>
      </c>
      <c r="G159" s="76" t="s">
        <v>6</v>
      </c>
      <c r="H159" s="484"/>
      <c r="I159" s="343"/>
      <c r="J159" s="343"/>
      <c r="K159" s="347"/>
      <c r="L159" s="333"/>
      <c r="M159" s="317"/>
      <c r="N159" s="51" t="s">
        <v>377</v>
      </c>
      <c r="O159" s="56" t="s">
        <v>350</v>
      </c>
      <c r="P159" s="56" t="s">
        <v>205</v>
      </c>
      <c r="Q159" s="56"/>
      <c r="R159" s="235" t="s">
        <v>205</v>
      </c>
      <c r="S159" s="120"/>
      <c r="T159" s="120"/>
      <c r="U159" s="120"/>
      <c r="V159" s="120"/>
      <c r="W159" s="120"/>
      <c r="X159" s="120"/>
      <c r="Y159" s="120"/>
      <c r="Z159" s="120"/>
      <c r="AA159" s="120"/>
      <c r="AB159" s="120"/>
      <c r="AC159" s="119">
        <f t="shared" ref="AC159:AC165" si="209">COUNTIF($R159:$AB159,"x")</f>
        <v>1</v>
      </c>
      <c r="AD159" s="339"/>
      <c r="AE159" s="339"/>
      <c r="AF159" s="178">
        <v>2</v>
      </c>
      <c r="AG159" s="178">
        <v>2</v>
      </c>
      <c r="AH159" s="178">
        <v>2</v>
      </c>
      <c r="AI159" s="178">
        <v>2</v>
      </c>
      <c r="AJ159" s="178">
        <v>1</v>
      </c>
      <c r="AK159" s="178">
        <v>2</v>
      </c>
      <c r="AL159" s="178">
        <v>2</v>
      </c>
      <c r="AM159" s="178">
        <v>2</v>
      </c>
      <c r="AN159" s="178">
        <v>2</v>
      </c>
      <c r="AO159" s="178">
        <v>2</v>
      </c>
      <c r="AP159" s="178">
        <v>2</v>
      </c>
      <c r="AQ159" s="178">
        <v>2</v>
      </c>
      <c r="AR159" s="178">
        <v>1</v>
      </c>
      <c r="AS159" s="178">
        <v>2</v>
      </c>
      <c r="AT159" s="178">
        <v>2</v>
      </c>
      <c r="AU159" s="178">
        <v>2</v>
      </c>
      <c r="AV159" s="178">
        <v>2</v>
      </c>
      <c r="AW159" s="178">
        <v>2</v>
      </c>
      <c r="AX159" s="178">
        <v>2</v>
      </c>
      <c r="AY159" s="178">
        <v>2</v>
      </c>
      <c r="AZ159" s="178">
        <v>1</v>
      </c>
      <c r="BA159" s="178">
        <v>2</v>
      </c>
      <c r="BB159" s="178">
        <v>2</v>
      </c>
      <c r="BC159" s="178">
        <v>2</v>
      </c>
      <c r="BD159" s="178">
        <v>2</v>
      </c>
      <c r="BE159" s="178">
        <v>2</v>
      </c>
      <c r="BF159" s="178">
        <v>2</v>
      </c>
      <c r="BG159" s="178">
        <v>2</v>
      </c>
      <c r="BH159" s="178">
        <v>2</v>
      </c>
      <c r="BI159" s="178">
        <v>2</v>
      </c>
      <c r="BJ159" s="179">
        <f>COUNTIF(AF159:BI159,"2")</f>
        <v>27</v>
      </c>
      <c r="BK159" s="180">
        <f>BJ159/(BJ159+BL159+BN159+BP159)</f>
        <v>0.9</v>
      </c>
      <c r="BL159" s="179">
        <f>COUNTIF(AF159:BI159,"1")</f>
        <v>3</v>
      </c>
      <c r="BM159" s="180">
        <f>BL159/(BJ159+BL159+BN159+BP159)</f>
        <v>0.1</v>
      </c>
      <c r="BN159" s="179">
        <f>COUNTIF(AF159:BI159,"0")</f>
        <v>0</v>
      </c>
      <c r="BO159" s="180">
        <f>BN159/(BJ159+BL159+BN159+BP159)</f>
        <v>0</v>
      </c>
      <c r="BP159" s="179">
        <f>COUNTIF(Q159:BI159,"KĐG")</f>
        <v>0</v>
      </c>
      <c r="BQ159" s="180">
        <f>BP159/(BJ159+BL159+BN159+BP159)</f>
        <v>0</v>
      </c>
      <c r="BR159" s="181">
        <f>(((BJ159*2)+(BL159*1)+(BN159*0)))/(BJ159+BL159+BN159)</f>
        <v>1.9</v>
      </c>
      <c r="BS159" s="182" t="str">
        <f>IF(BQ159&gt;=50%,"KĐG",IF(BR159&gt;=1.6,"Đạt mục tiêu",IF(BR159&gt;=1,"Cần cố gắng","Chưa đạt")))</f>
        <v>Đạt mục tiêu</v>
      </c>
      <c r="BT159" s="70"/>
      <c r="BU159" s="70"/>
      <c r="BV159" s="70">
        <v>2</v>
      </c>
      <c r="BW159" s="70">
        <v>2</v>
      </c>
      <c r="BX159" s="56">
        <v>2</v>
      </c>
      <c r="BY159" s="56">
        <v>2</v>
      </c>
      <c r="BZ159" s="56">
        <v>1</v>
      </c>
      <c r="CA159" s="56">
        <v>2</v>
      </c>
      <c r="CB159" s="56">
        <v>2</v>
      </c>
      <c r="CC159" s="56">
        <v>2</v>
      </c>
      <c r="CD159" s="56">
        <v>2</v>
      </c>
      <c r="CE159" s="56">
        <v>2</v>
      </c>
      <c r="CF159" s="56">
        <v>2</v>
      </c>
      <c r="CG159" s="56">
        <v>2</v>
      </c>
      <c r="CH159" s="56">
        <v>1</v>
      </c>
      <c r="CI159" s="56">
        <v>2</v>
      </c>
      <c r="CJ159" s="56">
        <v>2</v>
      </c>
      <c r="CK159" s="56">
        <v>2</v>
      </c>
      <c r="CL159" s="56">
        <v>2</v>
      </c>
      <c r="CM159" s="56">
        <v>2</v>
      </c>
      <c r="CN159" s="56">
        <v>2</v>
      </c>
      <c r="CO159" s="56">
        <v>2</v>
      </c>
      <c r="CP159" s="56">
        <v>1</v>
      </c>
      <c r="CQ159" s="56">
        <v>2</v>
      </c>
      <c r="CR159" s="56">
        <v>2</v>
      </c>
      <c r="CS159" s="56">
        <v>2</v>
      </c>
      <c r="CT159" s="56">
        <v>2</v>
      </c>
      <c r="CU159" s="56">
        <v>2</v>
      </c>
      <c r="CV159" s="56">
        <v>2</v>
      </c>
      <c r="CW159" s="56">
        <v>2</v>
      </c>
      <c r="CX159" s="56">
        <v>2</v>
      </c>
      <c r="CY159" s="56">
        <v>2</v>
      </c>
      <c r="CZ159" s="56">
        <f>COUNTIF(BV159:CY159,"2")</f>
        <v>27</v>
      </c>
      <c r="DA159" s="56">
        <f>CZ159/(CZ159+DB159+DD159+DF159)</f>
        <v>0.9</v>
      </c>
      <c r="DB159" s="56">
        <f>COUNTIF(BV159:CY159,"1")</f>
        <v>3</v>
      </c>
      <c r="DC159" s="56">
        <f>DB159/(CZ159+DB159+DD159+DF159)</f>
        <v>0.1</v>
      </c>
      <c r="DD159" s="56">
        <f>COUNTIF(BV159:CY159,"0")</f>
        <v>0</v>
      </c>
      <c r="DE159" s="56">
        <f>DD159/(CZ159+DB159+DD159+DF159)</f>
        <v>0</v>
      </c>
      <c r="DF159" s="56">
        <f>COUNTIF(BH159:CY159,"KĐG")</f>
        <v>0</v>
      </c>
      <c r="DG159" s="56">
        <f>DF159/(CZ159+DB159+DD159+DF159)</f>
        <v>0</v>
      </c>
      <c r="DH159" s="56">
        <f>(((CZ159*2)+(DB159*1)+(DD159*0)))/(CZ159+DB159+DD159)</f>
        <v>1.9</v>
      </c>
      <c r="DI159" s="56" t="str">
        <f>IF(DG159&gt;=50%,"KĐG",IF(DH159&gt;=1.6,"Đạt mục tiêu",IF(DH159&gt;=1,"Cần cố gắng","Chưa đạt")))</f>
        <v>Đạt mục tiêu</v>
      </c>
      <c r="DJ159" s="56"/>
      <c r="DK159" s="56"/>
      <c r="DL159" s="56"/>
      <c r="DM159" s="70"/>
      <c r="DN159" s="70"/>
      <c r="DO159" s="70"/>
      <c r="DP159" s="70"/>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70"/>
      <c r="FG159" s="70"/>
      <c r="FH159" s="70"/>
      <c r="FI159" s="70"/>
      <c r="FJ159" s="70"/>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70"/>
      <c r="HA159" s="70"/>
      <c r="HB159" s="70"/>
      <c r="HC159" s="70"/>
      <c r="HD159" s="70"/>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c r="IN159" s="56"/>
      <c r="IO159" s="56"/>
      <c r="IP159" s="56"/>
      <c r="IQ159" s="56"/>
      <c r="IR159" s="56"/>
      <c r="IS159" s="56"/>
      <c r="IT159" s="70"/>
      <c r="IU159" s="70"/>
      <c r="IV159" s="70"/>
      <c r="IW159" s="70"/>
      <c r="IX159" s="56"/>
      <c r="IY159" s="56"/>
      <c r="IZ159" s="56"/>
      <c r="JA159" s="56"/>
      <c r="JB159" s="56"/>
      <c r="JC159" s="56"/>
      <c r="JD159" s="56"/>
      <c r="JE159" s="56"/>
      <c r="JF159" s="56"/>
      <c r="JG159" s="56"/>
      <c r="JH159" s="56"/>
      <c r="JI159" s="56"/>
      <c r="JJ159" s="56"/>
      <c r="JK159" s="56"/>
      <c r="JL159" s="56"/>
      <c r="JM159" s="56"/>
      <c r="JN159" s="56"/>
      <c r="JO159" s="56"/>
      <c r="JP159" s="56"/>
      <c r="JQ159" s="56"/>
      <c r="JR159" s="56"/>
      <c r="JS159" s="56"/>
      <c r="JT159" s="56"/>
      <c r="JU159" s="56"/>
      <c r="JV159" s="56"/>
      <c r="JW159" s="56"/>
      <c r="JX159" s="56"/>
      <c r="JY159" s="56"/>
      <c r="JZ159" s="56"/>
      <c r="KA159" s="56"/>
      <c r="KB159" s="56"/>
      <c r="KC159" s="56"/>
      <c r="KD159" s="56"/>
      <c r="KE159" s="56"/>
      <c r="KF159" s="56"/>
      <c r="KG159" s="56"/>
      <c r="KH159" s="56"/>
      <c r="KI159" s="56"/>
      <c r="KJ159" s="56"/>
      <c r="KK159" s="56"/>
      <c r="KL159" s="56"/>
      <c r="KM159" s="56"/>
      <c r="KN159" s="56"/>
      <c r="KO159" s="56"/>
      <c r="KP159" s="56"/>
      <c r="KQ159" s="56"/>
      <c r="KR159" s="56"/>
      <c r="KS159" s="56"/>
      <c r="KT159" s="56"/>
      <c r="KU159" s="56"/>
      <c r="KV159" s="56"/>
      <c r="KW159" s="56"/>
      <c r="KX159" s="56"/>
      <c r="KY159" s="56"/>
      <c r="KZ159" s="56"/>
      <c r="LA159" s="56"/>
      <c r="LB159" s="56"/>
      <c r="LC159" s="56"/>
      <c r="LD159" s="56"/>
      <c r="LE159" s="56"/>
      <c r="LF159" s="56"/>
      <c r="LG159" s="56"/>
      <c r="LH159" s="56"/>
      <c r="LI159" s="56"/>
      <c r="LJ159" s="56"/>
      <c r="LK159" s="56"/>
      <c r="LL159" s="56"/>
      <c r="LM159" s="56"/>
      <c r="LN159" s="56"/>
      <c r="LO159" s="56"/>
      <c r="LP159" s="56"/>
      <c r="LQ159" s="56"/>
      <c r="LR159" s="56"/>
      <c r="LS159" s="56"/>
      <c r="LT159" s="56"/>
      <c r="LU159" s="56"/>
      <c r="LV159" s="56"/>
      <c r="LW159" s="56"/>
      <c r="LX159" s="56"/>
      <c r="LY159" s="56"/>
      <c r="LZ159" s="56"/>
      <c r="MA159" s="56"/>
      <c r="MB159" s="56"/>
      <c r="MC159" s="56"/>
      <c r="MD159" s="56"/>
      <c r="ME159" s="56"/>
      <c r="MF159" s="56"/>
      <c r="MG159" s="56"/>
      <c r="MH159" s="56"/>
      <c r="MI159" s="56"/>
      <c r="MJ159" s="56"/>
      <c r="MK159" s="56"/>
      <c r="ML159" s="56"/>
      <c r="MM159" s="56"/>
      <c r="MN159" s="56"/>
      <c r="MO159" s="56"/>
      <c r="MP159" s="56"/>
      <c r="MQ159" s="56"/>
      <c r="MR159" s="56"/>
      <c r="MS159" s="56"/>
      <c r="MT159" s="56"/>
      <c r="MU159" s="56"/>
      <c r="MV159" s="56"/>
      <c r="MW159" s="56"/>
      <c r="MX159" s="56"/>
      <c r="MY159" s="56"/>
      <c r="MZ159" s="56"/>
      <c r="NA159" s="56"/>
      <c r="NB159" s="56"/>
      <c r="NC159" s="56"/>
      <c r="ND159" s="56"/>
      <c r="NE159" s="56"/>
      <c r="NF159" s="56"/>
      <c r="NG159" s="56"/>
      <c r="NH159" s="56"/>
      <c r="NI159" s="56"/>
      <c r="NJ159" s="56"/>
      <c r="NK159" s="56"/>
      <c r="NL159" s="56"/>
      <c r="NM159" s="56"/>
      <c r="NN159" s="56"/>
      <c r="NO159" s="56"/>
      <c r="NP159" s="56"/>
      <c r="NQ159" s="56"/>
      <c r="NR159" s="56"/>
      <c r="NS159" s="56"/>
      <c r="NT159" s="56"/>
      <c r="NU159" s="56"/>
      <c r="NV159" s="56"/>
      <c r="NW159" s="56"/>
      <c r="NX159" s="56"/>
      <c r="NY159" s="56"/>
      <c r="NZ159" s="56"/>
      <c r="OA159" s="56"/>
      <c r="OB159" s="56"/>
      <c r="OC159" s="56"/>
      <c r="OD159" s="56"/>
      <c r="OE159" s="56"/>
      <c r="OF159" s="56"/>
      <c r="OG159" s="56"/>
      <c r="OH159" s="56"/>
      <c r="OI159" s="56"/>
      <c r="OJ159" s="56"/>
      <c r="OK159" s="56"/>
      <c r="OL159" s="56"/>
      <c r="OM159" s="56"/>
      <c r="ON159" s="56"/>
      <c r="OO159" s="56"/>
      <c r="OP159" s="56"/>
      <c r="OQ159" s="56"/>
      <c r="OR159" s="56"/>
      <c r="OS159" s="56"/>
      <c r="OT159" s="56"/>
      <c r="OU159" s="56"/>
      <c r="OV159" s="56"/>
      <c r="OW159" s="56"/>
      <c r="OX159" s="56"/>
      <c r="OY159" s="56"/>
      <c r="OZ159" s="56"/>
      <c r="PA159" s="345"/>
    </row>
    <row r="160" spans="1:418" s="116" customFormat="1" ht="55.5" hidden="1" customHeight="1">
      <c r="A160" s="56"/>
      <c r="B160" s="56">
        <v>165</v>
      </c>
      <c r="C160" s="56">
        <v>58</v>
      </c>
      <c r="D160" s="126" t="s">
        <v>158</v>
      </c>
      <c r="E160" s="122" t="s">
        <v>4</v>
      </c>
      <c r="F160" s="126" t="s">
        <v>159</v>
      </c>
      <c r="G160" s="123" t="s">
        <v>6</v>
      </c>
      <c r="H160" s="122"/>
      <c r="I160" s="126" t="s">
        <v>736</v>
      </c>
      <c r="J160" s="126" t="s">
        <v>878</v>
      </c>
      <c r="K160" s="123"/>
      <c r="L160" s="183" t="s">
        <v>661</v>
      </c>
      <c r="M160" s="123" t="s">
        <v>501</v>
      </c>
      <c r="N160" s="51" t="s">
        <v>377</v>
      </c>
      <c r="O160" s="56" t="s">
        <v>350</v>
      </c>
      <c r="P160" s="56" t="s">
        <v>205</v>
      </c>
      <c r="Q160" s="56"/>
      <c r="R160" s="120"/>
      <c r="S160" s="120"/>
      <c r="T160" s="120"/>
      <c r="U160" s="120"/>
      <c r="V160" s="120"/>
      <c r="W160" s="120" t="s">
        <v>205</v>
      </c>
      <c r="X160" s="120"/>
      <c r="Y160" s="120"/>
      <c r="Z160" s="120"/>
      <c r="AA160" s="120"/>
      <c r="AB160" s="120"/>
      <c r="AC160" s="119">
        <f t="shared" si="209"/>
        <v>1</v>
      </c>
      <c r="AD160" s="229"/>
      <c r="AE160" s="229"/>
      <c r="AF160" s="178">
        <v>2</v>
      </c>
      <c r="AG160" s="178">
        <v>1</v>
      </c>
      <c r="AH160" s="178">
        <v>1</v>
      </c>
      <c r="AI160" s="178">
        <v>2</v>
      </c>
      <c r="AJ160" s="178">
        <v>1</v>
      </c>
      <c r="AK160" s="178">
        <v>2</v>
      </c>
      <c r="AL160" s="178">
        <v>2</v>
      </c>
      <c r="AM160" s="178">
        <v>2</v>
      </c>
      <c r="AN160" s="178">
        <v>2</v>
      </c>
      <c r="AO160" s="178">
        <v>2</v>
      </c>
      <c r="AP160" s="178">
        <v>2</v>
      </c>
      <c r="AQ160" s="178">
        <v>2</v>
      </c>
      <c r="AR160" s="178">
        <v>2</v>
      </c>
      <c r="AS160" s="178">
        <v>1</v>
      </c>
      <c r="AT160" s="178">
        <v>2</v>
      </c>
      <c r="AU160" s="178">
        <v>2</v>
      </c>
      <c r="AV160" s="178">
        <v>2</v>
      </c>
      <c r="AW160" s="178">
        <v>2</v>
      </c>
      <c r="AX160" s="178">
        <v>2</v>
      </c>
      <c r="AY160" s="178">
        <v>2</v>
      </c>
      <c r="AZ160" s="178">
        <v>1</v>
      </c>
      <c r="BA160" s="178">
        <v>2</v>
      </c>
      <c r="BB160" s="178">
        <v>2</v>
      </c>
      <c r="BC160" s="178">
        <v>2</v>
      </c>
      <c r="BD160" s="178"/>
      <c r="BE160" s="178"/>
      <c r="BF160" s="178"/>
      <c r="BG160" s="178"/>
      <c r="BH160" s="178"/>
      <c r="BI160" s="178"/>
      <c r="BJ160" s="179">
        <f>COUNTIF(Y160:BI160,"2")</f>
        <v>19</v>
      </c>
      <c r="BK160" s="180">
        <f>BJ160/(BJ160+BL160+BN160+BP160)</f>
        <v>0.76</v>
      </c>
      <c r="BL160" s="179">
        <f>COUNTIF(Y160:BI160,"1")</f>
        <v>6</v>
      </c>
      <c r="BM160" s="180">
        <f>BL160/(BJ160+BL160+BN160+BP160)</f>
        <v>0.24</v>
      </c>
      <c r="BN160" s="179">
        <f>COUNTIF(Y160:BI160,"0")</f>
        <v>0</v>
      </c>
      <c r="BO160" s="180">
        <f>BN160/(BJ160+BL160+BN160+BP160)</f>
        <v>0</v>
      </c>
      <c r="BP160" s="179">
        <f>COUNTIF(Q160:BI160,"KĐG")</f>
        <v>0</v>
      </c>
      <c r="BQ160" s="180">
        <f>BP160/(BJ160+BL160+BN160+BP160)</f>
        <v>0</v>
      </c>
      <c r="BR160" s="181">
        <f>(((BJ160*2)+(BL160*1)+(BN160*0)))/(BJ160+BL160+BN160)</f>
        <v>1.76</v>
      </c>
      <c r="BS160" s="184" t="str">
        <f>IF(BQ160&gt;=50%,"KĐG",IF(BR160&gt;=1.6,"Đạt mục tiêu",IF(BR160&gt;=1,"Cần cố gắng","Chưa đạt")))</f>
        <v>Đạt mục tiêu</v>
      </c>
      <c r="BT160" s="70"/>
      <c r="BU160" s="70"/>
      <c r="BV160" s="70">
        <v>2</v>
      </c>
      <c r="BW160" s="70">
        <v>1</v>
      </c>
      <c r="BX160" s="56">
        <v>1</v>
      </c>
      <c r="BY160" s="56">
        <v>2</v>
      </c>
      <c r="BZ160" s="56">
        <v>1</v>
      </c>
      <c r="CA160" s="56">
        <v>2</v>
      </c>
      <c r="CB160" s="56">
        <v>2</v>
      </c>
      <c r="CC160" s="56">
        <v>2</v>
      </c>
      <c r="CD160" s="56">
        <v>2</v>
      </c>
      <c r="CE160" s="56">
        <v>2</v>
      </c>
      <c r="CF160" s="56">
        <v>2</v>
      </c>
      <c r="CG160" s="56">
        <v>2</v>
      </c>
      <c r="CH160" s="56">
        <v>2</v>
      </c>
      <c r="CI160" s="56">
        <v>1</v>
      </c>
      <c r="CJ160" s="56">
        <v>2</v>
      </c>
      <c r="CK160" s="56">
        <v>2</v>
      </c>
      <c r="CL160" s="56">
        <v>2</v>
      </c>
      <c r="CM160" s="56">
        <v>2</v>
      </c>
      <c r="CN160" s="56">
        <v>2</v>
      </c>
      <c r="CO160" s="56">
        <v>2</v>
      </c>
      <c r="CP160" s="56">
        <v>1</v>
      </c>
      <c r="CQ160" s="56">
        <v>2</v>
      </c>
      <c r="CR160" s="56">
        <v>2</v>
      </c>
      <c r="CS160" s="56">
        <v>2</v>
      </c>
      <c r="CT160" s="56"/>
      <c r="CU160" s="56"/>
      <c r="CV160" s="56"/>
      <c r="CW160" s="56"/>
      <c r="CX160" s="56"/>
      <c r="CY160" s="56"/>
      <c r="CZ160" s="56">
        <f>COUNTIF(BN160:CY160,"2")</f>
        <v>19</v>
      </c>
      <c r="DA160" s="56">
        <f>CZ160/(CZ160+DB160+DD160+DF160)</f>
        <v>0.6785714285714286</v>
      </c>
      <c r="DB160" s="56">
        <f>COUNTIF(BN160:CY160,"1")</f>
        <v>5</v>
      </c>
      <c r="DC160" s="56">
        <f>DB160/(CZ160+DB160+DD160+DF160)</f>
        <v>0.17857142857142858</v>
      </c>
      <c r="DD160" s="56">
        <f>COUNTIF(BN160:CY160,"0")</f>
        <v>4</v>
      </c>
      <c r="DE160" s="56">
        <f>DD160/(CZ160+DB160+DD160+DF160)</f>
        <v>0.14285714285714285</v>
      </c>
      <c r="DF160" s="56">
        <f>COUNTIF(BH160:CY160,"KĐG")</f>
        <v>0</v>
      </c>
      <c r="DG160" s="56">
        <f>DF160/(CZ160+DB160+DD160+DF160)</f>
        <v>0</v>
      </c>
      <c r="DH160" s="56">
        <f>(((CZ160*2)+(DB160*1)+(DD160*0)))/(CZ160+DB160+DD160)</f>
        <v>1.5357142857142858</v>
      </c>
      <c r="DI160" s="56" t="str">
        <f>IF(DG160&gt;=50%,"KĐG",IF(DH160&gt;=1.6,"Đạt mục tiêu",IF(DH160&gt;=1,"Cần cố gắng","Chưa đạt")))</f>
        <v>Cần cố gắng</v>
      </c>
      <c r="DJ160" s="56"/>
      <c r="DK160" s="56"/>
      <c r="DL160" s="56"/>
      <c r="DM160" s="72" t="s">
        <v>554</v>
      </c>
      <c r="DN160" s="72" t="s">
        <v>554</v>
      </c>
      <c r="DO160" s="72" t="s">
        <v>554</v>
      </c>
      <c r="DP160" s="72" t="s">
        <v>554</v>
      </c>
      <c r="DQ160" s="178">
        <v>2</v>
      </c>
      <c r="DR160" s="178">
        <v>2</v>
      </c>
      <c r="DS160" s="178">
        <v>2</v>
      </c>
      <c r="DT160" s="178">
        <v>1</v>
      </c>
      <c r="DU160" s="178">
        <v>2</v>
      </c>
      <c r="DV160" s="178">
        <v>2</v>
      </c>
      <c r="DW160" s="178">
        <v>2</v>
      </c>
      <c r="DX160" s="178">
        <v>2</v>
      </c>
      <c r="DY160" s="178">
        <v>2</v>
      </c>
      <c r="DZ160" s="178">
        <v>2</v>
      </c>
      <c r="EA160" s="178">
        <v>2</v>
      </c>
      <c r="EB160" s="178">
        <v>2</v>
      </c>
      <c r="EC160" s="178">
        <v>2</v>
      </c>
      <c r="ED160" s="178">
        <v>2</v>
      </c>
      <c r="EE160" s="178">
        <v>2</v>
      </c>
      <c r="EF160" s="178">
        <v>1</v>
      </c>
      <c r="EG160" s="178">
        <v>2</v>
      </c>
      <c r="EH160" s="178">
        <v>2</v>
      </c>
      <c r="EI160" s="178">
        <v>2</v>
      </c>
      <c r="EJ160" s="178">
        <v>2</v>
      </c>
      <c r="EK160" s="178">
        <v>2</v>
      </c>
      <c r="EL160" s="178">
        <v>2</v>
      </c>
      <c r="EM160" s="178">
        <v>2</v>
      </c>
      <c r="EN160" s="178">
        <v>2</v>
      </c>
      <c r="EO160" s="178">
        <v>2</v>
      </c>
      <c r="EP160" s="178">
        <v>2</v>
      </c>
      <c r="EQ160" s="178">
        <v>2</v>
      </c>
      <c r="ER160" s="178">
        <v>2</v>
      </c>
      <c r="ES160" s="178">
        <v>2</v>
      </c>
      <c r="ET160" s="178">
        <v>2</v>
      </c>
      <c r="EU160" s="178">
        <v>2</v>
      </c>
      <c r="EV160" s="179">
        <f>COUNTIF(DM160:EU160,"2")</f>
        <v>29</v>
      </c>
      <c r="EW160" s="180">
        <f>EV160/(EV160+EX160+EZ160+FB160)</f>
        <v>0.93548387096774188</v>
      </c>
      <c r="EX160" s="179">
        <f>COUNTIF(DM160:EU160,"1")</f>
        <v>2</v>
      </c>
      <c r="EY160" s="180">
        <f>EX160/(EV160+EX160+EZ160+FB160)</f>
        <v>6.4516129032258063E-2</v>
      </c>
      <c r="EZ160" s="179">
        <f>COUNTIF(DM160:EU160,"0")</f>
        <v>0</v>
      </c>
      <c r="FA160" s="180">
        <f>EZ160/(EV160+EX160+EZ160+FB160)</f>
        <v>0</v>
      </c>
      <c r="FB160" s="179">
        <f>COUNTIF(DM160:EU160,"KĐG")</f>
        <v>0</v>
      </c>
      <c r="FC160" s="180">
        <f>FB160/(EV160+EX160+EZ160+FB160)</f>
        <v>0</v>
      </c>
      <c r="FD160" s="181">
        <f>(((EV160*2)+(EX160*1)+(EZ160*0)))/(EV160+EX160+EZ160)</f>
        <v>1.935483870967742</v>
      </c>
      <c r="FE160" s="184" t="str">
        <f>IF(FC160&gt;=50%,"KĐG",IF(FD160&gt;=1.6,"Đạt mục tiêu",IF(FD160&gt;=1,"Cần cố gắng","Chưa đạt")))</f>
        <v>Đạt mục tiêu</v>
      </c>
      <c r="FF160" s="70"/>
      <c r="FG160" s="70"/>
      <c r="FH160" s="70"/>
      <c r="FI160" s="70"/>
      <c r="FJ160" s="70"/>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70"/>
      <c r="HA160" s="70"/>
      <c r="HB160" s="70"/>
      <c r="HC160" s="70"/>
      <c r="HD160" s="70"/>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c r="IO160" s="56"/>
      <c r="IP160" s="56"/>
      <c r="IQ160" s="56"/>
      <c r="IR160" s="56"/>
      <c r="IS160" s="56"/>
      <c r="IT160" s="70"/>
      <c r="IU160" s="70"/>
      <c r="IV160" s="70"/>
      <c r="IW160" s="70"/>
      <c r="IX160" s="56"/>
      <c r="IY160" s="56"/>
      <c r="IZ160" s="56"/>
      <c r="JA160" s="56"/>
      <c r="JB160" s="56"/>
      <c r="JC160" s="56"/>
      <c r="JD160" s="56"/>
      <c r="JE160" s="56"/>
      <c r="JF160" s="56"/>
      <c r="JG160" s="56"/>
      <c r="JH160" s="56"/>
      <c r="JI160" s="56"/>
      <c r="JJ160" s="56"/>
      <c r="JK160" s="56"/>
      <c r="JL160" s="56"/>
      <c r="JM160" s="56"/>
      <c r="JN160" s="56"/>
      <c r="JO160" s="56"/>
      <c r="JP160" s="56"/>
      <c r="JQ160" s="56"/>
      <c r="JR160" s="56"/>
      <c r="JS160" s="56"/>
      <c r="JT160" s="56"/>
      <c r="JU160" s="56"/>
      <c r="JV160" s="56"/>
      <c r="JW160" s="56"/>
      <c r="JX160" s="56"/>
      <c r="JY160" s="56"/>
      <c r="JZ160" s="56"/>
      <c r="KA160" s="56"/>
      <c r="KB160" s="56"/>
      <c r="KC160" s="56"/>
      <c r="KD160" s="56"/>
      <c r="KE160" s="56"/>
      <c r="KF160" s="56"/>
      <c r="KG160" s="56"/>
      <c r="KH160" s="56"/>
      <c r="KI160" s="56"/>
      <c r="KJ160" s="56"/>
      <c r="KK160" s="56"/>
      <c r="KL160" s="56"/>
      <c r="KM160" s="56"/>
      <c r="KN160" s="56"/>
      <c r="KO160" s="56"/>
      <c r="KP160" s="56"/>
      <c r="KQ160" s="56"/>
      <c r="KR160" s="56"/>
      <c r="KS160" s="56"/>
      <c r="KT160" s="56"/>
      <c r="KU160" s="56"/>
      <c r="KV160" s="56"/>
      <c r="KW160" s="56"/>
      <c r="KX160" s="56"/>
      <c r="KY160" s="56"/>
      <c r="KZ160" s="56"/>
      <c r="LA160" s="56"/>
      <c r="LB160" s="56"/>
      <c r="LC160" s="56"/>
      <c r="LD160" s="56"/>
      <c r="LE160" s="56"/>
      <c r="LF160" s="56"/>
      <c r="LG160" s="56"/>
      <c r="LH160" s="56"/>
      <c r="LI160" s="56"/>
      <c r="LJ160" s="56"/>
      <c r="LK160" s="56"/>
      <c r="LL160" s="56"/>
      <c r="LM160" s="56"/>
      <c r="LN160" s="56"/>
      <c r="LO160" s="56"/>
      <c r="LP160" s="56"/>
      <c r="LQ160" s="56"/>
      <c r="LR160" s="56"/>
      <c r="LS160" s="56"/>
      <c r="LT160" s="56"/>
      <c r="LU160" s="56"/>
      <c r="LV160" s="56"/>
      <c r="LW160" s="56"/>
      <c r="LX160" s="56"/>
      <c r="LY160" s="56"/>
      <c r="LZ160" s="56"/>
      <c r="MA160" s="56"/>
      <c r="MB160" s="56"/>
      <c r="MC160" s="56"/>
      <c r="MD160" s="56"/>
      <c r="ME160" s="56"/>
      <c r="MF160" s="56"/>
      <c r="MG160" s="56"/>
      <c r="MH160" s="56"/>
      <c r="MI160" s="56"/>
      <c r="MJ160" s="56"/>
      <c r="MK160" s="56"/>
      <c r="ML160" s="56"/>
      <c r="MM160" s="56"/>
      <c r="MN160" s="56"/>
      <c r="MO160" s="56"/>
      <c r="MP160" s="56"/>
      <c r="MQ160" s="56"/>
      <c r="MR160" s="56"/>
      <c r="MS160" s="56"/>
      <c r="MT160" s="56"/>
      <c r="MU160" s="56"/>
      <c r="MV160" s="56"/>
      <c r="MW160" s="56"/>
      <c r="MX160" s="56"/>
      <c r="MY160" s="56"/>
      <c r="MZ160" s="56"/>
      <c r="NA160" s="56"/>
      <c r="NB160" s="56"/>
      <c r="NC160" s="56"/>
      <c r="ND160" s="56"/>
      <c r="NE160" s="56"/>
      <c r="NF160" s="56"/>
      <c r="NG160" s="56"/>
      <c r="NH160" s="56"/>
      <c r="NI160" s="56"/>
      <c r="NJ160" s="56"/>
      <c r="NK160" s="56"/>
      <c r="NL160" s="56"/>
      <c r="NM160" s="56"/>
      <c r="NN160" s="56"/>
      <c r="NO160" s="56"/>
      <c r="NP160" s="56"/>
      <c r="NQ160" s="56"/>
      <c r="NR160" s="56"/>
      <c r="NS160" s="56"/>
      <c r="NT160" s="56"/>
      <c r="NU160" s="56"/>
      <c r="NV160" s="56"/>
      <c r="NW160" s="56"/>
      <c r="NX160" s="56"/>
      <c r="NY160" s="56"/>
      <c r="NZ160" s="56"/>
      <c r="OA160" s="56"/>
      <c r="OB160" s="56"/>
      <c r="OC160" s="56"/>
      <c r="OD160" s="56"/>
      <c r="OE160" s="56"/>
      <c r="OF160" s="56"/>
      <c r="OG160" s="56"/>
      <c r="OH160" s="56"/>
      <c r="OI160" s="56"/>
      <c r="OJ160" s="56"/>
      <c r="OK160" s="56"/>
      <c r="OL160" s="56"/>
      <c r="OM160" s="56"/>
      <c r="ON160" s="56"/>
      <c r="OO160" s="56"/>
      <c r="OP160" s="56"/>
      <c r="OQ160" s="56"/>
      <c r="OR160" s="56"/>
      <c r="OS160" s="56"/>
      <c r="OT160" s="56"/>
      <c r="OU160" s="56"/>
      <c r="OV160" s="56"/>
      <c r="OW160" s="56"/>
      <c r="OX160" s="56"/>
      <c r="OY160" s="56"/>
      <c r="OZ160" s="56"/>
      <c r="PA160" s="56"/>
    </row>
    <row r="161" spans="1:417" s="116" customFormat="1" ht="47.25" hidden="1" customHeight="1">
      <c r="A161" s="56"/>
      <c r="B161" s="56">
        <v>168</v>
      </c>
      <c r="C161" s="56">
        <v>59</v>
      </c>
      <c r="D161" s="126" t="s">
        <v>160</v>
      </c>
      <c r="E161" s="122" t="s">
        <v>4</v>
      </c>
      <c r="F161" s="126" t="s">
        <v>161</v>
      </c>
      <c r="G161" s="123" t="s">
        <v>6</v>
      </c>
      <c r="H161" s="122"/>
      <c r="I161" s="126" t="s">
        <v>737</v>
      </c>
      <c r="J161" s="126" t="s">
        <v>879</v>
      </c>
      <c r="K161" s="123"/>
      <c r="L161" s="183" t="s">
        <v>661</v>
      </c>
      <c r="M161" s="123" t="s">
        <v>501</v>
      </c>
      <c r="N161" s="51" t="s">
        <v>377</v>
      </c>
      <c r="O161" s="56" t="s">
        <v>350</v>
      </c>
      <c r="P161" s="310" t="s">
        <v>205</v>
      </c>
      <c r="Q161" s="56">
        <v>1</v>
      </c>
      <c r="R161" s="120"/>
      <c r="S161" s="120"/>
      <c r="T161" s="120"/>
      <c r="U161" s="120" t="s">
        <v>205</v>
      </c>
      <c r="V161" s="120"/>
      <c r="W161" s="120"/>
      <c r="X161" s="120"/>
      <c r="Y161" s="120"/>
      <c r="Z161" s="120"/>
      <c r="AA161" s="120"/>
      <c r="AB161" s="120"/>
      <c r="AC161" s="119">
        <f t="shared" si="209"/>
        <v>1</v>
      </c>
      <c r="AD161" s="229"/>
      <c r="AE161" s="229"/>
      <c r="AF161" s="68" t="s">
        <v>554</v>
      </c>
      <c r="AG161" s="68" t="s">
        <v>554</v>
      </c>
      <c r="AH161" s="68" t="s">
        <v>554</v>
      </c>
      <c r="AI161" s="68" t="s">
        <v>554</v>
      </c>
      <c r="AJ161" s="68" t="s">
        <v>554</v>
      </c>
      <c r="AK161" s="68" t="s">
        <v>554</v>
      </c>
      <c r="AL161" s="68" t="s">
        <v>554</v>
      </c>
      <c r="AM161" s="68" t="s">
        <v>554</v>
      </c>
      <c r="AN161" s="68" t="s">
        <v>554</v>
      </c>
      <c r="AO161" s="68" t="s">
        <v>554</v>
      </c>
      <c r="AP161" s="68" t="s">
        <v>554</v>
      </c>
      <c r="AQ161" s="68" t="s">
        <v>554</v>
      </c>
      <c r="AR161" s="68" t="s">
        <v>554</v>
      </c>
      <c r="AS161" s="68" t="s">
        <v>554</v>
      </c>
      <c r="AT161" s="68" t="s">
        <v>554</v>
      </c>
      <c r="AU161" s="68" t="s">
        <v>554</v>
      </c>
      <c r="AV161" s="68" t="s">
        <v>554</v>
      </c>
      <c r="AW161" s="68" t="s">
        <v>554</v>
      </c>
      <c r="AX161" s="68" t="s">
        <v>554</v>
      </c>
      <c r="AY161" s="68" t="s">
        <v>554</v>
      </c>
      <c r="AZ161" s="68" t="s">
        <v>554</v>
      </c>
      <c r="BA161" s="68" t="s">
        <v>554</v>
      </c>
      <c r="BB161" s="68" t="s">
        <v>554</v>
      </c>
      <c r="BC161" s="68" t="s">
        <v>554</v>
      </c>
      <c r="BD161" s="68"/>
      <c r="BE161" s="68"/>
      <c r="BF161" s="68"/>
      <c r="BG161" s="68"/>
      <c r="BH161" s="68"/>
      <c r="BI161" s="68"/>
      <c r="BJ161" s="68" t="s">
        <v>554</v>
      </c>
      <c r="BK161" s="68" t="s">
        <v>554</v>
      </c>
      <c r="BL161" s="68" t="s">
        <v>554</v>
      </c>
      <c r="BM161" s="68" t="s">
        <v>554</v>
      </c>
      <c r="BN161" s="68" t="s">
        <v>554</v>
      </c>
      <c r="BO161" s="68" t="s">
        <v>554</v>
      </c>
      <c r="BP161" s="68" t="s">
        <v>554</v>
      </c>
      <c r="BQ161" s="68" t="s">
        <v>554</v>
      </c>
      <c r="BR161" s="68" t="s">
        <v>554</v>
      </c>
      <c r="BS161" s="68" t="s">
        <v>554</v>
      </c>
      <c r="BT161" s="72" t="s">
        <v>554</v>
      </c>
      <c r="BU161" s="70"/>
      <c r="BV161" s="70" t="s">
        <v>554</v>
      </c>
      <c r="BW161" s="70" t="s">
        <v>554</v>
      </c>
      <c r="BX161" s="68" t="s">
        <v>554</v>
      </c>
      <c r="BY161" s="68" t="s">
        <v>554</v>
      </c>
      <c r="BZ161" s="68" t="s">
        <v>554</v>
      </c>
      <c r="CA161" s="68" t="s">
        <v>554</v>
      </c>
      <c r="CB161" s="68" t="s">
        <v>554</v>
      </c>
      <c r="CC161" s="68" t="s">
        <v>554</v>
      </c>
      <c r="CD161" s="68" t="s">
        <v>554</v>
      </c>
      <c r="CE161" s="68" t="s">
        <v>554</v>
      </c>
      <c r="CF161" s="68" t="s">
        <v>554</v>
      </c>
      <c r="CG161" s="68" t="s">
        <v>554</v>
      </c>
      <c r="CH161" s="68" t="s">
        <v>554</v>
      </c>
      <c r="CI161" s="68" t="s">
        <v>554</v>
      </c>
      <c r="CJ161" s="68" t="s">
        <v>554</v>
      </c>
      <c r="CK161" s="68" t="s">
        <v>554</v>
      </c>
      <c r="CL161" s="68" t="s">
        <v>554</v>
      </c>
      <c r="CM161" s="68" t="s">
        <v>554</v>
      </c>
      <c r="CN161" s="68" t="s">
        <v>554</v>
      </c>
      <c r="CO161" s="68" t="s">
        <v>554</v>
      </c>
      <c r="CP161" s="68" t="s">
        <v>554</v>
      </c>
      <c r="CQ161" s="68" t="s">
        <v>554</v>
      </c>
      <c r="CR161" s="68" t="s">
        <v>554</v>
      </c>
      <c r="CS161" s="68" t="s">
        <v>554</v>
      </c>
      <c r="CT161" s="68"/>
      <c r="CU161" s="68"/>
      <c r="CV161" s="68"/>
      <c r="CW161" s="68"/>
      <c r="CX161" s="68"/>
      <c r="CY161" s="68"/>
      <c r="CZ161" s="68" t="s">
        <v>554</v>
      </c>
      <c r="DA161" s="68" t="s">
        <v>554</v>
      </c>
      <c r="DB161" s="68" t="s">
        <v>554</v>
      </c>
      <c r="DC161" s="68" t="s">
        <v>554</v>
      </c>
      <c r="DD161" s="68" t="s">
        <v>554</v>
      </c>
      <c r="DE161" s="68" t="s">
        <v>554</v>
      </c>
      <c r="DF161" s="68" t="s">
        <v>554</v>
      </c>
      <c r="DG161" s="68" t="s">
        <v>554</v>
      </c>
      <c r="DH161" s="68" t="s">
        <v>554</v>
      </c>
      <c r="DI161" s="68" t="s">
        <v>554</v>
      </c>
      <c r="DJ161" s="68" t="s">
        <v>554</v>
      </c>
      <c r="DK161" s="68" t="s">
        <v>554</v>
      </c>
      <c r="DL161" s="68" t="s">
        <v>554</v>
      </c>
      <c r="DM161" s="70"/>
      <c r="DN161" s="70"/>
      <c r="DO161" s="70"/>
      <c r="DP161" s="70"/>
      <c r="DQ161" s="68" t="s">
        <v>554</v>
      </c>
      <c r="DR161" s="68" t="s">
        <v>554</v>
      </c>
      <c r="DS161" s="68" t="s">
        <v>554</v>
      </c>
      <c r="DT161" s="68" t="s">
        <v>554</v>
      </c>
      <c r="DU161" s="68" t="s">
        <v>554</v>
      </c>
      <c r="DV161" s="68" t="s">
        <v>554</v>
      </c>
      <c r="DW161" s="68" t="s">
        <v>554</v>
      </c>
      <c r="DX161" s="68" t="s">
        <v>554</v>
      </c>
      <c r="DY161" s="68" t="s">
        <v>554</v>
      </c>
      <c r="DZ161" s="68" t="s">
        <v>554</v>
      </c>
      <c r="EA161" s="68" t="s">
        <v>554</v>
      </c>
      <c r="EB161" s="68" t="s">
        <v>554</v>
      </c>
      <c r="EC161" s="68" t="s">
        <v>554</v>
      </c>
      <c r="ED161" s="68" t="s">
        <v>554</v>
      </c>
      <c r="EE161" s="68" t="s">
        <v>554</v>
      </c>
      <c r="EF161" s="68" t="s">
        <v>554</v>
      </c>
      <c r="EG161" s="68" t="s">
        <v>554</v>
      </c>
      <c r="EH161" s="68" t="s">
        <v>554</v>
      </c>
      <c r="EI161" s="68" t="s">
        <v>554</v>
      </c>
      <c r="EJ161" s="68" t="s">
        <v>554</v>
      </c>
      <c r="EK161" s="68" t="s">
        <v>554</v>
      </c>
      <c r="EL161" s="68"/>
      <c r="EM161" s="68"/>
      <c r="EN161" s="68"/>
      <c r="EO161" s="68"/>
      <c r="EP161" s="68"/>
      <c r="EQ161" s="68" t="s">
        <v>554</v>
      </c>
      <c r="ER161" s="68" t="s">
        <v>554</v>
      </c>
      <c r="ES161" s="68" t="s">
        <v>554</v>
      </c>
      <c r="ET161" s="68"/>
      <c r="EU161" s="68" t="s">
        <v>554</v>
      </c>
      <c r="EV161" s="68" t="s">
        <v>554</v>
      </c>
      <c r="EW161" s="68" t="s">
        <v>554</v>
      </c>
      <c r="EX161" s="68" t="s">
        <v>554</v>
      </c>
      <c r="EY161" s="68" t="s">
        <v>554</v>
      </c>
      <c r="EZ161" s="68" t="s">
        <v>554</v>
      </c>
      <c r="FA161" s="68" t="s">
        <v>554</v>
      </c>
      <c r="FB161" s="68" t="s">
        <v>554</v>
      </c>
      <c r="FC161" s="68" t="s">
        <v>554</v>
      </c>
      <c r="FD161" s="68" t="s">
        <v>554</v>
      </c>
      <c r="FE161" s="68" t="s">
        <v>554</v>
      </c>
      <c r="FF161" s="70"/>
      <c r="FG161" s="70"/>
      <c r="FH161" s="70"/>
      <c r="FI161" s="70"/>
      <c r="FJ161" s="70"/>
      <c r="FK161" s="68" t="s">
        <v>554</v>
      </c>
      <c r="FL161" s="68" t="s">
        <v>554</v>
      </c>
      <c r="FM161" s="68" t="s">
        <v>554</v>
      </c>
      <c r="FN161" s="68" t="s">
        <v>554</v>
      </c>
      <c r="FO161" s="68" t="s">
        <v>554</v>
      </c>
      <c r="FP161" s="68" t="s">
        <v>554</v>
      </c>
      <c r="FQ161" s="68" t="s">
        <v>554</v>
      </c>
      <c r="FR161" s="68" t="s">
        <v>554</v>
      </c>
      <c r="FS161" s="68" t="s">
        <v>554</v>
      </c>
      <c r="FT161" s="68" t="s">
        <v>554</v>
      </c>
      <c r="FU161" s="68" t="s">
        <v>554</v>
      </c>
      <c r="FV161" s="68" t="s">
        <v>554</v>
      </c>
      <c r="FW161" s="68" t="s">
        <v>554</v>
      </c>
      <c r="FX161" s="68" t="s">
        <v>554</v>
      </c>
      <c r="FY161" s="68" t="s">
        <v>554</v>
      </c>
      <c r="FZ161" s="68" t="s">
        <v>554</v>
      </c>
      <c r="GA161" s="68" t="s">
        <v>554</v>
      </c>
      <c r="GB161" s="68" t="s">
        <v>554</v>
      </c>
      <c r="GC161" s="68" t="s">
        <v>554</v>
      </c>
      <c r="GD161" s="68" t="s">
        <v>554</v>
      </c>
      <c r="GE161" s="68"/>
      <c r="GF161" s="68"/>
      <c r="GG161" s="68"/>
      <c r="GH161" s="68"/>
      <c r="GI161" s="68"/>
      <c r="GJ161" s="68" t="s">
        <v>554</v>
      </c>
      <c r="GK161" s="68" t="s">
        <v>554</v>
      </c>
      <c r="GL161" s="68" t="s">
        <v>554</v>
      </c>
      <c r="GM161" s="68" t="s">
        <v>554</v>
      </c>
      <c r="GN161" s="68"/>
      <c r="GO161" s="68" t="s">
        <v>554</v>
      </c>
      <c r="GP161" s="68" t="s">
        <v>554</v>
      </c>
      <c r="GQ161" s="68" t="s">
        <v>554</v>
      </c>
      <c r="GR161" s="68" t="s">
        <v>554</v>
      </c>
      <c r="GS161" s="68" t="s">
        <v>554</v>
      </c>
      <c r="GT161" s="68" t="s">
        <v>554</v>
      </c>
      <c r="GU161" s="68" t="s">
        <v>554</v>
      </c>
      <c r="GV161" s="68" t="s">
        <v>554</v>
      </c>
      <c r="GW161" s="68" t="s">
        <v>554</v>
      </c>
      <c r="GX161" s="68" t="s">
        <v>554</v>
      </c>
      <c r="GY161" s="68" t="s">
        <v>554</v>
      </c>
      <c r="GZ161" s="70"/>
      <c r="HA161" s="70"/>
      <c r="HB161" s="70"/>
      <c r="HC161" s="70"/>
      <c r="HD161" s="70"/>
      <c r="HE161" s="68" t="s">
        <v>554</v>
      </c>
      <c r="HF161" s="68" t="s">
        <v>554</v>
      </c>
      <c r="HG161" s="68" t="s">
        <v>554</v>
      </c>
      <c r="HH161" s="68" t="s">
        <v>554</v>
      </c>
      <c r="HI161" s="68" t="s">
        <v>554</v>
      </c>
      <c r="HJ161" s="68" t="s">
        <v>554</v>
      </c>
      <c r="HK161" s="68" t="s">
        <v>554</v>
      </c>
      <c r="HL161" s="68" t="s">
        <v>554</v>
      </c>
      <c r="HM161" s="68" t="s">
        <v>554</v>
      </c>
      <c r="HN161" s="68" t="s">
        <v>554</v>
      </c>
      <c r="HO161" s="68" t="s">
        <v>554</v>
      </c>
      <c r="HP161" s="68" t="s">
        <v>554</v>
      </c>
      <c r="HQ161" s="68" t="s">
        <v>554</v>
      </c>
      <c r="HR161" s="68" t="s">
        <v>554</v>
      </c>
      <c r="HS161" s="68" t="s">
        <v>554</v>
      </c>
      <c r="HT161" s="68" t="s">
        <v>554</v>
      </c>
      <c r="HU161" s="68" t="s">
        <v>554</v>
      </c>
      <c r="HV161" s="68" t="s">
        <v>554</v>
      </c>
      <c r="HW161" s="68" t="s">
        <v>554</v>
      </c>
      <c r="HX161" s="68"/>
      <c r="HY161" s="68"/>
      <c r="HZ161" s="68"/>
      <c r="IA161" s="68"/>
      <c r="IB161" s="68"/>
      <c r="IC161" s="68"/>
      <c r="ID161" s="68" t="s">
        <v>554</v>
      </c>
      <c r="IE161" s="68" t="s">
        <v>554</v>
      </c>
      <c r="IF161" s="68" t="s">
        <v>554</v>
      </c>
      <c r="IG161" s="68" t="s">
        <v>554</v>
      </c>
      <c r="IH161" s="68" t="s">
        <v>554</v>
      </c>
      <c r="II161" s="68" t="s">
        <v>554</v>
      </c>
      <c r="IJ161" s="68" t="s">
        <v>554</v>
      </c>
      <c r="IK161" s="68" t="s">
        <v>554</v>
      </c>
      <c r="IL161" s="68" t="s">
        <v>554</v>
      </c>
      <c r="IM161" s="68" t="s">
        <v>554</v>
      </c>
      <c r="IN161" s="68" t="s">
        <v>554</v>
      </c>
      <c r="IO161" s="68" t="s">
        <v>554</v>
      </c>
      <c r="IP161" s="68" t="s">
        <v>554</v>
      </c>
      <c r="IQ161" s="68" t="s">
        <v>554</v>
      </c>
      <c r="IR161" s="68" t="s">
        <v>554</v>
      </c>
      <c r="IS161" s="68"/>
      <c r="IT161" s="70"/>
      <c r="IU161" s="70"/>
      <c r="IV161" s="70"/>
      <c r="IW161" s="70"/>
      <c r="IX161" s="68" t="s">
        <v>554</v>
      </c>
      <c r="IY161" s="68" t="s">
        <v>554</v>
      </c>
      <c r="IZ161" s="68" t="s">
        <v>554</v>
      </c>
      <c r="JA161" s="68" t="s">
        <v>554</v>
      </c>
      <c r="JB161" s="68" t="s">
        <v>554</v>
      </c>
      <c r="JC161" s="68" t="s">
        <v>554</v>
      </c>
      <c r="JD161" s="68" t="s">
        <v>554</v>
      </c>
      <c r="JE161" s="68" t="s">
        <v>554</v>
      </c>
      <c r="JF161" s="68" t="s">
        <v>554</v>
      </c>
      <c r="JG161" s="68" t="s">
        <v>554</v>
      </c>
      <c r="JH161" s="68" t="s">
        <v>554</v>
      </c>
      <c r="JI161" s="68" t="s">
        <v>554</v>
      </c>
      <c r="JJ161" s="68" t="s">
        <v>554</v>
      </c>
      <c r="JK161" s="68" t="s">
        <v>554</v>
      </c>
      <c r="JL161" s="68" t="s">
        <v>554</v>
      </c>
      <c r="JM161" s="68" t="s">
        <v>554</v>
      </c>
      <c r="JN161" s="68" t="s">
        <v>554</v>
      </c>
      <c r="JO161" s="68" t="s">
        <v>554</v>
      </c>
      <c r="JP161" s="68" t="s">
        <v>554</v>
      </c>
      <c r="JQ161" s="68" t="s">
        <v>554</v>
      </c>
      <c r="JR161" s="68"/>
      <c r="JS161" s="68"/>
      <c r="JT161" s="68"/>
      <c r="JU161" s="68"/>
      <c r="JV161" s="68"/>
      <c r="JW161" s="68" t="s">
        <v>554</v>
      </c>
      <c r="JX161" s="68" t="s">
        <v>554</v>
      </c>
      <c r="JY161" s="68" t="s">
        <v>554</v>
      </c>
      <c r="JZ161" s="68" t="s">
        <v>554</v>
      </c>
      <c r="KA161" s="68" t="s">
        <v>554</v>
      </c>
      <c r="KB161" s="68" t="s">
        <v>554</v>
      </c>
      <c r="KC161" s="68" t="s">
        <v>554</v>
      </c>
      <c r="KD161" s="68" t="s">
        <v>554</v>
      </c>
      <c r="KE161" s="68" t="s">
        <v>554</v>
      </c>
      <c r="KF161" s="68" t="s">
        <v>554</v>
      </c>
      <c r="KG161" s="68" t="s">
        <v>554</v>
      </c>
      <c r="KH161" s="68" t="s">
        <v>554</v>
      </c>
      <c r="KI161" s="68" t="s">
        <v>554</v>
      </c>
      <c r="KJ161" s="68" t="s">
        <v>554</v>
      </c>
      <c r="KK161" s="68" t="s">
        <v>554</v>
      </c>
      <c r="KL161" s="68"/>
      <c r="KM161" s="68"/>
      <c r="KN161" s="68"/>
      <c r="KO161" s="68" t="s">
        <v>554</v>
      </c>
      <c r="KP161" s="68" t="s">
        <v>554</v>
      </c>
      <c r="KQ161" s="68" t="s">
        <v>554</v>
      </c>
      <c r="KR161" s="68" t="s">
        <v>554</v>
      </c>
      <c r="KS161" s="68" t="s">
        <v>554</v>
      </c>
      <c r="KT161" s="68" t="s">
        <v>554</v>
      </c>
      <c r="KU161" s="68" t="s">
        <v>554</v>
      </c>
      <c r="KV161" s="68" t="s">
        <v>554</v>
      </c>
      <c r="KW161" s="68" t="s">
        <v>554</v>
      </c>
      <c r="KX161" s="68" t="s">
        <v>554</v>
      </c>
      <c r="KY161" s="68" t="s">
        <v>554</v>
      </c>
      <c r="KZ161" s="68" t="s">
        <v>554</v>
      </c>
      <c r="LA161" s="68" t="s">
        <v>554</v>
      </c>
      <c r="LB161" s="68" t="s">
        <v>554</v>
      </c>
      <c r="LC161" s="68" t="s">
        <v>554</v>
      </c>
      <c r="LD161" s="68" t="s">
        <v>554</v>
      </c>
      <c r="LE161" s="68" t="s">
        <v>554</v>
      </c>
      <c r="LF161" s="68" t="s">
        <v>554</v>
      </c>
      <c r="LG161" s="68" t="s">
        <v>554</v>
      </c>
      <c r="LH161" s="68" t="s">
        <v>554</v>
      </c>
      <c r="LI161" s="68" t="s">
        <v>554</v>
      </c>
      <c r="LJ161" s="68" t="s">
        <v>554</v>
      </c>
      <c r="LK161" s="68" t="s">
        <v>554</v>
      </c>
      <c r="LL161" s="68"/>
      <c r="LM161" s="68"/>
      <c r="LN161" s="68"/>
      <c r="LO161" s="68"/>
      <c r="LP161" s="68" t="s">
        <v>554</v>
      </c>
      <c r="LQ161" s="68" t="s">
        <v>554</v>
      </c>
      <c r="LR161" s="68" t="s">
        <v>554</v>
      </c>
      <c r="LS161" s="68" t="s">
        <v>554</v>
      </c>
      <c r="LT161" s="68" t="s">
        <v>554</v>
      </c>
      <c r="LU161" s="68" t="s">
        <v>554</v>
      </c>
      <c r="LV161" s="68" t="s">
        <v>554</v>
      </c>
      <c r="LW161" s="68" t="s">
        <v>554</v>
      </c>
      <c r="LX161" s="68" t="s">
        <v>554</v>
      </c>
      <c r="LY161" s="68" t="s">
        <v>554</v>
      </c>
      <c r="LZ161" s="68" t="s">
        <v>554</v>
      </c>
      <c r="MA161" s="68" t="s">
        <v>554</v>
      </c>
      <c r="MB161" s="68" t="s">
        <v>554</v>
      </c>
      <c r="MC161" s="68" t="s">
        <v>554</v>
      </c>
      <c r="MD161" s="68" t="s">
        <v>554</v>
      </c>
      <c r="ME161" s="68" t="s">
        <v>554</v>
      </c>
      <c r="MF161" s="68" t="s">
        <v>554</v>
      </c>
      <c r="MG161" s="68" t="s">
        <v>554</v>
      </c>
      <c r="MH161" s="68" t="s">
        <v>554</v>
      </c>
      <c r="MI161" s="68" t="s">
        <v>554</v>
      </c>
      <c r="MJ161" s="68" t="s">
        <v>554</v>
      </c>
      <c r="MK161" s="68" t="s">
        <v>554</v>
      </c>
      <c r="ML161" s="68" t="s">
        <v>554</v>
      </c>
      <c r="MM161" s="68" t="s">
        <v>554</v>
      </c>
      <c r="MN161" s="68" t="s">
        <v>554</v>
      </c>
      <c r="MO161" s="68" t="s">
        <v>554</v>
      </c>
      <c r="MP161" s="68" t="s">
        <v>554</v>
      </c>
      <c r="MQ161" s="68" t="s">
        <v>554</v>
      </c>
      <c r="MR161" s="68" t="s">
        <v>554</v>
      </c>
      <c r="MS161" s="68" t="s">
        <v>554</v>
      </c>
      <c r="MT161" s="68" t="s">
        <v>554</v>
      </c>
      <c r="MU161" s="68" t="s">
        <v>554</v>
      </c>
      <c r="MV161" s="68" t="s">
        <v>554</v>
      </c>
      <c r="MW161" s="68" t="s">
        <v>554</v>
      </c>
      <c r="MX161" s="68" t="s">
        <v>554</v>
      </c>
      <c r="MY161" s="68" t="s">
        <v>554</v>
      </c>
      <c r="MZ161" s="68" t="s">
        <v>554</v>
      </c>
      <c r="NA161" s="68" t="s">
        <v>554</v>
      </c>
      <c r="NB161" s="68" t="s">
        <v>554</v>
      </c>
      <c r="NC161" s="68" t="s">
        <v>554</v>
      </c>
      <c r="ND161" s="68" t="s">
        <v>554</v>
      </c>
      <c r="NE161" s="68" t="s">
        <v>554</v>
      </c>
      <c r="NF161" s="68" t="s">
        <v>554</v>
      </c>
      <c r="NG161" s="68" t="s">
        <v>554</v>
      </c>
      <c r="NH161" s="68" t="s">
        <v>554</v>
      </c>
      <c r="NI161" s="68" t="s">
        <v>554</v>
      </c>
      <c r="NJ161" s="68" t="s">
        <v>554</v>
      </c>
      <c r="NK161" s="68" t="s">
        <v>554</v>
      </c>
      <c r="NL161" s="68" t="s">
        <v>554</v>
      </c>
      <c r="NM161" s="68" t="s">
        <v>554</v>
      </c>
      <c r="NN161" s="68" t="s">
        <v>554</v>
      </c>
      <c r="NO161" s="68" t="s">
        <v>554</v>
      </c>
      <c r="NP161" s="68" t="s">
        <v>554</v>
      </c>
      <c r="NQ161" s="68" t="s">
        <v>554</v>
      </c>
      <c r="NR161" s="68" t="s">
        <v>554</v>
      </c>
      <c r="NS161" s="68" t="s">
        <v>554</v>
      </c>
      <c r="NT161" s="68" t="s">
        <v>554</v>
      </c>
      <c r="NU161" s="68" t="s">
        <v>554</v>
      </c>
      <c r="NV161" s="68" t="s">
        <v>554</v>
      </c>
      <c r="NW161" s="68" t="s">
        <v>554</v>
      </c>
      <c r="NX161" s="68" t="s">
        <v>554</v>
      </c>
      <c r="NY161" s="68" t="s">
        <v>554</v>
      </c>
      <c r="NZ161" s="68" t="s">
        <v>554</v>
      </c>
      <c r="OA161" s="68" t="s">
        <v>554</v>
      </c>
      <c r="OB161" s="68" t="s">
        <v>554</v>
      </c>
      <c r="OC161" s="68" t="s">
        <v>554</v>
      </c>
      <c r="OD161" s="68" t="s">
        <v>554</v>
      </c>
      <c r="OE161" s="68" t="s">
        <v>554</v>
      </c>
      <c r="OF161" s="68" t="s">
        <v>554</v>
      </c>
      <c r="OG161" s="68" t="s">
        <v>554</v>
      </c>
      <c r="OH161" s="68" t="s">
        <v>554</v>
      </c>
      <c r="OI161" s="68" t="s">
        <v>554</v>
      </c>
      <c r="OJ161" s="68" t="s">
        <v>554</v>
      </c>
      <c r="OK161" s="68" t="s">
        <v>554</v>
      </c>
      <c r="OL161" s="68" t="s">
        <v>554</v>
      </c>
      <c r="OM161" s="68" t="s">
        <v>554</v>
      </c>
      <c r="ON161" s="68" t="s">
        <v>554</v>
      </c>
      <c r="OO161" s="68" t="s">
        <v>554</v>
      </c>
      <c r="OP161" s="68" t="s">
        <v>554</v>
      </c>
      <c r="OQ161" s="68" t="s">
        <v>554</v>
      </c>
      <c r="OR161" s="68" t="s">
        <v>554</v>
      </c>
      <c r="OS161" s="68" t="s">
        <v>554</v>
      </c>
      <c r="OT161" s="68" t="s">
        <v>554</v>
      </c>
      <c r="OU161" s="68" t="s">
        <v>554</v>
      </c>
      <c r="OV161" s="68" t="s">
        <v>554</v>
      </c>
      <c r="OW161" s="68" t="s">
        <v>554</v>
      </c>
      <c r="OX161" s="68" t="s">
        <v>554</v>
      </c>
      <c r="OY161" s="68" t="s">
        <v>554</v>
      </c>
      <c r="OZ161" s="68" t="s">
        <v>554</v>
      </c>
      <c r="PA161" s="56"/>
    </row>
    <row r="162" spans="1:417" s="116" customFormat="1" ht="55.5" hidden="1" customHeight="1">
      <c r="A162" s="56"/>
      <c r="B162" s="56">
        <v>171</v>
      </c>
      <c r="C162" s="56">
        <v>60</v>
      </c>
      <c r="D162" s="126" t="s">
        <v>164</v>
      </c>
      <c r="E162" s="122" t="s">
        <v>4</v>
      </c>
      <c r="F162" s="126" t="s">
        <v>165</v>
      </c>
      <c r="G162" s="123" t="s">
        <v>6</v>
      </c>
      <c r="H162" s="122"/>
      <c r="I162" s="126" t="s">
        <v>165</v>
      </c>
      <c r="J162" s="126" t="s">
        <v>880</v>
      </c>
      <c r="K162" s="123"/>
      <c r="L162" s="183" t="s">
        <v>661</v>
      </c>
      <c r="M162" s="123" t="s">
        <v>501</v>
      </c>
      <c r="N162" s="51" t="s">
        <v>377</v>
      </c>
      <c r="O162" s="56" t="s">
        <v>350</v>
      </c>
      <c r="P162" s="56" t="s">
        <v>205</v>
      </c>
      <c r="Q162" s="56">
        <v>1</v>
      </c>
      <c r="R162" s="120"/>
      <c r="S162" s="120"/>
      <c r="T162" s="120"/>
      <c r="U162" s="120"/>
      <c r="V162" s="120"/>
      <c r="W162" s="120"/>
      <c r="X162" s="120"/>
      <c r="Y162" s="120"/>
      <c r="Z162" s="120"/>
      <c r="AA162" s="120" t="s">
        <v>205</v>
      </c>
      <c r="AB162" s="120"/>
      <c r="AC162" s="119">
        <f t="shared" si="209"/>
        <v>1</v>
      </c>
      <c r="AD162" s="229"/>
      <c r="AE162" s="229"/>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70"/>
      <c r="BU162" s="70"/>
      <c r="BV162" s="69"/>
      <c r="BW162" s="182"/>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179"/>
      <c r="DD162" s="180"/>
      <c r="DE162" s="179"/>
      <c r="DF162" s="180"/>
      <c r="DG162" s="179"/>
      <c r="DH162" s="180"/>
      <c r="DI162" s="179"/>
      <c r="DJ162" s="180" t="e">
        <f>DI162/(DC162+DE162+DG162+DI162)</f>
        <v>#DIV/0!</v>
      </c>
      <c r="DK162" s="181" t="e">
        <f>(((DC162*2)+(DE162*1)+(DG162*0)))/(DC162+DE162+DG162)</f>
        <v>#DIV/0!</v>
      </c>
      <c r="DL162" s="184" t="e">
        <f>IF(DJ162&gt;=50%,"KĐG",IF(DK162&gt;=1.6,"Đạt mục tiêu",IF(DK162&gt;=1,"Cần cố gắng","Chưa đạt")))</f>
        <v>#DIV/0!</v>
      </c>
      <c r="DM162" s="70"/>
      <c r="DN162" s="70"/>
      <c r="DO162" s="70"/>
      <c r="DP162" s="70"/>
      <c r="DQ162" s="178">
        <v>2</v>
      </c>
      <c r="DR162" s="178">
        <v>2</v>
      </c>
      <c r="DS162" s="178">
        <v>2</v>
      </c>
      <c r="DT162" s="178">
        <v>2</v>
      </c>
      <c r="DU162" s="178">
        <v>2</v>
      </c>
      <c r="DV162" s="178">
        <v>2</v>
      </c>
      <c r="DW162" s="178">
        <v>2</v>
      </c>
      <c r="DX162" s="178">
        <v>2</v>
      </c>
      <c r="DY162" s="178">
        <v>2</v>
      </c>
      <c r="DZ162" s="178">
        <v>2</v>
      </c>
      <c r="EA162" s="178">
        <v>2</v>
      </c>
      <c r="EB162" s="178">
        <v>2</v>
      </c>
      <c r="EC162" s="178">
        <v>2</v>
      </c>
      <c r="ED162" s="178">
        <v>2</v>
      </c>
      <c r="EE162" s="178">
        <v>2</v>
      </c>
      <c r="EF162" s="178">
        <v>2</v>
      </c>
      <c r="EG162" s="178">
        <v>2</v>
      </c>
      <c r="EH162" s="178">
        <v>2</v>
      </c>
      <c r="EI162" s="178">
        <v>2</v>
      </c>
      <c r="EJ162" s="178">
        <v>2</v>
      </c>
      <c r="EK162" s="178">
        <v>2</v>
      </c>
      <c r="EL162" s="178">
        <v>2</v>
      </c>
      <c r="EM162" s="178">
        <v>2</v>
      </c>
      <c r="EN162" s="178">
        <v>2</v>
      </c>
      <c r="EO162" s="178">
        <v>2</v>
      </c>
      <c r="EP162" s="178">
        <v>2</v>
      </c>
      <c r="EQ162" s="178">
        <v>2</v>
      </c>
      <c r="ER162" s="178">
        <v>2</v>
      </c>
      <c r="ES162" s="178">
        <v>2</v>
      </c>
      <c r="ET162" s="178">
        <v>2</v>
      </c>
      <c r="EU162" s="178">
        <v>2</v>
      </c>
      <c r="EV162" s="179">
        <f>COUNTIF(DM162:EU162,"2")</f>
        <v>31</v>
      </c>
      <c r="EW162" s="180">
        <f>EV162/(EV162+EX162+EZ162+FB162)</f>
        <v>1</v>
      </c>
      <c r="EX162" s="179">
        <f>COUNTIF(DM162:EU162,"1")</f>
        <v>0</v>
      </c>
      <c r="EY162" s="180">
        <f>EX162/(EV162+EX162+EZ162+FB162)</f>
        <v>0</v>
      </c>
      <c r="EZ162" s="179">
        <f>COUNTIF(DM162:EU162,"0")</f>
        <v>0</v>
      </c>
      <c r="FA162" s="180">
        <f>EZ162/(EV162+EX162+EZ162+FB162)</f>
        <v>0</v>
      </c>
      <c r="FB162" s="179">
        <f>COUNTIF(DM162:EU162,"KĐG")</f>
        <v>0</v>
      </c>
      <c r="FC162" s="180">
        <f>FB162/(EV162+EX162+EZ162+FB162)</f>
        <v>0</v>
      </c>
      <c r="FD162" s="181">
        <f>(((EV162*2)+(EX162*1)+(EZ162*0)))/(EV162+EX162+EZ162)</f>
        <v>2</v>
      </c>
      <c r="FE162" s="184" t="str">
        <f>IF(FC162&gt;=50%,"KĐG",IF(FD162&gt;=1.6,"Đạt mục tiêu",IF(FD162&gt;=1,"Cần cố gắng","Chưa đạt")))</f>
        <v>Đạt mục tiêu</v>
      </c>
      <c r="FF162" s="70"/>
      <c r="FG162" s="70"/>
      <c r="FH162" s="70"/>
      <c r="FI162" s="70"/>
      <c r="FJ162" s="70"/>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70"/>
      <c r="HA162" s="70"/>
      <c r="HB162" s="70"/>
      <c r="HC162" s="70"/>
      <c r="HD162" s="70"/>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c r="IN162" s="56"/>
      <c r="IO162" s="56"/>
      <c r="IP162" s="56"/>
      <c r="IQ162" s="56"/>
      <c r="IR162" s="56"/>
      <c r="IS162" s="56"/>
      <c r="IT162" s="70"/>
      <c r="IU162" s="70"/>
      <c r="IV162" s="70"/>
      <c r="IW162" s="70"/>
      <c r="IX162" s="56"/>
      <c r="IY162" s="56"/>
      <c r="IZ162" s="56"/>
      <c r="JA162" s="56"/>
      <c r="JB162" s="56"/>
      <c r="JC162" s="56"/>
      <c r="JD162" s="56"/>
      <c r="JE162" s="56"/>
      <c r="JF162" s="56"/>
      <c r="JG162" s="56"/>
      <c r="JH162" s="56"/>
      <c r="JI162" s="56"/>
      <c r="JJ162" s="56"/>
      <c r="JK162" s="56"/>
      <c r="JL162" s="56"/>
      <c r="JM162" s="56"/>
      <c r="JN162" s="56"/>
      <c r="JO162" s="56"/>
      <c r="JP162" s="56"/>
      <c r="JQ162" s="56"/>
      <c r="JR162" s="56"/>
      <c r="JS162" s="56"/>
      <c r="JT162" s="56"/>
      <c r="JU162" s="56"/>
      <c r="JV162" s="56"/>
      <c r="JW162" s="56"/>
      <c r="JX162" s="56"/>
      <c r="JY162" s="56"/>
      <c r="JZ162" s="56"/>
      <c r="KA162" s="56"/>
      <c r="KB162" s="56"/>
      <c r="KC162" s="56"/>
      <c r="KD162" s="56"/>
      <c r="KE162" s="56"/>
      <c r="KF162" s="56"/>
      <c r="KG162" s="56"/>
      <c r="KH162" s="56"/>
      <c r="KI162" s="56"/>
      <c r="KJ162" s="56"/>
      <c r="KK162" s="56"/>
      <c r="KL162" s="56"/>
      <c r="KM162" s="56"/>
      <c r="KN162" s="56"/>
      <c r="KO162" s="56"/>
      <c r="KP162" s="56"/>
      <c r="KQ162" s="56"/>
      <c r="KR162" s="56"/>
      <c r="KS162" s="56"/>
      <c r="KT162" s="56"/>
      <c r="KU162" s="56"/>
      <c r="KV162" s="56"/>
      <c r="KW162" s="56"/>
      <c r="KX162" s="56"/>
      <c r="KY162" s="56"/>
      <c r="KZ162" s="56"/>
      <c r="LA162" s="56"/>
      <c r="LB162" s="56"/>
      <c r="LC162" s="56"/>
      <c r="LD162" s="56"/>
      <c r="LE162" s="56"/>
      <c r="LF162" s="56"/>
      <c r="LG162" s="56"/>
      <c r="LH162" s="56"/>
      <c r="LI162" s="56"/>
      <c r="LJ162" s="56"/>
      <c r="LK162" s="56"/>
      <c r="LL162" s="56"/>
      <c r="LM162" s="56"/>
      <c r="LN162" s="56"/>
      <c r="LO162" s="56"/>
      <c r="LP162" s="56"/>
      <c r="LQ162" s="56"/>
      <c r="LR162" s="56"/>
      <c r="LS162" s="56"/>
      <c r="LT162" s="56"/>
      <c r="LU162" s="56"/>
      <c r="LV162" s="56"/>
      <c r="LW162" s="56"/>
      <c r="LX162" s="56"/>
      <c r="LY162" s="56"/>
      <c r="LZ162" s="56"/>
      <c r="MA162" s="56"/>
      <c r="MB162" s="56"/>
      <c r="MC162" s="56"/>
      <c r="MD162" s="56"/>
      <c r="ME162" s="56"/>
      <c r="MF162" s="56"/>
      <c r="MG162" s="56"/>
      <c r="MH162" s="56"/>
      <c r="MI162" s="56"/>
      <c r="MJ162" s="56"/>
      <c r="MK162" s="56"/>
      <c r="ML162" s="56"/>
      <c r="MM162" s="56"/>
      <c r="MN162" s="56"/>
      <c r="MO162" s="56"/>
      <c r="MP162" s="56"/>
      <c r="MQ162" s="56"/>
      <c r="MR162" s="56"/>
      <c r="MS162" s="56"/>
      <c r="MT162" s="56"/>
      <c r="MU162" s="56"/>
      <c r="MV162" s="56"/>
      <c r="MW162" s="56"/>
      <c r="MX162" s="56"/>
      <c r="MY162" s="56"/>
      <c r="MZ162" s="56"/>
      <c r="NA162" s="56"/>
      <c r="NB162" s="56"/>
      <c r="NC162" s="56"/>
      <c r="ND162" s="56"/>
      <c r="NE162" s="56"/>
      <c r="NF162" s="56"/>
      <c r="NG162" s="56"/>
      <c r="NH162" s="56"/>
      <c r="NI162" s="56"/>
      <c r="NJ162" s="56"/>
      <c r="NK162" s="56"/>
      <c r="NL162" s="56"/>
      <c r="NM162" s="56"/>
      <c r="NN162" s="56"/>
      <c r="NO162" s="56"/>
      <c r="NP162" s="56"/>
      <c r="NQ162" s="56"/>
      <c r="NR162" s="56"/>
      <c r="NS162" s="56"/>
      <c r="NT162" s="56"/>
      <c r="NU162" s="56"/>
      <c r="NV162" s="56"/>
      <c r="NW162" s="56"/>
      <c r="NX162" s="56"/>
      <c r="NY162" s="56"/>
      <c r="NZ162" s="56"/>
      <c r="OA162" s="56"/>
      <c r="OB162" s="56"/>
      <c r="OC162" s="56"/>
      <c r="OD162" s="56"/>
      <c r="OE162" s="56"/>
      <c r="OF162" s="56"/>
      <c r="OG162" s="56"/>
      <c r="OH162" s="56"/>
      <c r="OI162" s="56"/>
      <c r="OJ162" s="56"/>
      <c r="OK162" s="56"/>
      <c r="OL162" s="56"/>
      <c r="OM162" s="56"/>
      <c r="ON162" s="56"/>
      <c r="OO162" s="56"/>
      <c r="OP162" s="56"/>
      <c r="OQ162" s="56"/>
      <c r="OR162" s="56"/>
      <c r="OS162" s="56"/>
      <c r="OT162" s="56"/>
      <c r="OU162" s="56"/>
      <c r="OV162" s="56"/>
      <c r="OW162" s="56"/>
      <c r="OX162" s="56"/>
      <c r="OY162" s="56"/>
      <c r="OZ162" s="56"/>
      <c r="PA162" s="56"/>
    </row>
    <row r="163" spans="1:417" s="116" customFormat="1" ht="47.25" hidden="1" customHeight="1">
      <c r="A163" s="56"/>
      <c r="B163" s="56">
        <v>172</v>
      </c>
      <c r="C163" s="56">
        <v>61</v>
      </c>
      <c r="D163" s="126" t="s">
        <v>162</v>
      </c>
      <c r="E163" s="122" t="s">
        <v>12</v>
      </c>
      <c r="F163" s="126" t="s">
        <v>163</v>
      </c>
      <c r="G163" s="123" t="s">
        <v>12</v>
      </c>
      <c r="H163" s="122"/>
      <c r="I163" s="126" t="s">
        <v>163</v>
      </c>
      <c r="J163" s="126" t="s">
        <v>1228</v>
      </c>
      <c r="K163" s="123"/>
      <c r="L163" s="183" t="s">
        <v>661</v>
      </c>
      <c r="M163" s="123" t="s">
        <v>501</v>
      </c>
      <c r="N163" s="51" t="s">
        <v>377</v>
      </c>
      <c r="O163" s="56" t="s">
        <v>350</v>
      </c>
      <c r="P163" s="310" t="s">
        <v>205</v>
      </c>
      <c r="Q163" s="310"/>
      <c r="R163" s="120"/>
      <c r="S163" s="120"/>
      <c r="T163" s="120"/>
      <c r="U163" s="120"/>
      <c r="V163" s="120"/>
      <c r="W163" s="120"/>
      <c r="X163" s="120"/>
      <c r="Y163" s="120"/>
      <c r="Z163" s="120"/>
      <c r="AA163" s="120" t="s">
        <v>205</v>
      </c>
      <c r="AB163" s="120"/>
      <c r="AC163" s="119">
        <f t="shared" si="209"/>
        <v>1</v>
      </c>
      <c r="AD163" s="229"/>
      <c r="AE163" s="229"/>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70"/>
      <c r="BU163" s="70"/>
      <c r="BV163" s="72"/>
      <c r="BW163" s="72"/>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179"/>
      <c r="DD163" s="180"/>
      <c r="DE163" s="179"/>
      <c r="DF163" s="180"/>
      <c r="DG163" s="179"/>
      <c r="DH163" s="180"/>
      <c r="DI163" s="179"/>
      <c r="DJ163" s="180" t="e">
        <f>DI163/(DC163+DE163+DG163+DI163)</f>
        <v>#DIV/0!</v>
      </c>
      <c r="DK163" s="181" t="e">
        <f>(((DC163*2)+(DE163*1)+(DG163*0)))/(DC163+DE163+DG163)</f>
        <v>#DIV/0!</v>
      </c>
      <c r="DL163" s="184" t="e">
        <f>IF(DJ163&gt;=50%,"KĐG",IF(DK163&gt;=1.6,"Đạt mục tiêu",IF(DK163&gt;=1,"Cần cố gắng","Chưa đạt")))</f>
        <v>#DIV/0!</v>
      </c>
      <c r="DM163" s="70"/>
      <c r="DN163" s="70"/>
      <c r="DO163" s="70"/>
      <c r="DP163" s="70"/>
      <c r="DQ163" s="178">
        <v>2</v>
      </c>
      <c r="DR163" s="178">
        <v>2</v>
      </c>
      <c r="DS163" s="178">
        <v>2</v>
      </c>
      <c r="DT163" s="178">
        <v>2</v>
      </c>
      <c r="DU163" s="178">
        <v>2</v>
      </c>
      <c r="DV163" s="178">
        <v>2</v>
      </c>
      <c r="DW163" s="178">
        <v>2</v>
      </c>
      <c r="DX163" s="178">
        <v>2</v>
      </c>
      <c r="DY163" s="178">
        <v>2</v>
      </c>
      <c r="DZ163" s="178">
        <v>2</v>
      </c>
      <c r="EA163" s="178">
        <v>2</v>
      </c>
      <c r="EB163" s="178">
        <v>2</v>
      </c>
      <c r="EC163" s="178">
        <v>2</v>
      </c>
      <c r="ED163" s="178">
        <v>2</v>
      </c>
      <c r="EE163" s="178">
        <v>2</v>
      </c>
      <c r="EF163" s="178">
        <v>2</v>
      </c>
      <c r="EG163" s="178">
        <v>2</v>
      </c>
      <c r="EH163" s="178">
        <v>2</v>
      </c>
      <c r="EI163" s="178">
        <v>2</v>
      </c>
      <c r="EJ163" s="178">
        <v>2</v>
      </c>
      <c r="EK163" s="178">
        <v>2</v>
      </c>
      <c r="EL163" s="178">
        <v>2</v>
      </c>
      <c r="EM163" s="178">
        <v>2</v>
      </c>
      <c r="EN163" s="178">
        <v>2</v>
      </c>
      <c r="EO163" s="178">
        <v>2</v>
      </c>
      <c r="EP163" s="178">
        <v>2</v>
      </c>
      <c r="EQ163" s="178">
        <v>2</v>
      </c>
      <c r="ER163" s="178">
        <v>2</v>
      </c>
      <c r="ES163" s="178">
        <v>2</v>
      </c>
      <c r="ET163" s="178">
        <v>2</v>
      </c>
      <c r="EU163" s="178">
        <v>2</v>
      </c>
      <c r="EV163" s="179">
        <v>23</v>
      </c>
      <c r="EW163" s="180">
        <v>0.85185185185185186</v>
      </c>
      <c r="EX163" s="179">
        <v>2</v>
      </c>
      <c r="EY163" s="180">
        <v>7.407407407407407E-2</v>
      </c>
      <c r="EZ163" s="179">
        <v>2</v>
      </c>
      <c r="FA163" s="180">
        <v>7.407407407407407E-2</v>
      </c>
      <c r="FB163" s="179">
        <v>0</v>
      </c>
      <c r="FC163" s="180">
        <v>0</v>
      </c>
      <c r="FD163" s="181">
        <v>1.7777777777777777</v>
      </c>
      <c r="FE163" s="184" t="s">
        <v>670</v>
      </c>
      <c r="FF163" s="70"/>
      <c r="FG163" s="70"/>
      <c r="FH163" s="70"/>
      <c r="FI163" s="70"/>
      <c r="FJ163" s="70"/>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70"/>
      <c r="HA163" s="70"/>
      <c r="HB163" s="70"/>
      <c r="HC163" s="70"/>
      <c r="HD163" s="70"/>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c r="IN163" s="56"/>
      <c r="IO163" s="56"/>
      <c r="IP163" s="56"/>
      <c r="IQ163" s="56"/>
      <c r="IR163" s="56"/>
      <c r="IS163" s="56"/>
      <c r="IT163" s="70"/>
      <c r="IU163" s="70"/>
      <c r="IV163" s="70"/>
      <c r="IW163" s="70"/>
      <c r="IX163" s="56"/>
      <c r="IY163" s="56"/>
      <c r="IZ163" s="56"/>
      <c r="JA163" s="56"/>
      <c r="JB163" s="56"/>
      <c r="JC163" s="56"/>
      <c r="JD163" s="56"/>
      <c r="JE163" s="56"/>
      <c r="JF163" s="56"/>
      <c r="JG163" s="56"/>
      <c r="JH163" s="56"/>
      <c r="JI163" s="56"/>
      <c r="JJ163" s="56"/>
      <c r="JK163" s="56"/>
      <c r="JL163" s="56"/>
      <c r="JM163" s="56"/>
      <c r="JN163" s="56"/>
      <c r="JO163" s="56"/>
      <c r="JP163" s="56"/>
      <c r="JQ163" s="56"/>
      <c r="JR163" s="56"/>
      <c r="JS163" s="56"/>
      <c r="JT163" s="56"/>
      <c r="JU163" s="56"/>
      <c r="JV163" s="56"/>
      <c r="JW163" s="56"/>
      <c r="JX163" s="56"/>
      <c r="JY163" s="56"/>
      <c r="JZ163" s="56"/>
      <c r="KA163" s="56"/>
      <c r="KB163" s="56"/>
      <c r="KC163" s="56"/>
      <c r="KD163" s="56"/>
      <c r="KE163" s="56"/>
      <c r="KF163" s="56"/>
      <c r="KG163" s="56"/>
      <c r="KH163" s="56"/>
      <c r="KI163" s="56"/>
      <c r="KJ163" s="56"/>
      <c r="KK163" s="56"/>
      <c r="KL163" s="56"/>
      <c r="KM163" s="56"/>
      <c r="KN163" s="56"/>
      <c r="KO163" s="56"/>
      <c r="KP163" s="56"/>
      <c r="KQ163" s="56"/>
      <c r="KR163" s="56"/>
      <c r="KS163" s="56"/>
      <c r="KT163" s="56"/>
      <c r="KU163" s="56"/>
      <c r="KV163" s="56"/>
      <c r="KW163" s="56"/>
      <c r="KX163" s="56"/>
      <c r="KY163" s="56"/>
      <c r="KZ163" s="56"/>
      <c r="LA163" s="56"/>
      <c r="LB163" s="56"/>
      <c r="LC163" s="56"/>
      <c r="LD163" s="56"/>
      <c r="LE163" s="56"/>
      <c r="LF163" s="56"/>
      <c r="LG163" s="56"/>
      <c r="LH163" s="56"/>
      <c r="LI163" s="56"/>
      <c r="LJ163" s="56"/>
      <c r="LK163" s="56"/>
      <c r="LL163" s="56"/>
      <c r="LM163" s="56"/>
      <c r="LN163" s="56"/>
      <c r="LO163" s="56"/>
      <c r="LP163" s="56"/>
      <c r="LQ163" s="56"/>
      <c r="LR163" s="56"/>
      <c r="LS163" s="56"/>
      <c r="LT163" s="56"/>
      <c r="LU163" s="56"/>
      <c r="LV163" s="56"/>
      <c r="LW163" s="56"/>
      <c r="LX163" s="56"/>
      <c r="LY163" s="56"/>
      <c r="LZ163" s="56"/>
      <c r="MA163" s="56"/>
      <c r="MB163" s="56"/>
      <c r="MC163" s="56"/>
      <c r="MD163" s="56"/>
      <c r="ME163" s="56"/>
      <c r="MF163" s="56"/>
      <c r="MG163" s="56"/>
      <c r="MH163" s="56"/>
      <c r="MI163" s="56"/>
      <c r="MJ163" s="56"/>
      <c r="MK163" s="56"/>
      <c r="ML163" s="56"/>
      <c r="MM163" s="56"/>
      <c r="MN163" s="56"/>
      <c r="MO163" s="56"/>
      <c r="MP163" s="56"/>
      <c r="MQ163" s="56"/>
      <c r="MR163" s="56"/>
      <c r="MS163" s="56"/>
      <c r="MT163" s="56"/>
      <c r="MU163" s="56"/>
      <c r="MV163" s="56"/>
      <c r="MW163" s="56"/>
      <c r="MX163" s="56"/>
      <c r="MY163" s="56"/>
      <c r="MZ163" s="56"/>
      <c r="NA163" s="56"/>
      <c r="NB163" s="56"/>
      <c r="NC163" s="56"/>
      <c r="ND163" s="56"/>
      <c r="NE163" s="56"/>
      <c r="NF163" s="56"/>
      <c r="NG163" s="56"/>
      <c r="NH163" s="56"/>
      <c r="NI163" s="56"/>
      <c r="NJ163" s="56"/>
      <c r="NK163" s="56"/>
      <c r="NL163" s="56"/>
      <c r="NM163" s="56"/>
      <c r="NN163" s="56"/>
      <c r="NO163" s="56"/>
      <c r="NP163" s="56"/>
      <c r="NQ163" s="56"/>
      <c r="NR163" s="56"/>
      <c r="NS163" s="56"/>
      <c r="NT163" s="56"/>
      <c r="NU163" s="56"/>
      <c r="NV163" s="56"/>
      <c r="NW163" s="56"/>
      <c r="NX163" s="56"/>
      <c r="NY163" s="56"/>
      <c r="NZ163" s="56"/>
      <c r="OA163" s="56"/>
      <c r="OB163" s="56"/>
      <c r="OC163" s="56"/>
      <c r="OD163" s="56"/>
      <c r="OE163" s="56"/>
      <c r="OF163" s="56"/>
      <c r="OG163" s="56"/>
      <c r="OH163" s="56"/>
      <c r="OI163" s="56"/>
      <c r="OJ163" s="56"/>
      <c r="OK163" s="56"/>
      <c r="OL163" s="56"/>
      <c r="OM163" s="56"/>
      <c r="ON163" s="56"/>
      <c r="OO163" s="56"/>
      <c r="OP163" s="56"/>
      <c r="OQ163" s="56"/>
      <c r="OR163" s="56"/>
      <c r="OS163" s="56"/>
      <c r="OT163" s="56"/>
      <c r="OU163" s="56"/>
      <c r="OV163" s="56"/>
      <c r="OW163" s="56"/>
      <c r="OX163" s="56"/>
      <c r="OY163" s="56"/>
      <c r="OZ163" s="56"/>
      <c r="PA163" s="56"/>
    </row>
    <row r="164" spans="1:417" s="116" customFormat="1" ht="55.5" hidden="1" customHeight="1">
      <c r="A164" s="56"/>
      <c r="B164" s="56">
        <v>177</v>
      </c>
      <c r="C164" s="56">
        <v>62</v>
      </c>
      <c r="D164" s="126" t="s">
        <v>168</v>
      </c>
      <c r="E164" s="122" t="s">
        <v>4</v>
      </c>
      <c r="F164" s="126" t="s">
        <v>169</v>
      </c>
      <c r="G164" s="123" t="s">
        <v>6</v>
      </c>
      <c r="H164" s="122"/>
      <c r="I164" s="126" t="s">
        <v>169</v>
      </c>
      <c r="J164" s="126" t="s">
        <v>1227</v>
      </c>
      <c r="K164" s="123"/>
      <c r="L164" s="183" t="s">
        <v>661</v>
      </c>
      <c r="M164" s="123" t="s">
        <v>501</v>
      </c>
      <c r="N164" s="51" t="s">
        <v>377</v>
      </c>
      <c r="O164" s="56" t="s">
        <v>350</v>
      </c>
      <c r="P164" s="310" t="s">
        <v>205</v>
      </c>
      <c r="Q164" s="310">
        <v>1</v>
      </c>
      <c r="R164" s="120"/>
      <c r="S164" s="120"/>
      <c r="T164" s="120"/>
      <c r="U164" s="120"/>
      <c r="V164" s="120"/>
      <c r="W164" s="120" t="s">
        <v>205</v>
      </c>
      <c r="X164" s="120"/>
      <c r="Y164" s="120"/>
      <c r="Z164" s="120"/>
      <c r="AA164" s="120"/>
      <c r="AB164" s="120"/>
      <c r="AC164" s="119">
        <f t="shared" si="209"/>
        <v>1</v>
      </c>
      <c r="AD164" s="229"/>
      <c r="AE164" s="229"/>
      <c r="AF164" s="178">
        <v>2</v>
      </c>
      <c r="AG164" s="178">
        <v>2</v>
      </c>
      <c r="AH164" s="178">
        <v>2</v>
      </c>
      <c r="AI164" s="178">
        <v>2</v>
      </c>
      <c r="AJ164" s="178">
        <v>2</v>
      </c>
      <c r="AK164" s="178">
        <v>1</v>
      </c>
      <c r="AL164" s="178">
        <v>2</v>
      </c>
      <c r="AM164" s="178">
        <v>2</v>
      </c>
      <c r="AN164" s="178">
        <v>2</v>
      </c>
      <c r="AO164" s="178">
        <v>2</v>
      </c>
      <c r="AP164" s="178">
        <v>2</v>
      </c>
      <c r="AQ164" s="178">
        <v>2</v>
      </c>
      <c r="AR164" s="178">
        <v>2</v>
      </c>
      <c r="AS164" s="178">
        <v>2</v>
      </c>
      <c r="AT164" s="178">
        <v>2</v>
      </c>
      <c r="AU164" s="178">
        <v>2</v>
      </c>
      <c r="AV164" s="178">
        <v>2</v>
      </c>
      <c r="AW164" s="178">
        <v>2</v>
      </c>
      <c r="AX164" s="178">
        <v>2</v>
      </c>
      <c r="AY164" s="178">
        <v>1</v>
      </c>
      <c r="AZ164" s="178">
        <v>2</v>
      </c>
      <c r="BA164" s="178">
        <v>2</v>
      </c>
      <c r="BB164" s="178">
        <v>2</v>
      </c>
      <c r="BC164" s="178">
        <v>2</v>
      </c>
      <c r="BD164" s="178">
        <v>2</v>
      </c>
      <c r="BE164" s="178">
        <v>2</v>
      </c>
      <c r="BF164" s="178">
        <v>2</v>
      </c>
      <c r="BG164" s="178">
        <v>1</v>
      </c>
      <c r="BH164" s="178">
        <v>2</v>
      </c>
      <c r="BI164" s="178">
        <v>2</v>
      </c>
      <c r="BJ164" s="179">
        <f>COUNTIF(AF164:BI164,"2")</f>
        <v>27</v>
      </c>
      <c r="BK164" s="180">
        <f>BJ164/(BJ164+BL164+BN164+BP164)</f>
        <v>0.9</v>
      </c>
      <c r="BL164" s="179">
        <f>COUNTIF(AF164:BI164,"1")</f>
        <v>3</v>
      </c>
      <c r="BM164" s="180">
        <f>BL164/(BJ164+BL164+BN164+BP164)</f>
        <v>0.1</v>
      </c>
      <c r="BN164" s="179">
        <f>COUNTIF(AF164:BI164,"0")</f>
        <v>0</v>
      </c>
      <c r="BO164" s="180">
        <f>BN164/(BJ164+BL164+BN164+BP164)</f>
        <v>0</v>
      </c>
      <c r="BP164" s="179">
        <f>COUNTIF(Q164:BI164,"KĐG")</f>
        <v>0</v>
      </c>
      <c r="BQ164" s="180">
        <f>BP164/(BJ164+BL164+BN164+BP164)</f>
        <v>0</v>
      </c>
      <c r="BR164" s="181">
        <f>(((BJ164*2)+(BL164*1)+(BN164*0)))/(BJ164+BL164+BN164)</f>
        <v>1.9</v>
      </c>
      <c r="BS164" s="182" t="str">
        <f>IF(BQ164&gt;=50%,"KĐG",IF(BR164&gt;=1.6,"Đạt mục tiêu",IF(BR164&gt;=1,"Cần cố gắng","Chưa đạt")))</f>
        <v>Đạt mục tiêu</v>
      </c>
      <c r="BT164" s="70"/>
      <c r="BU164" s="70"/>
      <c r="BV164" s="70">
        <v>2</v>
      </c>
      <c r="BW164" s="70">
        <v>2</v>
      </c>
      <c r="BX164" s="56">
        <v>2</v>
      </c>
      <c r="BY164" s="56">
        <v>2</v>
      </c>
      <c r="BZ164" s="56">
        <v>2</v>
      </c>
      <c r="CA164" s="56">
        <v>1</v>
      </c>
      <c r="CB164" s="56">
        <v>2</v>
      </c>
      <c r="CC164" s="56">
        <v>2</v>
      </c>
      <c r="CD164" s="56">
        <v>2</v>
      </c>
      <c r="CE164" s="56">
        <v>2</v>
      </c>
      <c r="CF164" s="56">
        <v>2</v>
      </c>
      <c r="CG164" s="56">
        <v>2</v>
      </c>
      <c r="CH164" s="56">
        <v>2</v>
      </c>
      <c r="CI164" s="56">
        <v>2</v>
      </c>
      <c r="CJ164" s="56">
        <v>2</v>
      </c>
      <c r="CK164" s="56">
        <v>2</v>
      </c>
      <c r="CL164" s="56">
        <v>2</v>
      </c>
      <c r="CM164" s="56">
        <v>2</v>
      </c>
      <c r="CN164" s="56">
        <v>2</v>
      </c>
      <c r="CO164" s="56">
        <v>1</v>
      </c>
      <c r="CP164" s="56">
        <v>2</v>
      </c>
      <c r="CQ164" s="56">
        <v>2</v>
      </c>
      <c r="CR164" s="56">
        <v>2</v>
      </c>
      <c r="CS164" s="56">
        <v>2</v>
      </c>
      <c r="CT164" s="56">
        <v>2</v>
      </c>
      <c r="CU164" s="56">
        <v>2</v>
      </c>
      <c r="CV164" s="56">
        <v>2</v>
      </c>
      <c r="CW164" s="56">
        <v>1</v>
      </c>
      <c r="CX164" s="56">
        <v>2</v>
      </c>
      <c r="CY164" s="56">
        <v>2</v>
      </c>
      <c r="CZ164" s="56">
        <f>COUNTIF(BV164:CY164,"2")</f>
        <v>27</v>
      </c>
      <c r="DA164" s="56">
        <f>CZ164/(CZ164+DB164+DD164+DF164)</f>
        <v>0.9</v>
      </c>
      <c r="DB164" s="56">
        <f>COUNTIF(BV164:CY164,"1")</f>
        <v>3</v>
      </c>
      <c r="DC164" s="56">
        <f>DB164/(CZ164+DB164+DD164+DF164)</f>
        <v>0.1</v>
      </c>
      <c r="DD164" s="56">
        <f>COUNTIF(BV164:CY164,"0")</f>
        <v>0</v>
      </c>
      <c r="DE164" s="56">
        <f>DD164/(CZ164+DB164+DD164+DF164)</f>
        <v>0</v>
      </c>
      <c r="DF164" s="56">
        <f>COUNTIF(BH164:CY164,"KĐG")</f>
        <v>0</v>
      </c>
      <c r="DG164" s="56">
        <f>DF164/(CZ164+DB164+DD164+DF164)</f>
        <v>0</v>
      </c>
      <c r="DH164" s="56">
        <f>(((CZ164*2)+(DB164*1)+(DD164*0)))/(CZ164+DB164+DD164)</f>
        <v>1.9</v>
      </c>
      <c r="DI164" s="56" t="str">
        <f>IF(DG164&gt;=50%,"KĐG",IF(DH164&gt;=1.6,"Đạt mục tiêu",IF(DH164&gt;=1,"Cần cố gắng","Chưa đạt")))</f>
        <v>Đạt mục tiêu</v>
      </c>
      <c r="DJ164" s="56"/>
      <c r="DK164" s="56"/>
      <c r="DL164" s="56"/>
      <c r="DM164" s="70"/>
      <c r="DN164" s="70"/>
      <c r="DO164" s="70"/>
      <c r="DP164" s="70"/>
      <c r="DQ164" s="178">
        <v>2</v>
      </c>
      <c r="DR164" s="178">
        <v>2</v>
      </c>
      <c r="DS164" s="178">
        <v>2</v>
      </c>
      <c r="DT164" s="178">
        <v>2</v>
      </c>
      <c r="DU164" s="178">
        <v>2</v>
      </c>
      <c r="DV164" s="178">
        <v>2</v>
      </c>
      <c r="DW164" s="178">
        <v>2</v>
      </c>
      <c r="DX164" s="178">
        <v>1</v>
      </c>
      <c r="DY164" s="178">
        <v>2</v>
      </c>
      <c r="DZ164" s="178">
        <v>2</v>
      </c>
      <c r="EA164" s="178">
        <v>2</v>
      </c>
      <c r="EB164" s="178">
        <v>2</v>
      </c>
      <c r="EC164" s="178">
        <v>1</v>
      </c>
      <c r="ED164" s="178">
        <v>2</v>
      </c>
      <c r="EE164" s="178">
        <v>2</v>
      </c>
      <c r="EF164" s="178">
        <v>2</v>
      </c>
      <c r="EG164" s="178">
        <v>2</v>
      </c>
      <c r="EH164" s="178">
        <v>2</v>
      </c>
      <c r="EI164" s="178">
        <v>2</v>
      </c>
      <c r="EJ164" s="178">
        <v>2</v>
      </c>
      <c r="EK164" s="178">
        <v>1</v>
      </c>
      <c r="EL164" s="178"/>
      <c r="EM164" s="178"/>
      <c r="EN164" s="178"/>
      <c r="EO164" s="178"/>
      <c r="EP164" s="178"/>
      <c r="EQ164" s="178">
        <v>2</v>
      </c>
      <c r="ER164" s="178">
        <v>2</v>
      </c>
      <c r="ES164" s="178">
        <v>2</v>
      </c>
      <c r="ET164" s="178"/>
      <c r="EU164" s="178">
        <v>2</v>
      </c>
      <c r="EV164" s="179">
        <f>COUNTIF(DM164:EU164,"2")</f>
        <v>22</v>
      </c>
      <c r="EW164" s="180">
        <f>EV164/(EV164+EX164+EZ164+FB164)</f>
        <v>0.88</v>
      </c>
      <c r="EX164" s="179">
        <f>COUNTIF(DM164:EU164,"1")</f>
        <v>3</v>
      </c>
      <c r="EY164" s="180">
        <f>EX164/(EV164+EX164+EZ164+FB164)</f>
        <v>0.12</v>
      </c>
      <c r="EZ164" s="179">
        <f>COUNTIF(DM164:EU164,"0")</f>
        <v>0</v>
      </c>
      <c r="FA164" s="180">
        <f>EZ164/(EV164+EX164+EZ164+FB164)</f>
        <v>0</v>
      </c>
      <c r="FB164" s="179">
        <f>COUNTIF(DM164:EU164,"KĐG")</f>
        <v>0</v>
      </c>
      <c r="FC164" s="180">
        <f>FB164/(EV164+EX164+EZ164+FB164)</f>
        <v>0</v>
      </c>
      <c r="FD164" s="181">
        <f>(((EV164*2)+(EX164*1)+(EZ164*0)))/(EV164+EX164+EZ164)</f>
        <v>1.88</v>
      </c>
      <c r="FE164" s="184" t="str">
        <f>IF(FC164&gt;=50%,"KĐG",IF(FD164&gt;=1.6,"Đạt mục tiêu",IF(FD164&gt;=1,"Cần cố gắng","Chưa đạt")))</f>
        <v>Đạt mục tiêu</v>
      </c>
      <c r="FF164" s="70"/>
      <c r="FG164" s="70"/>
      <c r="FH164" s="70"/>
      <c r="FI164" s="70"/>
      <c r="FJ164" s="70"/>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70"/>
      <c r="HA164" s="70"/>
      <c r="HB164" s="70"/>
      <c r="HC164" s="70"/>
      <c r="HD164" s="70"/>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c r="IN164" s="56"/>
      <c r="IO164" s="56"/>
      <c r="IP164" s="56"/>
      <c r="IQ164" s="56"/>
      <c r="IR164" s="56"/>
      <c r="IS164" s="56"/>
      <c r="IT164" s="70"/>
      <c r="IU164" s="70"/>
      <c r="IV164" s="70"/>
      <c r="IW164" s="70"/>
      <c r="IX164" s="56"/>
      <c r="IY164" s="56"/>
      <c r="IZ164" s="56"/>
      <c r="JA164" s="56"/>
      <c r="JB164" s="56"/>
      <c r="JC164" s="56"/>
      <c r="JD164" s="56"/>
      <c r="JE164" s="56"/>
      <c r="JF164" s="56"/>
      <c r="JG164" s="56"/>
      <c r="JH164" s="56"/>
      <c r="JI164" s="56"/>
      <c r="JJ164" s="56"/>
      <c r="JK164" s="56"/>
      <c r="JL164" s="56"/>
      <c r="JM164" s="56"/>
      <c r="JN164" s="56"/>
      <c r="JO164" s="56"/>
      <c r="JP164" s="56"/>
      <c r="JQ164" s="56"/>
      <c r="JR164" s="56"/>
      <c r="JS164" s="56"/>
      <c r="JT164" s="56"/>
      <c r="JU164" s="56"/>
      <c r="JV164" s="56"/>
      <c r="JW164" s="56"/>
      <c r="JX164" s="56"/>
      <c r="JY164" s="56"/>
      <c r="JZ164" s="56"/>
      <c r="KA164" s="56"/>
      <c r="KB164" s="56"/>
      <c r="KC164" s="56"/>
      <c r="KD164" s="56"/>
      <c r="KE164" s="56"/>
      <c r="KF164" s="56"/>
      <c r="KG164" s="56"/>
      <c r="KH164" s="56"/>
      <c r="KI164" s="56"/>
      <c r="KJ164" s="56"/>
      <c r="KK164" s="56"/>
      <c r="KL164" s="56"/>
      <c r="KM164" s="56"/>
      <c r="KN164" s="56"/>
      <c r="KO164" s="56"/>
      <c r="KP164" s="56"/>
      <c r="KQ164" s="56"/>
      <c r="KR164" s="56"/>
      <c r="KS164" s="56"/>
      <c r="KT164" s="56"/>
      <c r="KU164" s="56"/>
      <c r="KV164" s="56"/>
      <c r="KW164" s="56"/>
      <c r="KX164" s="56"/>
      <c r="KY164" s="56"/>
      <c r="KZ164" s="56"/>
      <c r="LA164" s="56"/>
      <c r="LB164" s="56"/>
      <c r="LC164" s="56"/>
      <c r="LD164" s="56"/>
      <c r="LE164" s="56"/>
      <c r="LF164" s="56"/>
      <c r="LG164" s="56"/>
      <c r="LH164" s="56"/>
      <c r="LI164" s="56"/>
      <c r="LJ164" s="56"/>
      <c r="LK164" s="56"/>
      <c r="LL164" s="56"/>
      <c r="LM164" s="56"/>
      <c r="LN164" s="56"/>
      <c r="LO164" s="56"/>
      <c r="LP164" s="56"/>
      <c r="LQ164" s="56"/>
      <c r="LR164" s="56"/>
      <c r="LS164" s="56"/>
      <c r="LT164" s="56"/>
      <c r="LU164" s="56"/>
      <c r="LV164" s="56"/>
      <c r="LW164" s="56"/>
      <c r="LX164" s="56"/>
      <c r="LY164" s="56"/>
      <c r="LZ164" s="56"/>
      <c r="MA164" s="56"/>
      <c r="MB164" s="56"/>
      <c r="MC164" s="56"/>
      <c r="MD164" s="56"/>
      <c r="ME164" s="56"/>
      <c r="MF164" s="56"/>
      <c r="MG164" s="56"/>
      <c r="MH164" s="56"/>
      <c r="MI164" s="56"/>
      <c r="MJ164" s="56"/>
      <c r="MK164" s="56"/>
      <c r="ML164" s="56"/>
      <c r="MM164" s="56"/>
      <c r="MN164" s="56"/>
      <c r="MO164" s="56"/>
      <c r="MP164" s="56"/>
      <c r="MQ164" s="56"/>
      <c r="MR164" s="56"/>
      <c r="MS164" s="56"/>
      <c r="MT164" s="56"/>
      <c r="MU164" s="56"/>
      <c r="MV164" s="56"/>
      <c r="MW164" s="56"/>
      <c r="MX164" s="56"/>
      <c r="MY164" s="56"/>
      <c r="MZ164" s="56"/>
      <c r="NA164" s="56"/>
      <c r="NB164" s="56"/>
      <c r="NC164" s="56"/>
      <c r="ND164" s="56"/>
      <c r="NE164" s="56"/>
      <c r="NF164" s="56"/>
      <c r="NG164" s="56"/>
      <c r="NH164" s="56"/>
      <c r="NI164" s="56"/>
      <c r="NJ164" s="56"/>
      <c r="NK164" s="56"/>
      <c r="NL164" s="56"/>
      <c r="NM164" s="56"/>
      <c r="NN164" s="56"/>
      <c r="NO164" s="56"/>
      <c r="NP164" s="56"/>
      <c r="NQ164" s="56"/>
      <c r="NR164" s="56"/>
      <c r="NS164" s="56"/>
      <c r="NT164" s="56"/>
      <c r="NU164" s="56"/>
      <c r="NV164" s="56"/>
      <c r="NW164" s="56"/>
      <c r="NX164" s="56"/>
      <c r="NY164" s="56"/>
      <c r="NZ164" s="56"/>
      <c r="OA164" s="56"/>
      <c r="OB164" s="56"/>
      <c r="OC164" s="56"/>
      <c r="OD164" s="56"/>
      <c r="OE164" s="56"/>
      <c r="OF164" s="56"/>
      <c r="OG164" s="56"/>
      <c r="OH164" s="56"/>
      <c r="OI164" s="56"/>
      <c r="OJ164" s="56"/>
      <c r="OK164" s="56"/>
      <c r="OL164" s="56"/>
      <c r="OM164" s="56"/>
      <c r="ON164" s="56"/>
      <c r="OO164" s="56"/>
      <c r="OP164" s="56"/>
      <c r="OQ164" s="56"/>
      <c r="OR164" s="56"/>
      <c r="OS164" s="56"/>
      <c r="OT164" s="56"/>
      <c r="OU164" s="56"/>
      <c r="OV164" s="56"/>
      <c r="OW164" s="56"/>
      <c r="OX164" s="56"/>
      <c r="OY164" s="56"/>
      <c r="OZ164" s="56"/>
      <c r="PA164" s="56"/>
    </row>
    <row r="165" spans="1:417" s="116" customFormat="1" ht="47.25" hidden="1" customHeight="1">
      <c r="A165" s="56"/>
      <c r="B165" s="56">
        <v>178</v>
      </c>
      <c r="C165" s="56">
        <v>63</v>
      </c>
      <c r="D165" s="126" t="s">
        <v>166</v>
      </c>
      <c r="E165" s="122" t="s">
        <v>4</v>
      </c>
      <c r="F165" s="126" t="s">
        <v>167</v>
      </c>
      <c r="G165" s="123" t="s">
        <v>6</v>
      </c>
      <c r="H165" s="122"/>
      <c r="I165" s="126" t="s">
        <v>167</v>
      </c>
      <c r="J165" s="126" t="s">
        <v>881</v>
      </c>
      <c r="K165" s="123"/>
      <c r="L165" s="183" t="s">
        <v>661</v>
      </c>
      <c r="M165" s="123" t="s">
        <v>501</v>
      </c>
      <c r="N165" s="51" t="s">
        <v>377</v>
      </c>
      <c r="O165" s="56" t="s">
        <v>350</v>
      </c>
      <c r="P165" s="56" t="s">
        <v>205</v>
      </c>
      <c r="Q165" s="56">
        <v>1</v>
      </c>
      <c r="R165" s="120"/>
      <c r="S165" s="120"/>
      <c r="T165" s="120"/>
      <c r="U165" s="120"/>
      <c r="V165" s="120"/>
      <c r="W165" s="120"/>
      <c r="X165" s="120"/>
      <c r="Y165" s="120"/>
      <c r="Z165" s="120"/>
      <c r="AA165" s="120"/>
      <c r="AB165" s="120" t="s">
        <v>205</v>
      </c>
      <c r="AC165" s="119">
        <f t="shared" si="209"/>
        <v>1</v>
      </c>
      <c r="AD165" s="229"/>
      <c r="AE165" s="229"/>
      <c r="AF165" s="178">
        <v>2</v>
      </c>
      <c r="AG165" s="178">
        <v>2</v>
      </c>
      <c r="AH165" s="178">
        <v>1</v>
      </c>
      <c r="AI165" s="178">
        <v>2</v>
      </c>
      <c r="AJ165" s="178">
        <v>2</v>
      </c>
      <c r="AK165" s="178">
        <v>2</v>
      </c>
      <c r="AL165" s="178">
        <v>2</v>
      </c>
      <c r="AM165" s="178">
        <v>2</v>
      </c>
      <c r="AN165" s="178">
        <v>2</v>
      </c>
      <c r="AO165" s="178">
        <v>2</v>
      </c>
      <c r="AP165" s="178">
        <v>2</v>
      </c>
      <c r="AQ165" s="178">
        <v>2</v>
      </c>
      <c r="AR165" s="178">
        <v>1</v>
      </c>
      <c r="AS165" s="178">
        <v>2</v>
      </c>
      <c r="AT165" s="178">
        <v>2</v>
      </c>
      <c r="AU165" s="178">
        <v>2</v>
      </c>
      <c r="AV165" s="178">
        <v>2</v>
      </c>
      <c r="AW165" s="178">
        <v>2</v>
      </c>
      <c r="AX165" s="178">
        <v>2</v>
      </c>
      <c r="AY165" s="178">
        <v>2</v>
      </c>
      <c r="AZ165" s="178">
        <v>2</v>
      </c>
      <c r="BA165" s="178">
        <v>2</v>
      </c>
      <c r="BB165" s="178">
        <v>2</v>
      </c>
      <c r="BC165" s="178">
        <v>2</v>
      </c>
      <c r="BD165" s="178">
        <v>2</v>
      </c>
      <c r="BE165" s="178">
        <v>2</v>
      </c>
      <c r="BF165" s="178">
        <v>2</v>
      </c>
      <c r="BG165" s="178">
        <v>2</v>
      </c>
      <c r="BH165" s="178">
        <v>1</v>
      </c>
      <c r="BI165" s="178">
        <v>2</v>
      </c>
      <c r="BJ165" s="179">
        <f>COUNTIF(AF165:BI165,"2")</f>
        <v>27</v>
      </c>
      <c r="BK165" s="180">
        <f>BJ165/(BJ165+BL165+BN165+BP165)</f>
        <v>0.9</v>
      </c>
      <c r="BL165" s="179">
        <f>COUNTIF(AF165:BI165,"1")</f>
        <v>3</v>
      </c>
      <c r="BM165" s="180">
        <f>BL165/(BJ165+BL165+BN165+BP165)</f>
        <v>0.1</v>
      </c>
      <c r="BN165" s="179">
        <f>COUNTIF(AF165:BI165,"0")</f>
        <v>0</v>
      </c>
      <c r="BO165" s="180">
        <f>BN165/(BJ165+BL165+BN165+BP165)</f>
        <v>0</v>
      </c>
      <c r="BP165" s="179">
        <f>COUNTIF(Q165:BI165,"KĐG")</f>
        <v>0</v>
      </c>
      <c r="BQ165" s="180">
        <f>BP165/(BJ165+BL165+BN165+BP165)</f>
        <v>0</v>
      </c>
      <c r="BR165" s="181">
        <f>(((BJ165*2)+(BL165*1)+(BN165*0)))/(BJ165+BL165+BN165)</f>
        <v>1.9</v>
      </c>
      <c r="BS165" s="182" t="str">
        <f>IF(BQ165&gt;=50%,"KĐG",IF(BR165&gt;=1.6,"Đạt mục tiêu",IF(BR165&gt;=1,"Cần cố gắng","Chưa đạt")))</f>
        <v>Đạt mục tiêu</v>
      </c>
      <c r="BT165" s="70"/>
      <c r="BU165" s="70"/>
      <c r="BV165" s="70">
        <v>2</v>
      </c>
      <c r="BW165" s="70">
        <v>2</v>
      </c>
      <c r="BX165" s="56">
        <v>1</v>
      </c>
      <c r="BY165" s="56">
        <v>2</v>
      </c>
      <c r="BZ165" s="56">
        <v>2</v>
      </c>
      <c r="CA165" s="56">
        <v>2</v>
      </c>
      <c r="CB165" s="56">
        <v>2</v>
      </c>
      <c r="CC165" s="56">
        <v>2</v>
      </c>
      <c r="CD165" s="56">
        <v>2</v>
      </c>
      <c r="CE165" s="56">
        <v>2</v>
      </c>
      <c r="CF165" s="56">
        <v>2</v>
      </c>
      <c r="CG165" s="56">
        <v>2</v>
      </c>
      <c r="CH165" s="56">
        <v>1</v>
      </c>
      <c r="CI165" s="56">
        <v>2</v>
      </c>
      <c r="CJ165" s="56">
        <v>2</v>
      </c>
      <c r="CK165" s="56">
        <v>2</v>
      </c>
      <c r="CL165" s="56">
        <v>2</v>
      </c>
      <c r="CM165" s="56">
        <v>2</v>
      </c>
      <c r="CN165" s="56">
        <v>2</v>
      </c>
      <c r="CO165" s="56">
        <v>2</v>
      </c>
      <c r="CP165" s="56">
        <v>2</v>
      </c>
      <c r="CQ165" s="56">
        <v>2</v>
      </c>
      <c r="CR165" s="56">
        <v>2</v>
      </c>
      <c r="CS165" s="56">
        <v>2</v>
      </c>
      <c r="CT165" s="56">
        <v>2</v>
      </c>
      <c r="CU165" s="56">
        <v>2</v>
      </c>
      <c r="CV165" s="56">
        <v>2</v>
      </c>
      <c r="CW165" s="56">
        <v>2</v>
      </c>
      <c r="CX165" s="56">
        <v>1</v>
      </c>
      <c r="CY165" s="56">
        <v>2</v>
      </c>
      <c r="CZ165" s="56">
        <f>COUNTIF(BV165:CY165,"2")</f>
        <v>27</v>
      </c>
      <c r="DA165" s="56">
        <f>CZ165/(CZ165+DB165+DD165+DF165)</f>
        <v>0.9</v>
      </c>
      <c r="DB165" s="56">
        <f>COUNTIF(BV165:CY165,"1")</f>
        <v>3</v>
      </c>
      <c r="DC165" s="56">
        <f>DB165/(CZ165+DB165+DD165+DF165)</f>
        <v>0.1</v>
      </c>
      <c r="DD165" s="56">
        <f>COUNTIF(BV165:CY165,"0")</f>
        <v>0</v>
      </c>
      <c r="DE165" s="56">
        <f>DD165/(CZ165+DB165+DD165+DF165)</f>
        <v>0</v>
      </c>
      <c r="DF165" s="56">
        <f>COUNTIF(BH165:CY165,"KĐG")</f>
        <v>0</v>
      </c>
      <c r="DG165" s="56">
        <f>DF165/(CZ165+DB165+DD165+DF165)</f>
        <v>0</v>
      </c>
      <c r="DH165" s="56">
        <f>(((CZ165*2)+(DB165*1)+(DD165*0)))/(CZ165+DB165+DD165)</f>
        <v>1.9</v>
      </c>
      <c r="DI165" s="56" t="str">
        <f>IF(DG165&gt;=50%,"KĐG",IF(DH165&gt;=1.6,"Đạt mục tiêu",IF(DH165&gt;=1,"Cần cố gắng","Chưa đạt")))</f>
        <v>Đạt mục tiêu</v>
      </c>
      <c r="DJ165" s="56"/>
      <c r="DK165" s="56"/>
      <c r="DL165" s="56"/>
      <c r="DM165" s="70"/>
      <c r="DN165" s="70"/>
      <c r="DO165" s="70"/>
      <c r="DP165" s="70"/>
      <c r="DQ165" s="178"/>
      <c r="DR165" s="178"/>
      <c r="DS165" s="178"/>
      <c r="DT165" s="178"/>
      <c r="DU165" s="178"/>
      <c r="DV165" s="178"/>
      <c r="DW165" s="178"/>
      <c r="DX165" s="178"/>
      <c r="DY165" s="178"/>
      <c r="DZ165" s="178"/>
      <c r="EA165" s="178"/>
      <c r="EB165" s="178"/>
      <c r="EC165" s="178"/>
      <c r="ED165" s="178"/>
      <c r="EE165" s="178"/>
      <c r="EF165" s="178"/>
      <c r="EG165" s="178"/>
      <c r="EH165" s="178"/>
      <c r="EI165" s="178"/>
      <c r="EJ165" s="178"/>
      <c r="EK165" s="178"/>
      <c r="EL165" s="178"/>
      <c r="EM165" s="178"/>
      <c r="EN165" s="178"/>
      <c r="EO165" s="178"/>
      <c r="EP165" s="178"/>
      <c r="EQ165" s="178"/>
      <c r="ER165" s="178"/>
      <c r="ES165" s="178"/>
      <c r="ET165" s="178"/>
      <c r="EU165" s="178"/>
      <c r="EV165" s="179"/>
      <c r="EW165" s="180"/>
      <c r="EX165" s="179"/>
      <c r="EY165" s="180"/>
      <c r="EZ165" s="179"/>
      <c r="FA165" s="180"/>
      <c r="FB165" s="179"/>
      <c r="FC165" s="180"/>
      <c r="FD165" s="181"/>
      <c r="FE165" s="184"/>
      <c r="FF165" s="70"/>
      <c r="FG165" s="70"/>
      <c r="FH165" s="70"/>
      <c r="FI165" s="70"/>
      <c r="FJ165" s="70"/>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70"/>
      <c r="HA165" s="70"/>
      <c r="HB165" s="70"/>
      <c r="HC165" s="70"/>
      <c r="HD165" s="70"/>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c r="IO165" s="56"/>
      <c r="IP165" s="56"/>
      <c r="IQ165" s="56"/>
      <c r="IR165" s="56"/>
      <c r="IS165" s="56"/>
      <c r="IT165" s="70"/>
      <c r="IU165" s="70"/>
      <c r="IV165" s="70"/>
      <c r="IW165" s="70"/>
      <c r="IX165" s="56"/>
      <c r="IY165" s="56"/>
      <c r="IZ165" s="56"/>
      <c r="JA165" s="56"/>
      <c r="JB165" s="56"/>
      <c r="JC165" s="56"/>
      <c r="JD165" s="56"/>
      <c r="JE165" s="56"/>
      <c r="JF165" s="56"/>
      <c r="JG165" s="56"/>
      <c r="JH165" s="56"/>
      <c r="JI165" s="56"/>
      <c r="JJ165" s="56"/>
      <c r="JK165" s="56"/>
      <c r="JL165" s="56"/>
      <c r="JM165" s="56"/>
      <c r="JN165" s="56"/>
      <c r="JO165" s="56"/>
      <c r="JP165" s="56"/>
      <c r="JQ165" s="56"/>
      <c r="JR165" s="56"/>
      <c r="JS165" s="56"/>
      <c r="JT165" s="56"/>
      <c r="JU165" s="56"/>
      <c r="JV165" s="56"/>
      <c r="JW165" s="56"/>
      <c r="JX165" s="56"/>
      <c r="JY165" s="56"/>
      <c r="JZ165" s="56"/>
      <c r="KA165" s="56"/>
      <c r="KB165" s="56"/>
      <c r="KC165" s="56"/>
      <c r="KD165" s="56"/>
      <c r="KE165" s="56"/>
      <c r="KF165" s="56"/>
      <c r="KG165" s="56"/>
      <c r="KH165" s="56"/>
      <c r="KI165" s="56"/>
      <c r="KJ165" s="56"/>
      <c r="KK165" s="56"/>
      <c r="KL165" s="56"/>
      <c r="KM165" s="56"/>
      <c r="KN165" s="56"/>
      <c r="KO165" s="56"/>
      <c r="KP165" s="56"/>
      <c r="KQ165" s="56"/>
      <c r="KR165" s="56"/>
      <c r="KS165" s="56"/>
      <c r="KT165" s="56"/>
      <c r="KU165" s="56"/>
      <c r="KV165" s="56"/>
      <c r="KW165" s="56"/>
      <c r="KX165" s="56"/>
      <c r="KY165" s="56"/>
      <c r="KZ165" s="56"/>
      <c r="LA165" s="56"/>
      <c r="LB165" s="56"/>
      <c r="LC165" s="56"/>
      <c r="LD165" s="56"/>
      <c r="LE165" s="56"/>
      <c r="LF165" s="56"/>
      <c r="LG165" s="56"/>
      <c r="LH165" s="56"/>
      <c r="LI165" s="56"/>
      <c r="LJ165" s="56"/>
      <c r="LK165" s="56"/>
      <c r="LL165" s="56"/>
      <c r="LM165" s="56"/>
      <c r="LN165" s="56"/>
      <c r="LO165" s="56"/>
      <c r="LP165" s="56"/>
      <c r="LQ165" s="56"/>
      <c r="LR165" s="56"/>
      <c r="LS165" s="56"/>
      <c r="LT165" s="56"/>
      <c r="LU165" s="56"/>
      <c r="LV165" s="56"/>
      <c r="LW165" s="56"/>
      <c r="LX165" s="56"/>
      <c r="LY165" s="56"/>
      <c r="LZ165" s="56"/>
      <c r="MA165" s="56"/>
      <c r="MB165" s="56"/>
      <c r="MC165" s="56"/>
      <c r="MD165" s="56"/>
      <c r="ME165" s="56"/>
      <c r="MF165" s="56"/>
      <c r="MG165" s="56"/>
      <c r="MH165" s="56"/>
      <c r="MI165" s="56"/>
      <c r="MJ165" s="56"/>
      <c r="MK165" s="56"/>
      <c r="ML165" s="56"/>
      <c r="MM165" s="56"/>
      <c r="MN165" s="56"/>
      <c r="MO165" s="56"/>
      <c r="MP165" s="56"/>
      <c r="MQ165" s="56"/>
      <c r="MR165" s="56"/>
      <c r="MS165" s="56"/>
      <c r="MT165" s="56"/>
      <c r="MU165" s="56"/>
      <c r="MV165" s="56"/>
      <c r="MW165" s="56"/>
      <c r="MX165" s="56"/>
      <c r="MY165" s="56"/>
      <c r="MZ165" s="56"/>
      <c r="NA165" s="56"/>
      <c r="NB165" s="56"/>
      <c r="NC165" s="56"/>
      <c r="ND165" s="56"/>
      <c r="NE165" s="56"/>
      <c r="NF165" s="56"/>
      <c r="NG165" s="56"/>
      <c r="NH165" s="56"/>
      <c r="NI165" s="56"/>
      <c r="NJ165" s="56"/>
      <c r="NK165" s="56"/>
      <c r="NL165" s="56"/>
      <c r="NM165" s="56"/>
      <c r="NN165" s="56"/>
      <c r="NO165" s="56"/>
      <c r="NP165" s="56"/>
      <c r="NQ165" s="56"/>
      <c r="NR165" s="56"/>
      <c r="NS165" s="56"/>
      <c r="NT165" s="56"/>
      <c r="NU165" s="56"/>
      <c r="NV165" s="56"/>
      <c r="NW165" s="56"/>
      <c r="NX165" s="56"/>
      <c r="NY165" s="56"/>
      <c r="NZ165" s="56"/>
      <c r="OA165" s="56"/>
      <c r="OB165" s="56"/>
      <c r="OC165" s="56"/>
      <c r="OD165" s="56"/>
      <c r="OE165" s="56"/>
      <c r="OF165" s="56"/>
      <c r="OG165" s="56"/>
      <c r="OH165" s="56"/>
      <c r="OI165" s="56"/>
      <c r="OJ165" s="56"/>
      <c r="OK165" s="56"/>
      <c r="OL165" s="56"/>
      <c r="OM165" s="56"/>
      <c r="ON165" s="56"/>
      <c r="OO165" s="56"/>
      <c r="OP165" s="56"/>
      <c r="OQ165" s="56"/>
      <c r="OR165" s="56"/>
      <c r="OS165" s="56"/>
      <c r="OT165" s="56"/>
      <c r="OU165" s="56"/>
      <c r="OV165" s="56"/>
      <c r="OW165" s="56"/>
      <c r="OX165" s="56"/>
      <c r="OY165" s="56"/>
      <c r="OZ165" s="56"/>
      <c r="PA165" s="56"/>
    </row>
    <row r="166" spans="1:417" ht="46.5" customHeight="1">
      <c r="A166" s="56"/>
      <c r="B166" s="2"/>
      <c r="C166" s="2"/>
      <c r="D166" s="311" t="s">
        <v>319</v>
      </c>
      <c r="E166" s="311"/>
      <c r="F166" s="311"/>
      <c r="G166" s="253"/>
      <c r="H166" s="254">
        <f>COUNTIF(H167:H185,"x")</f>
        <v>2</v>
      </c>
      <c r="I166" s="253"/>
      <c r="J166" s="253"/>
      <c r="K166" s="255"/>
      <c r="L166" s="258"/>
      <c r="M166" s="255"/>
      <c r="N166" s="176"/>
      <c r="O166" s="176"/>
      <c r="P166" s="114">
        <f>COUNTIF(P167:P185,"x")</f>
        <v>14</v>
      </c>
      <c r="Q166" s="56">
        <f>SUM(Q167:Q185)</f>
        <v>4</v>
      </c>
      <c r="R166" s="14">
        <f>COUNTIF(R167:R185,"x")</f>
        <v>2</v>
      </c>
      <c r="S166" s="114">
        <f t="shared" ref="S166:T166" si="210">COUNTIF(S167:S185,"x")</f>
        <v>2</v>
      </c>
      <c r="T166" s="114">
        <f t="shared" si="210"/>
        <v>2</v>
      </c>
      <c r="U166" s="114">
        <f t="shared" ref="U166:AB166" si="211">COUNTIF(U167:U185,"x")</f>
        <v>1</v>
      </c>
      <c r="V166" s="114">
        <f t="shared" si="211"/>
        <v>3</v>
      </c>
      <c r="W166" s="114">
        <f t="shared" si="211"/>
        <v>1</v>
      </c>
      <c r="X166" s="114">
        <f t="shared" si="211"/>
        <v>2</v>
      </c>
      <c r="Y166" s="114">
        <f t="shared" si="211"/>
        <v>1</v>
      </c>
      <c r="Z166" s="114">
        <f t="shared" si="211"/>
        <v>2</v>
      </c>
      <c r="AA166" s="114">
        <f t="shared" si="211"/>
        <v>0</v>
      </c>
      <c r="AB166" s="114">
        <f t="shared" si="211"/>
        <v>3</v>
      </c>
      <c r="AC166" s="114"/>
      <c r="AD166" s="295"/>
      <c r="AE166" s="295"/>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182"/>
      <c r="BK166" s="182"/>
      <c r="BL166" s="182"/>
      <c r="BM166" s="182"/>
      <c r="BN166" s="182"/>
      <c r="BO166" s="182"/>
      <c r="BP166" s="182"/>
      <c r="BQ166" s="182"/>
      <c r="BR166" s="182"/>
      <c r="BS166" s="185"/>
      <c r="BT166" s="70"/>
      <c r="BU166" s="70"/>
      <c r="BV166" s="70"/>
      <c r="BW166" s="70"/>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179"/>
      <c r="GQ166" s="180"/>
      <c r="GR166" s="179"/>
      <c r="GS166" s="180"/>
      <c r="GT166" s="179"/>
      <c r="GU166" s="180"/>
      <c r="GV166" s="179"/>
      <c r="GW166" s="180"/>
      <c r="GX166" s="181"/>
      <c r="GY166" s="184"/>
      <c r="GZ166" s="70"/>
      <c r="HA166" s="70"/>
      <c r="HB166" s="70"/>
      <c r="HC166" s="70"/>
      <c r="HD166" s="70"/>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179"/>
      <c r="IJ166" s="180"/>
      <c r="IK166" s="179"/>
      <c r="IL166" s="180"/>
      <c r="IM166" s="179"/>
      <c r="IN166" s="180"/>
      <c r="IO166" s="179"/>
      <c r="IP166" s="180"/>
      <c r="IQ166" s="181"/>
      <c r="IR166" s="185"/>
      <c r="IS166" s="56"/>
      <c r="IT166" s="56"/>
      <c r="IU166" s="56"/>
      <c r="IV166" s="56"/>
      <c r="IW166" s="56"/>
      <c r="IX166" s="56"/>
      <c r="IY166" s="56"/>
      <c r="IZ166" s="56"/>
      <c r="JA166" s="56"/>
      <c r="JB166" s="56"/>
      <c r="JC166" s="56"/>
      <c r="JD166" s="56"/>
      <c r="JE166" s="56"/>
      <c r="JF166" s="56"/>
      <c r="JG166" s="56"/>
      <c r="JH166" s="56"/>
      <c r="JI166" s="56"/>
      <c r="JJ166" s="56"/>
      <c r="JK166" s="56"/>
      <c r="JL166" s="56"/>
      <c r="JM166" s="56"/>
      <c r="JN166" s="56"/>
      <c r="JO166" s="56"/>
      <c r="JP166" s="56"/>
      <c r="JQ166" s="56"/>
      <c r="JR166" s="56"/>
      <c r="JS166" s="56"/>
      <c r="JT166" s="56"/>
      <c r="JU166" s="56"/>
      <c r="JV166" s="56"/>
      <c r="JW166" s="56"/>
      <c r="JX166" s="56"/>
      <c r="JY166" s="56"/>
      <c r="JZ166" s="56"/>
      <c r="KA166" s="56"/>
      <c r="KB166" s="179"/>
      <c r="KC166" s="180"/>
      <c r="KD166" s="179"/>
      <c r="KE166" s="180"/>
      <c r="KF166" s="179"/>
      <c r="KG166" s="180"/>
      <c r="KH166" s="179"/>
      <c r="KI166" s="180"/>
      <c r="KJ166" s="181"/>
      <c r="KK166" s="185"/>
      <c r="KL166" s="56"/>
      <c r="KM166" s="56"/>
      <c r="KN166" s="56"/>
      <c r="KO166" s="56"/>
      <c r="KP166" s="56"/>
      <c r="KQ166" s="56"/>
      <c r="KR166" s="56"/>
      <c r="KS166" s="56"/>
      <c r="KT166" s="56"/>
      <c r="KU166" s="56"/>
      <c r="KV166" s="56"/>
      <c r="KW166" s="56"/>
      <c r="KX166" s="56"/>
      <c r="KY166" s="56"/>
      <c r="KZ166" s="56"/>
      <c r="LA166" s="56"/>
      <c r="LB166" s="56"/>
      <c r="LC166" s="56"/>
      <c r="LD166" s="56"/>
      <c r="LE166" s="56"/>
      <c r="LF166" s="56"/>
      <c r="LG166" s="56"/>
      <c r="LH166" s="56"/>
      <c r="LI166" s="56"/>
      <c r="LJ166" s="56"/>
      <c r="LK166" s="56"/>
      <c r="LL166" s="56"/>
      <c r="LM166" s="56"/>
      <c r="LN166" s="56"/>
      <c r="LO166" s="56"/>
      <c r="LP166" s="56"/>
      <c r="LQ166" s="56"/>
      <c r="LR166" s="56"/>
      <c r="LS166" s="179">
        <f>COUNTIF(KO166:LR166,"2")</f>
        <v>0</v>
      </c>
      <c r="LT166" s="180" t="e">
        <f>LS166/(LS166+LU166+LW166+LY166)</f>
        <v>#DIV/0!</v>
      </c>
      <c r="LU166" s="179">
        <f>COUNTIF(KO166:LR166,"1")</f>
        <v>0</v>
      </c>
      <c r="LV166" s="180" t="e">
        <f>LU166/(LS166+LU166+LW166+LY166)</f>
        <v>#DIV/0!</v>
      </c>
      <c r="LW166" s="179">
        <f>COUNTIF(KO166:LR166,"0")</f>
        <v>0</v>
      </c>
      <c r="LX166" s="180" t="e">
        <f>LW166/(LS166+LU166+LW166+LY166)</f>
        <v>#DIV/0!</v>
      </c>
      <c r="LY166" s="179">
        <f>COUNTIF(KB166:LR166,"KĐG")</f>
        <v>0</v>
      </c>
      <c r="LZ166" s="180" t="e">
        <f>LY166/(LS166+LU166+LW166+LY166)</f>
        <v>#DIV/0!</v>
      </c>
      <c r="MA166" s="181" t="e">
        <f>(((LS166*2)+(LU166*1)+(LW166*0)))/(LS166+LU166+LW166)</f>
        <v>#DIV/0!</v>
      </c>
      <c r="MB166" s="185" t="e">
        <f>IF(LZ166&gt;=50%,"KĐG",IF(MA166&gt;=1.6,"Đạt mục tiêu",IF(MA166&gt;=1,"Cần cố gắng","Chưa đạt")))</f>
        <v>#DIV/0!</v>
      </c>
      <c r="MC166" s="56"/>
      <c r="MD166" s="56"/>
      <c r="ME166" s="56"/>
      <c r="MF166" s="56"/>
      <c r="MG166" s="56"/>
      <c r="MH166" s="56"/>
      <c r="MI166" s="56"/>
      <c r="MJ166" s="56"/>
      <c r="MK166" s="56"/>
      <c r="ML166" s="56"/>
      <c r="MM166" s="56"/>
      <c r="MN166" s="56"/>
      <c r="MO166" s="56"/>
      <c r="MP166" s="56"/>
      <c r="MQ166" s="56"/>
      <c r="MR166" s="56"/>
      <c r="MS166" s="56"/>
      <c r="MT166" s="56"/>
      <c r="MU166" s="56"/>
      <c r="MV166" s="56"/>
      <c r="MW166" s="56"/>
      <c r="MX166" s="56"/>
      <c r="MY166" s="56"/>
      <c r="MZ166" s="56"/>
      <c r="NA166" s="56"/>
      <c r="NB166" s="56"/>
      <c r="NC166" s="56"/>
      <c r="ND166" s="56"/>
      <c r="NE166" s="179"/>
      <c r="NF166" s="180"/>
      <c r="NG166" s="179"/>
      <c r="NH166" s="180"/>
      <c r="NI166" s="179"/>
      <c r="NJ166" s="180"/>
      <c r="NK166" s="179"/>
      <c r="NL166" s="180"/>
      <c r="NM166" s="181"/>
      <c r="NN166" s="184"/>
      <c r="NO166" s="70"/>
      <c r="NP166" s="70"/>
      <c r="NQ166" s="56"/>
      <c r="NR166" s="56"/>
      <c r="NS166" s="56"/>
      <c r="NT166" s="56"/>
      <c r="NU166" s="56"/>
      <c r="NV166" s="56"/>
      <c r="NW166" s="56"/>
      <c r="NX166" s="56"/>
      <c r="NY166" s="56"/>
      <c r="NZ166" s="56"/>
      <c r="OA166" s="56"/>
      <c r="OB166" s="56"/>
      <c r="OC166" s="56"/>
      <c r="OD166" s="56"/>
      <c r="OE166" s="56"/>
      <c r="OF166" s="56"/>
      <c r="OG166" s="56"/>
      <c r="OH166" s="56"/>
      <c r="OI166" s="56"/>
      <c r="OJ166" s="56"/>
      <c r="OK166" s="56"/>
      <c r="OL166" s="56"/>
      <c r="OM166" s="56"/>
      <c r="ON166" s="56"/>
      <c r="OO166" s="56"/>
      <c r="OP166" s="56"/>
      <c r="OQ166" s="179"/>
      <c r="OR166" s="180"/>
      <c r="OS166" s="179"/>
      <c r="OT166" s="180"/>
      <c r="OU166" s="179"/>
      <c r="OV166" s="180"/>
      <c r="OW166" s="179"/>
      <c r="OX166" s="180"/>
      <c r="OY166" s="181"/>
      <c r="OZ166" s="184"/>
      <c r="PA166" s="2"/>
    </row>
    <row r="167" spans="1:417" s="116" customFormat="1" ht="63" hidden="1" customHeight="1">
      <c r="A167" s="56"/>
      <c r="B167" s="56">
        <v>186</v>
      </c>
      <c r="C167" s="56">
        <v>64</v>
      </c>
      <c r="D167" s="126" t="s">
        <v>171</v>
      </c>
      <c r="E167" s="122" t="s">
        <v>4</v>
      </c>
      <c r="F167" s="126" t="s">
        <v>170</v>
      </c>
      <c r="G167" s="123" t="s">
        <v>4</v>
      </c>
      <c r="H167" s="122"/>
      <c r="I167" s="126" t="s">
        <v>558</v>
      </c>
      <c r="J167" s="126" t="s">
        <v>1079</v>
      </c>
      <c r="K167" s="123"/>
      <c r="L167" s="183" t="s">
        <v>661</v>
      </c>
      <c r="M167" s="123" t="s">
        <v>501</v>
      </c>
      <c r="N167" s="51" t="s">
        <v>377</v>
      </c>
      <c r="O167" s="56" t="s">
        <v>350</v>
      </c>
      <c r="P167" s="310" t="s">
        <v>205</v>
      </c>
      <c r="Q167" s="310"/>
      <c r="R167" s="120"/>
      <c r="S167" s="120" t="s">
        <v>205</v>
      </c>
      <c r="T167" s="120"/>
      <c r="U167" s="120"/>
      <c r="V167" s="120"/>
      <c r="W167" s="120"/>
      <c r="X167" s="120"/>
      <c r="Y167" s="120"/>
      <c r="Z167" s="136"/>
      <c r="AA167" s="136"/>
      <c r="AB167" s="136"/>
      <c r="AC167" s="119">
        <f t="shared" ref="AC167:AC185" si="212">COUNTIF($R167:$AB167,"x")</f>
        <v>1</v>
      </c>
      <c r="AD167" s="229"/>
      <c r="AE167" s="229"/>
      <c r="AF167" s="178">
        <v>2</v>
      </c>
      <c r="AG167" s="178">
        <v>2</v>
      </c>
      <c r="AH167" s="178">
        <v>2</v>
      </c>
      <c r="AI167" s="178">
        <v>2</v>
      </c>
      <c r="AJ167" s="178">
        <v>2</v>
      </c>
      <c r="AK167" s="178">
        <v>2</v>
      </c>
      <c r="AL167" s="178">
        <v>2</v>
      </c>
      <c r="AM167" s="178">
        <v>2</v>
      </c>
      <c r="AN167" s="178">
        <v>2</v>
      </c>
      <c r="AO167" s="178">
        <v>2</v>
      </c>
      <c r="AP167" s="178">
        <v>2</v>
      </c>
      <c r="AQ167" s="178">
        <v>2</v>
      </c>
      <c r="AR167" s="178">
        <v>2</v>
      </c>
      <c r="AS167" s="178">
        <v>2</v>
      </c>
      <c r="AT167" s="178">
        <v>2</v>
      </c>
      <c r="AU167" s="178">
        <v>2</v>
      </c>
      <c r="AV167" s="178">
        <v>2</v>
      </c>
      <c r="AW167" s="178">
        <v>2</v>
      </c>
      <c r="AX167" s="178">
        <v>2</v>
      </c>
      <c r="AY167" s="178">
        <v>2</v>
      </c>
      <c r="AZ167" s="178">
        <v>2</v>
      </c>
      <c r="BA167" s="178">
        <v>2</v>
      </c>
      <c r="BB167" s="178">
        <v>2</v>
      </c>
      <c r="BC167" s="178">
        <v>2</v>
      </c>
      <c r="BD167" s="178">
        <v>2</v>
      </c>
      <c r="BE167" s="178">
        <v>2</v>
      </c>
      <c r="BF167" s="178">
        <v>2</v>
      </c>
      <c r="BG167" s="178">
        <v>2</v>
      </c>
      <c r="BH167" s="178">
        <v>2</v>
      </c>
      <c r="BI167" s="178">
        <v>2</v>
      </c>
      <c r="BJ167" s="179">
        <f>COUNTIF(AF167:BI167,"2")</f>
        <v>30</v>
      </c>
      <c r="BK167" s="180">
        <f>BJ167/(BJ167+BL167+BN167+BP167)</f>
        <v>1</v>
      </c>
      <c r="BL167" s="179">
        <f>COUNTIF(AF167:BI167,"1")</f>
        <v>0</v>
      </c>
      <c r="BM167" s="180">
        <f>BL167/(BJ167+BL167+BN167+BP167)</f>
        <v>0</v>
      </c>
      <c r="BN167" s="179">
        <f>COUNTIF(AF167:BI167,"0")</f>
        <v>0</v>
      </c>
      <c r="BO167" s="180">
        <f>BN167/(BJ167+BL167+BN167+BP167)</f>
        <v>0</v>
      </c>
      <c r="BP167" s="179">
        <f>COUNTIF(Q167:BI167,"KĐG")</f>
        <v>0</v>
      </c>
      <c r="BQ167" s="180">
        <f>BP167/(BJ167+BL167+BN167+BP167)</f>
        <v>0</v>
      </c>
      <c r="BR167" s="181">
        <f>(((BJ167*2)+(BL167*1)+(BN167*0)))/(BJ167+BL167+BN167)</f>
        <v>2</v>
      </c>
      <c r="BS167" s="182" t="str">
        <f>IF(BQ167&gt;=50%,"KĐG",IF(BR167&gt;=1.6,"Đạt mục tiêu",IF(BR167&gt;=1,"Cần cố gắng","Chưa đạt")))</f>
        <v>Đạt mục tiêu</v>
      </c>
      <c r="BT167" s="70"/>
      <c r="BU167" s="70"/>
      <c r="BV167" s="70">
        <v>2</v>
      </c>
      <c r="BW167" s="70">
        <v>2</v>
      </c>
      <c r="BX167" s="56">
        <v>2</v>
      </c>
      <c r="BY167" s="56">
        <v>2</v>
      </c>
      <c r="BZ167" s="56">
        <v>2</v>
      </c>
      <c r="CA167" s="56">
        <v>2</v>
      </c>
      <c r="CB167" s="56">
        <v>2</v>
      </c>
      <c r="CC167" s="56">
        <v>2</v>
      </c>
      <c r="CD167" s="56">
        <v>2</v>
      </c>
      <c r="CE167" s="56">
        <v>2</v>
      </c>
      <c r="CF167" s="56">
        <v>2</v>
      </c>
      <c r="CG167" s="56">
        <v>2</v>
      </c>
      <c r="CH167" s="56">
        <v>2</v>
      </c>
      <c r="CI167" s="56">
        <v>2</v>
      </c>
      <c r="CJ167" s="56">
        <v>2</v>
      </c>
      <c r="CK167" s="56">
        <v>2</v>
      </c>
      <c r="CL167" s="56">
        <v>2</v>
      </c>
      <c r="CM167" s="56">
        <v>2</v>
      </c>
      <c r="CN167" s="56">
        <v>2</v>
      </c>
      <c r="CO167" s="56">
        <v>2</v>
      </c>
      <c r="CP167" s="56">
        <v>2</v>
      </c>
      <c r="CQ167" s="56">
        <v>2</v>
      </c>
      <c r="CR167" s="56">
        <v>2</v>
      </c>
      <c r="CS167" s="56">
        <v>2</v>
      </c>
      <c r="CT167" s="56">
        <v>2</v>
      </c>
      <c r="CU167" s="56">
        <v>2</v>
      </c>
      <c r="CV167" s="56">
        <v>2</v>
      </c>
      <c r="CW167" s="56">
        <v>2</v>
      </c>
      <c r="CX167" s="56">
        <v>2</v>
      </c>
      <c r="CY167" s="56">
        <v>2</v>
      </c>
      <c r="CZ167" s="56">
        <f>COUNTIF(BV167:CY167,"2")</f>
        <v>30</v>
      </c>
      <c r="DA167" s="56">
        <f>CZ167/(CZ167+DB167+DD167+DF167)</f>
        <v>1</v>
      </c>
      <c r="DB167" s="56">
        <f>COUNTIF(BV167:CY167,"1")</f>
        <v>0</v>
      </c>
      <c r="DC167" s="56">
        <f>DB167/(CZ167+DB167+DD167+DF167)</f>
        <v>0</v>
      </c>
      <c r="DD167" s="56">
        <f>COUNTIF(BV167:CY167,"0")</f>
        <v>0</v>
      </c>
      <c r="DE167" s="56">
        <f>DD167/(CZ167+DB167+DD167+DF167)</f>
        <v>0</v>
      </c>
      <c r="DF167" s="56">
        <f>COUNTIF(BH167:CY167,"KĐG")</f>
        <v>0</v>
      </c>
      <c r="DG167" s="56">
        <f>DF167/(CZ167+DB167+DD167+DF167)</f>
        <v>0</v>
      </c>
      <c r="DH167" s="56">
        <f>(((CZ167*2)+(DB167*1)+(DD167*0)))/(CZ167+DB167+DD167)</f>
        <v>2</v>
      </c>
      <c r="DI167" s="56" t="str">
        <f>IF(DG167&gt;=50%,"KĐG",IF(DH167&gt;=1.6,"Đạt mục tiêu",IF(DH167&gt;=1,"Cần cố gắng","Chưa đạt")))</f>
        <v>Đạt mục tiêu</v>
      </c>
      <c r="DJ167" s="56"/>
      <c r="DK167" s="56"/>
      <c r="DL167" s="56"/>
      <c r="DM167" s="70"/>
      <c r="DN167" s="70"/>
      <c r="DO167" s="70"/>
      <c r="DP167" s="70"/>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70"/>
      <c r="FG167" s="70"/>
      <c r="FH167" s="70"/>
      <c r="FI167" s="70"/>
      <c r="FJ167" s="70"/>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70"/>
      <c r="HA167" s="70"/>
      <c r="HB167" s="70"/>
      <c r="HC167" s="70"/>
      <c r="HD167" s="70"/>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c r="IN167" s="56"/>
      <c r="IO167" s="56"/>
      <c r="IP167" s="56"/>
      <c r="IQ167" s="56"/>
      <c r="IR167" s="56"/>
      <c r="IS167" s="56"/>
      <c r="IT167" s="70"/>
      <c r="IU167" s="70"/>
      <c r="IV167" s="70"/>
      <c r="IW167" s="70"/>
      <c r="IX167" s="56"/>
      <c r="IY167" s="56"/>
      <c r="IZ167" s="56"/>
      <c r="JA167" s="56"/>
      <c r="JB167" s="56"/>
      <c r="JC167" s="56"/>
      <c r="JD167" s="56"/>
      <c r="JE167" s="56"/>
      <c r="JF167" s="56"/>
      <c r="JG167" s="56"/>
      <c r="JH167" s="56"/>
      <c r="JI167" s="56"/>
      <c r="JJ167" s="56"/>
      <c r="JK167" s="56"/>
      <c r="JL167" s="56"/>
      <c r="JM167" s="56"/>
      <c r="JN167" s="56"/>
      <c r="JO167" s="56"/>
      <c r="JP167" s="56"/>
      <c r="JQ167" s="56"/>
      <c r="JR167" s="56"/>
      <c r="JS167" s="56"/>
      <c r="JT167" s="56"/>
      <c r="JU167" s="56"/>
      <c r="JV167" s="56"/>
      <c r="JW167" s="56"/>
      <c r="JX167" s="56"/>
      <c r="JY167" s="56"/>
      <c r="JZ167" s="56"/>
      <c r="KA167" s="56"/>
      <c r="KB167" s="56"/>
      <c r="KC167" s="56"/>
      <c r="KD167" s="56"/>
      <c r="KE167" s="56"/>
      <c r="KF167" s="56"/>
      <c r="KG167" s="56"/>
      <c r="KH167" s="56"/>
      <c r="KI167" s="56"/>
      <c r="KJ167" s="56"/>
      <c r="KK167" s="56"/>
      <c r="KL167" s="56"/>
      <c r="KM167" s="56"/>
      <c r="KN167" s="56"/>
      <c r="KO167" s="56"/>
      <c r="KP167" s="56"/>
      <c r="KQ167" s="56"/>
      <c r="KR167" s="56"/>
      <c r="KS167" s="56"/>
      <c r="KT167" s="56"/>
      <c r="KU167" s="56"/>
      <c r="KV167" s="56"/>
      <c r="KW167" s="56"/>
      <c r="KX167" s="56"/>
      <c r="KY167" s="56"/>
      <c r="KZ167" s="56"/>
      <c r="LA167" s="56"/>
      <c r="LB167" s="56"/>
      <c r="LC167" s="56"/>
      <c r="LD167" s="56"/>
      <c r="LE167" s="56"/>
      <c r="LF167" s="56"/>
      <c r="LG167" s="56"/>
      <c r="LH167" s="56"/>
      <c r="LI167" s="56"/>
      <c r="LJ167" s="56"/>
      <c r="LK167" s="56"/>
      <c r="LL167" s="56"/>
      <c r="LM167" s="56"/>
      <c r="LN167" s="56"/>
      <c r="LO167" s="56"/>
      <c r="LP167" s="56"/>
      <c r="LQ167" s="56"/>
      <c r="LR167" s="56"/>
      <c r="LS167" s="56"/>
      <c r="LT167" s="56"/>
      <c r="LU167" s="56"/>
      <c r="LV167" s="56"/>
      <c r="LW167" s="56"/>
      <c r="LX167" s="56"/>
      <c r="LY167" s="56"/>
      <c r="LZ167" s="56"/>
      <c r="MA167" s="56"/>
      <c r="MB167" s="56"/>
      <c r="MC167" s="56"/>
      <c r="MD167" s="56"/>
      <c r="ME167" s="56"/>
      <c r="MF167" s="56"/>
      <c r="MG167" s="56"/>
      <c r="MH167" s="56"/>
      <c r="MI167" s="56"/>
      <c r="MJ167" s="56"/>
      <c r="MK167" s="56"/>
      <c r="ML167" s="56"/>
      <c r="MM167" s="56"/>
      <c r="MN167" s="56"/>
      <c r="MO167" s="56"/>
      <c r="MP167" s="56"/>
      <c r="MQ167" s="56"/>
      <c r="MR167" s="56"/>
      <c r="MS167" s="56"/>
      <c r="MT167" s="56"/>
      <c r="MU167" s="56"/>
      <c r="MV167" s="56"/>
      <c r="MW167" s="56"/>
      <c r="MX167" s="56"/>
      <c r="MY167" s="56"/>
      <c r="MZ167" s="56"/>
      <c r="NA167" s="56"/>
      <c r="NB167" s="56"/>
      <c r="NC167" s="56"/>
      <c r="ND167" s="56"/>
      <c r="NE167" s="56"/>
      <c r="NF167" s="56"/>
      <c r="NG167" s="56"/>
      <c r="NH167" s="56"/>
      <c r="NI167" s="56"/>
      <c r="NJ167" s="56"/>
      <c r="NK167" s="56"/>
      <c r="NL167" s="56"/>
      <c r="NM167" s="56"/>
      <c r="NN167" s="56"/>
      <c r="NO167" s="56"/>
      <c r="NP167" s="56"/>
      <c r="NQ167" s="56"/>
      <c r="NR167" s="56"/>
      <c r="NS167" s="56"/>
      <c r="NT167" s="56"/>
      <c r="NU167" s="56"/>
      <c r="NV167" s="56"/>
      <c r="NW167" s="56"/>
      <c r="NX167" s="56"/>
      <c r="NY167" s="56"/>
      <c r="NZ167" s="56"/>
      <c r="OA167" s="56"/>
      <c r="OB167" s="56"/>
      <c r="OC167" s="56"/>
      <c r="OD167" s="56"/>
      <c r="OE167" s="56"/>
      <c r="OF167" s="56"/>
      <c r="OG167" s="56"/>
      <c r="OH167" s="56"/>
      <c r="OI167" s="56"/>
      <c r="OJ167" s="56"/>
      <c r="OK167" s="56"/>
      <c r="OL167" s="56"/>
      <c r="OM167" s="56"/>
      <c r="ON167" s="56"/>
      <c r="OO167" s="56"/>
      <c r="OP167" s="56"/>
      <c r="OQ167" s="56"/>
      <c r="OR167" s="56"/>
      <c r="OS167" s="56"/>
      <c r="OT167" s="56"/>
      <c r="OU167" s="56"/>
      <c r="OV167" s="56"/>
      <c r="OW167" s="56"/>
      <c r="OX167" s="56"/>
      <c r="OY167" s="56"/>
      <c r="OZ167" s="56"/>
      <c r="PA167" s="56"/>
    </row>
    <row r="168" spans="1:417" s="116" customFormat="1" ht="78.75" hidden="1" customHeight="1">
      <c r="A168" s="56"/>
      <c r="B168" s="310">
        <v>187</v>
      </c>
      <c r="C168" s="310">
        <v>65</v>
      </c>
      <c r="D168" s="318" t="s">
        <v>171</v>
      </c>
      <c r="E168" s="325" t="s">
        <v>4</v>
      </c>
      <c r="F168" s="318" t="s">
        <v>172</v>
      </c>
      <c r="G168" s="328" t="s">
        <v>4</v>
      </c>
      <c r="H168" s="325"/>
      <c r="I168" s="315" t="s">
        <v>172</v>
      </c>
      <c r="J168" s="126" t="s">
        <v>1080</v>
      </c>
      <c r="K168" s="123"/>
      <c r="L168" s="183" t="s">
        <v>661</v>
      </c>
      <c r="M168" s="123" t="s">
        <v>501</v>
      </c>
      <c r="N168" s="51" t="s">
        <v>377</v>
      </c>
      <c r="O168" s="56" t="s">
        <v>350</v>
      </c>
      <c r="P168" s="310" t="s">
        <v>205</v>
      </c>
      <c r="Q168" s="310"/>
      <c r="R168" s="120"/>
      <c r="S168" s="120"/>
      <c r="T168" s="120" t="s">
        <v>205</v>
      </c>
      <c r="U168" s="120"/>
      <c r="V168" s="136"/>
      <c r="W168" s="120"/>
      <c r="X168" s="120"/>
      <c r="Y168" s="120"/>
      <c r="Z168" s="120"/>
      <c r="AA168" s="120"/>
      <c r="AB168" s="120"/>
      <c r="AC168" s="119">
        <f t="shared" si="212"/>
        <v>1</v>
      </c>
      <c r="AD168" s="229"/>
      <c r="AE168" s="229"/>
      <c r="AF168" s="178">
        <v>2</v>
      </c>
      <c r="AG168" s="178">
        <v>2</v>
      </c>
      <c r="AH168" s="178">
        <v>2</v>
      </c>
      <c r="AI168" s="178">
        <v>2</v>
      </c>
      <c r="AJ168" s="178">
        <v>2</v>
      </c>
      <c r="AK168" s="178">
        <v>2</v>
      </c>
      <c r="AL168" s="178">
        <v>2</v>
      </c>
      <c r="AM168" s="178">
        <v>2</v>
      </c>
      <c r="AN168" s="178">
        <v>1</v>
      </c>
      <c r="AO168" s="178">
        <v>2</v>
      </c>
      <c r="AP168" s="178">
        <v>2</v>
      </c>
      <c r="AQ168" s="178">
        <v>2</v>
      </c>
      <c r="AR168" s="178">
        <v>2</v>
      </c>
      <c r="AS168" s="178">
        <v>2</v>
      </c>
      <c r="AT168" s="178">
        <v>2</v>
      </c>
      <c r="AU168" s="178">
        <v>2</v>
      </c>
      <c r="AV168" s="178">
        <v>2</v>
      </c>
      <c r="AW168" s="178">
        <v>2</v>
      </c>
      <c r="AX168" s="178">
        <v>2</v>
      </c>
      <c r="AY168" s="178">
        <v>2</v>
      </c>
      <c r="AZ168" s="178">
        <v>1</v>
      </c>
      <c r="BA168" s="178">
        <v>2</v>
      </c>
      <c r="BB168" s="178">
        <v>2</v>
      </c>
      <c r="BC168" s="178">
        <v>2</v>
      </c>
      <c r="BD168" s="178">
        <v>2</v>
      </c>
      <c r="BE168" s="178">
        <v>2</v>
      </c>
      <c r="BF168" s="178">
        <v>2</v>
      </c>
      <c r="BG168" s="178">
        <v>2</v>
      </c>
      <c r="BH168" s="178">
        <v>2</v>
      </c>
      <c r="BI168" s="178">
        <v>1</v>
      </c>
      <c r="BJ168" s="179">
        <f>COUNTIF(AF168:BI168,"2")</f>
        <v>27</v>
      </c>
      <c r="BK168" s="180">
        <f>BJ168/(BJ168+BL168+BN168+BP168)</f>
        <v>0.9</v>
      </c>
      <c r="BL168" s="179">
        <f>COUNTIF(AF168:BI168,"1")</f>
        <v>3</v>
      </c>
      <c r="BM168" s="180">
        <f>BL168/(BJ168+BL168+BN168+BP168)</f>
        <v>0.1</v>
      </c>
      <c r="BN168" s="179">
        <f>COUNTIF(AF168:BI168,"0")</f>
        <v>0</v>
      </c>
      <c r="BO168" s="180">
        <f>BN168/(BJ168+BL168+BN168+BP168)</f>
        <v>0</v>
      </c>
      <c r="BP168" s="179">
        <f>COUNTIF(Q168:BI168,"KĐG")</f>
        <v>0</v>
      </c>
      <c r="BQ168" s="180">
        <f>BP168/(BJ168+BL168+BN168+BP168)</f>
        <v>0</v>
      </c>
      <c r="BR168" s="181">
        <f>(((BJ168*2)+(BL168*1)+(BN168*0)))/(BJ168+BL168+BN168)</f>
        <v>1.9</v>
      </c>
      <c r="BS168" s="182" t="str">
        <f>IF(BQ168&gt;=50%,"KĐG",IF(BR168&gt;=1.6,"Đạt mục tiêu",IF(BR168&gt;=1,"Cần cố gắng","Chưa đạt")))</f>
        <v>Đạt mục tiêu</v>
      </c>
      <c r="BT168" s="70"/>
      <c r="BU168" s="70"/>
      <c r="BV168" s="70">
        <v>2</v>
      </c>
      <c r="BW168" s="70">
        <v>2</v>
      </c>
      <c r="BX168" s="56">
        <v>2</v>
      </c>
      <c r="BY168" s="56">
        <v>2</v>
      </c>
      <c r="BZ168" s="56">
        <v>2</v>
      </c>
      <c r="CA168" s="56">
        <v>2</v>
      </c>
      <c r="CB168" s="56">
        <v>2</v>
      </c>
      <c r="CC168" s="56">
        <v>2</v>
      </c>
      <c r="CD168" s="56">
        <v>1</v>
      </c>
      <c r="CE168" s="56">
        <v>2</v>
      </c>
      <c r="CF168" s="56">
        <v>2</v>
      </c>
      <c r="CG168" s="56">
        <v>2</v>
      </c>
      <c r="CH168" s="56">
        <v>2</v>
      </c>
      <c r="CI168" s="56">
        <v>2</v>
      </c>
      <c r="CJ168" s="56">
        <v>2</v>
      </c>
      <c r="CK168" s="56">
        <v>2</v>
      </c>
      <c r="CL168" s="56">
        <v>2</v>
      </c>
      <c r="CM168" s="56">
        <v>2</v>
      </c>
      <c r="CN168" s="56">
        <v>2</v>
      </c>
      <c r="CO168" s="56">
        <v>2</v>
      </c>
      <c r="CP168" s="56">
        <v>1</v>
      </c>
      <c r="CQ168" s="56">
        <v>2</v>
      </c>
      <c r="CR168" s="56">
        <v>2</v>
      </c>
      <c r="CS168" s="56">
        <v>2</v>
      </c>
      <c r="CT168" s="56">
        <v>2</v>
      </c>
      <c r="CU168" s="56">
        <v>2</v>
      </c>
      <c r="CV168" s="56">
        <v>2</v>
      </c>
      <c r="CW168" s="56">
        <v>2</v>
      </c>
      <c r="CX168" s="56">
        <v>2</v>
      </c>
      <c r="CY168" s="56">
        <v>1</v>
      </c>
      <c r="CZ168" s="56">
        <f>COUNTIF(BV168:CY168,"2")</f>
        <v>27</v>
      </c>
      <c r="DA168" s="56">
        <f>CZ168/(CZ168+DB168+DD168+DF168)</f>
        <v>0.9</v>
      </c>
      <c r="DB168" s="56">
        <f>COUNTIF(BV168:CY168,"1")</f>
        <v>3</v>
      </c>
      <c r="DC168" s="56">
        <f>DB168/(CZ168+DB168+DD168+DF168)</f>
        <v>0.1</v>
      </c>
      <c r="DD168" s="56">
        <f>COUNTIF(BV168:CY168,"0")</f>
        <v>0</v>
      </c>
      <c r="DE168" s="56">
        <f>DD168/(CZ168+DB168+DD168+DF168)</f>
        <v>0</v>
      </c>
      <c r="DF168" s="56">
        <f>COUNTIF(BH168:CY168,"KĐG")</f>
        <v>0</v>
      </c>
      <c r="DG168" s="56">
        <f>DF168/(CZ168+DB168+DD168+DF168)</f>
        <v>0</v>
      </c>
      <c r="DH168" s="56">
        <f>(((CZ168*2)+(DB168*1)+(DD168*0)))/(CZ168+DB168+DD168)</f>
        <v>1.9</v>
      </c>
      <c r="DI168" s="56" t="str">
        <f>IF(DG168&gt;=50%,"KĐG",IF(DH168&gt;=1.6,"Đạt mục tiêu",IF(DH168&gt;=1,"Cần cố gắng","Chưa đạt")))</f>
        <v>Đạt mục tiêu</v>
      </c>
      <c r="DJ168" s="56"/>
      <c r="DK168" s="56"/>
      <c r="DL168" s="56"/>
      <c r="DM168" s="70"/>
      <c r="DN168" s="70"/>
      <c r="DO168" s="70"/>
      <c r="DP168" s="70"/>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70"/>
      <c r="FG168" s="70"/>
      <c r="FH168" s="70"/>
      <c r="FI168" s="70"/>
      <c r="FJ168" s="70"/>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70"/>
      <c r="HA168" s="70"/>
      <c r="HB168" s="70"/>
      <c r="HC168" s="70"/>
      <c r="HD168" s="70"/>
      <c r="HE168" s="56">
        <v>2</v>
      </c>
      <c r="HF168" s="56">
        <v>2</v>
      </c>
      <c r="HG168" s="56">
        <v>2</v>
      </c>
      <c r="HH168" s="56">
        <v>2</v>
      </c>
      <c r="HI168" s="56">
        <v>2</v>
      </c>
      <c r="HJ168" s="56">
        <v>2</v>
      </c>
      <c r="HK168" s="56">
        <v>2</v>
      </c>
      <c r="HL168" s="56">
        <v>1</v>
      </c>
      <c r="HM168" s="56">
        <v>2</v>
      </c>
      <c r="HN168" s="56">
        <v>2</v>
      </c>
      <c r="HO168" s="56">
        <v>2</v>
      </c>
      <c r="HP168" s="56">
        <v>2</v>
      </c>
      <c r="HQ168" s="56">
        <v>2</v>
      </c>
      <c r="HR168" s="56">
        <v>2</v>
      </c>
      <c r="HS168" s="56">
        <v>2</v>
      </c>
      <c r="HT168" s="56">
        <v>2</v>
      </c>
      <c r="HU168" s="56">
        <v>2</v>
      </c>
      <c r="HV168" s="56">
        <v>2</v>
      </c>
      <c r="HW168" s="56">
        <v>1</v>
      </c>
      <c r="HX168" s="56"/>
      <c r="HY168" s="56"/>
      <c r="HZ168" s="56"/>
      <c r="IA168" s="56"/>
      <c r="IB168" s="56"/>
      <c r="IC168" s="56"/>
      <c r="ID168" s="56">
        <v>2</v>
      </c>
      <c r="IE168" s="56">
        <v>2</v>
      </c>
      <c r="IF168" s="56">
        <v>2</v>
      </c>
      <c r="IG168" s="56">
        <v>1</v>
      </c>
      <c r="IH168" s="56">
        <v>2</v>
      </c>
      <c r="II168" s="179">
        <f>COUNTIF(HE168:IH168,"2")</f>
        <v>21</v>
      </c>
      <c r="IJ168" s="180">
        <f>II168/(II168+IK168+IM168+IO168)</f>
        <v>0.875</v>
      </c>
      <c r="IK168" s="179">
        <f>COUNTIF(HE168:IH168,"1")</f>
        <v>3</v>
      </c>
      <c r="IL168" s="180">
        <f>IK168/(II168+IK168+IM168+IO168)</f>
        <v>0.125</v>
      </c>
      <c r="IM168" s="179">
        <f>COUNTIF(HE168:IH168,"0")</f>
        <v>0</v>
      </c>
      <c r="IN168" s="180">
        <f>IM168/(II168+IK168+IM168+IO168)</f>
        <v>0</v>
      </c>
      <c r="IO168" s="179">
        <f>COUNTIF(GP168:IH168,"KĐG")</f>
        <v>0</v>
      </c>
      <c r="IP168" s="180">
        <f>IO168/(II168+IK168+IM168+IO168)</f>
        <v>0</v>
      </c>
      <c r="IQ168" s="181">
        <f>(((II168*2)+(IK168*1)+(IM168*0)))/(II168+IK168+IM168)</f>
        <v>1.875</v>
      </c>
      <c r="IR168" s="185" t="str">
        <f>IF(IP168&gt;=50%,"KĐG",IF(IQ168&gt;=1.6,"Đạt mục tiêu",IF(IQ168&gt;=1,"Cần cố gắng","Chưa đạt")))</f>
        <v>Đạt mục tiêu</v>
      </c>
      <c r="IS168" s="185"/>
      <c r="IT168" s="70"/>
      <c r="IU168" s="70"/>
      <c r="IV168" s="70"/>
      <c r="IW168" s="70"/>
      <c r="IX168" s="56"/>
      <c r="IY168" s="56"/>
      <c r="IZ168" s="56"/>
      <c r="JA168" s="56"/>
      <c r="JB168" s="56"/>
      <c r="JC168" s="56"/>
      <c r="JD168" s="56"/>
      <c r="JE168" s="56"/>
      <c r="JF168" s="56"/>
      <c r="JG168" s="56"/>
      <c r="JH168" s="56"/>
      <c r="JI168" s="56"/>
      <c r="JJ168" s="56"/>
      <c r="JK168" s="56"/>
      <c r="JL168" s="56"/>
      <c r="JM168" s="56"/>
      <c r="JN168" s="56"/>
      <c r="JO168" s="56"/>
      <c r="JP168" s="56"/>
      <c r="JQ168" s="56"/>
      <c r="JR168" s="56"/>
      <c r="JS168" s="56"/>
      <c r="JT168" s="56"/>
      <c r="JU168" s="56"/>
      <c r="JV168" s="56"/>
      <c r="JW168" s="56"/>
      <c r="JX168" s="56"/>
      <c r="JY168" s="56"/>
      <c r="JZ168" s="56"/>
      <c r="KA168" s="56"/>
      <c r="KB168" s="56"/>
      <c r="KC168" s="56"/>
      <c r="KD168" s="56"/>
      <c r="KE168" s="56"/>
      <c r="KF168" s="56"/>
      <c r="KG168" s="56"/>
      <c r="KH168" s="56"/>
      <c r="KI168" s="56"/>
      <c r="KJ168" s="56"/>
      <c r="KK168" s="56"/>
      <c r="KL168" s="56"/>
      <c r="KM168" s="56"/>
      <c r="KN168" s="56"/>
      <c r="KO168" s="56"/>
      <c r="KP168" s="56"/>
      <c r="KQ168" s="56"/>
      <c r="KR168" s="56"/>
      <c r="KS168" s="56"/>
      <c r="KT168" s="56"/>
      <c r="KU168" s="56"/>
      <c r="KV168" s="56"/>
      <c r="KW168" s="56"/>
      <c r="KX168" s="56"/>
      <c r="KY168" s="56"/>
      <c r="KZ168" s="56"/>
      <c r="LA168" s="56"/>
      <c r="LB168" s="56"/>
      <c r="LC168" s="56"/>
      <c r="LD168" s="56"/>
      <c r="LE168" s="56"/>
      <c r="LF168" s="56"/>
      <c r="LG168" s="56"/>
      <c r="LH168" s="56"/>
      <c r="LI168" s="56"/>
      <c r="LJ168" s="56"/>
      <c r="LK168" s="56"/>
      <c r="LL168" s="56"/>
      <c r="LM168" s="56"/>
      <c r="LN168" s="56"/>
      <c r="LO168" s="56"/>
      <c r="LP168" s="56"/>
      <c r="LQ168" s="56"/>
      <c r="LR168" s="56"/>
      <c r="LS168" s="56"/>
      <c r="LT168" s="56"/>
      <c r="LU168" s="56"/>
      <c r="LV168" s="56"/>
      <c r="LW168" s="56"/>
      <c r="LX168" s="56"/>
      <c r="LY168" s="56"/>
      <c r="LZ168" s="56"/>
      <c r="MA168" s="56"/>
      <c r="MB168" s="56"/>
      <c r="MC168" s="56"/>
      <c r="MD168" s="56"/>
      <c r="ME168" s="56"/>
      <c r="MF168" s="56"/>
      <c r="MG168" s="56"/>
      <c r="MH168" s="56"/>
      <c r="MI168" s="56"/>
      <c r="MJ168" s="56"/>
      <c r="MK168" s="56"/>
      <c r="ML168" s="56"/>
      <c r="MM168" s="56"/>
      <c r="MN168" s="56"/>
      <c r="MO168" s="56"/>
      <c r="MP168" s="56"/>
      <c r="MQ168" s="56"/>
      <c r="MR168" s="56"/>
      <c r="MS168" s="56"/>
      <c r="MT168" s="56"/>
      <c r="MU168" s="56"/>
      <c r="MV168" s="56"/>
      <c r="MW168" s="56"/>
      <c r="MX168" s="56"/>
      <c r="MY168" s="56"/>
      <c r="MZ168" s="56"/>
      <c r="NA168" s="56"/>
      <c r="NB168" s="56"/>
      <c r="NC168" s="56"/>
      <c r="ND168" s="56"/>
      <c r="NE168" s="56"/>
      <c r="NF168" s="56"/>
      <c r="NG168" s="56"/>
      <c r="NH168" s="56"/>
      <c r="NI168" s="56"/>
      <c r="NJ168" s="56"/>
      <c r="NK168" s="56"/>
      <c r="NL168" s="56"/>
      <c r="NM168" s="56"/>
      <c r="NN168" s="56"/>
      <c r="NO168" s="56"/>
      <c r="NP168" s="56"/>
      <c r="NQ168" s="56"/>
      <c r="NR168" s="56"/>
      <c r="NS168" s="56"/>
      <c r="NT168" s="56"/>
      <c r="NU168" s="56"/>
      <c r="NV168" s="56"/>
      <c r="NW168" s="56"/>
      <c r="NX168" s="56"/>
      <c r="NY168" s="56"/>
      <c r="NZ168" s="56"/>
      <c r="OA168" s="56"/>
      <c r="OB168" s="56"/>
      <c r="OC168" s="56"/>
      <c r="OD168" s="56"/>
      <c r="OE168" s="56"/>
      <c r="OF168" s="56"/>
      <c r="OG168" s="56"/>
      <c r="OH168" s="56"/>
      <c r="OI168" s="56"/>
      <c r="OJ168" s="56"/>
      <c r="OK168" s="56"/>
      <c r="OL168" s="56"/>
      <c r="OM168" s="56"/>
      <c r="ON168" s="56"/>
      <c r="OO168" s="56"/>
      <c r="OP168" s="56"/>
      <c r="OQ168" s="56"/>
      <c r="OR168" s="56"/>
      <c r="OS168" s="56"/>
      <c r="OT168" s="56"/>
      <c r="OU168" s="56"/>
      <c r="OV168" s="56"/>
      <c r="OW168" s="56"/>
      <c r="OX168" s="56"/>
      <c r="OY168" s="56"/>
      <c r="OZ168" s="56"/>
      <c r="PA168" s="56"/>
    </row>
    <row r="169" spans="1:417" s="116" customFormat="1" ht="78.75" hidden="1" customHeight="1">
      <c r="A169" s="56"/>
      <c r="B169" s="310"/>
      <c r="C169" s="310"/>
      <c r="D169" s="318"/>
      <c r="E169" s="325"/>
      <c r="F169" s="318"/>
      <c r="G169" s="328"/>
      <c r="H169" s="325"/>
      <c r="I169" s="314"/>
      <c r="J169" s="126" t="s">
        <v>1080</v>
      </c>
      <c r="K169" s="123"/>
      <c r="L169" s="183" t="s">
        <v>661</v>
      </c>
      <c r="M169" s="123" t="s">
        <v>501</v>
      </c>
      <c r="N169" s="51" t="s">
        <v>377</v>
      </c>
      <c r="O169" s="56" t="s">
        <v>350</v>
      </c>
      <c r="P169" s="310"/>
      <c r="Q169" s="310"/>
      <c r="R169" s="136"/>
      <c r="S169" s="136"/>
      <c r="T169" s="136"/>
      <c r="U169" s="120"/>
      <c r="V169" s="120" t="s">
        <v>205</v>
      </c>
      <c r="W169" s="120"/>
      <c r="X169" s="120"/>
      <c r="Y169" s="120"/>
      <c r="Z169" s="120"/>
      <c r="AA169" s="120"/>
      <c r="AB169" s="120"/>
      <c r="AC169" s="119">
        <f t="shared" si="212"/>
        <v>1</v>
      </c>
      <c r="AD169" s="229"/>
      <c r="AE169" s="229"/>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70"/>
      <c r="BU169" s="70"/>
      <c r="BV169" s="69"/>
      <c r="BW169" s="72"/>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179"/>
      <c r="DD169" s="180"/>
      <c r="DE169" s="179"/>
      <c r="DF169" s="180"/>
      <c r="DG169" s="179"/>
      <c r="DH169" s="180"/>
      <c r="DI169" s="179"/>
      <c r="DJ169" s="180" t="e">
        <f>DI169/(DC169+DE169+DG169+DI169)</f>
        <v>#DIV/0!</v>
      </c>
      <c r="DK169" s="181" t="e">
        <f>(((DC169*2)+(DE169*1)+(DG169*0)))/(DC169+DE169+DG169)</f>
        <v>#DIV/0!</v>
      </c>
      <c r="DL169" s="184" t="e">
        <f>IF(DJ169&gt;=50%,"KĐG",IF(DK169&gt;=1.6,"Đạt mục tiêu",IF(DK169&gt;=1,"Cần cố gắng","Chưa đạt")))</f>
        <v>#DIV/0!</v>
      </c>
      <c r="DM169" s="70"/>
      <c r="DN169" s="70"/>
      <c r="DO169" s="70"/>
      <c r="DP169" s="70"/>
      <c r="DQ169" s="178">
        <v>2</v>
      </c>
      <c r="DR169" s="178">
        <v>2</v>
      </c>
      <c r="DS169" s="178">
        <v>2</v>
      </c>
      <c r="DT169" s="178">
        <v>2</v>
      </c>
      <c r="DU169" s="178">
        <v>2</v>
      </c>
      <c r="DV169" s="178">
        <v>2</v>
      </c>
      <c r="DW169" s="178">
        <v>2</v>
      </c>
      <c r="DX169" s="178">
        <v>2</v>
      </c>
      <c r="DY169" s="178">
        <v>2</v>
      </c>
      <c r="DZ169" s="178">
        <v>2</v>
      </c>
      <c r="EA169" s="178">
        <v>2</v>
      </c>
      <c r="EB169" s="178">
        <v>2</v>
      </c>
      <c r="EC169" s="178">
        <v>2</v>
      </c>
      <c r="ED169" s="178">
        <v>2</v>
      </c>
      <c r="EE169" s="178">
        <v>2</v>
      </c>
      <c r="EF169" s="178">
        <v>2</v>
      </c>
      <c r="EG169" s="178">
        <v>2</v>
      </c>
      <c r="EH169" s="178">
        <v>2</v>
      </c>
      <c r="EI169" s="178">
        <v>2</v>
      </c>
      <c r="EJ169" s="178">
        <v>2</v>
      </c>
      <c r="EK169" s="178">
        <v>2</v>
      </c>
      <c r="EL169" s="178">
        <v>2</v>
      </c>
      <c r="EM169" s="178">
        <v>2</v>
      </c>
      <c r="EN169" s="178">
        <v>2</v>
      </c>
      <c r="EO169" s="178">
        <v>2</v>
      </c>
      <c r="EP169" s="178">
        <v>2</v>
      </c>
      <c r="EQ169" s="178">
        <v>2</v>
      </c>
      <c r="ER169" s="178">
        <v>2</v>
      </c>
      <c r="ES169" s="178">
        <v>2</v>
      </c>
      <c r="ET169" s="178">
        <v>2</v>
      </c>
      <c r="EU169" s="178">
        <v>2</v>
      </c>
      <c r="EV169" s="56"/>
      <c r="EW169" s="56"/>
      <c r="EX169" s="56"/>
      <c r="EY169" s="56"/>
      <c r="EZ169" s="56"/>
      <c r="FA169" s="56"/>
      <c r="FB169" s="56"/>
      <c r="FC169" s="56"/>
      <c r="FD169" s="56"/>
      <c r="FE169" s="56"/>
      <c r="FF169" s="70"/>
      <c r="FG169" s="70"/>
      <c r="FH169" s="70"/>
      <c r="FI169" s="70"/>
      <c r="FJ169" s="70"/>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70"/>
      <c r="HA169" s="70"/>
      <c r="HB169" s="70"/>
      <c r="HC169" s="70"/>
      <c r="HD169" s="70"/>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179"/>
      <c r="IJ169" s="180"/>
      <c r="IK169" s="179"/>
      <c r="IL169" s="180"/>
      <c r="IM169" s="179"/>
      <c r="IN169" s="180"/>
      <c r="IO169" s="179"/>
      <c r="IP169" s="180"/>
      <c r="IQ169" s="181"/>
      <c r="IR169" s="185"/>
      <c r="IS169" s="185"/>
      <c r="IT169" s="70"/>
      <c r="IU169" s="70"/>
      <c r="IV169" s="70"/>
      <c r="IW169" s="70"/>
      <c r="IX169" s="56"/>
      <c r="IY169" s="56"/>
      <c r="IZ169" s="56"/>
      <c r="JA169" s="56"/>
      <c r="JB169" s="56"/>
      <c r="JC169" s="56"/>
      <c r="JD169" s="56"/>
      <c r="JE169" s="56"/>
      <c r="JF169" s="56"/>
      <c r="JG169" s="56"/>
      <c r="JH169" s="56"/>
      <c r="JI169" s="56"/>
      <c r="JJ169" s="56"/>
      <c r="JK169" s="56"/>
      <c r="JL169" s="56"/>
      <c r="JM169" s="56"/>
      <c r="JN169" s="56"/>
      <c r="JO169" s="56"/>
      <c r="JP169" s="56"/>
      <c r="JQ169" s="56"/>
      <c r="JR169" s="56"/>
      <c r="JS169" s="56"/>
      <c r="JT169" s="56"/>
      <c r="JU169" s="56"/>
      <c r="JV169" s="56"/>
      <c r="JW169" s="56"/>
      <c r="JX169" s="56"/>
      <c r="JY169" s="56"/>
      <c r="JZ169" s="56"/>
      <c r="KA169" s="56"/>
      <c r="KB169" s="56"/>
      <c r="KC169" s="56"/>
      <c r="KD169" s="56"/>
      <c r="KE169" s="56"/>
      <c r="KF169" s="56"/>
      <c r="KG169" s="56"/>
      <c r="KH169" s="56"/>
      <c r="KI169" s="56"/>
      <c r="KJ169" s="56"/>
      <c r="KK169" s="56"/>
      <c r="KL169" s="56"/>
      <c r="KM169" s="56"/>
      <c r="KN169" s="56"/>
      <c r="KO169" s="56"/>
      <c r="KP169" s="56"/>
      <c r="KQ169" s="56"/>
      <c r="KR169" s="56"/>
      <c r="KS169" s="56"/>
      <c r="KT169" s="56"/>
      <c r="KU169" s="56"/>
      <c r="KV169" s="56"/>
      <c r="KW169" s="56"/>
      <c r="KX169" s="56"/>
      <c r="KY169" s="56"/>
      <c r="KZ169" s="56"/>
      <c r="LA169" s="56"/>
      <c r="LB169" s="56"/>
      <c r="LC169" s="56"/>
      <c r="LD169" s="56"/>
      <c r="LE169" s="56"/>
      <c r="LF169" s="56"/>
      <c r="LG169" s="56"/>
      <c r="LH169" s="56"/>
      <c r="LI169" s="56"/>
      <c r="LJ169" s="56"/>
      <c r="LK169" s="56"/>
      <c r="LL169" s="56"/>
      <c r="LM169" s="56"/>
      <c r="LN169" s="56"/>
      <c r="LO169" s="56"/>
      <c r="LP169" s="56"/>
      <c r="LQ169" s="56"/>
      <c r="LR169" s="56"/>
      <c r="LS169" s="56"/>
      <c r="LT169" s="56"/>
      <c r="LU169" s="56"/>
      <c r="LV169" s="56"/>
      <c r="LW169" s="56"/>
      <c r="LX169" s="56"/>
      <c r="LY169" s="56"/>
      <c r="LZ169" s="56"/>
      <c r="MA169" s="56"/>
      <c r="MB169" s="56"/>
      <c r="MC169" s="56"/>
      <c r="MD169" s="56"/>
      <c r="ME169" s="56"/>
      <c r="MF169" s="56"/>
      <c r="MG169" s="56"/>
      <c r="MH169" s="56"/>
      <c r="MI169" s="56"/>
      <c r="MJ169" s="56"/>
      <c r="MK169" s="56"/>
      <c r="ML169" s="56"/>
      <c r="MM169" s="56"/>
      <c r="MN169" s="56"/>
      <c r="MO169" s="56"/>
      <c r="MP169" s="56"/>
      <c r="MQ169" s="56"/>
      <c r="MR169" s="56"/>
      <c r="MS169" s="56"/>
      <c r="MT169" s="56"/>
      <c r="MU169" s="56"/>
      <c r="MV169" s="56"/>
      <c r="MW169" s="56"/>
      <c r="MX169" s="56"/>
      <c r="MY169" s="56"/>
      <c r="MZ169" s="56"/>
      <c r="NA169" s="56"/>
      <c r="NB169" s="56"/>
      <c r="NC169" s="56"/>
      <c r="ND169" s="56"/>
      <c r="NE169" s="56"/>
      <c r="NF169" s="56"/>
      <c r="NG169" s="56"/>
      <c r="NH169" s="56"/>
      <c r="NI169" s="56"/>
      <c r="NJ169" s="56"/>
      <c r="NK169" s="56"/>
      <c r="NL169" s="56"/>
      <c r="NM169" s="56"/>
      <c r="NN169" s="56"/>
      <c r="NO169" s="56"/>
      <c r="NP169" s="56"/>
      <c r="NQ169" s="56"/>
      <c r="NR169" s="56"/>
      <c r="NS169" s="56"/>
      <c r="NT169" s="56"/>
      <c r="NU169" s="56"/>
      <c r="NV169" s="56"/>
      <c r="NW169" s="56"/>
      <c r="NX169" s="56"/>
      <c r="NY169" s="56"/>
      <c r="NZ169" s="56"/>
      <c r="OA169" s="56"/>
      <c r="OB169" s="56"/>
      <c r="OC169" s="56"/>
      <c r="OD169" s="56"/>
      <c r="OE169" s="56"/>
      <c r="OF169" s="56"/>
      <c r="OG169" s="56"/>
      <c r="OH169" s="56"/>
      <c r="OI169" s="56"/>
      <c r="OJ169" s="56"/>
      <c r="OK169" s="56"/>
      <c r="OL169" s="56"/>
      <c r="OM169" s="56"/>
      <c r="ON169" s="56"/>
      <c r="OO169" s="56"/>
      <c r="OP169" s="56"/>
      <c r="OQ169" s="56"/>
      <c r="OR169" s="56"/>
      <c r="OS169" s="56"/>
      <c r="OT169" s="56"/>
      <c r="OU169" s="56"/>
      <c r="OV169" s="56"/>
      <c r="OW169" s="56"/>
      <c r="OX169" s="56"/>
      <c r="OY169" s="56"/>
      <c r="OZ169" s="56"/>
      <c r="PA169" s="56"/>
    </row>
    <row r="170" spans="1:417" s="116" customFormat="1" ht="63" hidden="1" customHeight="1">
      <c r="A170" s="56"/>
      <c r="B170" s="310">
        <v>188</v>
      </c>
      <c r="C170" s="310">
        <v>66</v>
      </c>
      <c r="D170" s="366" t="s">
        <v>171</v>
      </c>
      <c r="E170" s="325" t="s">
        <v>7</v>
      </c>
      <c r="F170" s="318" t="s">
        <v>1189</v>
      </c>
      <c r="G170" s="328" t="s">
        <v>7</v>
      </c>
      <c r="H170" s="325" t="s">
        <v>205</v>
      </c>
      <c r="I170" s="315" t="s">
        <v>1230</v>
      </c>
      <c r="J170" s="126" t="s">
        <v>1229</v>
      </c>
      <c r="K170" s="123"/>
      <c r="L170" s="183" t="s">
        <v>661</v>
      </c>
      <c r="M170" s="123" t="s">
        <v>501</v>
      </c>
      <c r="N170" s="51" t="s">
        <v>377</v>
      </c>
      <c r="O170" s="56" t="s">
        <v>350</v>
      </c>
      <c r="P170" s="310" t="s">
        <v>205</v>
      </c>
      <c r="Q170" s="310"/>
      <c r="R170" s="136"/>
      <c r="S170" s="136"/>
      <c r="T170" s="136"/>
      <c r="U170" s="136"/>
      <c r="V170" s="120" t="s">
        <v>205</v>
      </c>
      <c r="W170" s="136"/>
      <c r="X170" s="136"/>
      <c r="Y170" s="136"/>
      <c r="Z170" s="120"/>
      <c r="AA170" s="136"/>
      <c r="AB170" s="136"/>
      <c r="AC170" s="119">
        <f t="shared" si="212"/>
        <v>1</v>
      </c>
      <c r="AD170" s="229"/>
      <c r="AE170" s="229"/>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70"/>
      <c r="BU170" s="70"/>
      <c r="BV170" s="69"/>
      <c r="BW170" s="72"/>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179"/>
      <c r="DD170" s="180"/>
      <c r="DE170" s="179"/>
      <c r="DF170" s="180"/>
      <c r="DG170" s="179"/>
      <c r="DH170" s="180"/>
      <c r="DI170" s="179"/>
      <c r="DJ170" s="180" t="e">
        <f>DI170/(DC170+DE170+DG170+DI170)</f>
        <v>#DIV/0!</v>
      </c>
      <c r="DK170" s="181" t="e">
        <f>(((DC170*2)+(DE170*1)+(DG170*0)))/(DC170+DE170+DG170)</f>
        <v>#DIV/0!</v>
      </c>
      <c r="DL170" s="184" t="e">
        <f>IF(DJ170&gt;=50%,"KĐG",IF(DK170&gt;=1.6,"Đạt mục tiêu",IF(DK170&gt;=1,"Cần cố gắng","Chưa đạt")))</f>
        <v>#DIV/0!</v>
      </c>
      <c r="DM170" s="70"/>
      <c r="DN170" s="70"/>
      <c r="DO170" s="70"/>
      <c r="DP170" s="70"/>
      <c r="DQ170" s="178">
        <v>2</v>
      </c>
      <c r="DR170" s="178">
        <v>2</v>
      </c>
      <c r="DS170" s="178">
        <v>2</v>
      </c>
      <c r="DT170" s="178">
        <v>2</v>
      </c>
      <c r="DU170" s="178">
        <v>2</v>
      </c>
      <c r="DV170" s="178">
        <v>2</v>
      </c>
      <c r="DW170" s="178">
        <v>2</v>
      </c>
      <c r="DX170" s="178">
        <v>2</v>
      </c>
      <c r="DY170" s="178">
        <v>2</v>
      </c>
      <c r="DZ170" s="178">
        <v>2</v>
      </c>
      <c r="EA170" s="178">
        <v>2</v>
      </c>
      <c r="EB170" s="178">
        <v>2</v>
      </c>
      <c r="EC170" s="178">
        <v>2</v>
      </c>
      <c r="ED170" s="178">
        <v>2</v>
      </c>
      <c r="EE170" s="178">
        <v>2</v>
      </c>
      <c r="EF170" s="178">
        <v>2</v>
      </c>
      <c r="EG170" s="178">
        <v>2</v>
      </c>
      <c r="EH170" s="178">
        <v>2</v>
      </c>
      <c r="EI170" s="178">
        <v>2</v>
      </c>
      <c r="EJ170" s="178">
        <v>2</v>
      </c>
      <c r="EK170" s="178">
        <v>2</v>
      </c>
      <c r="EL170" s="178">
        <v>2</v>
      </c>
      <c r="EM170" s="178">
        <v>2</v>
      </c>
      <c r="EN170" s="178">
        <v>2</v>
      </c>
      <c r="EO170" s="178">
        <v>2</v>
      </c>
      <c r="EP170" s="178">
        <v>2</v>
      </c>
      <c r="EQ170" s="178">
        <v>2</v>
      </c>
      <c r="ER170" s="178">
        <v>2</v>
      </c>
      <c r="ES170" s="178">
        <v>2</v>
      </c>
      <c r="ET170" s="178">
        <v>2</v>
      </c>
      <c r="EU170" s="178">
        <v>2</v>
      </c>
      <c r="EV170" s="56"/>
      <c r="EW170" s="56"/>
      <c r="EX170" s="56"/>
      <c r="EY170" s="56"/>
      <c r="EZ170" s="56"/>
      <c r="FA170" s="56"/>
      <c r="FB170" s="56"/>
      <c r="FC170" s="56"/>
      <c r="FD170" s="56"/>
      <c r="FE170" s="56"/>
      <c r="FF170" s="70"/>
      <c r="FG170" s="70"/>
      <c r="FH170" s="70"/>
      <c r="FI170" s="70"/>
      <c r="FJ170" s="70"/>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70"/>
      <c r="HA170" s="70"/>
      <c r="HB170" s="70"/>
      <c r="HC170" s="70"/>
      <c r="HD170" s="70"/>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c r="IN170" s="56"/>
      <c r="IO170" s="56"/>
      <c r="IP170" s="56"/>
      <c r="IQ170" s="56"/>
      <c r="IR170" s="56"/>
      <c r="IS170" s="56"/>
      <c r="IT170" s="70"/>
      <c r="IU170" s="70"/>
      <c r="IV170" s="70"/>
      <c r="IW170" s="70"/>
      <c r="IX170" s="56">
        <v>2</v>
      </c>
      <c r="IY170" s="56">
        <v>2</v>
      </c>
      <c r="IZ170" s="56">
        <v>2</v>
      </c>
      <c r="JA170" s="56">
        <v>2</v>
      </c>
      <c r="JB170" s="56">
        <v>2</v>
      </c>
      <c r="JC170" s="56">
        <v>2</v>
      </c>
      <c r="JD170" s="56">
        <v>2</v>
      </c>
      <c r="JE170" s="56">
        <v>1</v>
      </c>
      <c r="JF170" s="56">
        <v>2</v>
      </c>
      <c r="JG170" s="56">
        <v>2</v>
      </c>
      <c r="JH170" s="56">
        <v>2</v>
      </c>
      <c r="JI170" s="56">
        <v>2</v>
      </c>
      <c r="JJ170" s="56">
        <v>1</v>
      </c>
      <c r="JK170" s="56">
        <v>2</v>
      </c>
      <c r="JL170" s="56">
        <v>2</v>
      </c>
      <c r="JM170" s="56">
        <v>2</v>
      </c>
      <c r="JN170" s="56">
        <v>2</v>
      </c>
      <c r="JO170" s="56">
        <v>2</v>
      </c>
      <c r="JP170" s="56">
        <v>1</v>
      </c>
      <c r="JQ170" s="56">
        <v>2</v>
      </c>
      <c r="JR170" s="56"/>
      <c r="JS170" s="56"/>
      <c r="JT170" s="56"/>
      <c r="JU170" s="56"/>
      <c r="JV170" s="56"/>
      <c r="JW170" s="56">
        <v>2</v>
      </c>
      <c r="JX170" s="56">
        <v>2</v>
      </c>
      <c r="JY170" s="56">
        <v>2</v>
      </c>
      <c r="JZ170" s="56">
        <v>2</v>
      </c>
      <c r="KA170" s="56">
        <v>2</v>
      </c>
      <c r="KB170" s="179">
        <f>COUNTIF(IX170:KA170,"2")</f>
        <v>22</v>
      </c>
      <c r="KC170" s="180">
        <f>KB170/(KB170+KD170+KF170+KH170)</f>
        <v>0.88</v>
      </c>
      <c r="KD170" s="179">
        <f>COUNTIF(IX170:KA170,"1")</f>
        <v>3</v>
      </c>
      <c r="KE170" s="180">
        <f>KD170/(KB170+KD170+KF170+KH170)</f>
        <v>0.12</v>
      </c>
      <c r="KF170" s="179">
        <f>COUNTIF(IX170:KA170,"0")</f>
        <v>0</v>
      </c>
      <c r="KG170" s="180">
        <f>KF170/(KB170+KD170+KF170+KH170)</f>
        <v>0</v>
      </c>
      <c r="KH170" s="179">
        <f>COUNTIF(IJ170:KA170,"KĐG")</f>
        <v>0</v>
      </c>
      <c r="KI170" s="180">
        <f>KH170/(KB170+KD170+KF170+KH170)</f>
        <v>0</v>
      </c>
      <c r="KJ170" s="181">
        <f>(((KB170*2)+(KD170*1)+(KF170*0)))/(KB170+KD170+KF170)</f>
        <v>1.88</v>
      </c>
      <c r="KK170" s="185" t="str">
        <f>IF(KI170&gt;=50%,"KĐG",IF(KJ170&gt;=1.6,"Đạt mục tiêu",IF(KJ170&gt;=1,"Cần cố gắng","Chưa đạt")))</f>
        <v>Đạt mục tiêu</v>
      </c>
      <c r="KL170" s="71"/>
      <c r="KM170" s="71"/>
      <c r="KN170" s="71"/>
      <c r="KO170" s="71" t="s">
        <v>554</v>
      </c>
      <c r="KP170" s="71" t="s">
        <v>554</v>
      </c>
      <c r="KQ170" s="71" t="s">
        <v>554</v>
      </c>
      <c r="KR170" s="71" t="s">
        <v>554</v>
      </c>
      <c r="KS170" s="71" t="s">
        <v>554</v>
      </c>
      <c r="KT170" s="71" t="s">
        <v>554</v>
      </c>
      <c r="KU170" s="71" t="s">
        <v>554</v>
      </c>
      <c r="KV170" s="71" t="s">
        <v>554</v>
      </c>
      <c r="KW170" s="71" t="s">
        <v>554</v>
      </c>
      <c r="KX170" s="71" t="s">
        <v>554</v>
      </c>
      <c r="KY170" s="71" t="s">
        <v>554</v>
      </c>
      <c r="KZ170" s="71" t="s">
        <v>554</v>
      </c>
      <c r="LA170" s="71" t="s">
        <v>554</v>
      </c>
      <c r="LB170" s="71" t="s">
        <v>554</v>
      </c>
      <c r="LC170" s="71" t="s">
        <v>554</v>
      </c>
      <c r="LD170" s="71" t="s">
        <v>554</v>
      </c>
      <c r="LE170" s="71" t="s">
        <v>554</v>
      </c>
      <c r="LF170" s="71" t="s">
        <v>554</v>
      </c>
      <c r="LG170" s="71" t="s">
        <v>554</v>
      </c>
      <c r="LH170" s="71" t="s">
        <v>554</v>
      </c>
      <c r="LI170" s="71" t="s">
        <v>554</v>
      </c>
      <c r="LJ170" s="71" t="s">
        <v>554</v>
      </c>
      <c r="LK170" s="71" t="s">
        <v>554</v>
      </c>
      <c r="LL170" s="71"/>
      <c r="LM170" s="71"/>
      <c r="LN170" s="71"/>
      <c r="LO170" s="71"/>
      <c r="LP170" s="71" t="s">
        <v>554</v>
      </c>
      <c r="LQ170" s="71"/>
      <c r="LR170" s="71" t="s">
        <v>554</v>
      </c>
      <c r="LS170" s="71" t="s">
        <v>554</v>
      </c>
      <c r="LT170" s="71" t="s">
        <v>554</v>
      </c>
      <c r="LU170" s="71" t="s">
        <v>554</v>
      </c>
      <c r="LV170" s="71" t="s">
        <v>554</v>
      </c>
      <c r="LW170" s="71" t="s">
        <v>554</v>
      </c>
      <c r="LX170" s="71" t="s">
        <v>554</v>
      </c>
      <c r="LY170" s="71" t="s">
        <v>554</v>
      </c>
      <c r="LZ170" s="71" t="s">
        <v>554</v>
      </c>
      <c r="MA170" s="71" t="s">
        <v>554</v>
      </c>
      <c r="MB170" s="71" t="s">
        <v>554</v>
      </c>
      <c r="MC170" s="71"/>
      <c r="MD170" s="71"/>
      <c r="ME170" s="71" t="s">
        <v>554</v>
      </c>
      <c r="MF170" s="71" t="s">
        <v>554</v>
      </c>
      <c r="MG170" s="71" t="s">
        <v>554</v>
      </c>
      <c r="MH170" s="71" t="s">
        <v>554</v>
      </c>
      <c r="MI170" s="71" t="s">
        <v>554</v>
      </c>
      <c r="MJ170" s="71" t="s">
        <v>554</v>
      </c>
      <c r="MK170" s="71" t="s">
        <v>554</v>
      </c>
      <c r="ML170" s="71" t="s">
        <v>554</v>
      </c>
      <c r="MM170" s="71" t="s">
        <v>554</v>
      </c>
      <c r="MN170" s="71" t="s">
        <v>554</v>
      </c>
      <c r="MO170" s="71" t="s">
        <v>554</v>
      </c>
      <c r="MP170" s="71" t="s">
        <v>554</v>
      </c>
      <c r="MQ170" s="71" t="s">
        <v>554</v>
      </c>
      <c r="MR170" s="71" t="s">
        <v>554</v>
      </c>
      <c r="MS170" s="71" t="s">
        <v>554</v>
      </c>
      <c r="MT170" s="71" t="s">
        <v>554</v>
      </c>
      <c r="MU170" s="71" t="s">
        <v>554</v>
      </c>
      <c r="MV170" s="71" t="s">
        <v>554</v>
      </c>
      <c r="MW170" s="71" t="s">
        <v>554</v>
      </c>
      <c r="MX170" s="71" t="s">
        <v>554</v>
      </c>
      <c r="MY170" s="71" t="s">
        <v>554</v>
      </c>
      <c r="MZ170" s="71" t="s">
        <v>554</v>
      </c>
      <c r="NA170" s="71" t="s">
        <v>554</v>
      </c>
      <c r="NB170" s="71" t="s">
        <v>554</v>
      </c>
      <c r="NC170" s="71"/>
      <c r="ND170" s="71" t="s">
        <v>554</v>
      </c>
      <c r="NE170" s="71" t="s">
        <v>554</v>
      </c>
      <c r="NF170" s="71" t="s">
        <v>554</v>
      </c>
      <c r="NG170" s="71" t="s">
        <v>554</v>
      </c>
      <c r="NH170" s="71" t="s">
        <v>554</v>
      </c>
      <c r="NI170" s="71" t="s">
        <v>554</v>
      </c>
      <c r="NJ170" s="71" t="s">
        <v>554</v>
      </c>
      <c r="NK170" s="71" t="s">
        <v>554</v>
      </c>
      <c r="NL170" s="71" t="s">
        <v>554</v>
      </c>
      <c r="NM170" s="71" t="s">
        <v>554</v>
      </c>
      <c r="NN170" s="71" t="s">
        <v>554</v>
      </c>
      <c r="NO170" s="71"/>
      <c r="NP170" s="71"/>
      <c r="NQ170" s="71" t="s">
        <v>554</v>
      </c>
      <c r="NR170" s="71" t="s">
        <v>554</v>
      </c>
      <c r="NS170" s="71" t="s">
        <v>554</v>
      </c>
      <c r="NT170" s="71" t="s">
        <v>554</v>
      </c>
      <c r="NU170" s="71" t="s">
        <v>554</v>
      </c>
      <c r="NV170" s="71" t="s">
        <v>554</v>
      </c>
      <c r="NW170" s="71" t="s">
        <v>554</v>
      </c>
      <c r="NX170" s="71" t="s">
        <v>554</v>
      </c>
      <c r="NY170" s="71" t="s">
        <v>554</v>
      </c>
      <c r="NZ170" s="71" t="s">
        <v>554</v>
      </c>
      <c r="OA170" s="71" t="s">
        <v>554</v>
      </c>
      <c r="OB170" s="71" t="s">
        <v>554</v>
      </c>
      <c r="OC170" s="71" t="s">
        <v>554</v>
      </c>
      <c r="OD170" s="71" t="s">
        <v>554</v>
      </c>
      <c r="OE170" s="71" t="s">
        <v>554</v>
      </c>
      <c r="OF170" s="71" t="s">
        <v>554</v>
      </c>
      <c r="OG170" s="71" t="s">
        <v>554</v>
      </c>
      <c r="OH170" s="71" t="s">
        <v>554</v>
      </c>
      <c r="OI170" s="71" t="s">
        <v>554</v>
      </c>
      <c r="OJ170" s="71" t="s">
        <v>554</v>
      </c>
      <c r="OK170" s="71" t="s">
        <v>554</v>
      </c>
      <c r="OL170" s="71" t="s">
        <v>554</v>
      </c>
      <c r="OM170" s="71" t="s">
        <v>554</v>
      </c>
      <c r="ON170" s="71" t="s">
        <v>554</v>
      </c>
      <c r="OO170" s="71"/>
      <c r="OP170" s="71" t="s">
        <v>554</v>
      </c>
      <c r="OQ170" s="71" t="s">
        <v>554</v>
      </c>
      <c r="OR170" s="71" t="s">
        <v>554</v>
      </c>
      <c r="OS170" s="71" t="s">
        <v>554</v>
      </c>
      <c r="OT170" s="71" t="s">
        <v>554</v>
      </c>
      <c r="OU170" s="71" t="s">
        <v>554</v>
      </c>
      <c r="OV170" s="71" t="s">
        <v>554</v>
      </c>
      <c r="OW170" s="71" t="s">
        <v>554</v>
      </c>
      <c r="OX170" s="71" t="s">
        <v>554</v>
      </c>
      <c r="OY170" s="71" t="s">
        <v>554</v>
      </c>
      <c r="OZ170" s="71" t="s">
        <v>554</v>
      </c>
      <c r="PA170" s="56"/>
    </row>
    <row r="171" spans="1:417" s="116" customFormat="1" ht="63" hidden="1" customHeight="1">
      <c r="A171" s="56"/>
      <c r="B171" s="310"/>
      <c r="C171" s="310"/>
      <c r="D171" s="366"/>
      <c r="E171" s="325"/>
      <c r="F171" s="318"/>
      <c r="G171" s="328"/>
      <c r="H171" s="325"/>
      <c r="I171" s="314"/>
      <c r="J171" s="126" t="s">
        <v>1229</v>
      </c>
      <c r="K171" s="123"/>
      <c r="L171" s="183" t="s">
        <v>661</v>
      </c>
      <c r="M171" s="123" t="s">
        <v>501</v>
      </c>
      <c r="N171" s="51" t="s">
        <v>377</v>
      </c>
      <c r="O171" s="56" t="s">
        <v>350</v>
      </c>
      <c r="P171" s="310"/>
      <c r="Q171" s="310"/>
      <c r="R171" s="136"/>
      <c r="S171" s="136"/>
      <c r="T171" s="136"/>
      <c r="U171" s="136"/>
      <c r="V171" s="136"/>
      <c r="W171" s="136"/>
      <c r="X171" s="136"/>
      <c r="Y171" s="136"/>
      <c r="Z171" s="120" t="s">
        <v>205</v>
      </c>
      <c r="AA171" s="136"/>
      <c r="AB171" s="136"/>
      <c r="AC171" s="119">
        <f t="shared" si="212"/>
        <v>1</v>
      </c>
      <c r="AD171" s="229"/>
      <c r="AE171" s="229"/>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70"/>
      <c r="BU171" s="70"/>
      <c r="BV171" s="70"/>
      <c r="BW171" s="70"/>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70"/>
      <c r="DN171" s="70"/>
      <c r="DO171" s="70"/>
      <c r="DP171" s="70"/>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70"/>
      <c r="FG171" s="70"/>
      <c r="FH171" s="70"/>
      <c r="FI171" s="70"/>
      <c r="FJ171" s="70"/>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70"/>
      <c r="HA171" s="70"/>
      <c r="HB171" s="70"/>
      <c r="HC171" s="70"/>
      <c r="HD171" s="70"/>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c r="IO171" s="56"/>
      <c r="IP171" s="56"/>
      <c r="IQ171" s="56"/>
      <c r="IR171" s="56"/>
      <c r="IS171" s="71"/>
      <c r="IT171" s="72" t="s">
        <v>554</v>
      </c>
      <c r="IU171" s="71"/>
      <c r="IV171" s="72" t="s">
        <v>554</v>
      </c>
      <c r="IW171" s="71"/>
      <c r="IX171" s="56">
        <v>2</v>
      </c>
      <c r="IY171" s="56">
        <v>2</v>
      </c>
      <c r="IZ171" s="56">
        <v>1</v>
      </c>
      <c r="JA171" s="56">
        <v>2</v>
      </c>
      <c r="JB171" s="56">
        <v>2</v>
      </c>
      <c r="JC171" s="56">
        <v>2</v>
      </c>
      <c r="JD171" s="56">
        <v>2</v>
      </c>
      <c r="JE171" s="56">
        <v>2</v>
      </c>
      <c r="JF171" s="56">
        <v>2</v>
      </c>
      <c r="JG171" s="56">
        <v>2</v>
      </c>
      <c r="JH171" s="56">
        <v>2</v>
      </c>
      <c r="JI171" s="56">
        <v>2</v>
      </c>
      <c r="JJ171" s="56">
        <v>2</v>
      </c>
      <c r="JK171" s="56">
        <v>2</v>
      </c>
      <c r="JL171" s="56">
        <v>2</v>
      </c>
      <c r="JM171" s="56">
        <v>2</v>
      </c>
      <c r="JN171" s="56">
        <v>2</v>
      </c>
      <c r="JO171" s="56">
        <v>2</v>
      </c>
      <c r="JP171" s="56">
        <v>2</v>
      </c>
      <c r="JQ171" s="56">
        <v>1</v>
      </c>
      <c r="JR171" s="56">
        <v>2</v>
      </c>
      <c r="JS171" s="56">
        <v>2</v>
      </c>
      <c r="JT171" s="56">
        <v>2</v>
      </c>
      <c r="JU171" s="56">
        <v>2</v>
      </c>
      <c r="JV171" s="56">
        <v>2</v>
      </c>
      <c r="JW171" s="56">
        <v>2</v>
      </c>
      <c r="JX171" s="56">
        <v>2</v>
      </c>
      <c r="JY171" s="56">
        <v>2</v>
      </c>
      <c r="JZ171" s="56">
        <v>2</v>
      </c>
      <c r="KA171" s="56">
        <v>2</v>
      </c>
      <c r="KB171" s="179">
        <f t="shared" ref="KB171" si="213">COUNTIF(IX171:KA171,"2")</f>
        <v>28</v>
      </c>
      <c r="KC171" s="180">
        <f t="shared" ref="KC171" si="214">KB171/(KB171+KD171+KF171+KH171)</f>
        <v>0.93333333333333335</v>
      </c>
      <c r="KD171" s="179">
        <f t="shared" ref="KD171" si="215">COUNTIF(IX171:KA171,"1")</f>
        <v>2</v>
      </c>
      <c r="KE171" s="180">
        <f t="shared" ref="KE171" si="216">KD171/(KB171+KD171+KF171+KH171)</f>
        <v>6.6666666666666666E-2</v>
      </c>
      <c r="KF171" s="179">
        <f t="shared" ref="KF171" si="217">COUNTIF(IX171:KA171,"0")</f>
        <v>0</v>
      </c>
      <c r="KG171" s="180">
        <f t="shared" ref="KG171" si="218">KF171/(KB171+KD171+KF171+KH171)</f>
        <v>0</v>
      </c>
      <c r="KH171" s="179">
        <f>COUNTIF(IJ171:KA171,"KĐG")</f>
        <v>0</v>
      </c>
      <c r="KI171" s="180">
        <f t="shared" ref="KI171" si="219">KH171/(KB171+KD171+KF171+KH171)</f>
        <v>0</v>
      </c>
      <c r="KJ171" s="181">
        <f t="shared" ref="KJ171" si="220">(((KB171*2)+(KD171*1)+(KF171*0)))/(KB171+KD171+KF171)</f>
        <v>1.9333333333333333</v>
      </c>
      <c r="KK171" s="182" t="str">
        <f t="shared" ref="KK171" si="221">IF(KI171&gt;=50%,"KĐG",IF(KJ171&gt;=1.6,"Đạt mục tiêu",IF(KJ171&gt;=1,"Cần cố gắng","Chưa đạt")))</f>
        <v>Đạt mục tiêu</v>
      </c>
      <c r="KL171" s="71"/>
      <c r="KM171" s="71"/>
      <c r="KN171" s="71"/>
      <c r="KO171" s="71"/>
      <c r="KP171" s="71"/>
      <c r="KQ171" s="71"/>
      <c r="KR171" s="71"/>
      <c r="KS171" s="71"/>
      <c r="KT171" s="71"/>
      <c r="KU171" s="71"/>
      <c r="KV171" s="71"/>
      <c r="KW171" s="71"/>
      <c r="KX171" s="71"/>
      <c r="KY171" s="71"/>
      <c r="KZ171" s="71"/>
      <c r="LA171" s="71"/>
      <c r="LB171" s="71"/>
      <c r="LC171" s="71"/>
      <c r="LD171" s="71"/>
      <c r="LE171" s="71"/>
      <c r="LF171" s="71"/>
      <c r="LG171" s="71"/>
      <c r="LH171" s="71"/>
      <c r="LI171" s="71"/>
      <c r="LJ171" s="71"/>
      <c r="LK171" s="71"/>
      <c r="LL171" s="71"/>
      <c r="LM171" s="71"/>
      <c r="LN171" s="71"/>
      <c r="LO171" s="71"/>
      <c r="LP171" s="71"/>
      <c r="LQ171" s="71"/>
      <c r="LR171" s="71"/>
      <c r="LS171" s="71"/>
      <c r="LT171" s="71"/>
      <c r="LU171" s="71"/>
      <c r="LV171" s="71"/>
      <c r="LW171" s="71"/>
      <c r="LX171" s="71"/>
      <c r="LY171" s="71"/>
      <c r="LZ171" s="71"/>
      <c r="MA171" s="71"/>
      <c r="MB171" s="71"/>
      <c r="MC171" s="71"/>
      <c r="MD171" s="71"/>
      <c r="ME171" s="71"/>
      <c r="MF171" s="71"/>
      <c r="MG171" s="71"/>
      <c r="MH171" s="71"/>
      <c r="MI171" s="71"/>
      <c r="MJ171" s="71"/>
      <c r="MK171" s="71"/>
      <c r="ML171" s="71"/>
      <c r="MM171" s="71"/>
      <c r="MN171" s="71"/>
      <c r="MO171" s="71"/>
      <c r="MP171" s="71"/>
      <c r="MQ171" s="71"/>
      <c r="MR171" s="71"/>
      <c r="MS171" s="71"/>
      <c r="MT171" s="71"/>
      <c r="MU171" s="71"/>
      <c r="MV171" s="71"/>
      <c r="MW171" s="71"/>
      <c r="MX171" s="71"/>
      <c r="MY171" s="71"/>
      <c r="MZ171" s="71"/>
      <c r="NA171" s="71"/>
      <c r="NB171" s="71"/>
      <c r="NC171" s="71"/>
      <c r="ND171" s="71"/>
      <c r="NE171" s="71"/>
      <c r="NF171" s="71"/>
      <c r="NG171" s="71"/>
      <c r="NH171" s="71"/>
      <c r="NI171" s="71"/>
      <c r="NJ171" s="71"/>
      <c r="NK171" s="71"/>
      <c r="NL171" s="71"/>
      <c r="NM171" s="71"/>
      <c r="NN171" s="71"/>
      <c r="NO171" s="71"/>
      <c r="NP171" s="71"/>
      <c r="NQ171" s="71"/>
      <c r="NR171" s="71"/>
      <c r="NS171" s="71"/>
      <c r="NT171" s="71"/>
      <c r="NU171" s="71"/>
      <c r="NV171" s="71"/>
      <c r="NW171" s="71"/>
      <c r="NX171" s="71"/>
      <c r="NY171" s="71"/>
      <c r="NZ171" s="71"/>
      <c r="OA171" s="71"/>
      <c r="OB171" s="71"/>
      <c r="OC171" s="71"/>
      <c r="OD171" s="71"/>
      <c r="OE171" s="71"/>
      <c r="OF171" s="71"/>
      <c r="OG171" s="71"/>
      <c r="OH171" s="71"/>
      <c r="OI171" s="71"/>
      <c r="OJ171" s="71"/>
      <c r="OK171" s="71"/>
      <c r="OL171" s="71"/>
      <c r="OM171" s="71"/>
      <c r="ON171" s="71"/>
      <c r="OO171" s="71"/>
      <c r="OP171" s="71"/>
      <c r="OQ171" s="71"/>
      <c r="OR171" s="71"/>
      <c r="OS171" s="71"/>
      <c r="OT171" s="71"/>
      <c r="OU171" s="71"/>
      <c r="OV171" s="71"/>
      <c r="OW171" s="71"/>
      <c r="OX171" s="71"/>
      <c r="OY171" s="71"/>
      <c r="OZ171" s="71"/>
      <c r="PA171" s="56"/>
    </row>
    <row r="172" spans="1:417" s="116" customFormat="1" ht="63" hidden="1">
      <c r="A172" s="56"/>
      <c r="B172" s="56">
        <v>189</v>
      </c>
      <c r="C172" s="56">
        <v>67</v>
      </c>
      <c r="D172" s="126" t="s">
        <v>171</v>
      </c>
      <c r="E172" s="122" t="s">
        <v>4</v>
      </c>
      <c r="F172" s="126" t="s">
        <v>173</v>
      </c>
      <c r="G172" s="123" t="s">
        <v>4</v>
      </c>
      <c r="H172" s="122"/>
      <c r="I172" s="201" t="s">
        <v>173</v>
      </c>
      <c r="J172" s="126" t="s">
        <v>1081</v>
      </c>
      <c r="K172" s="123"/>
      <c r="L172" s="183" t="s">
        <v>661</v>
      </c>
      <c r="M172" s="123" t="s">
        <v>501</v>
      </c>
      <c r="N172" s="51" t="s">
        <v>377</v>
      </c>
      <c r="O172" s="56" t="s">
        <v>350</v>
      </c>
      <c r="P172" s="56" t="s">
        <v>205</v>
      </c>
      <c r="Q172" s="56"/>
      <c r="R172" s="120"/>
      <c r="S172" s="120"/>
      <c r="T172" s="120"/>
      <c r="U172" s="120"/>
      <c r="V172" s="120"/>
      <c r="W172" s="120"/>
      <c r="X172" s="120"/>
      <c r="Y172" s="120"/>
      <c r="Z172" s="120"/>
      <c r="AA172" s="120"/>
      <c r="AB172" s="120" t="s">
        <v>205</v>
      </c>
      <c r="AC172" s="119">
        <f t="shared" si="212"/>
        <v>1</v>
      </c>
      <c r="AD172" s="229"/>
      <c r="AE172" s="229"/>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70"/>
      <c r="BU172" s="70"/>
      <c r="BV172" s="72"/>
      <c r="BW172" s="182"/>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179"/>
      <c r="DD172" s="180"/>
      <c r="DE172" s="179"/>
      <c r="DF172" s="180"/>
      <c r="DG172" s="179"/>
      <c r="DH172" s="180"/>
      <c r="DI172" s="179"/>
      <c r="DJ172" s="180" t="e">
        <f>DI172/(DC172+DE172+DG172+DI172)</f>
        <v>#DIV/0!</v>
      </c>
      <c r="DK172" s="181" t="e">
        <f>(((DC172*2)+(DE172*1)+(DG172*0)))/(DC172+DE172+DG172)</f>
        <v>#DIV/0!</v>
      </c>
      <c r="DL172" s="184" t="e">
        <f>IF(DJ172&gt;=50%,"KĐG",IF(DK172&gt;=1.6,"Đạt mục tiêu",IF(DK172&gt;=1,"Cần cố gắng","Chưa đạt")))</f>
        <v>#DIV/0!</v>
      </c>
      <c r="DM172" s="70"/>
      <c r="DN172" s="70"/>
      <c r="DO172" s="70"/>
      <c r="DP172" s="70"/>
      <c r="DQ172" s="178">
        <v>2</v>
      </c>
      <c r="DR172" s="178">
        <v>2</v>
      </c>
      <c r="DS172" s="178">
        <v>2</v>
      </c>
      <c r="DT172" s="178">
        <v>2</v>
      </c>
      <c r="DU172" s="178">
        <v>2</v>
      </c>
      <c r="DV172" s="178">
        <v>2</v>
      </c>
      <c r="DW172" s="178">
        <v>2</v>
      </c>
      <c r="DX172" s="178">
        <v>2</v>
      </c>
      <c r="DY172" s="178">
        <v>2</v>
      </c>
      <c r="DZ172" s="178">
        <v>2</v>
      </c>
      <c r="EA172" s="178">
        <v>2</v>
      </c>
      <c r="EB172" s="178">
        <v>2</v>
      </c>
      <c r="EC172" s="178">
        <v>2</v>
      </c>
      <c r="ED172" s="178">
        <v>2</v>
      </c>
      <c r="EE172" s="178">
        <v>2</v>
      </c>
      <c r="EF172" s="178">
        <v>2</v>
      </c>
      <c r="EG172" s="178">
        <v>2</v>
      </c>
      <c r="EH172" s="178">
        <v>2</v>
      </c>
      <c r="EI172" s="178">
        <v>2</v>
      </c>
      <c r="EJ172" s="178">
        <v>2</v>
      </c>
      <c r="EK172" s="178">
        <v>2</v>
      </c>
      <c r="EL172" s="178">
        <v>2</v>
      </c>
      <c r="EM172" s="178">
        <v>2</v>
      </c>
      <c r="EN172" s="178">
        <v>2</v>
      </c>
      <c r="EO172" s="178">
        <v>2</v>
      </c>
      <c r="EP172" s="178">
        <v>2</v>
      </c>
      <c r="EQ172" s="178">
        <v>2</v>
      </c>
      <c r="ER172" s="178">
        <v>2</v>
      </c>
      <c r="ES172" s="178">
        <v>2</v>
      </c>
      <c r="ET172" s="178">
        <v>2</v>
      </c>
      <c r="EU172" s="178">
        <v>2</v>
      </c>
      <c r="EV172" s="56"/>
      <c r="EW172" s="56"/>
      <c r="EX172" s="56"/>
      <c r="EY172" s="56"/>
      <c r="EZ172" s="56"/>
      <c r="FA172" s="56"/>
      <c r="FB172" s="56"/>
      <c r="FC172" s="56"/>
      <c r="FD172" s="56"/>
      <c r="FE172" s="56"/>
      <c r="FF172" s="70"/>
      <c r="FG172" s="70"/>
      <c r="FH172" s="70"/>
      <c r="FI172" s="70"/>
      <c r="FJ172" s="70"/>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70"/>
      <c r="HA172" s="70"/>
      <c r="HB172" s="70"/>
      <c r="HC172" s="70"/>
      <c r="HD172" s="70"/>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c r="IN172" s="56"/>
      <c r="IO172" s="56"/>
      <c r="IP172" s="56"/>
      <c r="IQ172" s="56"/>
      <c r="IR172" s="56"/>
      <c r="IS172" s="56"/>
      <c r="IT172" s="70"/>
      <c r="IU172" s="70"/>
      <c r="IV172" s="70"/>
      <c r="IW172" s="70"/>
      <c r="IX172" s="56"/>
      <c r="IY172" s="56"/>
      <c r="IZ172" s="56"/>
      <c r="JA172" s="56"/>
      <c r="JB172" s="56"/>
      <c r="JC172" s="56"/>
      <c r="JD172" s="56"/>
      <c r="JE172" s="56"/>
      <c r="JF172" s="56"/>
      <c r="JG172" s="56"/>
      <c r="JH172" s="56"/>
      <c r="JI172" s="56"/>
      <c r="JJ172" s="56"/>
      <c r="JK172" s="56"/>
      <c r="JL172" s="56"/>
      <c r="JM172" s="56"/>
      <c r="JN172" s="56"/>
      <c r="JO172" s="56"/>
      <c r="JP172" s="56"/>
      <c r="JQ172" s="56"/>
      <c r="JR172" s="56"/>
      <c r="JS172" s="56"/>
      <c r="JT172" s="56"/>
      <c r="JU172" s="56"/>
      <c r="JV172" s="56"/>
      <c r="JW172" s="56"/>
      <c r="JX172" s="56"/>
      <c r="JY172" s="56"/>
      <c r="JZ172" s="56"/>
      <c r="KA172" s="56"/>
      <c r="KB172" s="56"/>
      <c r="KC172" s="56"/>
      <c r="KD172" s="56"/>
      <c r="KE172" s="56"/>
      <c r="KF172" s="56"/>
      <c r="KG172" s="56"/>
      <c r="KH172" s="56"/>
      <c r="KI172" s="56"/>
      <c r="KJ172" s="56"/>
      <c r="KK172" s="56"/>
      <c r="KL172" s="71"/>
      <c r="KM172" s="71"/>
      <c r="KN172" s="71"/>
      <c r="KO172" s="56">
        <v>2</v>
      </c>
      <c r="KP172" s="56">
        <v>2</v>
      </c>
      <c r="KQ172" s="56">
        <v>1</v>
      </c>
      <c r="KR172" s="56">
        <v>2</v>
      </c>
      <c r="KS172" s="56">
        <v>2</v>
      </c>
      <c r="KT172" s="56">
        <v>2</v>
      </c>
      <c r="KU172" s="56">
        <v>2</v>
      </c>
      <c r="KV172" s="56">
        <v>2</v>
      </c>
      <c r="KW172" s="56">
        <v>2</v>
      </c>
      <c r="KX172" s="56">
        <v>2</v>
      </c>
      <c r="KY172" s="56">
        <v>1</v>
      </c>
      <c r="KZ172" s="56">
        <v>2</v>
      </c>
      <c r="LA172" s="56">
        <v>2</v>
      </c>
      <c r="LB172" s="56">
        <v>2</v>
      </c>
      <c r="LC172" s="56">
        <v>2</v>
      </c>
      <c r="LD172" s="56">
        <v>2</v>
      </c>
      <c r="LE172" s="56">
        <v>1</v>
      </c>
      <c r="LF172" s="56">
        <v>2</v>
      </c>
      <c r="LG172" s="56">
        <v>2</v>
      </c>
      <c r="LH172" s="56">
        <v>2</v>
      </c>
      <c r="LI172" s="56">
        <v>2</v>
      </c>
      <c r="LJ172" s="56">
        <v>2</v>
      </c>
      <c r="LK172" s="56">
        <v>2</v>
      </c>
      <c r="LL172" s="56"/>
      <c r="LM172" s="56"/>
      <c r="LN172" s="56"/>
      <c r="LO172" s="56"/>
      <c r="LP172" s="56">
        <v>2</v>
      </c>
      <c r="LQ172" s="56">
        <v>2</v>
      </c>
      <c r="LR172" s="56">
        <v>2</v>
      </c>
      <c r="LS172" s="179">
        <f>COUNTIF(KO172:LR172,"2")</f>
        <v>23</v>
      </c>
      <c r="LT172" s="180">
        <f>LS172/(LS172+LU172+LW172+LY172)</f>
        <v>0.88461538461538458</v>
      </c>
      <c r="LU172" s="179">
        <f>COUNTIF(KO172:LR172,"1")</f>
        <v>3</v>
      </c>
      <c r="LV172" s="180">
        <f>LU172/(LS172+LU172+LW172+LY172)</f>
        <v>0.11538461538461539</v>
      </c>
      <c r="LW172" s="179">
        <f>COUNTIF(KO172:LR172,"0")</f>
        <v>0</v>
      </c>
      <c r="LX172" s="180">
        <f>LW172/(LS172+LU172+LW172+LY172)</f>
        <v>0</v>
      </c>
      <c r="LY172" s="179">
        <f>COUNTIF(KB172:LR172,"KĐG")</f>
        <v>0</v>
      </c>
      <c r="LZ172" s="180">
        <f>LY172/(LS172+LU172+LW172+LY172)</f>
        <v>0</v>
      </c>
      <c r="MA172" s="181">
        <f>(((LS172*2)+(LU172*1)+(LW172*0)))/(LS172+LU172+LW172)</f>
        <v>1.8846153846153846</v>
      </c>
      <c r="MB172" s="185" t="str">
        <f>IF(LZ172&gt;=50%,"KĐG",IF(MA172&gt;=1.6,"Đạt mục tiêu",IF(MA172&gt;=1,"Cần cố gắng","Chưa đạt")))</f>
        <v>Đạt mục tiêu</v>
      </c>
      <c r="MC172" s="71"/>
      <c r="MD172" s="71"/>
      <c r="ME172" s="71" t="s">
        <v>554</v>
      </c>
      <c r="MF172" s="71" t="s">
        <v>554</v>
      </c>
      <c r="MG172" s="71" t="s">
        <v>554</v>
      </c>
      <c r="MH172" s="71" t="s">
        <v>554</v>
      </c>
      <c r="MI172" s="71" t="s">
        <v>554</v>
      </c>
      <c r="MJ172" s="71" t="s">
        <v>554</v>
      </c>
      <c r="MK172" s="71" t="s">
        <v>554</v>
      </c>
      <c r="ML172" s="71" t="s">
        <v>554</v>
      </c>
      <c r="MM172" s="71" t="s">
        <v>554</v>
      </c>
      <c r="MN172" s="71" t="s">
        <v>554</v>
      </c>
      <c r="MO172" s="71" t="s">
        <v>554</v>
      </c>
      <c r="MP172" s="71" t="s">
        <v>554</v>
      </c>
      <c r="MQ172" s="71" t="s">
        <v>554</v>
      </c>
      <c r="MR172" s="71" t="s">
        <v>554</v>
      </c>
      <c r="MS172" s="71" t="s">
        <v>554</v>
      </c>
      <c r="MT172" s="71" t="s">
        <v>554</v>
      </c>
      <c r="MU172" s="71" t="s">
        <v>554</v>
      </c>
      <c r="MV172" s="71" t="s">
        <v>554</v>
      </c>
      <c r="MW172" s="71" t="s">
        <v>554</v>
      </c>
      <c r="MX172" s="71" t="s">
        <v>554</v>
      </c>
      <c r="MY172" s="71" t="s">
        <v>554</v>
      </c>
      <c r="MZ172" s="71" t="s">
        <v>554</v>
      </c>
      <c r="NA172" s="71" t="s">
        <v>554</v>
      </c>
      <c r="NB172" s="71" t="s">
        <v>554</v>
      </c>
      <c r="NC172" s="71"/>
      <c r="ND172" s="71" t="s">
        <v>554</v>
      </c>
      <c r="NE172" s="71" t="s">
        <v>554</v>
      </c>
      <c r="NF172" s="71" t="s">
        <v>554</v>
      </c>
      <c r="NG172" s="71" t="s">
        <v>554</v>
      </c>
      <c r="NH172" s="71" t="s">
        <v>554</v>
      </c>
      <c r="NI172" s="71" t="s">
        <v>554</v>
      </c>
      <c r="NJ172" s="71" t="s">
        <v>554</v>
      </c>
      <c r="NK172" s="71" t="s">
        <v>554</v>
      </c>
      <c r="NL172" s="71" t="s">
        <v>554</v>
      </c>
      <c r="NM172" s="71" t="s">
        <v>554</v>
      </c>
      <c r="NN172" s="71" t="s">
        <v>554</v>
      </c>
      <c r="NO172" s="71"/>
      <c r="NP172" s="71"/>
      <c r="NQ172" s="71" t="s">
        <v>554</v>
      </c>
      <c r="NR172" s="71" t="s">
        <v>554</v>
      </c>
      <c r="NS172" s="71" t="s">
        <v>554</v>
      </c>
      <c r="NT172" s="71" t="s">
        <v>554</v>
      </c>
      <c r="NU172" s="71" t="s">
        <v>554</v>
      </c>
      <c r="NV172" s="71" t="s">
        <v>554</v>
      </c>
      <c r="NW172" s="71" t="s">
        <v>554</v>
      </c>
      <c r="NX172" s="71" t="s">
        <v>554</v>
      </c>
      <c r="NY172" s="71" t="s">
        <v>554</v>
      </c>
      <c r="NZ172" s="71" t="s">
        <v>554</v>
      </c>
      <c r="OA172" s="71" t="s">
        <v>554</v>
      </c>
      <c r="OB172" s="71" t="s">
        <v>554</v>
      </c>
      <c r="OC172" s="71" t="s">
        <v>554</v>
      </c>
      <c r="OD172" s="71" t="s">
        <v>554</v>
      </c>
      <c r="OE172" s="71" t="s">
        <v>554</v>
      </c>
      <c r="OF172" s="71" t="s">
        <v>554</v>
      </c>
      <c r="OG172" s="71" t="s">
        <v>554</v>
      </c>
      <c r="OH172" s="71" t="s">
        <v>554</v>
      </c>
      <c r="OI172" s="71" t="s">
        <v>554</v>
      </c>
      <c r="OJ172" s="71" t="s">
        <v>554</v>
      </c>
      <c r="OK172" s="71" t="s">
        <v>554</v>
      </c>
      <c r="OL172" s="71" t="s">
        <v>554</v>
      </c>
      <c r="OM172" s="71" t="s">
        <v>554</v>
      </c>
      <c r="ON172" s="71" t="s">
        <v>554</v>
      </c>
      <c r="OO172" s="71"/>
      <c r="OP172" s="71" t="s">
        <v>554</v>
      </c>
      <c r="OQ172" s="71" t="s">
        <v>554</v>
      </c>
      <c r="OR172" s="71" t="s">
        <v>554</v>
      </c>
      <c r="OS172" s="71" t="s">
        <v>554</v>
      </c>
      <c r="OT172" s="71" t="s">
        <v>554</v>
      </c>
      <c r="OU172" s="71" t="s">
        <v>554</v>
      </c>
      <c r="OV172" s="71" t="s">
        <v>554</v>
      </c>
      <c r="OW172" s="71" t="s">
        <v>554</v>
      </c>
      <c r="OX172" s="71" t="s">
        <v>554</v>
      </c>
      <c r="OY172" s="71" t="s">
        <v>554</v>
      </c>
      <c r="OZ172" s="71" t="s">
        <v>554</v>
      </c>
      <c r="PA172" s="56"/>
    </row>
    <row r="173" spans="1:417" s="116" customFormat="1" ht="78.75" hidden="1" customHeight="1">
      <c r="A173" s="56"/>
      <c r="B173" s="310">
        <v>191</v>
      </c>
      <c r="C173" s="310">
        <v>68</v>
      </c>
      <c r="D173" s="318" t="s">
        <v>150</v>
      </c>
      <c r="E173" s="325" t="s">
        <v>12</v>
      </c>
      <c r="F173" s="318" t="s">
        <v>174</v>
      </c>
      <c r="G173" s="328" t="s">
        <v>12</v>
      </c>
      <c r="H173" s="325"/>
      <c r="I173" s="315" t="s">
        <v>174</v>
      </c>
      <c r="J173" s="126" t="s">
        <v>1082</v>
      </c>
      <c r="K173" s="123"/>
      <c r="L173" s="183" t="s">
        <v>661</v>
      </c>
      <c r="M173" s="123" t="s">
        <v>501</v>
      </c>
      <c r="N173" s="51" t="s">
        <v>377</v>
      </c>
      <c r="O173" s="56" t="s">
        <v>350</v>
      </c>
      <c r="P173" s="310" t="s">
        <v>205</v>
      </c>
      <c r="Q173" s="310">
        <v>1</v>
      </c>
      <c r="R173" s="120"/>
      <c r="S173" s="120"/>
      <c r="T173" s="120"/>
      <c r="U173" s="120"/>
      <c r="V173" s="120"/>
      <c r="W173" s="120"/>
      <c r="X173" s="120"/>
      <c r="Y173" s="120"/>
      <c r="Z173" s="120" t="s">
        <v>205</v>
      </c>
      <c r="AA173" s="120"/>
      <c r="AB173" s="120"/>
      <c r="AC173" s="119">
        <f t="shared" si="212"/>
        <v>1</v>
      </c>
      <c r="AD173" s="229"/>
      <c r="AE173" s="229"/>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70"/>
      <c r="BU173" s="70"/>
      <c r="BV173" s="70"/>
      <c r="BW173" s="70"/>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70"/>
      <c r="DN173" s="70"/>
      <c r="DO173" s="70"/>
      <c r="DP173" s="70"/>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70"/>
      <c r="FG173" s="70"/>
      <c r="FH173" s="70"/>
      <c r="FI173" s="70"/>
      <c r="FJ173" s="70"/>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70"/>
      <c r="HA173" s="70"/>
      <c r="HB173" s="70"/>
      <c r="HC173" s="70"/>
      <c r="HD173" s="70"/>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c r="IN173" s="56"/>
      <c r="IO173" s="56"/>
      <c r="IP173" s="56"/>
      <c r="IQ173" s="56"/>
      <c r="IR173" s="56"/>
      <c r="IS173" s="72" t="s">
        <v>554</v>
      </c>
      <c r="IT173" s="72" t="s">
        <v>554</v>
      </c>
      <c r="IU173" s="72" t="s">
        <v>554</v>
      </c>
      <c r="IV173" s="56"/>
      <c r="IW173" s="72" t="s">
        <v>554</v>
      </c>
      <c r="IX173" s="56">
        <v>2</v>
      </c>
      <c r="IY173" s="56">
        <v>2</v>
      </c>
      <c r="IZ173" s="56">
        <v>2</v>
      </c>
      <c r="JA173" s="56">
        <v>2</v>
      </c>
      <c r="JB173" s="56">
        <v>2</v>
      </c>
      <c r="JC173" s="56">
        <v>2</v>
      </c>
      <c r="JD173" s="56">
        <v>2</v>
      </c>
      <c r="JE173" s="56">
        <v>2</v>
      </c>
      <c r="JF173" s="56">
        <v>2</v>
      </c>
      <c r="JG173" s="56">
        <v>2</v>
      </c>
      <c r="JH173" s="56">
        <v>2</v>
      </c>
      <c r="JI173" s="56">
        <v>2</v>
      </c>
      <c r="JJ173" s="56">
        <v>2</v>
      </c>
      <c r="JK173" s="56">
        <v>2</v>
      </c>
      <c r="JL173" s="56">
        <v>2</v>
      </c>
      <c r="JM173" s="56">
        <v>2</v>
      </c>
      <c r="JN173" s="56">
        <v>2</v>
      </c>
      <c r="JO173" s="56">
        <v>2</v>
      </c>
      <c r="JP173" s="56">
        <v>2</v>
      </c>
      <c r="JQ173" s="56">
        <v>2</v>
      </c>
      <c r="JR173" s="56">
        <v>2</v>
      </c>
      <c r="JS173" s="56">
        <v>2</v>
      </c>
      <c r="JT173" s="56">
        <v>2</v>
      </c>
      <c r="JU173" s="56">
        <v>2</v>
      </c>
      <c r="JV173" s="56">
        <v>2</v>
      </c>
      <c r="JW173" s="56">
        <v>2</v>
      </c>
      <c r="JX173" s="56">
        <v>2</v>
      </c>
      <c r="JY173" s="56">
        <v>2</v>
      </c>
      <c r="JZ173" s="56">
        <v>2</v>
      </c>
      <c r="KA173" s="56">
        <v>2</v>
      </c>
      <c r="KB173" s="179">
        <f t="shared" ref="KB173" si="222">COUNTIF(IX173:KA173,"2")</f>
        <v>30</v>
      </c>
      <c r="KC173" s="180">
        <f t="shared" ref="KC173" si="223">KB173/(KB173+KD173+KF173+KH173)</f>
        <v>1</v>
      </c>
      <c r="KD173" s="179">
        <f t="shared" ref="KD173" si="224">COUNTIF(IX173:KA173,"1")</f>
        <v>0</v>
      </c>
      <c r="KE173" s="180">
        <f t="shared" ref="KE173" si="225">KD173/(KB173+KD173+KF173+KH173)</f>
        <v>0</v>
      </c>
      <c r="KF173" s="179">
        <f t="shared" ref="KF173" si="226">COUNTIF(IX173:KA173,"0")</f>
        <v>0</v>
      </c>
      <c r="KG173" s="180">
        <f t="shared" ref="KG173" si="227">KF173/(KB173+KD173+KF173+KH173)</f>
        <v>0</v>
      </c>
      <c r="KH173" s="179">
        <f>COUNTIF(IJ173:KA173,"KĐG")</f>
        <v>0</v>
      </c>
      <c r="KI173" s="180">
        <f t="shared" ref="KI173" si="228">KH173/(KB173+KD173+KF173+KH173)</f>
        <v>0</v>
      </c>
      <c r="KJ173" s="181">
        <f t="shared" ref="KJ173" si="229">(((KB173*2)+(KD173*1)+(KF173*0)))/(KB173+KD173+KF173)</f>
        <v>2</v>
      </c>
      <c r="KK173" s="182" t="str">
        <f t="shared" ref="KK173" si="230">IF(KI173&gt;=50%,"KĐG",IF(KJ173&gt;=1.6,"Đạt mục tiêu",IF(KJ173&gt;=1,"Cần cố gắng","Chưa đạt")))</f>
        <v>Đạt mục tiêu</v>
      </c>
      <c r="KL173" s="56"/>
      <c r="KM173" s="56"/>
      <c r="KN173" s="56"/>
      <c r="KO173" s="56"/>
      <c r="KP173" s="56"/>
      <c r="KQ173" s="56"/>
      <c r="KR173" s="56"/>
      <c r="KS173" s="56"/>
      <c r="KT173" s="56"/>
      <c r="KU173" s="56"/>
      <c r="KV173" s="56"/>
      <c r="KW173" s="56"/>
      <c r="KX173" s="56"/>
      <c r="KY173" s="56"/>
      <c r="KZ173" s="56"/>
      <c r="LA173" s="56"/>
      <c r="LB173" s="56"/>
      <c r="LC173" s="56"/>
      <c r="LD173" s="56"/>
      <c r="LE173" s="56"/>
      <c r="LF173" s="56"/>
      <c r="LG173" s="56"/>
      <c r="LH173" s="56"/>
      <c r="LI173" s="56"/>
      <c r="LJ173" s="56"/>
      <c r="LK173" s="56"/>
      <c r="LL173" s="56"/>
      <c r="LM173" s="56"/>
      <c r="LN173" s="56"/>
      <c r="LO173" s="56"/>
      <c r="LP173" s="56"/>
      <c r="LQ173" s="56"/>
      <c r="LR173" s="56"/>
      <c r="LS173" s="56"/>
      <c r="LT173" s="56"/>
      <c r="LU173" s="56"/>
      <c r="LV173" s="56"/>
      <c r="LW173" s="56"/>
      <c r="LX173" s="56"/>
      <c r="LY173" s="56"/>
      <c r="LZ173" s="56"/>
      <c r="MA173" s="56"/>
      <c r="MB173" s="56"/>
      <c r="MC173" s="71" t="s">
        <v>554</v>
      </c>
      <c r="MD173" s="71" t="s">
        <v>554</v>
      </c>
      <c r="ME173" s="56">
        <v>2</v>
      </c>
      <c r="MF173" s="56">
        <v>2</v>
      </c>
      <c r="MG173" s="56">
        <v>2</v>
      </c>
      <c r="MH173" s="56">
        <v>2</v>
      </c>
      <c r="MI173" s="56">
        <v>2</v>
      </c>
      <c r="MJ173" s="56">
        <v>2</v>
      </c>
      <c r="MK173" s="56">
        <v>2</v>
      </c>
      <c r="ML173" s="56">
        <v>2</v>
      </c>
      <c r="MM173" s="56">
        <v>2</v>
      </c>
      <c r="MN173" s="56">
        <v>2</v>
      </c>
      <c r="MO173" s="56">
        <v>2</v>
      </c>
      <c r="MP173" s="56">
        <v>2</v>
      </c>
      <c r="MQ173" s="56">
        <v>2</v>
      </c>
      <c r="MR173" s="56">
        <v>2</v>
      </c>
      <c r="MS173" s="56">
        <v>2</v>
      </c>
      <c r="MT173" s="56">
        <v>2</v>
      </c>
      <c r="MU173" s="56">
        <v>2</v>
      </c>
      <c r="MV173" s="56">
        <v>2</v>
      </c>
      <c r="MW173" s="56">
        <v>2</v>
      </c>
      <c r="MX173" s="56">
        <v>2</v>
      </c>
      <c r="MY173" s="56">
        <v>2</v>
      </c>
      <c r="MZ173" s="56">
        <v>2</v>
      </c>
      <c r="NA173" s="56">
        <v>2</v>
      </c>
      <c r="NB173" s="56">
        <v>2</v>
      </c>
      <c r="NC173" s="56">
        <v>2</v>
      </c>
      <c r="ND173" s="56">
        <v>2</v>
      </c>
      <c r="NE173" s="179">
        <f>COUNTIF(ME173:ND173,"2")</f>
        <v>26</v>
      </c>
      <c r="NF173" s="180">
        <f>NE173/(NE173+NG173+NI173+NK173)</f>
        <v>1</v>
      </c>
      <c r="NG173" s="179">
        <f>COUNTIF(ME173:ND173,"1")</f>
        <v>0</v>
      </c>
      <c r="NH173" s="180">
        <f>NG173/(NE173+NG173+NI173+NK173)</f>
        <v>0</v>
      </c>
      <c r="NI173" s="179">
        <f>COUNTIF(ME173:ND173,"0")</f>
        <v>0</v>
      </c>
      <c r="NJ173" s="180">
        <f>NI173/(NE173+NG173+NI173+NK173)</f>
        <v>0</v>
      </c>
      <c r="NK173" s="179">
        <f>COUNTIF(LR173:ND173,"KĐG")</f>
        <v>0</v>
      </c>
      <c r="NL173" s="180">
        <f>NK173/(NE173+NG173+NI173+NK173)</f>
        <v>0</v>
      </c>
      <c r="NM173" s="181">
        <f>(((NE173*2)+(NG173*1)+(NI173*0)))/(NE173+NG173+NI173)</f>
        <v>2</v>
      </c>
      <c r="NN173" s="184" t="str">
        <f>IF(NL173&gt;=50%,"KĐG",IF(NM173&gt;=1.6,"Đạt mục tiêu",IF(NM173&gt;=1,"Cần cố gắng","Chưa đạt")))</f>
        <v>Đạt mục tiêu</v>
      </c>
      <c r="NO173" s="56"/>
      <c r="NP173" s="56"/>
      <c r="NQ173" s="56"/>
      <c r="NR173" s="56"/>
      <c r="NS173" s="56"/>
      <c r="NT173" s="56"/>
      <c r="NU173" s="56"/>
      <c r="NV173" s="56"/>
      <c r="NW173" s="56"/>
      <c r="NX173" s="56"/>
      <c r="NY173" s="56"/>
      <c r="NZ173" s="56"/>
      <c r="OA173" s="56"/>
      <c r="OB173" s="56"/>
      <c r="OC173" s="56"/>
      <c r="OD173" s="56"/>
      <c r="OE173" s="56"/>
      <c r="OF173" s="56"/>
      <c r="OG173" s="56"/>
      <c r="OH173" s="56"/>
      <c r="OI173" s="56"/>
      <c r="OJ173" s="56"/>
      <c r="OK173" s="56"/>
      <c r="OL173" s="56"/>
      <c r="OM173" s="56"/>
      <c r="ON173" s="56"/>
      <c r="OO173" s="56"/>
      <c r="OP173" s="56"/>
      <c r="OQ173" s="56"/>
      <c r="OR173" s="56"/>
      <c r="OS173" s="56"/>
      <c r="OT173" s="56"/>
      <c r="OU173" s="56"/>
      <c r="OV173" s="56"/>
      <c r="OW173" s="56"/>
      <c r="OX173" s="56"/>
      <c r="OY173" s="56"/>
      <c r="OZ173" s="56"/>
      <c r="PA173" s="56"/>
    </row>
    <row r="174" spans="1:417" s="116" customFormat="1" ht="78.75" hidden="1" customHeight="1">
      <c r="A174" s="56"/>
      <c r="B174" s="310"/>
      <c r="C174" s="310"/>
      <c r="D174" s="318"/>
      <c r="E174" s="325"/>
      <c r="F174" s="318"/>
      <c r="G174" s="328"/>
      <c r="H174" s="325"/>
      <c r="I174" s="314"/>
      <c r="J174" s="126" t="s">
        <v>1082</v>
      </c>
      <c r="K174" s="123"/>
      <c r="L174" s="183" t="s">
        <v>661</v>
      </c>
      <c r="M174" s="123" t="s">
        <v>501</v>
      </c>
      <c r="N174" s="51" t="s">
        <v>377</v>
      </c>
      <c r="O174" s="56" t="s">
        <v>350</v>
      </c>
      <c r="P174" s="310"/>
      <c r="Q174" s="310"/>
      <c r="R174" s="120"/>
      <c r="S174" s="120"/>
      <c r="T174" s="120"/>
      <c r="U174" s="120"/>
      <c r="V174" s="120"/>
      <c r="W174" s="120"/>
      <c r="X174" s="120"/>
      <c r="Y174" s="120"/>
      <c r="Z174" s="120"/>
      <c r="AA174" s="120"/>
      <c r="AB174" s="120" t="s">
        <v>205</v>
      </c>
      <c r="AC174" s="119">
        <f t="shared" si="212"/>
        <v>1</v>
      </c>
      <c r="AD174" s="229"/>
      <c r="AE174" s="229"/>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70"/>
      <c r="BU174" s="70"/>
      <c r="BV174" s="70"/>
      <c r="BW174" s="70"/>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70"/>
      <c r="DN174" s="70"/>
      <c r="DO174" s="70"/>
      <c r="DP174" s="70"/>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70"/>
      <c r="FG174" s="70"/>
      <c r="FH174" s="70"/>
      <c r="FI174" s="70"/>
      <c r="FJ174" s="70"/>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70"/>
      <c r="HA174" s="70"/>
      <c r="HB174" s="70"/>
      <c r="HC174" s="70"/>
      <c r="HD174" s="70"/>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c r="IO174" s="56"/>
      <c r="IP174" s="56"/>
      <c r="IQ174" s="56"/>
      <c r="IR174" s="56"/>
      <c r="IS174" s="56"/>
      <c r="IT174" s="70"/>
      <c r="IU174" s="70"/>
      <c r="IV174" s="70"/>
      <c r="IW174" s="70"/>
      <c r="IX174" s="56"/>
      <c r="IY174" s="56"/>
      <c r="IZ174" s="56"/>
      <c r="JA174" s="56"/>
      <c r="JB174" s="56"/>
      <c r="JC174" s="56"/>
      <c r="JD174" s="56"/>
      <c r="JE174" s="56"/>
      <c r="JF174" s="56"/>
      <c r="JG174" s="56"/>
      <c r="JH174" s="56"/>
      <c r="JI174" s="56"/>
      <c r="JJ174" s="56"/>
      <c r="JK174" s="56"/>
      <c r="JL174" s="56"/>
      <c r="JM174" s="56"/>
      <c r="JN174" s="56"/>
      <c r="JO174" s="56"/>
      <c r="JP174" s="56"/>
      <c r="JQ174" s="56"/>
      <c r="JR174" s="56"/>
      <c r="JS174" s="56"/>
      <c r="JT174" s="56"/>
      <c r="JU174" s="56"/>
      <c r="JV174" s="56"/>
      <c r="JW174" s="56"/>
      <c r="JX174" s="56"/>
      <c r="JY174" s="56"/>
      <c r="JZ174" s="56"/>
      <c r="KA174" s="56"/>
      <c r="KB174" s="56"/>
      <c r="KC174" s="56"/>
      <c r="KD174" s="56"/>
      <c r="KE174" s="56"/>
      <c r="KF174" s="56"/>
      <c r="KG174" s="56"/>
      <c r="KH174" s="56"/>
      <c r="KI174" s="56"/>
      <c r="KJ174" s="56"/>
      <c r="KK174" s="56"/>
      <c r="KL174" s="56"/>
      <c r="KM174" s="56"/>
      <c r="KN174" s="56"/>
      <c r="KO174" s="56"/>
      <c r="KP174" s="56"/>
      <c r="KQ174" s="56"/>
      <c r="KR174" s="56"/>
      <c r="KS174" s="56"/>
      <c r="KT174" s="56"/>
      <c r="KU174" s="56"/>
      <c r="KV174" s="56"/>
      <c r="KW174" s="56"/>
      <c r="KX174" s="56"/>
      <c r="KY174" s="56"/>
      <c r="KZ174" s="56"/>
      <c r="LA174" s="56"/>
      <c r="LB174" s="56"/>
      <c r="LC174" s="56"/>
      <c r="LD174" s="56"/>
      <c r="LE174" s="56"/>
      <c r="LF174" s="56"/>
      <c r="LG174" s="56"/>
      <c r="LH174" s="56"/>
      <c r="LI174" s="56"/>
      <c r="LJ174" s="56"/>
      <c r="LK174" s="56"/>
      <c r="LL174" s="56"/>
      <c r="LM174" s="56"/>
      <c r="LN174" s="56"/>
      <c r="LO174" s="56"/>
      <c r="LP174" s="56"/>
      <c r="LQ174" s="56"/>
      <c r="LR174" s="56"/>
      <c r="LS174" s="56"/>
      <c r="LT174" s="56"/>
      <c r="LU174" s="56"/>
      <c r="LV174" s="56"/>
      <c r="LW174" s="56"/>
      <c r="LX174" s="56"/>
      <c r="LY174" s="56"/>
      <c r="LZ174" s="56"/>
      <c r="MA174" s="56"/>
      <c r="MB174" s="56"/>
      <c r="MC174" s="71"/>
      <c r="MD174" s="71"/>
      <c r="ME174" s="56"/>
      <c r="MF174" s="56"/>
      <c r="MG174" s="56"/>
      <c r="MH174" s="56"/>
      <c r="MI174" s="56"/>
      <c r="MJ174" s="56"/>
      <c r="MK174" s="56"/>
      <c r="ML174" s="56"/>
      <c r="MM174" s="56"/>
      <c r="MN174" s="56"/>
      <c r="MO174" s="56"/>
      <c r="MP174" s="56"/>
      <c r="MQ174" s="56"/>
      <c r="MR174" s="56"/>
      <c r="MS174" s="56"/>
      <c r="MT174" s="56"/>
      <c r="MU174" s="56"/>
      <c r="MV174" s="56"/>
      <c r="MW174" s="56"/>
      <c r="MX174" s="56"/>
      <c r="MY174" s="56"/>
      <c r="MZ174" s="56"/>
      <c r="NA174" s="56"/>
      <c r="NB174" s="56"/>
      <c r="NC174" s="56"/>
      <c r="ND174" s="56"/>
      <c r="NE174" s="179"/>
      <c r="NF174" s="180"/>
      <c r="NG174" s="179"/>
      <c r="NH174" s="180"/>
      <c r="NI174" s="179"/>
      <c r="NJ174" s="180"/>
      <c r="NK174" s="179"/>
      <c r="NL174" s="180"/>
      <c r="NM174" s="181"/>
      <c r="NN174" s="184"/>
      <c r="NO174" s="56"/>
      <c r="NP174" s="56"/>
      <c r="NQ174" s="56"/>
      <c r="NR174" s="56"/>
      <c r="NS174" s="56"/>
      <c r="NT174" s="56"/>
      <c r="NU174" s="56"/>
      <c r="NV174" s="56"/>
      <c r="NW174" s="56"/>
      <c r="NX174" s="56"/>
      <c r="NY174" s="56"/>
      <c r="NZ174" s="56"/>
      <c r="OA174" s="56"/>
      <c r="OB174" s="56"/>
      <c r="OC174" s="56"/>
      <c r="OD174" s="56"/>
      <c r="OE174" s="56"/>
      <c r="OF174" s="56"/>
      <c r="OG174" s="56"/>
      <c r="OH174" s="56"/>
      <c r="OI174" s="56"/>
      <c r="OJ174" s="56"/>
      <c r="OK174" s="56"/>
      <c r="OL174" s="56"/>
      <c r="OM174" s="56"/>
      <c r="ON174" s="56"/>
      <c r="OO174" s="56"/>
      <c r="OP174" s="56"/>
      <c r="OQ174" s="56"/>
      <c r="OR174" s="56"/>
      <c r="OS174" s="56"/>
      <c r="OT174" s="56"/>
      <c r="OU174" s="56"/>
      <c r="OV174" s="56"/>
      <c r="OW174" s="56"/>
      <c r="OX174" s="56"/>
      <c r="OY174" s="56"/>
      <c r="OZ174" s="56"/>
      <c r="PA174" s="56"/>
    </row>
    <row r="175" spans="1:417" s="116" customFormat="1" ht="55.5" hidden="1" customHeight="1">
      <c r="A175" s="56"/>
      <c r="B175" s="56">
        <v>192</v>
      </c>
      <c r="C175" s="56">
        <v>69</v>
      </c>
      <c r="D175" s="126" t="s">
        <v>146</v>
      </c>
      <c r="E175" s="122" t="s">
        <v>5</v>
      </c>
      <c r="F175" s="126" t="s">
        <v>147</v>
      </c>
      <c r="G175" s="123" t="s">
        <v>5</v>
      </c>
      <c r="H175" s="122"/>
      <c r="I175" s="126" t="s">
        <v>147</v>
      </c>
      <c r="J175" s="126" t="s">
        <v>983</v>
      </c>
      <c r="K175" s="123"/>
      <c r="L175" s="183" t="s">
        <v>661</v>
      </c>
      <c r="M175" s="123" t="s">
        <v>501</v>
      </c>
      <c r="N175" s="51" t="s">
        <v>377</v>
      </c>
      <c r="O175" s="56" t="s">
        <v>371</v>
      </c>
      <c r="P175" s="56" t="s">
        <v>205</v>
      </c>
      <c r="Q175" s="56">
        <v>1</v>
      </c>
      <c r="R175" s="120"/>
      <c r="S175" s="120"/>
      <c r="T175" s="120"/>
      <c r="U175" s="120"/>
      <c r="V175" s="120"/>
      <c r="W175" s="120" t="s">
        <v>205</v>
      </c>
      <c r="X175" s="120"/>
      <c r="Y175" s="120"/>
      <c r="Z175" s="120"/>
      <c r="AA175" s="120"/>
      <c r="AB175" s="120"/>
      <c r="AC175" s="119">
        <f t="shared" si="212"/>
        <v>1</v>
      </c>
      <c r="AD175" s="229"/>
      <c r="AE175" s="229"/>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70"/>
      <c r="BU175" s="70"/>
      <c r="BV175" s="70"/>
      <c r="BW175" s="70"/>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72"/>
      <c r="DN175" s="72"/>
      <c r="DO175" s="72" t="s">
        <v>662</v>
      </c>
      <c r="DP175" s="72" t="s">
        <v>662</v>
      </c>
      <c r="DQ175" s="178">
        <v>2</v>
      </c>
      <c r="DR175" s="178">
        <v>2</v>
      </c>
      <c r="DS175" s="178">
        <v>1</v>
      </c>
      <c r="DT175" s="178">
        <v>2</v>
      </c>
      <c r="DU175" s="178">
        <v>2</v>
      </c>
      <c r="DV175" s="178">
        <v>2</v>
      </c>
      <c r="DW175" s="178">
        <v>2</v>
      </c>
      <c r="DX175" s="178">
        <v>2</v>
      </c>
      <c r="DY175" s="178">
        <v>2</v>
      </c>
      <c r="DZ175" s="178">
        <v>2</v>
      </c>
      <c r="EA175" s="178">
        <v>2</v>
      </c>
      <c r="EB175" s="178">
        <v>2</v>
      </c>
      <c r="EC175" s="178">
        <v>2</v>
      </c>
      <c r="ED175" s="178">
        <v>2</v>
      </c>
      <c r="EE175" s="178">
        <v>2</v>
      </c>
      <c r="EF175" s="178">
        <v>2</v>
      </c>
      <c r="EG175" s="178">
        <v>2</v>
      </c>
      <c r="EH175" s="178">
        <v>2</v>
      </c>
      <c r="EI175" s="178">
        <v>2</v>
      </c>
      <c r="EJ175" s="178">
        <v>2</v>
      </c>
      <c r="EK175" s="178">
        <v>2</v>
      </c>
      <c r="EL175" s="178">
        <v>2</v>
      </c>
      <c r="EM175" s="178">
        <v>2</v>
      </c>
      <c r="EN175" s="178">
        <v>1</v>
      </c>
      <c r="EO175" s="178">
        <v>2</v>
      </c>
      <c r="EP175" s="178">
        <v>2</v>
      </c>
      <c r="EQ175" s="178">
        <v>2</v>
      </c>
      <c r="ER175" s="178">
        <v>2</v>
      </c>
      <c r="ES175" s="178">
        <v>2</v>
      </c>
      <c r="ET175" s="178">
        <v>2</v>
      </c>
      <c r="EU175" s="178">
        <v>2</v>
      </c>
      <c r="EV175" s="179">
        <f>COUNTIF(DM175:EU175,"2")</f>
        <v>29</v>
      </c>
      <c r="EW175" s="180">
        <f>EV175/(EV175+EX175+EZ175+FB175)</f>
        <v>0.93548387096774188</v>
      </c>
      <c r="EX175" s="179">
        <f>COUNTIF(DM175:EU175,"1")</f>
        <v>2</v>
      </c>
      <c r="EY175" s="180">
        <f>EX175/(EV175+EX175+EZ175+FB175)</f>
        <v>6.4516129032258063E-2</v>
      </c>
      <c r="EZ175" s="179">
        <f>COUNTIF(DM175:EU175,"0")</f>
        <v>0</v>
      </c>
      <c r="FA175" s="180">
        <f>EZ175/(EV175+EX175+EZ175+FB175)</f>
        <v>0</v>
      </c>
      <c r="FB175" s="179">
        <f>COUNTIF(DM175:EU175,"KĐG")</f>
        <v>0</v>
      </c>
      <c r="FC175" s="180">
        <f>FB175/(EV175+EX175+EZ175+FB175)</f>
        <v>0</v>
      </c>
      <c r="FD175" s="181">
        <f>(((EV175*2)+(EX175*1)+(EZ175*0)))/(EV175+EX175+EZ175)</f>
        <v>1.935483870967742</v>
      </c>
      <c r="FE175" s="184" t="str">
        <f>IF(FC175&gt;=50%,"KĐG",IF(FD175&gt;=1.6,"Đạt mục tiêu",IF(FD175&gt;=1,"Cần cố gắng","Chưa đạt")))</f>
        <v>Đạt mục tiêu</v>
      </c>
      <c r="FF175" s="70"/>
      <c r="FG175" s="70"/>
      <c r="FH175" s="70"/>
      <c r="FI175" s="70"/>
      <c r="FJ175" s="70"/>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70"/>
      <c r="HA175" s="70"/>
      <c r="HB175" s="70"/>
      <c r="HC175" s="70"/>
      <c r="HD175" s="70"/>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c r="IO175" s="56"/>
      <c r="IP175" s="56"/>
      <c r="IQ175" s="56"/>
      <c r="IR175" s="56"/>
      <c r="IS175" s="56"/>
      <c r="IT175" s="70"/>
      <c r="IU175" s="70"/>
      <c r="IV175" s="70"/>
      <c r="IW175" s="70"/>
      <c r="IX175" s="56"/>
      <c r="IY175" s="56"/>
      <c r="IZ175" s="56"/>
      <c r="JA175" s="56"/>
      <c r="JB175" s="56"/>
      <c r="JC175" s="56"/>
      <c r="JD175" s="56"/>
      <c r="JE175" s="56"/>
      <c r="JF175" s="56"/>
      <c r="JG175" s="56"/>
      <c r="JH175" s="56"/>
      <c r="JI175" s="56"/>
      <c r="JJ175" s="56"/>
      <c r="JK175" s="56"/>
      <c r="JL175" s="56"/>
      <c r="JM175" s="56"/>
      <c r="JN175" s="56"/>
      <c r="JO175" s="56"/>
      <c r="JP175" s="56"/>
      <c r="JQ175" s="56"/>
      <c r="JR175" s="56"/>
      <c r="JS175" s="56"/>
      <c r="JT175" s="56"/>
      <c r="JU175" s="56"/>
      <c r="JV175" s="56"/>
      <c r="JW175" s="56"/>
      <c r="JX175" s="56"/>
      <c r="JY175" s="56"/>
      <c r="JZ175" s="56"/>
      <c r="KA175" s="56"/>
      <c r="KB175" s="56"/>
      <c r="KC175" s="56"/>
      <c r="KD175" s="56"/>
      <c r="KE175" s="56"/>
      <c r="KF175" s="56"/>
      <c r="KG175" s="56"/>
      <c r="KH175" s="56"/>
      <c r="KI175" s="56"/>
      <c r="KJ175" s="56"/>
      <c r="KK175" s="56"/>
      <c r="KL175" s="56"/>
      <c r="KM175" s="56"/>
      <c r="KN175" s="56"/>
      <c r="KO175" s="56"/>
      <c r="KP175" s="56"/>
      <c r="KQ175" s="56"/>
      <c r="KR175" s="56"/>
      <c r="KS175" s="56"/>
      <c r="KT175" s="56"/>
      <c r="KU175" s="56"/>
      <c r="KV175" s="56"/>
      <c r="KW175" s="56"/>
      <c r="KX175" s="56"/>
      <c r="KY175" s="56"/>
      <c r="KZ175" s="56"/>
      <c r="LA175" s="56"/>
      <c r="LB175" s="56"/>
      <c r="LC175" s="56"/>
      <c r="LD175" s="56"/>
      <c r="LE175" s="56"/>
      <c r="LF175" s="56"/>
      <c r="LG175" s="56"/>
      <c r="LH175" s="56"/>
      <c r="LI175" s="56"/>
      <c r="LJ175" s="56"/>
      <c r="LK175" s="56"/>
      <c r="LL175" s="56"/>
      <c r="LM175" s="56"/>
      <c r="LN175" s="56"/>
      <c r="LO175" s="56"/>
      <c r="LP175" s="56"/>
      <c r="LQ175" s="56"/>
      <c r="LR175" s="56"/>
      <c r="LS175" s="56"/>
      <c r="LT175" s="56"/>
      <c r="LU175" s="56"/>
      <c r="LV175" s="56"/>
      <c r="LW175" s="56"/>
      <c r="LX175" s="56"/>
      <c r="LY175" s="56"/>
      <c r="LZ175" s="56"/>
      <c r="MA175" s="56"/>
      <c r="MB175" s="56"/>
      <c r="MC175" s="56"/>
      <c r="MD175" s="56"/>
      <c r="ME175" s="56"/>
      <c r="MF175" s="56"/>
      <c r="MG175" s="56"/>
      <c r="MH175" s="56"/>
      <c r="MI175" s="56"/>
      <c r="MJ175" s="56"/>
      <c r="MK175" s="56"/>
      <c r="ML175" s="56"/>
      <c r="MM175" s="56"/>
      <c r="MN175" s="56"/>
      <c r="MO175" s="56"/>
      <c r="MP175" s="56"/>
      <c r="MQ175" s="56"/>
      <c r="MR175" s="56"/>
      <c r="MS175" s="56"/>
      <c r="MT175" s="56"/>
      <c r="MU175" s="56"/>
      <c r="MV175" s="56"/>
      <c r="MW175" s="56"/>
      <c r="MX175" s="56"/>
      <c r="MY175" s="56"/>
      <c r="MZ175" s="56"/>
      <c r="NA175" s="56"/>
      <c r="NB175" s="56"/>
      <c r="NC175" s="56"/>
      <c r="ND175" s="56"/>
      <c r="NE175" s="56"/>
      <c r="NF175" s="56"/>
      <c r="NG175" s="56"/>
      <c r="NH175" s="56"/>
      <c r="NI175" s="56"/>
      <c r="NJ175" s="56"/>
      <c r="NK175" s="56"/>
      <c r="NL175" s="56"/>
      <c r="NM175" s="56"/>
      <c r="NN175" s="56"/>
      <c r="NO175" s="70" t="s">
        <v>555</v>
      </c>
      <c r="NP175" s="70"/>
      <c r="NQ175" s="56">
        <v>2</v>
      </c>
      <c r="NR175" s="56">
        <v>2</v>
      </c>
      <c r="NS175" s="56">
        <v>2</v>
      </c>
      <c r="NT175" s="56">
        <v>2</v>
      </c>
      <c r="NU175" s="56">
        <v>2</v>
      </c>
      <c r="NV175" s="56">
        <v>2</v>
      </c>
      <c r="NW175" s="56">
        <v>2</v>
      </c>
      <c r="NX175" s="56">
        <v>2</v>
      </c>
      <c r="NY175" s="56">
        <v>2</v>
      </c>
      <c r="NZ175" s="56">
        <v>2</v>
      </c>
      <c r="OA175" s="56">
        <v>1</v>
      </c>
      <c r="OB175" s="56">
        <v>2</v>
      </c>
      <c r="OC175" s="56">
        <v>1</v>
      </c>
      <c r="OD175" s="56">
        <v>2</v>
      </c>
      <c r="OE175" s="56">
        <v>2</v>
      </c>
      <c r="OF175" s="56">
        <v>2</v>
      </c>
      <c r="OG175" s="56">
        <v>2</v>
      </c>
      <c r="OH175" s="56">
        <v>2</v>
      </c>
      <c r="OI175" s="56">
        <v>2</v>
      </c>
      <c r="OJ175" s="56">
        <v>2</v>
      </c>
      <c r="OK175" s="56">
        <v>2</v>
      </c>
      <c r="OL175" s="56">
        <v>2</v>
      </c>
      <c r="OM175" s="56">
        <v>2</v>
      </c>
      <c r="ON175" s="56">
        <v>2</v>
      </c>
      <c r="OO175" s="56">
        <v>2</v>
      </c>
      <c r="OP175" s="56">
        <v>2</v>
      </c>
      <c r="OQ175" s="179">
        <f>COUNTIF(NQ175:OP175,"2")</f>
        <v>24</v>
      </c>
      <c r="OR175" s="180">
        <f>OQ175/(OQ175+OS175+OU175+OW175)</f>
        <v>0.92307692307692313</v>
      </c>
      <c r="OS175" s="179">
        <f>COUNTIF(NQ175:OP175,"1")</f>
        <v>2</v>
      </c>
      <c r="OT175" s="180">
        <f>OS175/(OQ175+OS175+OU175+OW175)</f>
        <v>7.6923076923076927E-2</v>
      </c>
      <c r="OU175" s="179">
        <f>COUNTIF(NQ175:OP175,"0")</f>
        <v>0</v>
      </c>
      <c r="OV175" s="180">
        <f>OU175/(OQ175+OS175+OU175+OW175)</f>
        <v>0</v>
      </c>
      <c r="OW175" s="179">
        <f>COUNTIF(ND175:OP175,"KĐG")</f>
        <v>0</v>
      </c>
      <c r="OX175" s="180">
        <f>OW175/(OQ175+OS175+OU175+OW175)</f>
        <v>0</v>
      </c>
      <c r="OY175" s="181">
        <f>(((OQ175*2)+(OS175*1)+(OU175*0)))/(OQ175+OS175+OU175)</f>
        <v>1.9230769230769231</v>
      </c>
      <c r="OZ175" s="184" t="str">
        <f>IF(OX175&gt;=50%,"KĐG",IF(OY175&gt;=1.6,"Đạt mục tiêu",IF(OY175&gt;=1,"Cần cố gắng","Chưa đạt")))</f>
        <v>Đạt mục tiêu</v>
      </c>
      <c r="PA175" s="56"/>
    </row>
    <row r="176" spans="1:417" s="116" customFormat="1" ht="47.25" hidden="1" customHeight="1">
      <c r="A176" s="56"/>
      <c r="B176" s="56">
        <v>193</v>
      </c>
      <c r="C176" s="56">
        <v>70</v>
      </c>
      <c r="D176" s="126" t="s">
        <v>199</v>
      </c>
      <c r="E176" s="122" t="s">
        <v>5</v>
      </c>
      <c r="F176" s="126" t="s">
        <v>175</v>
      </c>
      <c r="G176" s="123" t="s">
        <v>5</v>
      </c>
      <c r="H176" s="122"/>
      <c r="I176" s="126" t="s">
        <v>1084</v>
      </c>
      <c r="J176" s="126" t="s">
        <v>1083</v>
      </c>
      <c r="K176" s="123"/>
      <c r="L176" s="183" t="s">
        <v>661</v>
      </c>
      <c r="M176" s="123" t="s">
        <v>501</v>
      </c>
      <c r="N176" s="51" t="s">
        <v>377</v>
      </c>
      <c r="O176" s="56" t="s">
        <v>386</v>
      </c>
      <c r="P176" s="56" t="s">
        <v>205</v>
      </c>
      <c r="Q176" s="56"/>
      <c r="R176" s="120"/>
      <c r="S176" s="120"/>
      <c r="T176" s="120"/>
      <c r="U176" s="120"/>
      <c r="V176" s="120"/>
      <c r="W176" s="120"/>
      <c r="X176" s="120"/>
      <c r="Y176" s="120" t="s">
        <v>205</v>
      </c>
      <c r="Z176" s="120"/>
      <c r="AA176" s="120"/>
      <c r="AB176" s="120"/>
      <c r="AC176" s="119">
        <f t="shared" si="212"/>
        <v>1</v>
      </c>
      <c r="AD176" s="229"/>
      <c r="AE176" s="229"/>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70"/>
      <c r="BU176" s="70"/>
      <c r="BV176" s="70"/>
      <c r="BW176" s="70"/>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70"/>
      <c r="DN176" s="70"/>
      <c r="DO176" s="70"/>
      <c r="DP176" s="70"/>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70"/>
      <c r="FG176" s="70"/>
      <c r="FH176" s="70"/>
      <c r="FI176" s="70"/>
      <c r="FJ176" s="70"/>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72" t="s">
        <v>554</v>
      </c>
      <c r="HA176" s="72" t="s">
        <v>554</v>
      </c>
      <c r="HB176" s="72" t="s">
        <v>554</v>
      </c>
      <c r="HC176" s="72" t="s">
        <v>554</v>
      </c>
      <c r="HD176" s="72" t="s">
        <v>554</v>
      </c>
      <c r="HE176" s="56">
        <v>2</v>
      </c>
      <c r="HF176" s="56">
        <v>2</v>
      </c>
      <c r="HG176" s="56">
        <v>2</v>
      </c>
      <c r="HH176" s="56">
        <v>2</v>
      </c>
      <c r="HI176" s="56">
        <v>2</v>
      </c>
      <c r="HJ176" s="56">
        <v>2</v>
      </c>
      <c r="HK176" s="56">
        <v>2</v>
      </c>
      <c r="HL176" s="56">
        <v>2</v>
      </c>
      <c r="HM176" s="56">
        <v>2</v>
      </c>
      <c r="HN176" s="56">
        <v>2</v>
      </c>
      <c r="HO176" s="56">
        <v>2</v>
      </c>
      <c r="HP176" s="56">
        <v>2</v>
      </c>
      <c r="HQ176" s="56">
        <v>2</v>
      </c>
      <c r="HR176" s="56">
        <v>2</v>
      </c>
      <c r="HS176" s="56">
        <v>2</v>
      </c>
      <c r="HT176" s="56">
        <v>2</v>
      </c>
      <c r="HU176" s="56">
        <v>2</v>
      </c>
      <c r="HV176" s="56">
        <v>2</v>
      </c>
      <c r="HW176" s="56">
        <v>2</v>
      </c>
      <c r="HX176" s="56"/>
      <c r="HY176" s="56"/>
      <c r="HZ176" s="56"/>
      <c r="IA176" s="56"/>
      <c r="IB176" s="56"/>
      <c r="IC176" s="56"/>
      <c r="ID176" s="56">
        <v>2</v>
      </c>
      <c r="IE176" s="56">
        <v>2</v>
      </c>
      <c r="IF176" s="56">
        <v>2</v>
      </c>
      <c r="IG176" s="56">
        <v>2</v>
      </c>
      <c r="IH176" s="56">
        <v>2</v>
      </c>
      <c r="II176" s="179">
        <f>COUNTIF(HE176:IH176,"2")</f>
        <v>24</v>
      </c>
      <c r="IJ176" s="180">
        <f>II176/(II176+IK176+IM176+IO176)</f>
        <v>1</v>
      </c>
      <c r="IK176" s="179">
        <f>COUNTIF(HE176:IH176,"1")</f>
        <v>0</v>
      </c>
      <c r="IL176" s="180">
        <f>IK176/(II176+IK176+IM176+IO176)</f>
        <v>0</v>
      </c>
      <c r="IM176" s="179">
        <f>COUNTIF(HE176:IH176,"0")</f>
        <v>0</v>
      </c>
      <c r="IN176" s="180">
        <f>IM176/(II176+IK176+IM176+IO176)</f>
        <v>0</v>
      </c>
      <c r="IO176" s="179">
        <f>COUNTIF(GP176:IH176,"KĐG")</f>
        <v>0</v>
      </c>
      <c r="IP176" s="180">
        <f>IO176/(II176+IK176+IM176+IO176)</f>
        <v>0</v>
      </c>
      <c r="IQ176" s="181">
        <f>(((II176*2)+(IK176*1)+(IM176*0)))/(II176+IK176+IM176)</f>
        <v>2</v>
      </c>
      <c r="IR176" s="185" t="str">
        <f>IF(IP176&gt;=50%,"KĐG",IF(IQ176&gt;=1.6,"Đạt mục tiêu",IF(IQ176&gt;=1,"Cần cố gắng","Chưa đạt")))</f>
        <v>Đạt mục tiêu</v>
      </c>
      <c r="IS176" s="185"/>
      <c r="IT176" s="70"/>
      <c r="IU176" s="70"/>
      <c r="IV176" s="70"/>
      <c r="IW176" s="70"/>
      <c r="IX176" s="56"/>
      <c r="IY176" s="56"/>
      <c r="IZ176" s="56"/>
      <c r="JA176" s="56"/>
      <c r="JB176" s="56"/>
      <c r="JC176" s="56"/>
      <c r="JD176" s="56"/>
      <c r="JE176" s="56"/>
      <c r="JF176" s="56"/>
      <c r="JG176" s="56"/>
      <c r="JH176" s="56"/>
      <c r="JI176" s="56"/>
      <c r="JJ176" s="56"/>
      <c r="JK176" s="56"/>
      <c r="JL176" s="56"/>
      <c r="JM176" s="56"/>
      <c r="JN176" s="56"/>
      <c r="JO176" s="56"/>
      <c r="JP176" s="56"/>
      <c r="JQ176" s="56"/>
      <c r="JR176" s="56"/>
      <c r="JS176" s="56"/>
      <c r="JT176" s="56"/>
      <c r="JU176" s="56"/>
      <c r="JV176" s="56"/>
      <c r="JW176" s="56"/>
      <c r="JX176" s="56"/>
      <c r="JY176" s="56"/>
      <c r="JZ176" s="56"/>
      <c r="KA176" s="56"/>
      <c r="KB176" s="56"/>
      <c r="KC176" s="56"/>
      <c r="KD176" s="56"/>
      <c r="KE176" s="56"/>
      <c r="KF176" s="56"/>
      <c r="KG176" s="56"/>
      <c r="KH176" s="56"/>
      <c r="KI176" s="56"/>
      <c r="KJ176" s="56"/>
      <c r="KK176" s="56"/>
      <c r="KL176" s="56"/>
      <c r="KM176" s="56"/>
      <c r="KN176" s="56"/>
      <c r="KO176" s="56"/>
      <c r="KP176" s="56"/>
      <c r="KQ176" s="56"/>
      <c r="KR176" s="56"/>
      <c r="KS176" s="56"/>
      <c r="KT176" s="56"/>
      <c r="KU176" s="56"/>
      <c r="KV176" s="56"/>
      <c r="KW176" s="56"/>
      <c r="KX176" s="56"/>
      <c r="KY176" s="56"/>
      <c r="KZ176" s="56"/>
      <c r="LA176" s="56"/>
      <c r="LB176" s="56"/>
      <c r="LC176" s="56"/>
      <c r="LD176" s="56"/>
      <c r="LE176" s="56"/>
      <c r="LF176" s="56"/>
      <c r="LG176" s="56"/>
      <c r="LH176" s="56"/>
      <c r="LI176" s="56"/>
      <c r="LJ176" s="56"/>
      <c r="LK176" s="56"/>
      <c r="LL176" s="56"/>
      <c r="LM176" s="56"/>
      <c r="LN176" s="56"/>
      <c r="LO176" s="56"/>
      <c r="LP176" s="56"/>
      <c r="LQ176" s="56"/>
      <c r="LR176" s="56"/>
      <c r="LS176" s="56"/>
      <c r="LT176" s="56"/>
      <c r="LU176" s="56"/>
      <c r="LV176" s="56"/>
      <c r="LW176" s="56"/>
      <c r="LX176" s="56"/>
      <c r="LY176" s="56"/>
      <c r="LZ176" s="56"/>
      <c r="MA176" s="56"/>
      <c r="MB176" s="56"/>
      <c r="MC176" s="56"/>
      <c r="MD176" s="56"/>
      <c r="ME176" s="56"/>
      <c r="MF176" s="56"/>
      <c r="MG176" s="56"/>
      <c r="MH176" s="56"/>
      <c r="MI176" s="56"/>
      <c r="MJ176" s="56"/>
      <c r="MK176" s="56"/>
      <c r="ML176" s="56"/>
      <c r="MM176" s="56"/>
      <c r="MN176" s="56"/>
      <c r="MO176" s="56"/>
      <c r="MP176" s="56"/>
      <c r="MQ176" s="56"/>
      <c r="MR176" s="56"/>
      <c r="MS176" s="56"/>
      <c r="MT176" s="56"/>
      <c r="MU176" s="56"/>
      <c r="MV176" s="56"/>
      <c r="MW176" s="56"/>
      <c r="MX176" s="56"/>
      <c r="MY176" s="56"/>
      <c r="MZ176" s="56"/>
      <c r="NA176" s="56"/>
      <c r="NB176" s="56"/>
      <c r="NC176" s="56"/>
      <c r="ND176" s="56"/>
      <c r="NE176" s="56"/>
      <c r="NF176" s="56"/>
      <c r="NG176" s="56"/>
      <c r="NH176" s="56"/>
      <c r="NI176" s="56"/>
      <c r="NJ176" s="56"/>
      <c r="NK176" s="56"/>
      <c r="NL176" s="56"/>
      <c r="NM176" s="56"/>
      <c r="NN176" s="56"/>
      <c r="NO176" s="56"/>
      <c r="NP176" s="56"/>
      <c r="NQ176" s="56"/>
      <c r="NR176" s="56"/>
      <c r="NS176" s="56"/>
      <c r="NT176" s="56"/>
      <c r="NU176" s="56"/>
      <c r="NV176" s="56"/>
      <c r="NW176" s="56"/>
      <c r="NX176" s="56"/>
      <c r="NY176" s="56"/>
      <c r="NZ176" s="56"/>
      <c r="OA176" s="56"/>
      <c r="OB176" s="56"/>
      <c r="OC176" s="56"/>
      <c r="OD176" s="56"/>
      <c r="OE176" s="56"/>
      <c r="OF176" s="56"/>
      <c r="OG176" s="56"/>
      <c r="OH176" s="56"/>
      <c r="OI176" s="56"/>
      <c r="OJ176" s="56"/>
      <c r="OK176" s="56"/>
      <c r="OL176" s="56"/>
      <c r="OM176" s="56"/>
      <c r="ON176" s="56"/>
      <c r="OO176" s="56"/>
      <c r="OP176" s="56"/>
      <c r="OQ176" s="56"/>
      <c r="OR176" s="56"/>
      <c r="OS176" s="56"/>
      <c r="OT176" s="56"/>
      <c r="OU176" s="56"/>
      <c r="OV176" s="56"/>
      <c r="OW176" s="56"/>
      <c r="OX176" s="56"/>
      <c r="OY176" s="56"/>
      <c r="OZ176" s="56"/>
      <c r="PA176" s="56"/>
    </row>
    <row r="177" spans="1:417" s="116" customFormat="1" ht="48" customHeight="1">
      <c r="A177" s="56"/>
      <c r="B177" s="427">
        <v>200</v>
      </c>
      <c r="C177" s="427">
        <v>71</v>
      </c>
      <c r="D177" s="361" t="s">
        <v>204</v>
      </c>
      <c r="E177" s="329" t="s">
        <v>4</v>
      </c>
      <c r="F177" s="361" t="s">
        <v>176</v>
      </c>
      <c r="G177" s="324" t="s">
        <v>4</v>
      </c>
      <c r="H177" s="324"/>
      <c r="I177" s="312" t="s">
        <v>176</v>
      </c>
      <c r="J177" s="208" t="s">
        <v>1231</v>
      </c>
      <c r="K177" s="76"/>
      <c r="L177" s="234" t="s">
        <v>661</v>
      </c>
      <c r="M177" s="76" t="s">
        <v>501</v>
      </c>
      <c r="N177" s="51" t="s">
        <v>377</v>
      </c>
      <c r="O177" s="56" t="s">
        <v>350</v>
      </c>
      <c r="P177" s="310" t="s">
        <v>205</v>
      </c>
      <c r="Q177" s="310"/>
      <c r="R177" s="235" t="s">
        <v>205</v>
      </c>
      <c r="S177" s="120"/>
      <c r="T177" s="120"/>
      <c r="U177" s="120"/>
      <c r="V177" s="120"/>
      <c r="W177" s="120"/>
      <c r="X177" s="120"/>
      <c r="Y177" s="120"/>
      <c r="Z177" s="120"/>
      <c r="AA177" s="120"/>
      <c r="AB177" s="120"/>
      <c r="AC177" s="119">
        <f t="shared" si="212"/>
        <v>1</v>
      </c>
      <c r="AD177" s="300" t="s">
        <v>662</v>
      </c>
      <c r="AE177" s="300"/>
      <c r="AF177" s="178">
        <v>2</v>
      </c>
      <c r="AG177" s="178">
        <v>1</v>
      </c>
      <c r="AH177" s="178">
        <v>1</v>
      </c>
      <c r="AI177" s="178">
        <v>2</v>
      </c>
      <c r="AJ177" s="178">
        <v>2</v>
      </c>
      <c r="AK177" s="178">
        <v>2</v>
      </c>
      <c r="AL177" s="178">
        <v>2</v>
      </c>
      <c r="AM177" s="178">
        <v>2</v>
      </c>
      <c r="AN177" s="178">
        <v>2</v>
      </c>
      <c r="AO177" s="178">
        <v>2</v>
      </c>
      <c r="AP177" s="178">
        <v>2</v>
      </c>
      <c r="AQ177" s="178">
        <v>2</v>
      </c>
      <c r="AR177" s="178">
        <v>1</v>
      </c>
      <c r="AS177" s="178">
        <v>2</v>
      </c>
      <c r="AT177" s="178">
        <v>2</v>
      </c>
      <c r="AU177" s="178">
        <v>2</v>
      </c>
      <c r="AV177" s="178">
        <v>2</v>
      </c>
      <c r="AW177" s="178">
        <v>2</v>
      </c>
      <c r="AX177" s="178">
        <v>2</v>
      </c>
      <c r="AY177" s="178">
        <v>2</v>
      </c>
      <c r="AZ177" s="178">
        <v>2</v>
      </c>
      <c r="BA177" s="178">
        <v>2</v>
      </c>
      <c r="BB177" s="178">
        <v>2</v>
      </c>
      <c r="BC177" s="178">
        <v>2</v>
      </c>
      <c r="BD177" s="178">
        <v>2</v>
      </c>
      <c r="BE177" s="178">
        <v>2</v>
      </c>
      <c r="BF177" s="178">
        <v>2</v>
      </c>
      <c r="BG177" s="178">
        <v>1</v>
      </c>
      <c r="BH177" s="178">
        <v>1</v>
      </c>
      <c r="BI177" s="178">
        <v>2</v>
      </c>
      <c r="BJ177" s="179">
        <f>COUNTIF(AF177:BI177,"2")</f>
        <v>25</v>
      </c>
      <c r="BK177" s="180">
        <f>BJ177/(BJ177+BL177+BN177+BP177)</f>
        <v>0.83333333333333337</v>
      </c>
      <c r="BL177" s="179">
        <f>COUNTIF(AF177:BI177,"1")</f>
        <v>5</v>
      </c>
      <c r="BM177" s="180">
        <f>BL177/(BJ177+BL177+BN177+BP177)</f>
        <v>0.16666666666666666</v>
      </c>
      <c r="BN177" s="179">
        <f>COUNTIF(AF177:BI177,"0")</f>
        <v>0</v>
      </c>
      <c r="BO177" s="180">
        <f>BN177/(BJ177+BL177+BN177+BP177)</f>
        <v>0</v>
      </c>
      <c r="BP177" s="179">
        <f>COUNTIF(Q177:BI177,"KĐG")</f>
        <v>0</v>
      </c>
      <c r="BQ177" s="180">
        <f>BP177/(BJ177+BL177+BN177+BP177)</f>
        <v>0</v>
      </c>
      <c r="BR177" s="181">
        <f>(((BJ177*2)+(BL177*1)+(BN177*0)))/(BJ177+BL177+BN177)</f>
        <v>1.8333333333333333</v>
      </c>
      <c r="BS177" s="182" t="str">
        <f>IF(BQ177&gt;=50%,"KĐG",IF(BR177&gt;=1.6,"Đạt mục tiêu",IF(BR177&gt;=1,"Cần cố gắng","Chưa đạt")))</f>
        <v>Đạt mục tiêu</v>
      </c>
      <c r="BT177" s="70"/>
      <c r="BU177" s="70"/>
      <c r="BV177" s="70">
        <v>2</v>
      </c>
      <c r="BW177" s="70">
        <v>1</v>
      </c>
      <c r="BX177" s="56">
        <v>1</v>
      </c>
      <c r="BY177" s="56">
        <v>2</v>
      </c>
      <c r="BZ177" s="56">
        <v>2</v>
      </c>
      <c r="CA177" s="56">
        <v>2</v>
      </c>
      <c r="CB177" s="56">
        <v>2</v>
      </c>
      <c r="CC177" s="56">
        <v>2</v>
      </c>
      <c r="CD177" s="56">
        <v>2</v>
      </c>
      <c r="CE177" s="56">
        <v>2</v>
      </c>
      <c r="CF177" s="56">
        <v>2</v>
      </c>
      <c r="CG177" s="56">
        <v>2</v>
      </c>
      <c r="CH177" s="56">
        <v>1</v>
      </c>
      <c r="CI177" s="56">
        <v>2</v>
      </c>
      <c r="CJ177" s="56">
        <v>2</v>
      </c>
      <c r="CK177" s="56">
        <v>2</v>
      </c>
      <c r="CL177" s="56">
        <v>2</v>
      </c>
      <c r="CM177" s="56">
        <v>2</v>
      </c>
      <c r="CN177" s="56">
        <v>2</v>
      </c>
      <c r="CO177" s="56">
        <v>2</v>
      </c>
      <c r="CP177" s="56">
        <v>2</v>
      </c>
      <c r="CQ177" s="56">
        <v>2</v>
      </c>
      <c r="CR177" s="56">
        <v>2</v>
      </c>
      <c r="CS177" s="56">
        <v>2</v>
      </c>
      <c r="CT177" s="56">
        <v>2</v>
      </c>
      <c r="CU177" s="56">
        <v>2</v>
      </c>
      <c r="CV177" s="56">
        <v>2</v>
      </c>
      <c r="CW177" s="56">
        <v>1</v>
      </c>
      <c r="CX177" s="56">
        <v>1</v>
      </c>
      <c r="CY177" s="56">
        <v>2</v>
      </c>
      <c r="CZ177" s="56">
        <f>COUNTIF(BV177:CY177,"2")</f>
        <v>25</v>
      </c>
      <c r="DA177" s="56">
        <f>CZ177/(CZ177+DB177+DD177+DF177)</f>
        <v>0.83333333333333337</v>
      </c>
      <c r="DB177" s="56">
        <f>COUNTIF(BV177:CY177,"1")</f>
        <v>5</v>
      </c>
      <c r="DC177" s="56">
        <f>DB177/(CZ177+DB177+DD177+DF177)</f>
        <v>0.16666666666666666</v>
      </c>
      <c r="DD177" s="56">
        <f>COUNTIF(BV177:CY177,"0")</f>
        <v>0</v>
      </c>
      <c r="DE177" s="56">
        <f>DD177/(CZ177+DB177+DD177+DF177)</f>
        <v>0</v>
      </c>
      <c r="DF177" s="56">
        <f>COUNTIF(BH177:CY177,"KĐG")</f>
        <v>0</v>
      </c>
      <c r="DG177" s="56">
        <f>DF177/(CZ177+DB177+DD177+DF177)</f>
        <v>0</v>
      </c>
      <c r="DH177" s="56">
        <f>(((CZ177*2)+(DB177*1)+(DD177*0)))/(CZ177+DB177+DD177)</f>
        <v>1.8333333333333333</v>
      </c>
      <c r="DI177" s="56" t="str">
        <f>IF(DG177&gt;=50%,"KĐG",IF(DH177&gt;=1.6,"Đạt mục tiêu",IF(DH177&gt;=1,"Cần cố gắng","Chưa đạt")))</f>
        <v>Đạt mục tiêu</v>
      </c>
      <c r="DJ177" s="56"/>
      <c r="DK177" s="56"/>
      <c r="DL177" s="56"/>
      <c r="DM177" s="70"/>
      <c r="DN177" s="70"/>
      <c r="DO177" s="70"/>
      <c r="DP177" s="70"/>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70"/>
      <c r="FG177" s="70"/>
      <c r="FH177" s="70"/>
      <c r="FI177" s="70"/>
      <c r="FJ177" s="70"/>
      <c r="FK177" s="56">
        <v>2</v>
      </c>
      <c r="FL177" s="56">
        <v>2</v>
      </c>
      <c r="FM177" s="56">
        <v>2</v>
      </c>
      <c r="FN177" s="56">
        <v>2</v>
      </c>
      <c r="FO177" s="56">
        <v>2</v>
      </c>
      <c r="FP177" s="56">
        <v>2</v>
      </c>
      <c r="FQ177" s="56">
        <v>2</v>
      </c>
      <c r="FR177" s="56">
        <v>2</v>
      </c>
      <c r="FS177" s="56">
        <v>2</v>
      </c>
      <c r="FT177" s="56">
        <v>2</v>
      </c>
      <c r="FU177" s="56">
        <v>1</v>
      </c>
      <c r="FV177" s="56">
        <v>2</v>
      </c>
      <c r="FW177" s="56">
        <v>1</v>
      </c>
      <c r="FX177" s="56">
        <v>2</v>
      </c>
      <c r="FY177" s="56">
        <v>2</v>
      </c>
      <c r="FZ177" s="56">
        <v>2</v>
      </c>
      <c r="GA177" s="56">
        <v>2</v>
      </c>
      <c r="GB177" s="56">
        <v>2</v>
      </c>
      <c r="GC177" s="56">
        <v>2</v>
      </c>
      <c r="GD177" s="56">
        <v>2</v>
      </c>
      <c r="GE177" s="56"/>
      <c r="GF177" s="56"/>
      <c r="GG177" s="56"/>
      <c r="GH177" s="56"/>
      <c r="GI177" s="56"/>
      <c r="GJ177" s="56">
        <v>2</v>
      </c>
      <c r="GK177" s="56">
        <v>2</v>
      </c>
      <c r="GL177" s="56">
        <v>2</v>
      </c>
      <c r="GM177" s="56">
        <v>2</v>
      </c>
      <c r="GN177" s="56"/>
      <c r="GO177" s="56">
        <v>2</v>
      </c>
      <c r="GP177" s="179">
        <f>COUNTIF(FB177:GO177,"2")</f>
        <v>23</v>
      </c>
      <c r="GQ177" s="180">
        <f>GP177/(GP177+GR177+GT177+GV177)</f>
        <v>0.92</v>
      </c>
      <c r="GR177" s="179">
        <f>COUNTIF(FB177:GO177,"1")</f>
        <v>2</v>
      </c>
      <c r="GS177" s="180">
        <f>GR177/(GP177+GR177+GT177+GV177)</f>
        <v>0.08</v>
      </c>
      <c r="GT177" s="179">
        <f>COUNTIF(FB177:GO177,"0")</f>
        <v>0</v>
      </c>
      <c r="GU177" s="180">
        <f>GT177/(GP177+GR177+GT177+GV177)</f>
        <v>0</v>
      </c>
      <c r="GV177" s="179">
        <f>COUNTIF(EV177:GO177,"KĐG")</f>
        <v>0</v>
      </c>
      <c r="GW177" s="180">
        <f>GV177/(GP177+GR177+GT177+GV177)</f>
        <v>0</v>
      </c>
      <c r="GX177" s="181">
        <f>(((GP177*2)+(GR177*1)+(GT177*0)))/(GP177+GR177+GT177)</f>
        <v>1.92</v>
      </c>
      <c r="GY177" s="184" t="str">
        <f>IF(GW177&gt;=50%,"KĐG",IF(GX177&gt;=1.6,"Đạt mục tiêu",IF(GX177&gt;=1,"Cần cố gắng","Chưa đạt")))</f>
        <v>Đạt mục tiêu</v>
      </c>
      <c r="GZ177" s="70"/>
      <c r="HA177" s="70"/>
      <c r="HB177" s="70"/>
      <c r="HC177" s="70"/>
      <c r="HD177" s="70"/>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c r="IO177" s="56"/>
      <c r="IP177" s="56"/>
      <c r="IQ177" s="56"/>
      <c r="IR177" s="56"/>
      <c r="IS177" s="56"/>
      <c r="IT177" s="70"/>
      <c r="IU177" s="70"/>
      <c r="IV177" s="70"/>
      <c r="IW177" s="70"/>
      <c r="IX177" s="56"/>
      <c r="IY177" s="56"/>
      <c r="IZ177" s="56"/>
      <c r="JA177" s="56"/>
      <c r="JB177" s="56"/>
      <c r="JC177" s="56"/>
      <c r="JD177" s="56"/>
      <c r="JE177" s="56"/>
      <c r="JF177" s="56"/>
      <c r="JG177" s="56"/>
      <c r="JH177" s="56"/>
      <c r="JI177" s="56"/>
      <c r="JJ177" s="56"/>
      <c r="JK177" s="56"/>
      <c r="JL177" s="56"/>
      <c r="JM177" s="56"/>
      <c r="JN177" s="56"/>
      <c r="JO177" s="56"/>
      <c r="JP177" s="56"/>
      <c r="JQ177" s="56"/>
      <c r="JR177" s="56"/>
      <c r="JS177" s="56"/>
      <c r="JT177" s="56"/>
      <c r="JU177" s="56"/>
      <c r="JV177" s="56"/>
      <c r="JW177" s="56"/>
      <c r="JX177" s="56"/>
      <c r="JY177" s="56"/>
      <c r="JZ177" s="56"/>
      <c r="KA177" s="56"/>
      <c r="KB177" s="56"/>
      <c r="KC177" s="56"/>
      <c r="KD177" s="56"/>
      <c r="KE177" s="56"/>
      <c r="KF177" s="56"/>
      <c r="KG177" s="56"/>
      <c r="KH177" s="56"/>
      <c r="KI177" s="56"/>
      <c r="KJ177" s="56"/>
      <c r="KK177" s="56"/>
      <c r="KL177" s="56"/>
      <c r="KM177" s="56"/>
      <c r="KN177" s="56"/>
      <c r="KO177" s="56"/>
      <c r="KP177" s="56"/>
      <c r="KQ177" s="56"/>
      <c r="KR177" s="56"/>
      <c r="KS177" s="56"/>
      <c r="KT177" s="56"/>
      <c r="KU177" s="56"/>
      <c r="KV177" s="56"/>
      <c r="KW177" s="56"/>
      <c r="KX177" s="56"/>
      <c r="KY177" s="56"/>
      <c r="KZ177" s="56"/>
      <c r="LA177" s="56"/>
      <c r="LB177" s="56"/>
      <c r="LC177" s="56"/>
      <c r="LD177" s="56"/>
      <c r="LE177" s="56"/>
      <c r="LF177" s="56"/>
      <c r="LG177" s="56"/>
      <c r="LH177" s="56"/>
      <c r="LI177" s="56"/>
      <c r="LJ177" s="56"/>
      <c r="LK177" s="56"/>
      <c r="LL177" s="56"/>
      <c r="LM177" s="56"/>
      <c r="LN177" s="56"/>
      <c r="LO177" s="56"/>
      <c r="LP177" s="56"/>
      <c r="LQ177" s="56"/>
      <c r="LR177" s="56"/>
      <c r="LS177" s="56"/>
      <c r="LT177" s="56"/>
      <c r="LU177" s="56"/>
      <c r="LV177" s="56"/>
      <c r="LW177" s="56"/>
      <c r="LX177" s="56"/>
      <c r="LY177" s="56"/>
      <c r="LZ177" s="56"/>
      <c r="MA177" s="56"/>
      <c r="MB177" s="56"/>
      <c r="MC177" s="56"/>
      <c r="MD177" s="56"/>
      <c r="ME177" s="56"/>
      <c r="MF177" s="56"/>
      <c r="MG177" s="56"/>
      <c r="MH177" s="56"/>
      <c r="MI177" s="56"/>
      <c r="MJ177" s="56"/>
      <c r="MK177" s="56"/>
      <c r="ML177" s="56"/>
      <c r="MM177" s="56"/>
      <c r="MN177" s="56"/>
      <c r="MO177" s="56"/>
      <c r="MP177" s="56"/>
      <c r="MQ177" s="56"/>
      <c r="MR177" s="56"/>
      <c r="MS177" s="56"/>
      <c r="MT177" s="56"/>
      <c r="MU177" s="56"/>
      <c r="MV177" s="56"/>
      <c r="MW177" s="56"/>
      <c r="MX177" s="56"/>
      <c r="MY177" s="56"/>
      <c r="MZ177" s="56"/>
      <c r="NA177" s="56"/>
      <c r="NB177" s="56"/>
      <c r="NC177" s="56"/>
      <c r="ND177" s="56"/>
      <c r="NE177" s="56"/>
      <c r="NF177" s="56"/>
      <c r="NG177" s="56"/>
      <c r="NH177" s="56"/>
      <c r="NI177" s="56"/>
      <c r="NJ177" s="56"/>
      <c r="NK177" s="56"/>
      <c r="NL177" s="56"/>
      <c r="NM177" s="56"/>
      <c r="NN177" s="56"/>
      <c r="NO177" s="56"/>
      <c r="NP177" s="56"/>
      <c r="NQ177" s="56"/>
      <c r="NR177" s="56"/>
      <c r="NS177" s="56"/>
      <c r="NT177" s="56"/>
      <c r="NU177" s="56"/>
      <c r="NV177" s="56"/>
      <c r="NW177" s="56"/>
      <c r="NX177" s="56"/>
      <c r="NY177" s="56"/>
      <c r="NZ177" s="56"/>
      <c r="OA177" s="56"/>
      <c r="OB177" s="56"/>
      <c r="OC177" s="56"/>
      <c r="OD177" s="56"/>
      <c r="OE177" s="56"/>
      <c r="OF177" s="56"/>
      <c r="OG177" s="56"/>
      <c r="OH177" s="56"/>
      <c r="OI177" s="56"/>
      <c r="OJ177" s="56"/>
      <c r="OK177" s="56"/>
      <c r="OL177" s="56"/>
      <c r="OM177" s="56"/>
      <c r="ON177" s="56"/>
      <c r="OO177" s="56"/>
      <c r="OP177" s="56"/>
      <c r="OQ177" s="56"/>
      <c r="OR177" s="56"/>
      <c r="OS177" s="56"/>
      <c r="OT177" s="56"/>
      <c r="OU177" s="56"/>
      <c r="OV177" s="56"/>
      <c r="OW177" s="56"/>
      <c r="OX177" s="56"/>
      <c r="OY177" s="56"/>
      <c r="OZ177" s="56"/>
      <c r="PA177" s="2"/>
    </row>
    <row r="178" spans="1:417" s="116" customFormat="1" ht="47.25" hidden="1" customHeight="1">
      <c r="A178" s="56"/>
      <c r="B178" s="310"/>
      <c r="C178" s="310"/>
      <c r="D178" s="318"/>
      <c r="E178" s="325"/>
      <c r="F178" s="318"/>
      <c r="G178" s="328"/>
      <c r="H178" s="325"/>
      <c r="I178" s="314"/>
      <c r="J178" s="126" t="s">
        <v>1231</v>
      </c>
      <c r="K178" s="123"/>
      <c r="L178" s="183" t="s">
        <v>661</v>
      </c>
      <c r="M178" s="123" t="s">
        <v>501</v>
      </c>
      <c r="N178" s="51" t="s">
        <v>377</v>
      </c>
      <c r="O178" s="56" t="s">
        <v>350</v>
      </c>
      <c r="P178" s="310"/>
      <c r="Q178" s="310"/>
      <c r="R178" s="120"/>
      <c r="S178" s="120"/>
      <c r="T178" s="120"/>
      <c r="U178" s="120" t="s">
        <v>205</v>
      </c>
      <c r="V178" s="120"/>
      <c r="W178" s="120"/>
      <c r="X178" s="120"/>
      <c r="Y178" s="120"/>
      <c r="Z178" s="120"/>
      <c r="AA178" s="120"/>
      <c r="AB178" s="120"/>
      <c r="AC178" s="119">
        <f t="shared" si="212"/>
        <v>1</v>
      </c>
      <c r="AD178" s="229"/>
      <c r="AE178" s="229"/>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70"/>
      <c r="BU178" s="72" t="s">
        <v>554</v>
      </c>
      <c r="BV178" s="70"/>
      <c r="BW178" s="70"/>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70"/>
      <c r="DN178" s="70"/>
      <c r="DO178" s="70"/>
      <c r="DP178" s="70"/>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70"/>
      <c r="FG178" s="70"/>
      <c r="FH178" s="70"/>
      <c r="FI178" s="70"/>
      <c r="FJ178" s="70"/>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179"/>
      <c r="GQ178" s="180"/>
      <c r="GR178" s="179"/>
      <c r="GS178" s="180"/>
      <c r="GT178" s="179"/>
      <c r="GU178" s="180"/>
      <c r="GV178" s="179"/>
      <c r="GW178" s="180"/>
      <c r="GX178" s="181"/>
      <c r="GY178" s="184"/>
      <c r="GZ178" s="70"/>
      <c r="HA178" s="70"/>
      <c r="HB178" s="70"/>
      <c r="HC178" s="70"/>
      <c r="HD178" s="70"/>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c r="IN178" s="56"/>
      <c r="IO178" s="56"/>
      <c r="IP178" s="56"/>
      <c r="IQ178" s="56"/>
      <c r="IR178" s="56"/>
      <c r="IS178" s="56"/>
      <c r="IT178" s="70"/>
      <c r="IU178" s="70"/>
      <c r="IV178" s="70"/>
      <c r="IW178" s="70"/>
      <c r="IX178" s="56"/>
      <c r="IY178" s="56"/>
      <c r="IZ178" s="56"/>
      <c r="JA178" s="56"/>
      <c r="JB178" s="56"/>
      <c r="JC178" s="56"/>
      <c r="JD178" s="56"/>
      <c r="JE178" s="56"/>
      <c r="JF178" s="56"/>
      <c r="JG178" s="56"/>
      <c r="JH178" s="56"/>
      <c r="JI178" s="56"/>
      <c r="JJ178" s="56"/>
      <c r="JK178" s="56"/>
      <c r="JL178" s="56"/>
      <c r="JM178" s="56"/>
      <c r="JN178" s="56"/>
      <c r="JO178" s="56"/>
      <c r="JP178" s="56"/>
      <c r="JQ178" s="56"/>
      <c r="JR178" s="56"/>
      <c r="JS178" s="56"/>
      <c r="JT178" s="56"/>
      <c r="JU178" s="56"/>
      <c r="JV178" s="56"/>
      <c r="JW178" s="56"/>
      <c r="JX178" s="56"/>
      <c r="JY178" s="56"/>
      <c r="JZ178" s="56"/>
      <c r="KA178" s="56"/>
      <c r="KB178" s="56"/>
      <c r="KC178" s="56"/>
      <c r="KD178" s="56"/>
      <c r="KE178" s="56"/>
      <c r="KF178" s="56"/>
      <c r="KG178" s="56"/>
      <c r="KH178" s="56"/>
      <c r="KI178" s="56"/>
      <c r="KJ178" s="56"/>
      <c r="KK178" s="56"/>
      <c r="KL178" s="56"/>
      <c r="KM178" s="56"/>
      <c r="KN178" s="56"/>
      <c r="KO178" s="56"/>
      <c r="KP178" s="56"/>
      <c r="KQ178" s="56"/>
      <c r="KR178" s="56"/>
      <c r="KS178" s="56"/>
      <c r="KT178" s="56"/>
      <c r="KU178" s="56"/>
      <c r="KV178" s="56"/>
      <c r="KW178" s="56"/>
      <c r="KX178" s="56"/>
      <c r="KY178" s="56"/>
      <c r="KZ178" s="56"/>
      <c r="LA178" s="56"/>
      <c r="LB178" s="56"/>
      <c r="LC178" s="56"/>
      <c r="LD178" s="56"/>
      <c r="LE178" s="56"/>
      <c r="LF178" s="56"/>
      <c r="LG178" s="56"/>
      <c r="LH178" s="56"/>
      <c r="LI178" s="56"/>
      <c r="LJ178" s="56"/>
      <c r="LK178" s="56"/>
      <c r="LL178" s="56"/>
      <c r="LM178" s="56"/>
      <c r="LN178" s="56"/>
      <c r="LO178" s="56"/>
      <c r="LP178" s="56"/>
      <c r="LQ178" s="56"/>
      <c r="LR178" s="56"/>
      <c r="LS178" s="56"/>
      <c r="LT178" s="56"/>
      <c r="LU178" s="56"/>
      <c r="LV178" s="56"/>
      <c r="LW178" s="56"/>
      <c r="LX178" s="56"/>
      <c r="LY178" s="56"/>
      <c r="LZ178" s="56"/>
      <c r="MA178" s="56"/>
      <c r="MB178" s="56"/>
      <c r="MC178" s="56"/>
      <c r="MD178" s="56"/>
      <c r="ME178" s="56"/>
      <c r="MF178" s="56"/>
      <c r="MG178" s="56"/>
      <c r="MH178" s="56"/>
      <c r="MI178" s="56"/>
      <c r="MJ178" s="56"/>
      <c r="MK178" s="56"/>
      <c r="ML178" s="56"/>
      <c r="MM178" s="56"/>
      <c r="MN178" s="56"/>
      <c r="MO178" s="56"/>
      <c r="MP178" s="56"/>
      <c r="MQ178" s="56"/>
      <c r="MR178" s="56"/>
      <c r="MS178" s="56"/>
      <c r="MT178" s="56"/>
      <c r="MU178" s="56"/>
      <c r="MV178" s="56"/>
      <c r="MW178" s="56"/>
      <c r="MX178" s="56"/>
      <c r="MY178" s="56"/>
      <c r="MZ178" s="56"/>
      <c r="NA178" s="56"/>
      <c r="NB178" s="56"/>
      <c r="NC178" s="56"/>
      <c r="ND178" s="56"/>
      <c r="NE178" s="56"/>
      <c r="NF178" s="56"/>
      <c r="NG178" s="56"/>
      <c r="NH178" s="56"/>
      <c r="NI178" s="56"/>
      <c r="NJ178" s="56"/>
      <c r="NK178" s="56"/>
      <c r="NL178" s="56"/>
      <c r="NM178" s="56"/>
      <c r="NN178" s="56"/>
      <c r="NO178" s="56"/>
      <c r="NP178" s="56"/>
      <c r="NQ178" s="56"/>
      <c r="NR178" s="56"/>
      <c r="NS178" s="56"/>
      <c r="NT178" s="56"/>
      <c r="NU178" s="56"/>
      <c r="NV178" s="56"/>
      <c r="NW178" s="56"/>
      <c r="NX178" s="56"/>
      <c r="NY178" s="56"/>
      <c r="NZ178" s="56"/>
      <c r="OA178" s="56"/>
      <c r="OB178" s="56"/>
      <c r="OC178" s="56"/>
      <c r="OD178" s="56"/>
      <c r="OE178" s="56"/>
      <c r="OF178" s="56"/>
      <c r="OG178" s="56"/>
      <c r="OH178" s="56"/>
      <c r="OI178" s="56"/>
      <c r="OJ178" s="56"/>
      <c r="OK178" s="56"/>
      <c r="OL178" s="56"/>
      <c r="OM178" s="56"/>
      <c r="ON178" s="56"/>
      <c r="OO178" s="56"/>
      <c r="OP178" s="56"/>
      <c r="OQ178" s="56"/>
      <c r="OR178" s="56"/>
      <c r="OS178" s="56"/>
      <c r="OT178" s="56"/>
      <c r="OU178" s="56"/>
      <c r="OV178" s="56"/>
      <c r="OW178" s="56"/>
      <c r="OX178" s="56"/>
      <c r="OY178" s="56"/>
      <c r="OZ178" s="56"/>
      <c r="PA178" s="56"/>
    </row>
    <row r="179" spans="1:417" s="116" customFormat="1" ht="47.25" hidden="1">
      <c r="A179" s="56"/>
      <c r="B179" s="310">
        <v>201</v>
      </c>
      <c r="C179" s="310">
        <v>72</v>
      </c>
      <c r="D179" s="318" t="s">
        <v>204</v>
      </c>
      <c r="E179" s="325" t="s">
        <v>4</v>
      </c>
      <c r="F179" s="318" t="s">
        <v>203</v>
      </c>
      <c r="G179" s="328" t="s">
        <v>7</v>
      </c>
      <c r="H179" s="325"/>
      <c r="I179" s="315" t="s">
        <v>203</v>
      </c>
      <c r="J179" s="126" t="s">
        <v>1085</v>
      </c>
      <c r="K179" s="123"/>
      <c r="L179" s="183" t="s">
        <v>661</v>
      </c>
      <c r="M179" s="123" t="s">
        <v>501</v>
      </c>
      <c r="N179" s="51" t="s">
        <v>377</v>
      </c>
      <c r="O179" s="56" t="s">
        <v>350</v>
      </c>
      <c r="P179" s="310" t="s">
        <v>205</v>
      </c>
      <c r="Q179" s="310"/>
      <c r="R179" s="120"/>
      <c r="S179" s="120"/>
      <c r="T179" s="120"/>
      <c r="U179" s="120"/>
      <c r="V179" s="120" t="s">
        <v>205</v>
      </c>
      <c r="W179" s="120"/>
      <c r="X179" s="120"/>
      <c r="Y179" s="120"/>
      <c r="Z179" s="120"/>
      <c r="AA179" s="120"/>
      <c r="AB179" s="120"/>
      <c r="AC179" s="119">
        <f t="shared" si="212"/>
        <v>1</v>
      </c>
      <c r="AD179" s="229"/>
      <c r="AE179" s="229"/>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70"/>
      <c r="BU179" s="70"/>
      <c r="BV179" s="69"/>
      <c r="BW179" s="182"/>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179"/>
      <c r="DD179" s="180"/>
      <c r="DE179" s="179"/>
      <c r="DF179" s="180"/>
      <c r="DG179" s="179"/>
      <c r="DH179" s="180"/>
      <c r="DI179" s="179"/>
      <c r="DJ179" s="180" t="e">
        <f>DI179/(DC179+DE179+DG179+DI179)</f>
        <v>#DIV/0!</v>
      </c>
      <c r="DK179" s="181" t="e">
        <f>(((DC179*2)+(DE179*1)+(DG179*0)))/(DC179+DE179+DG179)</f>
        <v>#DIV/0!</v>
      </c>
      <c r="DL179" s="184" t="e">
        <f>IF(DJ179&gt;=50%,"KĐG",IF(DK179&gt;=1.6,"Đạt mục tiêu",IF(DK179&gt;=1,"Cần cố gắng","Chưa đạt")))</f>
        <v>#DIV/0!</v>
      </c>
      <c r="DM179" s="70"/>
      <c r="DN179" s="70"/>
      <c r="DO179" s="70"/>
      <c r="DP179" s="70"/>
      <c r="DQ179" s="178">
        <v>2</v>
      </c>
      <c r="DR179" s="178">
        <v>2</v>
      </c>
      <c r="DS179" s="178">
        <v>2</v>
      </c>
      <c r="DT179" s="178">
        <v>2</v>
      </c>
      <c r="DU179" s="178">
        <v>2</v>
      </c>
      <c r="DV179" s="178">
        <v>2</v>
      </c>
      <c r="DW179" s="178">
        <v>2</v>
      </c>
      <c r="DX179" s="178">
        <v>2</v>
      </c>
      <c r="DY179" s="178">
        <v>2</v>
      </c>
      <c r="DZ179" s="178">
        <v>2</v>
      </c>
      <c r="EA179" s="178">
        <v>2</v>
      </c>
      <c r="EB179" s="178">
        <v>2</v>
      </c>
      <c r="EC179" s="178">
        <v>2</v>
      </c>
      <c r="ED179" s="178">
        <v>2</v>
      </c>
      <c r="EE179" s="178">
        <v>2</v>
      </c>
      <c r="EF179" s="178">
        <v>2</v>
      </c>
      <c r="EG179" s="178">
        <v>2</v>
      </c>
      <c r="EH179" s="178">
        <v>2</v>
      </c>
      <c r="EI179" s="178">
        <v>2</v>
      </c>
      <c r="EJ179" s="178">
        <v>2</v>
      </c>
      <c r="EK179" s="178">
        <v>2</v>
      </c>
      <c r="EL179" s="178">
        <v>2</v>
      </c>
      <c r="EM179" s="178">
        <v>2</v>
      </c>
      <c r="EN179" s="178">
        <v>2</v>
      </c>
      <c r="EO179" s="178">
        <v>2</v>
      </c>
      <c r="EP179" s="178">
        <v>2</v>
      </c>
      <c r="EQ179" s="178">
        <v>2</v>
      </c>
      <c r="ER179" s="178">
        <v>2</v>
      </c>
      <c r="ES179" s="178">
        <v>2</v>
      </c>
      <c r="ET179" s="178">
        <v>2</v>
      </c>
      <c r="EU179" s="178">
        <v>2</v>
      </c>
      <c r="EV179" s="56"/>
      <c r="EW179" s="56"/>
      <c r="EX179" s="56"/>
      <c r="EY179" s="56"/>
      <c r="EZ179" s="56"/>
      <c r="FA179" s="56"/>
      <c r="FB179" s="56"/>
      <c r="FC179" s="56"/>
      <c r="FD179" s="56"/>
      <c r="FE179" s="56"/>
      <c r="FF179" s="70"/>
      <c r="FG179" s="70"/>
      <c r="FH179" s="70"/>
      <c r="FI179" s="70"/>
      <c r="FJ179" s="70"/>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70"/>
      <c r="HA179" s="70"/>
      <c r="HB179" s="70"/>
      <c r="HC179" s="70"/>
      <c r="HD179" s="70"/>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c r="IO179" s="56"/>
      <c r="IP179" s="56"/>
      <c r="IQ179" s="56"/>
      <c r="IR179" s="56"/>
      <c r="IS179" s="56"/>
      <c r="IT179" s="70"/>
      <c r="IU179" s="70"/>
      <c r="IV179" s="70"/>
      <c r="IW179" s="70"/>
      <c r="IX179" s="56"/>
      <c r="IY179" s="56"/>
      <c r="IZ179" s="56"/>
      <c r="JA179" s="56"/>
      <c r="JB179" s="56"/>
      <c r="JC179" s="56"/>
      <c r="JD179" s="56"/>
      <c r="JE179" s="56"/>
      <c r="JF179" s="56"/>
      <c r="JG179" s="56"/>
      <c r="JH179" s="56"/>
      <c r="JI179" s="56"/>
      <c r="JJ179" s="56"/>
      <c r="JK179" s="56"/>
      <c r="JL179" s="56"/>
      <c r="JM179" s="56"/>
      <c r="JN179" s="56"/>
      <c r="JO179" s="56"/>
      <c r="JP179" s="56"/>
      <c r="JQ179" s="56"/>
      <c r="JR179" s="56"/>
      <c r="JS179" s="56"/>
      <c r="JT179" s="56"/>
      <c r="JU179" s="56"/>
      <c r="JV179" s="56"/>
      <c r="JW179" s="56"/>
      <c r="JX179" s="56"/>
      <c r="JY179" s="56"/>
      <c r="JZ179" s="56"/>
      <c r="KA179" s="56"/>
      <c r="KB179" s="56"/>
      <c r="KC179" s="56"/>
      <c r="KD179" s="56"/>
      <c r="KE179" s="56"/>
      <c r="KF179" s="56"/>
      <c r="KG179" s="56"/>
      <c r="KH179" s="56"/>
      <c r="KI179" s="56"/>
      <c r="KJ179" s="56"/>
      <c r="KK179" s="56"/>
      <c r="KL179" s="71"/>
      <c r="KM179" s="71"/>
      <c r="KN179" s="71"/>
      <c r="KO179" s="56">
        <v>2</v>
      </c>
      <c r="KP179" s="56">
        <v>2</v>
      </c>
      <c r="KQ179" s="56">
        <v>1</v>
      </c>
      <c r="KR179" s="56">
        <v>2</v>
      </c>
      <c r="KS179" s="56">
        <v>2</v>
      </c>
      <c r="KT179" s="56">
        <v>2</v>
      </c>
      <c r="KU179" s="56">
        <v>2</v>
      </c>
      <c r="KV179" s="56">
        <v>2</v>
      </c>
      <c r="KW179" s="56">
        <v>2</v>
      </c>
      <c r="KX179" s="56">
        <v>2</v>
      </c>
      <c r="KY179" s="56">
        <v>1</v>
      </c>
      <c r="KZ179" s="56">
        <v>2</v>
      </c>
      <c r="LA179" s="56">
        <v>2</v>
      </c>
      <c r="LB179" s="56">
        <v>2</v>
      </c>
      <c r="LC179" s="56">
        <v>2</v>
      </c>
      <c r="LD179" s="56">
        <v>2</v>
      </c>
      <c r="LE179" s="56">
        <v>1</v>
      </c>
      <c r="LF179" s="56">
        <v>2</v>
      </c>
      <c r="LG179" s="56">
        <v>2</v>
      </c>
      <c r="LH179" s="56">
        <v>2</v>
      </c>
      <c r="LI179" s="56">
        <v>2</v>
      </c>
      <c r="LJ179" s="56">
        <v>2</v>
      </c>
      <c r="LK179" s="56">
        <v>2</v>
      </c>
      <c r="LL179" s="56"/>
      <c r="LM179" s="56"/>
      <c r="LN179" s="56"/>
      <c r="LO179" s="56"/>
      <c r="LP179" s="56">
        <v>2</v>
      </c>
      <c r="LQ179" s="56">
        <v>2</v>
      </c>
      <c r="LR179" s="56">
        <v>2</v>
      </c>
      <c r="LS179" s="179">
        <f>COUNTIF(KO179:LR179,"2")</f>
        <v>23</v>
      </c>
      <c r="LT179" s="180">
        <f>LS179/(LS179+LU179+LW179+LY179)</f>
        <v>0.88461538461538458</v>
      </c>
      <c r="LU179" s="179">
        <f>COUNTIF(KO179:LR179,"1")</f>
        <v>3</v>
      </c>
      <c r="LV179" s="180">
        <f>LU179/(LS179+LU179+LW179+LY179)</f>
        <v>0.11538461538461539</v>
      </c>
      <c r="LW179" s="179">
        <f>COUNTIF(KO179:LR179,"0")</f>
        <v>0</v>
      </c>
      <c r="LX179" s="180">
        <f>LW179/(LS179+LU179+LW179+LY179)</f>
        <v>0</v>
      </c>
      <c r="LY179" s="179">
        <f>COUNTIF(KB179:LR179,"KĐG")</f>
        <v>0</v>
      </c>
      <c r="LZ179" s="180">
        <f>LY179/(LS179+LU179+LW179+LY179)</f>
        <v>0</v>
      </c>
      <c r="MA179" s="181">
        <f>(((LS179*2)+(LU179*1)+(LW179*0)))/(LS179+LU179+LW179)</f>
        <v>1.8846153846153846</v>
      </c>
      <c r="MB179" s="185" t="str">
        <f>IF(LZ179&gt;=50%,"KĐG",IF(MA179&gt;=1.6,"Đạt mục tiêu",IF(MA179&gt;=1,"Cần cố gắng","Chưa đạt")))</f>
        <v>Đạt mục tiêu</v>
      </c>
      <c r="MC179" s="56"/>
      <c r="MD179" s="56"/>
      <c r="ME179" s="56"/>
      <c r="MF179" s="56"/>
      <c r="MG179" s="56"/>
      <c r="MH179" s="56"/>
      <c r="MI179" s="56"/>
      <c r="MJ179" s="56"/>
      <c r="MK179" s="56"/>
      <c r="ML179" s="56"/>
      <c r="MM179" s="56"/>
      <c r="MN179" s="56"/>
      <c r="MO179" s="56"/>
      <c r="MP179" s="56"/>
      <c r="MQ179" s="56"/>
      <c r="MR179" s="56"/>
      <c r="MS179" s="56"/>
      <c r="MT179" s="56"/>
      <c r="MU179" s="56"/>
      <c r="MV179" s="56"/>
      <c r="MW179" s="56"/>
      <c r="MX179" s="56"/>
      <c r="MY179" s="56"/>
      <c r="MZ179" s="56"/>
      <c r="NA179" s="56"/>
      <c r="NB179" s="56"/>
      <c r="NC179" s="56"/>
      <c r="ND179" s="56"/>
      <c r="NE179" s="56"/>
      <c r="NF179" s="56"/>
      <c r="NG179" s="56"/>
      <c r="NH179" s="56"/>
      <c r="NI179" s="56"/>
      <c r="NJ179" s="56"/>
      <c r="NK179" s="56"/>
      <c r="NL179" s="56"/>
      <c r="NM179" s="56"/>
      <c r="NN179" s="56"/>
      <c r="NO179" s="56"/>
      <c r="NP179" s="56"/>
      <c r="NQ179" s="56"/>
      <c r="NR179" s="56"/>
      <c r="NS179" s="56"/>
      <c r="NT179" s="56"/>
      <c r="NU179" s="56"/>
      <c r="NV179" s="56"/>
      <c r="NW179" s="56"/>
      <c r="NX179" s="56"/>
      <c r="NY179" s="56"/>
      <c r="NZ179" s="56"/>
      <c r="OA179" s="56"/>
      <c r="OB179" s="56"/>
      <c r="OC179" s="56"/>
      <c r="OD179" s="56"/>
      <c r="OE179" s="56"/>
      <c r="OF179" s="56"/>
      <c r="OG179" s="56"/>
      <c r="OH179" s="56"/>
      <c r="OI179" s="56"/>
      <c r="OJ179" s="56"/>
      <c r="OK179" s="56"/>
      <c r="OL179" s="56"/>
      <c r="OM179" s="56"/>
      <c r="ON179" s="56"/>
      <c r="OO179" s="56"/>
      <c r="OP179" s="56"/>
      <c r="OQ179" s="56"/>
      <c r="OR179" s="56"/>
      <c r="OS179" s="56"/>
      <c r="OT179" s="56"/>
      <c r="OU179" s="56"/>
      <c r="OV179" s="56"/>
      <c r="OW179" s="56"/>
      <c r="OX179" s="56"/>
      <c r="OY179" s="56"/>
      <c r="OZ179" s="56"/>
      <c r="PA179" s="56"/>
    </row>
    <row r="180" spans="1:417" s="116" customFormat="1" ht="47.25" hidden="1" customHeight="1">
      <c r="A180" s="56"/>
      <c r="B180" s="310"/>
      <c r="C180" s="310"/>
      <c r="D180" s="318"/>
      <c r="E180" s="325"/>
      <c r="F180" s="318"/>
      <c r="G180" s="328"/>
      <c r="H180" s="325"/>
      <c r="I180" s="314"/>
      <c r="J180" s="126" t="s">
        <v>1085</v>
      </c>
      <c r="K180" s="123"/>
      <c r="L180" s="183" t="s">
        <v>661</v>
      </c>
      <c r="M180" s="123" t="s">
        <v>501</v>
      </c>
      <c r="N180" s="51" t="s">
        <v>377</v>
      </c>
      <c r="O180" s="56" t="s">
        <v>350</v>
      </c>
      <c r="P180" s="310"/>
      <c r="Q180" s="310"/>
      <c r="R180" s="120"/>
      <c r="S180" s="120"/>
      <c r="T180" s="120"/>
      <c r="U180" s="120"/>
      <c r="V180" s="120"/>
      <c r="W180" s="120"/>
      <c r="X180" s="120"/>
      <c r="Y180" s="120"/>
      <c r="Z180" s="120"/>
      <c r="AA180" s="120"/>
      <c r="AB180" s="120" t="s">
        <v>205</v>
      </c>
      <c r="AC180" s="119">
        <f t="shared" si="212"/>
        <v>1</v>
      </c>
      <c r="AD180" s="229"/>
      <c r="AE180" s="229"/>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70"/>
      <c r="BU180" s="70"/>
      <c r="BV180" s="70"/>
      <c r="BW180" s="70"/>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70"/>
      <c r="DN180" s="70"/>
      <c r="DO180" s="70"/>
      <c r="DP180" s="70"/>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70"/>
      <c r="FG180" s="70"/>
      <c r="FH180" s="70"/>
      <c r="FI180" s="70"/>
      <c r="FJ180" s="70"/>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70"/>
      <c r="HA180" s="70"/>
      <c r="HB180" s="70"/>
      <c r="HC180" s="70"/>
      <c r="HD180" s="70"/>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c r="IO180" s="56"/>
      <c r="IP180" s="56"/>
      <c r="IQ180" s="56"/>
      <c r="IR180" s="56"/>
      <c r="IS180" s="56"/>
      <c r="IT180" s="70"/>
      <c r="IU180" s="70"/>
      <c r="IV180" s="70"/>
      <c r="IW180" s="70"/>
      <c r="IX180" s="56"/>
      <c r="IY180" s="56"/>
      <c r="IZ180" s="56"/>
      <c r="JA180" s="56"/>
      <c r="JB180" s="56"/>
      <c r="JC180" s="56"/>
      <c r="JD180" s="56"/>
      <c r="JE180" s="56"/>
      <c r="JF180" s="56"/>
      <c r="JG180" s="56"/>
      <c r="JH180" s="56"/>
      <c r="JI180" s="56"/>
      <c r="JJ180" s="56"/>
      <c r="JK180" s="56"/>
      <c r="JL180" s="56"/>
      <c r="JM180" s="56"/>
      <c r="JN180" s="56"/>
      <c r="JO180" s="56"/>
      <c r="JP180" s="56"/>
      <c r="JQ180" s="56"/>
      <c r="JR180" s="56"/>
      <c r="JS180" s="56"/>
      <c r="JT180" s="56"/>
      <c r="JU180" s="56"/>
      <c r="JV180" s="56"/>
      <c r="JW180" s="56"/>
      <c r="JX180" s="56"/>
      <c r="JY180" s="56"/>
      <c r="JZ180" s="56"/>
      <c r="KA180" s="56"/>
      <c r="KB180" s="56"/>
      <c r="KC180" s="56"/>
      <c r="KD180" s="56"/>
      <c r="KE180" s="56"/>
      <c r="KF180" s="56"/>
      <c r="KG180" s="56"/>
      <c r="KH180" s="56"/>
      <c r="KI180" s="56"/>
      <c r="KJ180" s="56"/>
      <c r="KK180" s="56"/>
      <c r="KL180" s="71"/>
      <c r="KM180" s="71"/>
      <c r="KN180" s="71"/>
      <c r="KO180" s="56"/>
      <c r="KP180" s="56"/>
      <c r="KQ180" s="56"/>
      <c r="KR180" s="56"/>
      <c r="KS180" s="56"/>
      <c r="KT180" s="56"/>
      <c r="KU180" s="56"/>
      <c r="KV180" s="56"/>
      <c r="KW180" s="56"/>
      <c r="KX180" s="56"/>
      <c r="KY180" s="56"/>
      <c r="KZ180" s="56"/>
      <c r="LA180" s="56"/>
      <c r="LB180" s="56"/>
      <c r="LC180" s="56"/>
      <c r="LD180" s="56"/>
      <c r="LE180" s="56"/>
      <c r="LF180" s="56"/>
      <c r="LG180" s="56"/>
      <c r="LH180" s="56"/>
      <c r="LI180" s="56"/>
      <c r="LJ180" s="56"/>
      <c r="LK180" s="56"/>
      <c r="LL180" s="56"/>
      <c r="LM180" s="56"/>
      <c r="LN180" s="56"/>
      <c r="LO180" s="56"/>
      <c r="LP180" s="56"/>
      <c r="LQ180" s="56"/>
      <c r="LR180" s="56"/>
      <c r="LS180" s="179"/>
      <c r="LT180" s="180"/>
      <c r="LU180" s="179"/>
      <c r="LV180" s="180"/>
      <c r="LW180" s="179"/>
      <c r="LX180" s="180"/>
      <c r="LY180" s="179"/>
      <c r="LZ180" s="180"/>
      <c r="MA180" s="181"/>
      <c r="MB180" s="185"/>
      <c r="MC180" s="56"/>
      <c r="MD180" s="56"/>
      <c r="ME180" s="56"/>
      <c r="MF180" s="56"/>
      <c r="MG180" s="56"/>
      <c r="MH180" s="56"/>
      <c r="MI180" s="56"/>
      <c r="MJ180" s="56"/>
      <c r="MK180" s="56"/>
      <c r="ML180" s="56"/>
      <c r="MM180" s="56"/>
      <c r="MN180" s="56"/>
      <c r="MO180" s="56"/>
      <c r="MP180" s="56"/>
      <c r="MQ180" s="56"/>
      <c r="MR180" s="56"/>
      <c r="MS180" s="56"/>
      <c r="MT180" s="56"/>
      <c r="MU180" s="56"/>
      <c r="MV180" s="56"/>
      <c r="MW180" s="56"/>
      <c r="MX180" s="56"/>
      <c r="MY180" s="56"/>
      <c r="MZ180" s="56"/>
      <c r="NA180" s="56"/>
      <c r="NB180" s="56"/>
      <c r="NC180" s="56"/>
      <c r="ND180" s="56"/>
      <c r="NE180" s="56"/>
      <c r="NF180" s="56"/>
      <c r="NG180" s="56"/>
      <c r="NH180" s="56"/>
      <c r="NI180" s="56"/>
      <c r="NJ180" s="56"/>
      <c r="NK180" s="56"/>
      <c r="NL180" s="56"/>
      <c r="NM180" s="56"/>
      <c r="NN180" s="56"/>
      <c r="NO180" s="56"/>
      <c r="NP180" s="56"/>
      <c r="NQ180" s="56"/>
      <c r="NR180" s="56"/>
      <c r="NS180" s="56"/>
      <c r="NT180" s="56"/>
      <c r="NU180" s="56"/>
      <c r="NV180" s="56"/>
      <c r="NW180" s="56"/>
      <c r="NX180" s="56"/>
      <c r="NY180" s="56"/>
      <c r="NZ180" s="56"/>
      <c r="OA180" s="56"/>
      <c r="OB180" s="56"/>
      <c r="OC180" s="56"/>
      <c r="OD180" s="56"/>
      <c r="OE180" s="56"/>
      <c r="OF180" s="56"/>
      <c r="OG180" s="56"/>
      <c r="OH180" s="56"/>
      <c r="OI180" s="56"/>
      <c r="OJ180" s="56"/>
      <c r="OK180" s="56"/>
      <c r="OL180" s="56"/>
      <c r="OM180" s="56"/>
      <c r="ON180" s="56"/>
      <c r="OO180" s="56"/>
      <c r="OP180" s="56"/>
      <c r="OQ180" s="56"/>
      <c r="OR180" s="56"/>
      <c r="OS180" s="56"/>
      <c r="OT180" s="56"/>
      <c r="OU180" s="56"/>
      <c r="OV180" s="56"/>
      <c r="OW180" s="56"/>
      <c r="OX180" s="56"/>
      <c r="OY180" s="56"/>
      <c r="OZ180" s="56"/>
      <c r="PA180" s="56"/>
    </row>
    <row r="181" spans="1:417" s="116" customFormat="1" ht="110.25" hidden="1" customHeight="1">
      <c r="A181" s="56"/>
      <c r="B181" s="56">
        <v>202</v>
      </c>
      <c r="C181" s="56">
        <v>73</v>
      </c>
      <c r="D181" s="129" t="s">
        <v>438</v>
      </c>
      <c r="E181" s="152" t="s">
        <v>7</v>
      </c>
      <c r="F181" s="129" t="s">
        <v>451</v>
      </c>
      <c r="G181" s="123" t="s">
        <v>7</v>
      </c>
      <c r="H181" s="122" t="s">
        <v>205</v>
      </c>
      <c r="I181" s="126" t="s">
        <v>451</v>
      </c>
      <c r="J181" s="126" t="s">
        <v>1130</v>
      </c>
      <c r="K181" s="123"/>
      <c r="L181" s="183" t="s">
        <v>661</v>
      </c>
      <c r="M181" s="123" t="s">
        <v>501</v>
      </c>
      <c r="N181" s="51" t="s">
        <v>377</v>
      </c>
      <c r="O181" s="56" t="s">
        <v>386</v>
      </c>
      <c r="P181" s="56" t="s">
        <v>205</v>
      </c>
      <c r="Q181" s="56"/>
      <c r="R181" s="120"/>
      <c r="S181" s="120" t="s">
        <v>205</v>
      </c>
      <c r="T181" s="120"/>
      <c r="U181" s="120"/>
      <c r="V181" s="120"/>
      <c r="W181" s="120"/>
      <c r="X181" s="120"/>
      <c r="Y181" s="120"/>
      <c r="Z181" s="120"/>
      <c r="AA181" s="120"/>
      <c r="AB181" s="120"/>
      <c r="AC181" s="119">
        <f t="shared" si="212"/>
        <v>1</v>
      </c>
      <c r="AD181" s="229"/>
      <c r="AE181" s="229"/>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70"/>
      <c r="BU181" s="70"/>
      <c r="BV181" s="69"/>
      <c r="BW181" s="72"/>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179"/>
      <c r="DD181" s="180"/>
      <c r="DE181" s="179"/>
      <c r="DF181" s="180"/>
      <c r="DG181" s="179"/>
      <c r="DH181" s="180"/>
      <c r="DI181" s="179"/>
      <c r="DJ181" s="180" t="e">
        <f>DI181/(DC181+DE181+DG181+DI181)</f>
        <v>#DIV/0!</v>
      </c>
      <c r="DK181" s="181" t="e">
        <f>(((DC181*2)+(DE181*1)+(DG181*0)))/(DC181+DE181+DG181)</f>
        <v>#DIV/0!</v>
      </c>
      <c r="DL181" s="184" t="e">
        <f>IF(DJ181&gt;=50%,"KĐG",IF(DK181&gt;=1.6,"Đạt mục tiêu",IF(DK181&gt;=1,"Cần cố gắng","Chưa đạt")))</f>
        <v>#DIV/0!</v>
      </c>
      <c r="DM181" s="70"/>
      <c r="DN181" s="70"/>
      <c r="DO181" s="70"/>
      <c r="DP181" s="70"/>
      <c r="DQ181" s="178">
        <v>2</v>
      </c>
      <c r="DR181" s="178">
        <v>2</v>
      </c>
      <c r="DS181" s="178">
        <v>2</v>
      </c>
      <c r="DT181" s="178">
        <v>2</v>
      </c>
      <c r="DU181" s="178">
        <v>2</v>
      </c>
      <c r="DV181" s="178">
        <v>2</v>
      </c>
      <c r="DW181" s="178">
        <v>2</v>
      </c>
      <c r="DX181" s="178">
        <v>2</v>
      </c>
      <c r="DY181" s="178">
        <v>2</v>
      </c>
      <c r="DZ181" s="178">
        <v>2</v>
      </c>
      <c r="EA181" s="178">
        <v>2</v>
      </c>
      <c r="EB181" s="178">
        <v>2</v>
      </c>
      <c r="EC181" s="178">
        <v>2</v>
      </c>
      <c r="ED181" s="178">
        <v>2</v>
      </c>
      <c r="EE181" s="178">
        <v>2</v>
      </c>
      <c r="EF181" s="178">
        <v>2</v>
      </c>
      <c r="EG181" s="178">
        <v>2</v>
      </c>
      <c r="EH181" s="178">
        <v>2</v>
      </c>
      <c r="EI181" s="178">
        <v>2</v>
      </c>
      <c r="EJ181" s="178">
        <v>2</v>
      </c>
      <c r="EK181" s="178">
        <v>2</v>
      </c>
      <c r="EL181" s="178">
        <v>2</v>
      </c>
      <c r="EM181" s="178">
        <v>2</v>
      </c>
      <c r="EN181" s="178">
        <v>2</v>
      </c>
      <c r="EO181" s="178">
        <v>2</v>
      </c>
      <c r="EP181" s="178">
        <v>2</v>
      </c>
      <c r="EQ181" s="178">
        <v>2</v>
      </c>
      <c r="ER181" s="178">
        <v>2</v>
      </c>
      <c r="ES181" s="178">
        <v>2</v>
      </c>
      <c r="ET181" s="178">
        <v>2</v>
      </c>
      <c r="EU181" s="178">
        <v>2</v>
      </c>
      <c r="EV181" s="179">
        <v>23</v>
      </c>
      <c r="EW181" s="180">
        <v>0.85185185185185186</v>
      </c>
      <c r="EX181" s="179">
        <v>2</v>
      </c>
      <c r="EY181" s="180">
        <v>7.407407407407407E-2</v>
      </c>
      <c r="EZ181" s="179">
        <v>2</v>
      </c>
      <c r="FA181" s="180">
        <v>7.407407407407407E-2</v>
      </c>
      <c r="FB181" s="179">
        <v>0</v>
      </c>
      <c r="FC181" s="180">
        <v>0</v>
      </c>
      <c r="FD181" s="181">
        <v>1.7777777777777777</v>
      </c>
      <c r="FE181" s="184" t="s">
        <v>670</v>
      </c>
      <c r="FF181" s="70"/>
      <c r="FG181" s="70"/>
      <c r="FH181" s="70"/>
      <c r="FI181" s="70"/>
      <c r="FJ181" s="70"/>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70"/>
      <c r="HA181" s="70"/>
      <c r="HB181" s="70"/>
      <c r="HC181" s="70"/>
      <c r="HD181" s="70"/>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c r="IO181" s="56"/>
      <c r="IP181" s="56"/>
      <c r="IQ181" s="56"/>
      <c r="IR181" s="56"/>
      <c r="IS181" s="56"/>
      <c r="IT181" s="70"/>
      <c r="IU181" s="70"/>
      <c r="IV181" s="70"/>
      <c r="IW181" s="70"/>
      <c r="IX181" s="56"/>
      <c r="IY181" s="56"/>
      <c r="IZ181" s="56"/>
      <c r="JA181" s="56"/>
      <c r="JB181" s="56"/>
      <c r="JC181" s="56"/>
      <c r="JD181" s="56"/>
      <c r="JE181" s="56"/>
      <c r="JF181" s="56"/>
      <c r="JG181" s="56"/>
      <c r="JH181" s="56"/>
      <c r="JI181" s="56"/>
      <c r="JJ181" s="56"/>
      <c r="JK181" s="56"/>
      <c r="JL181" s="56"/>
      <c r="JM181" s="56"/>
      <c r="JN181" s="56"/>
      <c r="JO181" s="56"/>
      <c r="JP181" s="56"/>
      <c r="JQ181" s="56"/>
      <c r="JR181" s="56"/>
      <c r="JS181" s="56"/>
      <c r="JT181" s="56"/>
      <c r="JU181" s="56"/>
      <c r="JV181" s="56"/>
      <c r="JW181" s="56"/>
      <c r="JX181" s="56"/>
      <c r="JY181" s="56"/>
      <c r="JZ181" s="56"/>
      <c r="KA181" s="56"/>
      <c r="KB181" s="56"/>
      <c r="KC181" s="56"/>
      <c r="KD181" s="56"/>
      <c r="KE181" s="56"/>
      <c r="KF181" s="56"/>
      <c r="KG181" s="56"/>
      <c r="KH181" s="56"/>
      <c r="KI181" s="56"/>
      <c r="KJ181" s="56"/>
      <c r="KK181" s="56"/>
      <c r="KL181" s="56"/>
      <c r="KM181" s="56"/>
      <c r="KN181" s="56"/>
      <c r="KO181" s="56"/>
      <c r="KP181" s="56"/>
      <c r="KQ181" s="56"/>
      <c r="KR181" s="56"/>
      <c r="KS181" s="56"/>
      <c r="KT181" s="56"/>
      <c r="KU181" s="56"/>
      <c r="KV181" s="56"/>
      <c r="KW181" s="56"/>
      <c r="KX181" s="56"/>
      <c r="KY181" s="56"/>
      <c r="KZ181" s="56"/>
      <c r="LA181" s="56"/>
      <c r="LB181" s="56"/>
      <c r="LC181" s="56"/>
      <c r="LD181" s="56"/>
      <c r="LE181" s="56"/>
      <c r="LF181" s="56"/>
      <c r="LG181" s="56"/>
      <c r="LH181" s="56"/>
      <c r="LI181" s="56"/>
      <c r="LJ181" s="56"/>
      <c r="LK181" s="56"/>
      <c r="LL181" s="56"/>
      <c r="LM181" s="56"/>
      <c r="LN181" s="56"/>
      <c r="LO181" s="56"/>
      <c r="LP181" s="56"/>
      <c r="LQ181" s="56"/>
      <c r="LR181" s="56"/>
      <c r="LS181" s="56"/>
      <c r="LT181" s="56"/>
      <c r="LU181" s="56"/>
      <c r="LV181" s="56"/>
      <c r="LW181" s="56"/>
      <c r="LX181" s="56"/>
      <c r="LY181" s="56"/>
      <c r="LZ181" s="56"/>
      <c r="MA181" s="56"/>
      <c r="MB181" s="56"/>
      <c r="MC181" s="56"/>
      <c r="MD181" s="56"/>
      <c r="ME181" s="56"/>
      <c r="MF181" s="56"/>
      <c r="MG181" s="56"/>
      <c r="MH181" s="56"/>
      <c r="MI181" s="56"/>
      <c r="MJ181" s="56"/>
      <c r="MK181" s="56"/>
      <c r="ML181" s="56"/>
      <c r="MM181" s="56"/>
      <c r="MN181" s="56"/>
      <c r="MO181" s="56"/>
      <c r="MP181" s="56"/>
      <c r="MQ181" s="56"/>
      <c r="MR181" s="56"/>
      <c r="MS181" s="56"/>
      <c r="MT181" s="56"/>
      <c r="MU181" s="56"/>
      <c r="MV181" s="56"/>
      <c r="MW181" s="56"/>
      <c r="MX181" s="56"/>
      <c r="MY181" s="56"/>
      <c r="MZ181" s="56"/>
      <c r="NA181" s="56"/>
      <c r="NB181" s="56"/>
      <c r="NC181" s="56"/>
      <c r="ND181" s="56"/>
      <c r="NE181" s="56"/>
      <c r="NF181" s="56"/>
      <c r="NG181" s="56"/>
      <c r="NH181" s="56"/>
      <c r="NI181" s="56"/>
      <c r="NJ181" s="56"/>
      <c r="NK181" s="56"/>
      <c r="NL181" s="56"/>
      <c r="NM181" s="56"/>
      <c r="NN181" s="56"/>
      <c r="NO181" s="56"/>
      <c r="NP181" s="56"/>
      <c r="NQ181" s="56"/>
      <c r="NR181" s="56"/>
      <c r="NS181" s="56"/>
      <c r="NT181" s="56"/>
      <c r="NU181" s="56"/>
      <c r="NV181" s="56"/>
      <c r="NW181" s="56"/>
      <c r="NX181" s="56"/>
      <c r="NY181" s="56"/>
      <c r="NZ181" s="56"/>
      <c r="OA181" s="56"/>
      <c r="OB181" s="56"/>
      <c r="OC181" s="56"/>
      <c r="OD181" s="56"/>
      <c r="OE181" s="56"/>
      <c r="OF181" s="56"/>
      <c r="OG181" s="56"/>
      <c r="OH181" s="56"/>
      <c r="OI181" s="56"/>
      <c r="OJ181" s="56"/>
      <c r="OK181" s="56"/>
      <c r="OL181" s="56"/>
      <c r="OM181" s="56"/>
      <c r="ON181" s="56"/>
      <c r="OO181" s="56"/>
      <c r="OP181" s="56"/>
      <c r="OQ181" s="56"/>
      <c r="OR181" s="56"/>
      <c r="OS181" s="56"/>
      <c r="OT181" s="56"/>
      <c r="OU181" s="56"/>
      <c r="OV181" s="56"/>
      <c r="OW181" s="56"/>
      <c r="OX181" s="56"/>
      <c r="OY181" s="56"/>
      <c r="OZ181" s="56"/>
      <c r="PA181" s="56"/>
    </row>
    <row r="182" spans="1:417" s="116" customFormat="1" ht="68.25" customHeight="1">
      <c r="A182" s="56"/>
      <c r="B182" s="2">
        <v>203</v>
      </c>
      <c r="C182" s="2">
        <v>74</v>
      </c>
      <c r="D182" s="208" t="s">
        <v>204</v>
      </c>
      <c r="E182" s="236" t="s">
        <v>4</v>
      </c>
      <c r="F182" s="208" t="s">
        <v>177</v>
      </c>
      <c r="G182" s="76" t="s">
        <v>4</v>
      </c>
      <c r="H182" s="296"/>
      <c r="I182" s="208" t="s">
        <v>177</v>
      </c>
      <c r="J182" s="208" t="s">
        <v>1591</v>
      </c>
      <c r="K182" s="76"/>
      <c r="L182" s="234" t="s">
        <v>661</v>
      </c>
      <c r="M182" s="76" t="s">
        <v>501</v>
      </c>
      <c r="N182" s="51" t="s">
        <v>377</v>
      </c>
      <c r="O182" s="56" t="s">
        <v>350</v>
      </c>
      <c r="P182" s="56" t="s">
        <v>205</v>
      </c>
      <c r="Q182" s="56"/>
      <c r="R182" s="235" t="s">
        <v>205</v>
      </c>
      <c r="S182" s="120"/>
      <c r="T182" s="120"/>
      <c r="U182" s="120"/>
      <c r="V182" s="120"/>
      <c r="W182" s="120"/>
      <c r="X182" s="120"/>
      <c r="Y182" s="120"/>
      <c r="Z182" s="120"/>
      <c r="AA182" s="120"/>
      <c r="AB182" s="120"/>
      <c r="AC182" s="119">
        <f t="shared" si="212"/>
        <v>1</v>
      </c>
      <c r="AD182" s="299" t="s">
        <v>554</v>
      </c>
      <c r="AE182" s="299" t="s">
        <v>554</v>
      </c>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70"/>
      <c r="BU182" s="70"/>
      <c r="BV182" s="70"/>
      <c r="BW182" s="70"/>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72" t="s">
        <v>557</v>
      </c>
      <c r="DN182" s="72" t="s">
        <v>557</v>
      </c>
      <c r="DO182" s="72" t="s">
        <v>557</v>
      </c>
      <c r="DP182" s="72" t="s">
        <v>557</v>
      </c>
      <c r="DQ182" s="178">
        <v>2</v>
      </c>
      <c r="DR182" s="178">
        <v>2</v>
      </c>
      <c r="DS182" s="178">
        <v>2</v>
      </c>
      <c r="DT182" s="178">
        <v>2</v>
      </c>
      <c r="DU182" s="178">
        <v>2</v>
      </c>
      <c r="DV182" s="178">
        <v>2</v>
      </c>
      <c r="DW182" s="178">
        <v>2</v>
      </c>
      <c r="DX182" s="178">
        <v>2</v>
      </c>
      <c r="DY182" s="178">
        <v>1</v>
      </c>
      <c r="DZ182" s="178">
        <v>2</v>
      </c>
      <c r="EA182" s="178">
        <v>2</v>
      </c>
      <c r="EB182" s="178">
        <v>2</v>
      </c>
      <c r="EC182" s="178">
        <v>2</v>
      </c>
      <c r="ED182" s="178">
        <v>2</v>
      </c>
      <c r="EE182" s="178">
        <v>2</v>
      </c>
      <c r="EF182" s="178">
        <v>2</v>
      </c>
      <c r="EG182" s="178">
        <v>2</v>
      </c>
      <c r="EH182" s="178">
        <v>2</v>
      </c>
      <c r="EI182" s="178">
        <v>1</v>
      </c>
      <c r="EJ182" s="178">
        <v>2</v>
      </c>
      <c r="EK182" s="178">
        <v>2</v>
      </c>
      <c r="EL182" s="178">
        <v>2</v>
      </c>
      <c r="EM182" s="178">
        <v>2</v>
      </c>
      <c r="EN182" s="178">
        <v>2</v>
      </c>
      <c r="EO182" s="178">
        <v>2</v>
      </c>
      <c r="EP182" s="178">
        <v>2</v>
      </c>
      <c r="EQ182" s="178">
        <v>2</v>
      </c>
      <c r="ER182" s="178">
        <v>2</v>
      </c>
      <c r="ES182" s="178">
        <v>2</v>
      </c>
      <c r="ET182" s="178">
        <v>2</v>
      </c>
      <c r="EU182" s="178">
        <v>2</v>
      </c>
      <c r="EV182" s="179">
        <f>COUNTIF(DM182:EU182,"2")</f>
        <v>29</v>
      </c>
      <c r="EW182" s="180">
        <f>EV182/(EV182+EX182+EZ182+FB182)</f>
        <v>0.93548387096774188</v>
      </c>
      <c r="EX182" s="179">
        <f>COUNTIF(DM182:EU182,"1")</f>
        <v>2</v>
      </c>
      <c r="EY182" s="180">
        <f>EX182/(EV182+EX182+EZ182+FB182)</f>
        <v>6.4516129032258063E-2</v>
      </c>
      <c r="EZ182" s="179">
        <f>COUNTIF(DM182:EU182,"0")</f>
        <v>0</v>
      </c>
      <c r="FA182" s="180">
        <f>EZ182/(EV182+EX182+EZ182+FB182)</f>
        <v>0</v>
      </c>
      <c r="FB182" s="179">
        <f>COUNTIF(DM182:EU182,"KĐG")</f>
        <v>0</v>
      </c>
      <c r="FC182" s="180">
        <f>FB182/(EV182+EX182+EZ182+FB182)</f>
        <v>0</v>
      </c>
      <c r="FD182" s="181">
        <f>(((EV182*2)+(EX182*1)+(EZ182*0)))/(EV182+EX182+EZ182)</f>
        <v>1.935483870967742</v>
      </c>
      <c r="FE182" s="184" t="str">
        <f>IF(FC182&gt;=50%,"KĐG",IF(FD182&gt;=1.6,"Đạt mục tiêu",IF(FD182&gt;=1,"Cần cố gắng","Chưa đạt")))</f>
        <v>Đạt mục tiêu</v>
      </c>
      <c r="FF182" s="70"/>
      <c r="FG182" s="70"/>
      <c r="FH182" s="70"/>
      <c r="FI182" s="70"/>
      <c r="FJ182" s="70"/>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70"/>
      <c r="HA182" s="70"/>
      <c r="HB182" s="70"/>
      <c r="HC182" s="70"/>
      <c r="HD182" s="70"/>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c r="IO182" s="56"/>
      <c r="IP182" s="56"/>
      <c r="IQ182" s="56"/>
      <c r="IR182" s="56"/>
      <c r="IS182" s="56"/>
      <c r="IT182" s="70"/>
      <c r="IU182" s="70"/>
      <c r="IV182" s="70"/>
      <c r="IW182" s="70"/>
      <c r="IX182" s="56"/>
      <c r="IY182" s="56"/>
      <c r="IZ182" s="56"/>
      <c r="JA182" s="56"/>
      <c r="JB182" s="56"/>
      <c r="JC182" s="56"/>
      <c r="JD182" s="56"/>
      <c r="JE182" s="56"/>
      <c r="JF182" s="56"/>
      <c r="JG182" s="56"/>
      <c r="JH182" s="56"/>
      <c r="JI182" s="56"/>
      <c r="JJ182" s="56"/>
      <c r="JK182" s="56"/>
      <c r="JL182" s="56"/>
      <c r="JM182" s="56"/>
      <c r="JN182" s="56"/>
      <c r="JO182" s="56"/>
      <c r="JP182" s="56"/>
      <c r="JQ182" s="56"/>
      <c r="JR182" s="56"/>
      <c r="JS182" s="56"/>
      <c r="JT182" s="56"/>
      <c r="JU182" s="56"/>
      <c r="JV182" s="56"/>
      <c r="JW182" s="56"/>
      <c r="JX182" s="56"/>
      <c r="JY182" s="56"/>
      <c r="JZ182" s="56"/>
      <c r="KA182" s="56"/>
      <c r="KB182" s="56"/>
      <c r="KC182" s="56"/>
      <c r="KD182" s="56"/>
      <c r="KE182" s="56"/>
      <c r="KF182" s="56"/>
      <c r="KG182" s="56"/>
      <c r="KH182" s="56"/>
      <c r="KI182" s="56"/>
      <c r="KJ182" s="56"/>
      <c r="KK182" s="56"/>
      <c r="KL182" s="56"/>
      <c r="KM182" s="56"/>
      <c r="KN182" s="56"/>
      <c r="KO182" s="56"/>
      <c r="KP182" s="56"/>
      <c r="KQ182" s="56"/>
      <c r="KR182" s="56"/>
      <c r="KS182" s="56"/>
      <c r="KT182" s="56"/>
      <c r="KU182" s="56"/>
      <c r="KV182" s="56"/>
      <c r="KW182" s="56"/>
      <c r="KX182" s="56"/>
      <c r="KY182" s="56"/>
      <c r="KZ182" s="56"/>
      <c r="LA182" s="56"/>
      <c r="LB182" s="56"/>
      <c r="LC182" s="56"/>
      <c r="LD182" s="56"/>
      <c r="LE182" s="56"/>
      <c r="LF182" s="56"/>
      <c r="LG182" s="56"/>
      <c r="LH182" s="56"/>
      <c r="LI182" s="56"/>
      <c r="LJ182" s="56"/>
      <c r="LK182" s="56"/>
      <c r="LL182" s="56"/>
      <c r="LM182" s="56"/>
      <c r="LN182" s="56"/>
      <c r="LO182" s="56"/>
      <c r="LP182" s="56"/>
      <c r="LQ182" s="56"/>
      <c r="LR182" s="56"/>
      <c r="LS182" s="56"/>
      <c r="LT182" s="56"/>
      <c r="LU182" s="56"/>
      <c r="LV182" s="56"/>
      <c r="LW182" s="56"/>
      <c r="LX182" s="56"/>
      <c r="LY182" s="56"/>
      <c r="LZ182" s="56"/>
      <c r="MA182" s="56"/>
      <c r="MB182" s="56"/>
      <c r="MC182" s="56"/>
      <c r="MD182" s="56"/>
      <c r="ME182" s="56"/>
      <c r="MF182" s="56"/>
      <c r="MG182" s="56"/>
      <c r="MH182" s="56"/>
      <c r="MI182" s="56"/>
      <c r="MJ182" s="56"/>
      <c r="MK182" s="56"/>
      <c r="ML182" s="56"/>
      <c r="MM182" s="56"/>
      <c r="MN182" s="56"/>
      <c r="MO182" s="56"/>
      <c r="MP182" s="56"/>
      <c r="MQ182" s="56"/>
      <c r="MR182" s="56"/>
      <c r="MS182" s="56"/>
      <c r="MT182" s="56"/>
      <c r="MU182" s="56"/>
      <c r="MV182" s="56"/>
      <c r="MW182" s="56"/>
      <c r="MX182" s="56"/>
      <c r="MY182" s="56"/>
      <c r="MZ182" s="56"/>
      <c r="NA182" s="56"/>
      <c r="NB182" s="56"/>
      <c r="NC182" s="56"/>
      <c r="ND182" s="56"/>
      <c r="NE182" s="56"/>
      <c r="NF182" s="56"/>
      <c r="NG182" s="56"/>
      <c r="NH182" s="56"/>
      <c r="NI182" s="56"/>
      <c r="NJ182" s="56"/>
      <c r="NK182" s="56"/>
      <c r="NL182" s="56"/>
      <c r="NM182" s="56"/>
      <c r="NN182" s="56"/>
      <c r="NO182" s="56"/>
      <c r="NP182" s="56"/>
      <c r="NQ182" s="56"/>
      <c r="NR182" s="56"/>
      <c r="NS182" s="56"/>
      <c r="NT182" s="56"/>
      <c r="NU182" s="56"/>
      <c r="NV182" s="56"/>
      <c r="NW182" s="56"/>
      <c r="NX182" s="56"/>
      <c r="NY182" s="56"/>
      <c r="NZ182" s="56"/>
      <c r="OA182" s="56"/>
      <c r="OB182" s="56"/>
      <c r="OC182" s="56"/>
      <c r="OD182" s="56"/>
      <c r="OE182" s="56"/>
      <c r="OF182" s="56"/>
      <c r="OG182" s="56"/>
      <c r="OH182" s="56"/>
      <c r="OI182" s="56"/>
      <c r="OJ182" s="56"/>
      <c r="OK182" s="56"/>
      <c r="OL182" s="56"/>
      <c r="OM182" s="56"/>
      <c r="ON182" s="56"/>
      <c r="OO182" s="56"/>
      <c r="OP182" s="56"/>
      <c r="OQ182" s="56"/>
      <c r="OR182" s="56"/>
      <c r="OS182" s="56"/>
      <c r="OT182" s="56"/>
      <c r="OU182" s="56"/>
      <c r="OV182" s="56"/>
      <c r="OW182" s="56"/>
      <c r="OX182" s="56"/>
      <c r="OY182" s="56"/>
      <c r="OZ182" s="56"/>
      <c r="PA182" s="2"/>
    </row>
    <row r="183" spans="1:417" s="116" customFormat="1" ht="63" hidden="1" customHeight="1">
      <c r="A183" s="56"/>
      <c r="B183" s="56">
        <v>204</v>
      </c>
      <c r="C183" s="56">
        <v>75</v>
      </c>
      <c r="D183" s="126" t="s">
        <v>204</v>
      </c>
      <c r="E183" s="122" t="s">
        <v>4</v>
      </c>
      <c r="F183" s="126" t="s">
        <v>178</v>
      </c>
      <c r="G183" s="123" t="s">
        <v>4</v>
      </c>
      <c r="H183" s="122"/>
      <c r="I183" s="126" t="s">
        <v>178</v>
      </c>
      <c r="J183" s="126" t="s">
        <v>1008</v>
      </c>
      <c r="K183" s="123"/>
      <c r="L183" s="183" t="s">
        <v>661</v>
      </c>
      <c r="M183" s="123" t="s">
        <v>501</v>
      </c>
      <c r="N183" s="51" t="s">
        <v>377</v>
      </c>
      <c r="O183" s="56" t="s">
        <v>350</v>
      </c>
      <c r="P183" s="56" t="s">
        <v>205</v>
      </c>
      <c r="Q183" s="56">
        <v>1</v>
      </c>
      <c r="R183" s="120"/>
      <c r="S183" s="120"/>
      <c r="T183" s="120"/>
      <c r="U183" s="120"/>
      <c r="V183" s="120"/>
      <c r="W183" s="120"/>
      <c r="X183" s="120" t="s">
        <v>205</v>
      </c>
      <c r="Y183" s="120"/>
      <c r="Z183" s="120"/>
      <c r="AA183" s="120"/>
      <c r="AB183" s="120"/>
      <c r="AC183" s="119">
        <f t="shared" si="212"/>
        <v>1</v>
      </c>
      <c r="AD183" s="229"/>
      <c r="AE183" s="229"/>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70"/>
      <c r="BU183" s="70"/>
      <c r="BV183" s="70"/>
      <c r="BW183" s="70"/>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70"/>
      <c r="DN183" s="70"/>
      <c r="DO183" s="70"/>
      <c r="DP183" s="70"/>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72" t="s">
        <v>554</v>
      </c>
      <c r="FG183" s="72" t="s">
        <v>554</v>
      </c>
      <c r="FH183" s="72" t="s">
        <v>554</v>
      </c>
      <c r="FI183" s="72" t="s">
        <v>554</v>
      </c>
      <c r="FJ183" s="72" t="s">
        <v>554</v>
      </c>
      <c r="FK183" s="70" t="s">
        <v>464</v>
      </c>
      <c r="FL183" s="70" t="s">
        <v>464</v>
      </c>
      <c r="FM183" s="70" t="s">
        <v>464</v>
      </c>
      <c r="FN183" s="70" t="s">
        <v>464</v>
      </c>
      <c r="FO183" s="70" t="s">
        <v>464</v>
      </c>
      <c r="FP183" s="70" t="s">
        <v>464</v>
      </c>
      <c r="FQ183" s="70" t="s">
        <v>464</v>
      </c>
      <c r="FR183" s="70" t="s">
        <v>1025</v>
      </c>
      <c r="FS183" s="70" t="s">
        <v>464</v>
      </c>
      <c r="FT183" s="70" t="s">
        <v>464</v>
      </c>
      <c r="FU183" s="70" t="s">
        <v>464</v>
      </c>
      <c r="FV183" s="70" t="s">
        <v>1025</v>
      </c>
      <c r="FW183" s="70" t="s">
        <v>464</v>
      </c>
      <c r="FX183" s="70" t="s">
        <v>464</v>
      </c>
      <c r="FY183" s="70" t="s">
        <v>464</v>
      </c>
      <c r="FZ183" s="70" t="s">
        <v>1025</v>
      </c>
      <c r="GA183" s="70" t="s">
        <v>464</v>
      </c>
      <c r="GB183" s="70" t="s">
        <v>464</v>
      </c>
      <c r="GC183" s="70" t="s">
        <v>464</v>
      </c>
      <c r="GD183" s="70" t="s">
        <v>464</v>
      </c>
      <c r="GE183" s="70" t="s">
        <v>464</v>
      </c>
      <c r="GF183" s="70" t="s">
        <v>464</v>
      </c>
      <c r="GG183" s="70" t="s">
        <v>464</v>
      </c>
      <c r="GH183" s="70" t="s">
        <v>1025</v>
      </c>
      <c r="GI183" s="70" t="s">
        <v>464</v>
      </c>
      <c r="GJ183" s="70" t="s">
        <v>464</v>
      </c>
      <c r="GK183" s="70" t="s">
        <v>464</v>
      </c>
      <c r="GL183" s="70" t="s">
        <v>464</v>
      </c>
      <c r="GM183" s="70" t="s">
        <v>1025</v>
      </c>
      <c r="GN183" s="70" t="s">
        <v>464</v>
      </c>
      <c r="GO183" s="70" t="s">
        <v>464</v>
      </c>
      <c r="GP183" s="179">
        <f>COUNTIF(FA183:GO183,"2")</f>
        <v>26</v>
      </c>
      <c r="GQ183" s="180">
        <f t="shared" ref="GQ183" si="231">GP183/(GP183+GR183+GT183+GV183)</f>
        <v>0.83870967741935487</v>
      </c>
      <c r="GR183" s="179">
        <f>COUNTIF(FA183:GO183,"1")</f>
        <v>5</v>
      </c>
      <c r="GS183" s="180">
        <f t="shared" ref="GS183" si="232">GR183/(GP183+GR183+GT183+GV183)</f>
        <v>0.16129032258064516</v>
      </c>
      <c r="GT183" s="179">
        <f>COUNTIF(FA183:GO183,"0")</f>
        <v>0</v>
      </c>
      <c r="GU183" s="180">
        <f t="shared" ref="GU183" si="233">GT183/(GP183+GR183+GT183+GV183)</f>
        <v>0</v>
      </c>
      <c r="GV183" s="179">
        <f>COUNTIF(FA183:GO183,"KĐG")</f>
        <v>0</v>
      </c>
      <c r="GW183" s="180">
        <f t="shared" ref="GW183" si="234">GV183/(GP183+GR183+GT183+GV183)</f>
        <v>0</v>
      </c>
      <c r="GX183" s="181">
        <f t="shared" ref="GX183" si="235">(((GP183*2)+(GR183*1)+(GT183*0)))/(GP183+GR183+GT183)</f>
        <v>1.8387096774193548</v>
      </c>
      <c r="GY183" s="182" t="str">
        <f t="shared" ref="GY183" si="236">IF(GW183&gt;=50%,"KĐG",IF(GX183&gt;=1.6,"Đạt mục tiêu",IF(GX183&gt;=1,"Cần cố gắng","Chưa đạt")))</f>
        <v>Đạt mục tiêu</v>
      </c>
      <c r="GZ183" s="70"/>
      <c r="HA183" s="70"/>
      <c r="HB183" s="70"/>
      <c r="HC183" s="70"/>
      <c r="HD183" s="70"/>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c r="IO183" s="56"/>
      <c r="IP183" s="56"/>
      <c r="IQ183" s="56"/>
      <c r="IR183" s="56"/>
      <c r="IS183" s="56"/>
      <c r="IT183" s="70"/>
      <c r="IU183" s="70"/>
      <c r="IV183" s="70"/>
      <c r="IW183" s="70"/>
      <c r="IX183" s="56"/>
      <c r="IY183" s="56"/>
      <c r="IZ183" s="56"/>
      <c r="JA183" s="56"/>
      <c r="JB183" s="56"/>
      <c r="JC183" s="56"/>
      <c r="JD183" s="56"/>
      <c r="JE183" s="56"/>
      <c r="JF183" s="56"/>
      <c r="JG183" s="56"/>
      <c r="JH183" s="56"/>
      <c r="JI183" s="56"/>
      <c r="JJ183" s="56"/>
      <c r="JK183" s="56"/>
      <c r="JL183" s="56"/>
      <c r="JM183" s="56"/>
      <c r="JN183" s="56"/>
      <c r="JO183" s="56"/>
      <c r="JP183" s="56"/>
      <c r="JQ183" s="56"/>
      <c r="JR183" s="56"/>
      <c r="JS183" s="56"/>
      <c r="JT183" s="56"/>
      <c r="JU183" s="56"/>
      <c r="JV183" s="56"/>
      <c r="JW183" s="56"/>
      <c r="JX183" s="56"/>
      <c r="JY183" s="56"/>
      <c r="JZ183" s="56"/>
      <c r="KA183" s="56"/>
      <c r="KB183" s="56"/>
      <c r="KC183" s="56"/>
      <c r="KD183" s="56"/>
      <c r="KE183" s="56"/>
      <c r="KF183" s="56"/>
      <c r="KG183" s="56"/>
      <c r="KH183" s="56"/>
      <c r="KI183" s="56"/>
      <c r="KJ183" s="56"/>
      <c r="KK183" s="56"/>
      <c r="KL183" s="56"/>
      <c r="KM183" s="56"/>
      <c r="KN183" s="56"/>
      <c r="KO183" s="56"/>
      <c r="KP183" s="56"/>
      <c r="KQ183" s="56"/>
      <c r="KR183" s="56"/>
      <c r="KS183" s="56"/>
      <c r="KT183" s="56"/>
      <c r="KU183" s="56"/>
      <c r="KV183" s="56"/>
      <c r="KW183" s="56"/>
      <c r="KX183" s="56"/>
      <c r="KY183" s="56"/>
      <c r="KZ183" s="56"/>
      <c r="LA183" s="56"/>
      <c r="LB183" s="56"/>
      <c r="LC183" s="56"/>
      <c r="LD183" s="56"/>
      <c r="LE183" s="56"/>
      <c r="LF183" s="56"/>
      <c r="LG183" s="56"/>
      <c r="LH183" s="56"/>
      <c r="LI183" s="56"/>
      <c r="LJ183" s="56"/>
      <c r="LK183" s="56"/>
      <c r="LL183" s="56"/>
      <c r="LM183" s="56"/>
      <c r="LN183" s="56"/>
      <c r="LO183" s="56"/>
      <c r="LP183" s="56"/>
      <c r="LQ183" s="56"/>
      <c r="LR183" s="56"/>
      <c r="LS183" s="56"/>
      <c r="LT183" s="56"/>
      <c r="LU183" s="56"/>
      <c r="LV183" s="56"/>
      <c r="LW183" s="56"/>
      <c r="LX183" s="56"/>
      <c r="LY183" s="56"/>
      <c r="LZ183" s="56"/>
      <c r="MA183" s="56"/>
      <c r="MB183" s="56"/>
      <c r="MC183" s="56"/>
      <c r="MD183" s="56"/>
      <c r="ME183" s="56"/>
      <c r="MF183" s="56"/>
      <c r="MG183" s="56"/>
      <c r="MH183" s="56"/>
      <c r="MI183" s="56"/>
      <c r="MJ183" s="56"/>
      <c r="MK183" s="56"/>
      <c r="ML183" s="56"/>
      <c r="MM183" s="56"/>
      <c r="MN183" s="56"/>
      <c r="MO183" s="56"/>
      <c r="MP183" s="56"/>
      <c r="MQ183" s="56"/>
      <c r="MR183" s="56"/>
      <c r="MS183" s="56"/>
      <c r="MT183" s="56"/>
      <c r="MU183" s="56"/>
      <c r="MV183" s="56"/>
      <c r="MW183" s="56"/>
      <c r="MX183" s="56"/>
      <c r="MY183" s="56"/>
      <c r="MZ183" s="56"/>
      <c r="NA183" s="56"/>
      <c r="NB183" s="56"/>
      <c r="NC183" s="56"/>
      <c r="ND183" s="56"/>
      <c r="NE183" s="56"/>
      <c r="NF183" s="56"/>
      <c r="NG183" s="56"/>
      <c r="NH183" s="56"/>
      <c r="NI183" s="56"/>
      <c r="NJ183" s="56"/>
      <c r="NK183" s="56"/>
      <c r="NL183" s="56"/>
      <c r="NM183" s="56"/>
      <c r="NN183" s="56"/>
      <c r="NO183" s="56"/>
      <c r="NP183" s="56"/>
      <c r="NQ183" s="56"/>
      <c r="NR183" s="56"/>
      <c r="NS183" s="56"/>
      <c r="NT183" s="56"/>
      <c r="NU183" s="56"/>
      <c r="NV183" s="56"/>
      <c r="NW183" s="56"/>
      <c r="NX183" s="56"/>
      <c r="NY183" s="56"/>
      <c r="NZ183" s="56"/>
      <c r="OA183" s="56"/>
      <c r="OB183" s="56"/>
      <c r="OC183" s="56"/>
      <c r="OD183" s="56"/>
      <c r="OE183" s="56"/>
      <c r="OF183" s="56"/>
      <c r="OG183" s="56"/>
      <c r="OH183" s="56"/>
      <c r="OI183" s="56"/>
      <c r="OJ183" s="56"/>
      <c r="OK183" s="56"/>
      <c r="OL183" s="56"/>
      <c r="OM183" s="56"/>
      <c r="ON183" s="56"/>
      <c r="OO183" s="56"/>
      <c r="OP183" s="56"/>
      <c r="OQ183" s="56"/>
      <c r="OR183" s="56"/>
      <c r="OS183" s="56"/>
      <c r="OT183" s="56"/>
      <c r="OU183" s="56"/>
      <c r="OV183" s="56"/>
      <c r="OW183" s="56"/>
      <c r="OX183" s="56"/>
      <c r="OY183" s="56"/>
      <c r="OZ183" s="56"/>
      <c r="PA183" s="56"/>
    </row>
    <row r="184" spans="1:417" s="116" customFormat="1" ht="63" hidden="1" customHeight="1">
      <c r="A184" s="56"/>
      <c r="B184" s="56">
        <v>207</v>
      </c>
      <c r="C184" s="56">
        <v>76</v>
      </c>
      <c r="D184" s="126" t="s">
        <v>179</v>
      </c>
      <c r="E184" s="122" t="s">
        <v>6</v>
      </c>
      <c r="F184" s="126" t="s">
        <v>180</v>
      </c>
      <c r="G184" s="123" t="s">
        <v>6</v>
      </c>
      <c r="H184" s="122"/>
      <c r="I184" s="126" t="s">
        <v>180</v>
      </c>
      <c r="J184" s="126" t="s">
        <v>1581</v>
      </c>
      <c r="K184" s="123"/>
      <c r="L184" s="183" t="s">
        <v>661</v>
      </c>
      <c r="M184" s="123" t="s">
        <v>501</v>
      </c>
      <c r="N184" s="51" t="s">
        <v>377</v>
      </c>
      <c r="O184" s="56" t="s">
        <v>350</v>
      </c>
      <c r="P184" s="56" t="s">
        <v>205</v>
      </c>
      <c r="Q184" s="56"/>
      <c r="R184" s="120"/>
      <c r="S184" s="120"/>
      <c r="T184" s="120"/>
      <c r="U184" s="120"/>
      <c r="V184" s="120"/>
      <c r="W184" s="120"/>
      <c r="X184" s="120" t="s">
        <v>205</v>
      </c>
      <c r="Y184" s="120"/>
      <c r="Z184" s="120"/>
      <c r="AA184" s="120"/>
      <c r="AB184" s="120"/>
      <c r="AC184" s="119">
        <f t="shared" si="212"/>
        <v>1</v>
      </c>
      <c r="AD184" s="229"/>
      <c r="AE184" s="229"/>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72" t="s">
        <v>662</v>
      </c>
      <c r="BU184" s="70"/>
      <c r="BV184" s="70"/>
      <c r="BW184" s="70"/>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70"/>
      <c r="DN184" s="70"/>
      <c r="DO184" s="70"/>
      <c r="DP184" s="70"/>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70"/>
      <c r="FG184" s="70"/>
      <c r="FH184" s="70"/>
      <c r="FI184" s="70"/>
      <c r="FJ184" s="70"/>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70"/>
      <c r="HA184" s="70"/>
      <c r="HB184" s="70"/>
      <c r="HC184" s="70"/>
      <c r="HD184" s="70"/>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c r="IO184" s="56"/>
      <c r="IP184" s="56"/>
      <c r="IQ184" s="56"/>
      <c r="IR184" s="56"/>
      <c r="IS184" s="56"/>
      <c r="IT184" s="70"/>
      <c r="IU184" s="70"/>
      <c r="IV184" s="70"/>
      <c r="IW184" s="70"/>
      <c r="IX184" s="56"/>
      <c r="IY184" s="56"/>
      <c r="IZ184" s="56"/>
      <c r="JA184" s="56"/>
      <c r="JB184" s="56"/>
      <c r="JC184" s="56"/>
      <c r="JD184" s="56"/>
      <c r="JE184" s="56"/>
      <c r="JF184" s="56"/>
      <c r="JG184" s="56"/>
      <c r="JH184" s="56"/>
      <c r="JI184" s="56"/>
      <c r="JJ184" s="56"/>
      <c r="JK184" s="56"/>
      <c r="JL184" s="56"/>
      <c r="JM184" s="56"/>
      <c r="JN184" s="56"/>
      <c r="JO184" s="56"/>
      <c r="JP184" s="56"/>
      <c r="JQ184" s="56"/>
      <c r="JR184" s="56"/>
      <c r="JS184" s="56"/>
      <c r="JT184" s="56"/>
      <c r="JU184" s="56"/>
      <c r="JV184" s="56"/>
      <c r="JW184" s="56"/>
      <c r="JX184" s="56"/>
      <c r="JY184" s="56"/>
      <c r="JZ184" s="56"/>
      <c r="KA184" s="56"/>
      <c r="KB184" s="56"/>
      <c r="KC184" s="56"/>
      <c r="KD184" s="56"/>
      <c r="KE184" s="56"/>
      <c r="KF184" s="56"/>
      <c r="KG184" s="56"/>
      <c r="KH184" s="56"/>
      <c r="KI184" s="56"/>
      <c r="KJ184" s="56"/>
      <c r="KK184" s="56"/>
      <c r="KL184" s="71"/>
      <c r="KM184" s="71"/>
      <c r="KN184" s="71"/>
      <c r="KO184" s="56">
        <v>2</v>
      </c>
      <c r="KP184" s="56">
        <v>2</v>
      </c>
      <c r="KQ184" s="56">
        <v>1</v>
      </c>
      <c r="KR184" s="56">
        <v>2</v>
      </c>
      <c r="KS184" s="56">
        <v>2</v>
      </c>
      <c r="KT184" s="56">
        <v>2</v>
      </c>
      <c r="KU184" s="56">
        <v>2</v>
      </c>
      <c r="KV184" s="56">
        <v>2</v>
      </c>
      <c r="KW184" s="56">
        <v>2</v>
      </c>
      <c r="KX184" s="56">
        <v>2</v>
      </c>
      <c r="KY184" s="56">
        <v>1</v>
      </c>
      <c r="KZ184" s="56">
        <v>2</v>
      </c>
      <c r="LA184" s="56">
        <v>2</v>
      </c>
      <c r="LB184" s="56">
        <v>2</v>
      </c>
      <c r="LC184" s="56">
        <v>2</v>
      </c>
      <c r="LD184" s="56">
        <v>2</v>
      </c>
      <c r="LE184" s="56">
        <v>1</v>
      </c>
      <c r="LF184" s="56">
        <v>2</v>
      </c>
      <c r="LG184" s="56">
        <v>2</v>
      </c>
      <c r="LH184" s="56">
        <v>2</v>
      </c>
      <c r="LI184" s="56">
        <v>2</v>
      </c>
      <c r="LJ184" s="56">
        <v>2</v>
      </c>
      <c r="LK184" s="56">
        <v>2</v>
      </c>
      <c r="LL184" s="56"/>
      <c r="LM184" s="56"/>
      <c r="LN184" s="56"/>
      <c r="LO184" s="56"/>
      <c r="LP184" s="56">
        <v>2</v>
      </c>
      <c r="LQ184" s="56">
        <v>2</v>
      </c>
      <c r="LR184" s="56">
        <v>2</v>
      </c>
      <c r="LS184" s="179">
        <f>COUNTIF(KO184:LR184,"2")</f>
        <v>23</v>
      </c>
      <c r="LT184" s="180">
        <f>LS184/(LS184+LU184+LW184+LY184)</f>
        <v>0.88461538461538458</v>
      </c>
      <c r="LU184" s="179">
        <f>COUNTIF(KO184:LR184,"1")</f>
        <v>3</v>
      </c>
      <c r="LV184" s="180">
        <f>LU184/(LS184+LU184+LW184+LY184)</f>
        <v>0.11538461538461539</v>
      </c>
      <c r="LW184" s="179">
        <f>COUNTIF(KO184:LR184,"0")</f>
        <v>0</v>
      </c>
      <c r="LX184" s="180">
        <f>LW184/(LS184+LU184+LW184+LY184)</f>
        <v>0</v>
      </c>
      <c r="LY184" s="179">
        <f>COUNTIF(KB184:LR184,"KĐG")</f>
        <v>0</v>
      </c>
      <c r="LZ184" s="180">
        <f>LY184/(LS184+LU184+LW184+LY184)</f>
        <v>0</v>
      </c>
      <c r="MA184" s="181">
        <f>(((LS184*2)+(LU184*1)+(LW184*0)))/(LS184+LU184+LW184)</f>
        <v>1.8846153846153846</v>
      </c>
      <c r="MB184" s="185" t="str">
        <f>IF(LZ184&gt;=50%,"KĐG",IF(MA184&gt;=1.6,"Đạt mục tiêu",IF(MA184&gt;=1,"Cần cố gắng","Chưa đạt")))</f>
        <v>Đạt mục tiêu</v>
      </c>
      <c r="MC184" s="56"/>
      <c r="MD184" s="56"/>
      <c r="ME184" s="56"/>
      <c r="MF184" s="56"/>
      <c r="MG184" s="56"/>
      <c r="MH184" s="56"/>
      <c r="MI184" s="56"/>
      <c r="MJ184" s="56"/>
      <c r="MK184" s="56"/>
      <c r="ML184" s="56"/>
      <c r="MM184" s="56"/>
      <c r="MN184" s="56"/>
      <c r="MO184" s="56"/>
      <c r="MP184" s="56"/>
      <c r="MQ184" s="56"/>
      <c r="MR184" s="56"/>
      <c r="MS184" s="56"/>
      <c r="MT184" s="56"/>
      <c r="MU184" s="56"/>
      <c r="MV184" s="56"/>
      <c r="MW184" s="56"/>
      <c r="MX184" s="56"/>
      <c r="MY184" s="56"/>
      <c r="MZ184" s="56"/>
      <c r="NA184" s="56"/>
      <c r="NB184" s="56"/>
      <c r="NC184" s="56"/>
      <c r="ND184" s="56"/>
      <c r="NE184" s="56"/>
      <c r="NF184" s="56"/>
      <c r="NG184" s="56"/>
      <c r="NH184" s="56"/>
      <c r="NI184" s="56"/>
      <c r="NJ184" s="56"/>
      <c r="NK184" s="56"/>
      <c r="NL184" s="56"/>
      <c r="NM184" s="56"/>
      <c r="NN184" s="56"/>
      <c r="NO184" s="56"/>
      <c r="NP184" s="56"/>
      <c r="NQ184" s="56"/>
      <c r="NR184" s="56"/>
      <c r="NS184" s="56"/>
      <c r="NT184" s="56"/>
      <c r="NU184" s="56"/>
      <c r="NV184" s="56"/>
      <c r="NW184" s="56"/>
      <c r="NX184" s="56"/>
      <c r="NY184" s="56"/>
      <c r="NZ184" s="56"/>
      <c r="OA184" s="56"/>
      <c r="OB184" s="56"/>
      <c r="OC184" s="56"/>
      <c r="OD184" s="56"/>
      <c r="OE184" s="56"/>
      <c r="OF184" s="56"/>
      <c r="OG184" s="56"/>
      <c r="OH184" s="56"/>
      <c r="OI184" s="56"/>
      <c r="OJ184" s="56"/>
      <c r="OK184" s="56"/>
      <c r="OL184" s="56"/>
      <c r="OM184" s="56"/>
      <c r="ON184" s="56"/>
      <c r="OO184" s="56"/>
      <c r="OP184" s="56"/>
      <c r="OQ184" s="56"/>
      <c r="OR184" s="56"/>
      <c r="OS184" s="56"/>
      <c r="OT184" s="56"/>
      <c r="OU184" s="56"/>
      <c r="OV184" s="56"/>
      <c r="OW184" s="56"/>
      <c r="OX184" s="56"/>
      <c r="OY184" s="56"/>
      <c r="OZ184" s="56"/>
      <c r="PA184" s="56"/>
    </row>
    <row r="185" spans="1:417" s="116" customFormat="1" ht="94.5" hidden="1" customHeight="1">
      <c r="A185" s="56"/>
      <c r="B185" s="56">
        <v>209</v>
      </c>
      <c r="C185" s="56">
        <v>77</v>
      </c>
      <c r="D185" s="126" t="s">
        <v>181</v>
      </c>
      <c r="E185" s="122" t="s">
        <v>4</v>
      </c>
      <c r="F185" s="126" t="s">
        <v>198</v>
      </c>
      <c r="G185" s="123" t="s">
        <v>6</v>
      </c>
      <c r="H185" s="122"/>
      <c r="I185" s="126" t="s">
        <v>198</v>
      </c>
      <c r="J185" s="126" t="s">
        <v>1582</v>
      </c>
      <c r="K185" s="123"/>
      <c r="L185" s="183" t="s">
        <v>661</v>
      </c>
      <c r="M185" s="123" t="s">
        <v>501</v>
      </c>
      <c r="N185" s="51" t="s">
        <v>377</v>
      </c>
      <c r="O185" s="56" t="s">
        <v>350</v>
      </c>
      <c r="P185" s="56" t="s">
        <v>205</v>
      </c>
      <c r="Q185" s="56">
        <v>1</v>
      </c>
      <c r="R185" s="120"/>
      <c r="S185" s="120"/>
      <c r="T185" s="120" t="s">
        <v>205</v>
      </c>
      <c r="U185" s="120"/>
      <c r="V185" s="120"/>
      <c r="W185" s="120"/>
      <c r="X185" s="120"/>
      <c r="Y185" s="120"/>
      <c r="Z185" s="120"/>
      <c r="AA185" s="120"/>
      <c r="AB185" s="120"/>
      <c r="AC185" s="119">
        <f t="shared" si="212"/>
        <v>1</v>
      </c>
      <c r="AD185" s="229"/>
      <c r="AE185" s="229"/>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70"/>
      <c r="BU185" s="72" t="s">
        <v>556</v>
      </c>
      <c r="BV185" s="70"/>
      <c r="BW185" s="70"/>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70"/>
      <c r="DN185" s="70"/>
      <c r="DO185" s="70"/>
      <c r="DP185" s="70"/>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70"/>
      <c r="FG185" s="70"/>
      <c r="FH185" s="70"/>
      <c r="FI185" s="70"/>
      <c r="FJ185" s="70"/>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70"/>
      <c r="HA185" s="70"/>
      <c r="HB185" s="70"/>
      <c r="HC185" s="70"/>
      <c r="HD185" s="70"/>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c r="IO185" s="56"/>
      <c r="IP185" s="56"/>
      <c r="IQ185" s="56"/>
      <c r="IR185" s="56"/>
      <c r="IS185" s="56"/>
      <c r="IT185" s="70"/>
      <c r="IU185" s="70"/>
      <c r="IV185" s="70"/>
      <c r="IW185" s="70"/>
      <c r="IX185" s="56"/>
      <c r="IY185" s="56"/>
      <c r="IZ185" s="56"/>
      <c r="JA185" s="56"/>
      <c r="JB185" s="56"/>
      <c r="JC185" s="56"/>
      <c r="JD185" s="56"/>
      <c r="JE185" s="56"/>
      <c r="JF185" s="56"/>
      <c r="JG185" s="56"/>
      <c r="JH185" s="56"/>
      <c r="JI185" s="56"/>
      <c r="JJ185" s="56"/>
      <c r="JK185" s="56"/>
      <c r="JL185" s="56"/>
      <c r="JM185" s="56"/>
      <c r="JN185" s="56"/>
      <c r="JO185" s="56"/>
      <c r="JP185" s="56"/>
      <c r="JQ185" s="56"/>
      <c r="JR185" s="56"/>
      <c r="JS185" s="56"/>
      <c r="JT185" s="56"/>
      <c r="JU185" s="56"/>
      <c r="JV185" s="56"/>
      <c r="JW185" s="56"/>
      <c r="JX185" s="56"/>
      <c r="JY185" s="56"/>
      <c r="JZ185" s="56"/>
      <c r="KA185" s="56"/>
      <c r="KB185" s="56"/>
      <c r="KC185" s="56"/>
      <c r="KD185" s="56"/>
      <c r="KE185" s="56"/>
      <c r="KF185" s="56"/>
      <c r="KG185" s="56"/>
      <c r="KH185" s="56"/>
      <c r="KI185" s="56"/>
      <c r="KJ185" s="56"/>
      <c r="KK185" s="56"/>
      <c r="KL185" s="71"/>
      <c r="KM185" s="71"/>
      <c r="KN185" s="71"/>
      <c r="KO185" s="56"/>
      <c r="KP185" s="56"/>
      <c r="KQ185" s="56"/>
      <c r="KR185" s="56"/>
      <c r="KS185" s="56"/>
      <c r="KT185" s="56"/>
      <c r="KU185" s="56"/>
      <c r="KV185" s="56"/>
      <c r="KW185" s="56"/>
      <c r="KX185" s="56"/>
      <c r="KY185" s="56"/>
      <c r="KZ185" s="56"/>
      <c r="LA185" s="56"/>
      <c r="LB185" s="56"/>
      <c r="LC185" s="56"/>
      <c r="LD185" s="56"/>
      <c r="LE185" s="56"/>
      <c r="LF185" s="56"/>
      <c r="LG185" s="56"/>
      <c r="LH185" s="56"/>
      <c r="LI185" s="56"/>
      <c r="LJ185" s="56"/>
      <c r="LK185" s="56"/>
      <c r="LL185" s="56"/>
      <c r="LM185" s="56"/>
      <c r="LN185" s="56"/>
      <c r="LO185" s="56"/>
      <c r="LP185" s="56"/>
      <c r="LQ185" s="56"/>
      <c r="LR185" s="56"/>
      <c r="LS185" s="179"/>
      <c r="LT185" s="180"/>
      <c r="LU185" s="179"/>
      <c r="LV185" s="180"/>
      <c r="LW185" s="179"/>
      <c r="LX185" s="180"/>
      <c r="LY185" s="179"/>
      <c r="LZ185" s="180"/>
      <c r="MA185" s="181"/>
      <c r="MB185" s="185"/>
      <c r="MC185" s="56"/>
      <c r="MD185" s="56"/>
      <c r="ME185" s="56"/>
      <c r="MF185" s="56"/>
      <c r="MG185" s="56"/>
      <c r="MH185" s="56"/>
      <c r="MI185" s="56"/>
      <c r="MJ185" s="56"/>
      <c r="MK185" s="56"/>
      <c r="ML185" s="56"/>
      <c r="MM185" s="56"/>
      <c r="MN185" s="56"/>
      <c r="MO185" s="56"/>
      <c r="MP185" s="56"/>
      <c r="MQ185" s="56"/>
      <c r="MR185" s="56"/>
      <c r="MS185" s="56"/>
      <c r="MT185" s="56"/>
      <c r="MU185" s="56"/>
      <c r="MV185" s="56"/>
      <c r="MW185" s="56"/>
      <c r="MX185" s="56"/>
      <c r="MY185" s="56"/>
      <c r="MZ185" s="56"/>
      <c r="NA185" s="56"/>
      <c r="NB185" s="56"/>
      <c r="NC185" s="56"/>
      <c r="ND185" s="56"/>
      <c r="NE185" s="56"/>
      <c r="NF185" s="56"/>
      <c r="NG185" s="56"/>
      <c r="NH185" s="56"/>
      <c r="NI185" s="56"/>
      <c r="NJ185" s="56"/>
      <c r="NK185" s="56"/>
      <c r="NL185" s="56"/>
      <c r="NM185" s="56"/>
      <c r="NN185" s="56"/>
      <c r="NO185" s="56"/>
      <c r="NP185" s="56"/>
      <c r="NQ185" s="56"/>
      <c r="NR185" s="56"/>
      <c r="NS185" s="56"/>
      <c r="NT185" s="56"/>
      <c r="NU185" s="56"/>
      <c r="NV185" s="56"/>
      <c r="NW185" s="56"/>
      <c r="NX185" s="56"/>
      <c r="NY185" s="56"/>
      <c r="NZ185" s="56"/>
      <c r="OA185" s="56"/>
      <c r="OB185" s="56"/>
      <c r="OC185" s="56"/>
      <c r="OD185" s="56"/>
      <c r="OE185" s="56"/>
      <c r="OF185" s="56"/>
      <c r="OG185" s="56"/>
      <c r="OH185" s="56"/>
      <c r="OI185" s="56"/>
      <c r="OJ185" s="56"/>
      <c r="OK185" s="56"/>
      <c r="OL185" s="56"/>
      <c r="OM185" s="56"/>
      <c r="ON185" s="56"/>
      <c r="OO185" s="56"/>
      <c r="OP185" s="56"/>
      <c r="OQ185" s="56"/>
      <c r="OR185" s="56"/>
      <c r="OS185" s="56"/>
      <c r="OT185" s="56"/>
      <c r="OU185" s="56"/>
      <c r="OV185" s="56"/>
      <c r="OW185" s="56"/>
      <c r="OX185" s="56"/>
      <c r="OY185" s="56"/>
      <c r="OZ185" s="56"/>
      <c r="PA185" s="56"/>
    </row>
    <row r="186" spans="1:417" ht="55.5" customHeight="1">
      <c r="A186" s="56"/>
      <c r="B186" s="2"/>
      <c r="C186" s="2"/>
      <c r="D186" s="311" t="s">
        <v>320</v>
      </c>
      <c r="E186" s="311"/>
      <c r="F186" s="311"/>
      <c r="G186" s="253"/>
      <c r="H186" s="254">
        <f>COUNTIF(H187:H196,"x")</f>
        <v>0</v>
      </c>
      <c r="I186" s="253"/>
      <c r="J186" s="253"/>
      <c r="K186" s="255"/>
      <c r="L186" s="258"/>
      <c r="M186" s="255"/>
      <c r="N186" s="176"/>
      <c r="O186" s="176"/>
      <c r="P186" s="114">
        <f>COUNTIF(P187:P196,"x")</f>
        <v>8</v>
      </c>
      <c r="Q186" s="56">
        <f>SUM(Q187:Q196)</f>
        <v>5</v>
      </c>
      <c r="R186" s="14">
        <f>COUNTIF(R187:R196,"x")</f>
        <v>1</v>
      </c>
      <c r="S186" s="114">
        <f t="shared" ref="S186:T186" si="237">COUNTIF(S187:S196,"x")</f>
        <v>2</v>
      </c>
      <c r="T186" s="114">
        <f t="shared" si="237"/>
        <v>1</v>
      </c>
      <c r="U186" s="114">
        <f t="shared" ref="U186:AB186" si="238">COUNTIF(U187:U196,"x")</f>
        <v>0</v>
      </c>
      <c r="V186" s="114">
        <f t="shared" si="238"/>
        <v>0</v>
      </c>
      <c r="W186" s="114">
        <f t="shared" si="238"/>
        <v>2</v>
      </c>
      <c r="X186" s="114">
        <f t="shared" si="238"/>
        <v>0</v>
      </c>
      <c r="Y186" s="114">
        <f t="shared" si="238"/>
        <v>0</v>
      </c>
      <c r="Z186" s="114">
        <f t="shared" si="238"/>
        <v>2</v>
      </c>
      <c r="AA186" s="114">
        <f t="shared" si="238"/>
        <v>2</v>
      </c>
      <c r="AB186" s="114">
        <f t="shared" si="238"/>
        <v>0</v>
      </c>
      <c r="AC186" s="114"/>
      <c r="AD186" s="295"/>
      <c r="AE186" s="295"/>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182"/>
      <c r="BK186" s="182"/>
      <c r="BL186" s="182"/>
      <c r="BM186" s="182"/>
      <c r="BN186" s="182"/>
      <c r="BO186" s="182"/>
      <c r="BP186" s="182"/>
      <c r="BQ186" s="182"/>
      <c r="BR186" s="182"/>
      <c r="BS186" s="185"/>
      <c r="BT186" s="70"/>
      <c r="BU186" s="70"/>
      <c r="BV186" s="70"/>
      <c r="BW186" s="70"/>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70"/>
      <c r="HA186" s="70"/>
      <c r="HB186" s="70"/>
      <c r="HC186" s="70"/>
      <c r="HD186" s="70"/>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c r="IY186" s="56"/>
      <c r="IZ186" s="56"/>
      <c r="JA186" s="56"/>
      <c r="JB186" s="56"/>
      <c r="JC186" s="56"/>
      <c r="JD186" s="56"/>
      <c r="JE186" s="56"/>
      <c r="JF186" s="56"/>
      <c r="JG186" s="56"/>
      <c r="JH186" s="56"/>
      <c r="JI186" s="56"/>
      <c r="JJ186" s="56"/>
      <c r="JK186" s="56"/>
      <c r="JL186" s="56"/>
      <c r="JM186" s="56"/>
      <c r="JN186" s="56"/>
      <c r="JO186" s="56"/>
      <c r="JP186" s="56"/>
      <c r="JQ186" s="56"/>
      <c r="JR186" s="56"/>
      <c r="JS186" s="56"/>
      <c r="JT186" s="56"/>
      <c r="JU186" s="56"/>
      <c r="JV186" s="56"/>
      <c r="JW186" s="56"/>
      <c r="JX186" s="56"/>
      <c r="JY186" s="56"/>
      <c r="JZ186" s="56"/>
      <c r="KA186" s="56"/>
      <c r="KB186" s="179"/>
      <c r="KC186" s="180"/>
      <c r="KD186" s="179"/>
      <c r="KE186" s="180"/>
      <c r="KF186" s="179"/>
      <c r="KG186" s="180"/>
      <c r="KH186" s="179"/>
      <c r="KI186" s="180"/>
      <c r="KJ186" s="181"/>
      <c r="KK186" s="185"/>
      <c r="KL186" s="56"/>
      <c r="KM186" s="56"/>
      <c r="KN186" s="56"/>
      <c r="KO186" s="56"/>
      <c r="KP186" s="56"/>
      <c r="KQ186" s="56"/>
      <c r="KR186" s="56"/>
      <c r="KS186" s="56"/>
      <c r="KT186" s="56"/>
      <c r="KU186" s="56"/>
      <c r="KV186" s="56"/>
      <c r="KW186" s="56"/>
      <c r="KX186" s="56"/>
      <c r="KY186" s="56"/>
      <c r="KZ186" s="56"/>
      <c r="LA186" s="56"/>
      <c r="LB186" s="56"/>
      <c r="LC186" s="56"/>
      <c r="LD186" s="56"/>
      <c r="LE186" s="56"/>
      <c r="LF186" s="56"/>
      <c r="LG186" s="56"/>
      <c r="LH186" s="56"/>
      <c r="LI186" s="56"/>
      <c r="LJ186" s="56"/>
      <c r="LK186" s="56"/>
      <c r="LL186" s="56"/>
      <c r="LM186" s="56"/>
      <c r="LN186" s="56"/>
      <c r="LO186" s="56"/>
      <c r="LP186" s="56"/>
      <c r="LQ186" s="56"/>
      <c r="LR186" s="56"/>
      <c r="LS186" s="179"/>
      <c r="LT186" s="180"/>
      <c r="LU186" s="179"/>
      <c r="LV186" s="180"/>
      <c r="LW186" s="179"/>
      <c r="LX186" s="180"/>
      <c r="LY186" s="179"/>
      <c r="LZ186" s="180"/>
      <c r="MA186" s="181"/>
      <c r="MB186" s="185"/>
      <c r="MC186" s="56"/>
      <c r="MD186" s="56"/>
      <c r="ME186" s="56"/>
      <c r="MF186" s="56"/>
      <c r="MG186" s="56"/>
      <c r="MH186" s="56"/>
      <c r="MI186" s="56"/>
      <c r="MJ186" s="56"/>
      <c r="MK186" s="56"/>
      <c r="ML186" s="56"/>
      <c r="MM186" s="56"/>
      <c r="MN186" s="56"/>
      <c r="MO186" s="56"/>
      <c r="MP186" s="56"/>
      <c r="MQ186" s="56"/>
      <c r="MR186" s="56"/>
      <c r="MS186" s="56"/>
      <c r="MT186" s="56"/>
      <c r="MU186" s="56"/>
      <c r="MV186" s="56"/>
      <c r="MW186" s="56"/>
      <c r="MX186" s="56"/>
      <c r="MY186" s="56"/>
      <c r="MZ186" s="56"/>
      <c r="NA186" s="56"/>
      <c r="NB186" s="56"/>
      <c r="NC186" s="56"/>
      <c r="ND186" s="56"/>
      <c r="NE186" s="179"/>
      <c r="NF186" s="180"/>
      <c r="NG186" s="179"/>
      <c r="NH186" s="180"/>
      <c r="NI186" s="179"/>
      <c r="NJ186" s="180"/>
      <c r="NK186" s="179"/>
      <c r="NL186" s="180"/>
      <c r="NM186" s="181"/>
      <c r="NN186" s="184"/>
      <c r="NO186" s="70"/>
      <c r="NP186" s="70"/>
      <c r="NQ186" s="56"/>
      <c r="NR186" s="56"/>
      <c r="NS186" s="56"/>
      <c r="NT186" s="56"/>
      <c r="NU186" s="56"/>
      <c r="NV186" s="56"/>
      <c r="NW186" s="56"/>
      <c r="NX186" s="56"/>
      <c r="NY186" s="56"/>
      <c r="NZ186" s="56"/>
      <c r="OA186" s="56"/>
      <c r="OB186" s="56"/>
      <c r="OC186" s="56"/>
      <c r="OD186" s="56"/>
      <c r="OE186" s="56"/>
      <c r="OF186" s="56"/>
      <c r="OG186" s="56"/>
      <c r="OH186" s="56"/>
      <c r="OI186" s="56"/>
      <c r="OJ186" s="56"/>
      <c r="OK186" s="56"/>
      <c r="OL186" s="56"/>
      <c r="OM186" s="56"/>
      <c r="ON186" s="56"/>
      <c r="OO186" s="56"/>
      <c r="OP186" s="56"/>
      <c r="OQ186" s="179"/>
      <c r="OR186" s="180"/>
      <c r="OS186" s="179"/>
      <c r="OT186" s="180"/>
      <c r="OU186" s="179"/>
      <c r="OV186" s="180"/>
      <c r="OW186" s="179"/>
      <c r="OX186" s="180"/>
      <c r="OY186" s="181"/>
      <c r="OZ186" s="184"/>
      <c r="PA186" s="2"/>
    </row>
    <row r="187" spans="1:417" s="116" customFormat="1" ht="110.25" hidden="1" customHeight="1">
      <c r="A187" s="56"/>
      <c r="B187" s="56">
        <v>212</v>
      </c>
      <c r="C187" s="56">
        <v>78</v>
      </c>
      <c r="D187" s="126" t="s">
        <v>182</v>
      </c>
      <c r="E187" s="122" t="s">
        <v>4</v>
      </c>
      <c r="F187" s="126" t="s">
        <v>388</v>
      </c>
      <c r="G187" s="123" t="s">
        <v>6</v>
      </c>
      <c r="H187" s="122"/>
      <c r="I187" s="126" t="s">
        <v>388</v>
      </c>
      <c r="J187" s="126" t="s">
        <v>1086</v>
      </c>
      <c r="K187" s="122"/>
      <c r="L187" s="183" t="s">
        <v>661</v>
      </c>
      <c r="M187" s="123" t="s">
        <v>501</v>
      </c>
      <c r="N187" s="51" t="s">
        <v>377</v>
      </c>
      <c r="O187" s="56" t="s">
        <v>350</v>
      </c>
      <c r="P187" s="56" t="s">
        <v>205</v>
      </c>
      <c r="Q187" s="56"/>
      <c r="R187" s="120"/>
      <c r="S187" s="120"/>
      <c r="T187" s="120"/>
      <c r="U187" s="120"/>
      <c r="V187" s="120"/>
      <c r="W187" s="120"/>
      <c r="X187" s="120"/>
      <c r="Y187" s="120"/>
      <c r="Z187" s="120" t="s">
        <v>205</v>
      </c>
      <c r="AA187" s="120"/>
      <c r="AB187" s="120"/>
      <c r="AC187" s="119">
        <f t="shared" ref="AC187:AC196" si="239">COUNTIF($R187:$AB187,"x")</f>
        <v>1</v>
      </c>
      <c r="AD187" s="229"/>
      <c r="AE187" s="229"/>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70"/>
      <c r="BU187" s="70"/>
      <c r="BV187" s="70"/>
      <c r="BW187" s="70"/>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70"/>
      <c r="DN187" s="70"/>
      <c r="DO187" s="70"/>
      <c r="DP187" s="70"/>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70"/>
      <c r="FG187" s="70"/>
      <c r="FH187" s="70"/>
      <c r="FI187" s="70"/>
      <c r="FJ187" s="70"/>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70"/>
      <c r="HA187" s="70"/>
      <c r="HB187" s="70"/>
      <c r="HC187" s="70"/>
      <c r="HD187" s="70"/>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71" t="s">
        <v>662</v>
      </c>
      <c r="IT187" s="71" t="s">
        <v>662</v>
      </c>
      <c r="IU187" s="71" t="s">
        <v>662</v>
      </c>
      <c r="IV187" s="71" t="s">
        <v>662</v>
      </c>
      <c r="IW187" s="71" t="s">
        <v>662</v>
      </c>
      <c r="IX187" s="56">
        <v>2</v>
      </c>
      <c r="IY187" s="56">
        <v>2</v>
      </c>
      <c r="IZ187" s="56">
        <v>2</v>
      </c>
      <c r="JA187" s="56">
        <v>2</v>
      </c>
      <c r="JB187" s="56">
        <v>2</v>
      </c>
      <c r="JC187" s="56">
        <v>2</v>
      </c>
      <c r="JD187" s="56">
        <v>2</v>
      </c>
      <c r="JE187" s="56">
        <v>2</v>
      </c>
      <c r="JF187" s="56">
        <v>2</v>
      </c>
      <c r="JG187" s="56">
        <v>2</v>
      </c>
      <c r="JH187" s="56">
        <v>2</v>
      </c>
      <c r="JI187" s="56">
        <v>2</v>
      </c>
      <c r="JJ187" s="56">
        <v>2</v>
      </c>
      <c r="JK187" s="56">
        <v>2</v>
      </c>
      <c r="JL187" s="56">
        <v>2</v>
      </c>
      <c r="JM187" s="56">
        <v>2</v>
      </c>
      <c r="JN187" s="56">
        <v>2</v>
      </c>
      <c r="JO187" s="56">
        <v>2</v>
      </c>
      <c r="JP187" s="56">
        <v>2</v>
      </c>
      <c r="JQ187" s="56">
        <v>2</v>
      </c>
      <c r="JR187" s="56">
        <v>2</v>
      </c>
      <c r="JS187" s="56">
        <v>2</v>
      </c>
      <c r="JT187" s="56">
        <v>2</v>
      </c>
      <c r="JU187" s="56">
        <v>2</v>
      </c>
      <c r="JV187" s="56">
        <v>2</v>
      </c>
      <c r="JW187" s="56">
        <v>2</v>
      </c>
      <c r="JX187" s="56">
        <v>2</v>
      </c>
      <c r="JY187" s="56">
        <v>2</v>
      </c>
      <c r="JZ187" s="56">
        <v>2</v>
      </c>
      <c r="KA187" s="56">
        <v>2</v>
      </c>
      <c r="KB187" s="179">
        <f t="shared" ref="KB187:KB188" si="240">COUNTIF(IX187:KA187,"2")</f>
        <v>30</v>
      </c>
      <c r="KC187" s="180">
        <f t="shared" ref="KC187:KC188" si="241">KB187/(KB187+KD187+KF187+KH187)</f>
        <v>1</v>
      </c>
      <c r="KD187" s="179">
        <f t="shared" ref="KD187:KD188" si="242">COUNTIF(IX187:KA187,"1")</f>
        <v>0</v>
      </c>
      <c r="KE187" s="180">
        <f t="shared" ref="KE187:KE188" si="243">KD187/(KB187+KD187+KF187+KH187)</f>
        <v>0</v>
      </c>
      <c r="KF187" s="179">
        <f t="shared" ref="KF187:KF188" si="244">COUNTIF(IX187:KA187,"0")</f>
        <v>0</v>
      </c>
      <c r="KG187" s="180">
        <f t="shared" ref="KG187:KG188" si="245">KF187/(KB187+KD187+KF187+KH187)</f>
        <v>0</v>
      </c>
      <c r="KH187" s="179">
        <f t="shared" ref="KH187:KH188" si="246">COUNTIF(IJ187:KA187,"KĐG")</f>
        <v>0</v>
      </c>
      <c r="KI187" s="180">
        <f t="shared" ref="KI187:KI188" si="247">KH187/(KB187+KD187+KF187+KH187)</f>
        <v>0</v>
      </c>
      <c r="KJ187" s="181">
        <f t="shared" ref="KJ187:KJ188" si="248">(((KB187*2)+(KD187*1)+(KF187*0)))/(KB187+KD187+KF187)</f>
        <v>2</v>
      </c>
      <c r="KK187" s="182" t="str">
        <f t="shared" ref="KK187:KK188" si="249">IF(KI187&gt;=50%,"KĐG",IF(KJ187&gt;=1.6,"Đạt mục tiêu",IF(KJ187&gt;=1,"Cần cố gắng","Chưa đạt")))</f>
        <v>Đạt mục tiêu</v>
      </c>
      <c r="KL187" s="56"/>
      <c r="KM187" s="56"/>
      <c r="KN187" s="56"/>
      <c r="KO187" s="56"/>
      <c r="KP187" s="56"/>
      <c r="KQ187" s="56"/>
      <c r="KR187" s="56"/>
      <c r="KS187" s="56"/>
      <c r="KT187" s="56"/>
      <c r="KU187" s="56"/>
      <c r="KV187" s="56"/>
      <c r="KW187" s="56"/>
      <c r="KX187" s="56"/>
      <c r="KY187" s="56"/>
      <c r="KZ187" s="56"/>
      <c r="LA187" s="56"/>
      <c r="LB187" s="56"/>
      <c r="LC187" s="56"/>
      <c r="LD187" s="56"/>
      <c r="LE187" s="56"/>
      <c r="LF187" s="56"/>
      <c r="LG187" s="56"/>
      <c r="LH187" s="56"/>
      <c r="LI187" s="56"/>
      <c r="LJ187" s="56"/>
      <c r="LK187" s="56"/>
      <c r="LL187" s="56"/>
      <c r="LM187" s="56"/>
      <c r="LN187" s="56"/>
      <c r="LO187" s="56"/>
      <c r="LP187" s="56"/>
      <c r="LQ187" s="56"/>
      <c r="LR187" s="56"/>
      <c r="LS187" s="56"/>
      <c r="LT187" s="56"/>
      <c r="LU187" s="56"/>
      <c r="LV187" s="56"/>
      <c r="LW187" s="56"/>
      <c r="LX187" s="56"/>
      <c r="LY187" s="56"/>
      <c r="LZ187" s="56"/>
      <c r="MA187" s="56"/>
      <c r="MB187" s="56"/>
      <c r="MC187" s="56"/>
      <c r="MD187" s="56"/>
      <c r="ME187" s="56"/>
      <c r="MF187" s="56"/>
      <c r="MG187" s="56"/>
      <c r="MH187" s="56"/>
      <c r="MI187" s="56"/>
      <c r="MJ187" s="56"/>
      <c r="MK187" s="56"/>
      <c r="ML187" s="56"/>
      <c r="MM187" s="56"/>
      <c r="MN187" s="56"/>
      <c r="MO187" s="56"/>
      <c r="MP187" s="56"/>
      <c r="MQ187" s="56"/>
      <c r="MR187" s="56"/>
      <c r="MS187" s="56"/>
      <c r="MT187" s="56"/>
      <c r="MU187" s="56"/>
      <c r="MV187" s="56"/>
      <c r="MW187" s="56"/>
      <c r="MX187" s="56"/>
      <c r="MY187" s="56"/>
      <c r="MZ187" s="56"/>
      <c r="NA187" s="56"/>
      <c r="NB187" s="56"/>
      <c r="NC187" s="56"/>
      <c r="ND187" s="56"/>
      <c r="NE187" s="56"/>
      <c r="NF187" s="56"/>
      <c r="NG187" s="56"/>
      <c r="NH187" s="56"/>
      <c r="NI187" s="56"/>
      <c r="NJ187" s="56"/>
      <c r="NK187" s="56"/>
      <c r="NL187" s="56"/>
      <c r="NM187" s="56"/>
      <c r="NN187" s="56"/>
      <c r="NO187" s="56"/>
      <c r="NP187" s="56"/>
      <c r="NQ187" s="56"/>
      <c r="NR187" s="56"/>
      <c r="NS187" s="56"/>
      <c r="NT187" s="56"/>
      <c r="NU187" s="56"/>
      <c r="NV187" s="56"/>
      <c r="NW187" s="56"/>
      <c r="NX187" s="56"/>
      <c r="NY187" s="56"/>
      <c r="NZ187" s="56"/>
      <c r="OA187" s="56"/>
      <c r="OB187" s="56"/>
      <c r="OC187" s="56"/>
      <c r="OD187" s="56"/>
      <c r="OE187" s="56"/>
      <c r="OF187" s="56"/>
      <c r="OG187" s="56"/>
      <c r="OH187" s="56"/>
      <c r="OI187" s="56"/>
      <c r="OJ187" s="56"/>
      <c r="OK187" s="56"/>
      <c r="OL187" s="56"/>
      <c r="OM187" s="56"/>
      <c r="ON187" s="56"/>
      <c r="OO187" s="56"/>
      <c r="OP187" s="56"/>
      <c r="OQ187" s="56"/>
      <c r="OR187" s="56"/>
      <c r="OS187" s="56"/>
      <c r="OT187" s="56"/>
      <c r="OU187" s="56"/>
      <c r="OV187" s="56"/>
      <c r="OW187" s="56"/>
      <c r="OX187" s="56"/>
      <c r="OY187" s="56"/>
      <c r="OZ187" s="56"/>
      <c r="PA187" s="56"/>
    </row>
    <row r="188" spans="1:417" s="116" customFormat="1" ht="63" hidden="1" customHeight="1">
      <c r="A188" s="56"/>
      <c r="B188" s="310">
        <v>215</v>
      </c>
      <c r="C188" s="310">
        <v>79</v>
      </c>
      <c r="D188" s="318" t="s">
        <v>184</v>
      </c>
      <c r="E188" s="325" t="s">
        <v>4</v>
      </c>
      <c r="F188" s="318" t="s">
        <v>183</v>
      </c>
      <c r="G188" s="328" t="s">
        <v>6</v>
      </c>
      <c r="H188" s="354"/>
      <c r="I188" s="315" t="s">
        <v>183</v>
      </c>
      <c r="J188" s="126" t="s">
        <v>1232</v>
      </c>
      <c r="K188" s="122"/>
      <c r="L188" s="183" t="s">
        <v>661</v>
      </c>
      <c r="M188" s="123" t="s">
        <v>501</v>
      </c>
      <c r="N188" s="51" t="s">
        <v>377</v>
      </c>
      <c r="O188" s="56" t="s">
        <v>350</v>
      </c>
      <c r="P188" s="310" t="s">
        <v>205</v>
      </c>
      <c r="Q188" s="310"/>
      <c r="R188" s="120"/>
      <c r="S188" s="120"/>
      <c r="T188" s="120"/>
      <c r="U188" s="120"/>
      <c r="V188" s="120"/>
      <c r="W188" s="120"/>
      <c r="X188" s="120"/>
      <c r="Y188" s="120"/>
      <c r="Z188" s="120" t="s">
        <v>205</v>
      </c>
      <c r="AA188" s="120"/>
      <c r="AB188" s="120"/>
      <c r="AC188" s="119">
        <f t="shared" si="239"/>
        <v>1</v>
      </c>
      <c r="AD188" s="229"/>
      <c r="AE188" s="229"/>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70"/>
      <c r="BU188" s="70"/>
      <c r="BV188" s="70"/>
      <c r="BW188" s="70"/>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70"/>
      <c r="DN188" s="70"/>
      <c r="DO188" s="70"/>
      <c r="DP188" s="70"/>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70"/>
      <c r="FG188" s="70"/>
      <c r="FH188" s="70"/>
      <c r="FI188" s="70"/>
      <c r="FJ188" s="70"/>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70"/>
      <c r="HA188" s="70"/>
      <c r="HB188" s="70"/>
      <c r="HC188" s="70"/>
      <c r="HD188" s="70"/>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72" t="s">
        <v>557</v>
      </c>
      <c r="IW188" s="72"/>
      <c r="IX188" s="56">
        <v>2</v>
      </c>
      <c r="IY188" s="56">
        <v>2</v>
      </c>
      <c r="IZ188" s="56">
        <v>2</v>
      </c>
      <c r="JA188" s="56">
        <v>1</v>
      </c>
      <c r="JB188" s="56">
        <v>2</v>
      </c>
      <c r="JC188" s="56">
        <v>2</v>
      </c>
      <c r="JD188" s="56">
        <v>2</v>
      </c>
      <c r="JE188" s="56">
        <v>2</v>
      </c>
      <c r="JF188" s="56">
        <v>2</v>
      </c>
      <c r="JG188" s="56">
        <v>2</v>
      </c>
      <c r="JH188" s="56">
        <v>2</v>
      </c>
      <c r="JI188" s="56">
        <v>2</v>
      </c>
      <c r="JJ188" s="56">
        <v>2</v>
      </c>
      <c r="JK188" s="56">
        <v>2</v>
      </c>
      <c r="JL188" s="56">
        <v>2</v>
      </c>
      <c r="JM188" s="56">
        <v>2</v>
      </c>
      <c r="JN188" s="56">
        <v>2</v>
      </c>
      <c r="JO188" s="56">
        <v>2</v>
      </c>
      <c r="JP188" s="56">
        <v>2</v>
      </c>
      <c r="JQ188" s="56">
        <v>2</v>
      </c>
      <c r="JR188" s="56">
        <v>2</v>
      </c>
      <c r="JS188" s="56">
        <v>2</v>
      </c>
      <c r="JT188" s="56">
        <v>2</v>
      </c>
      <c r="JU188" s="56">
        <v>2</v>
      </c>
      <c r="JV188" s="56">
        <v>2</v>
      </c>
      <c r="JW188" s="56">
        <v>2</v>
      </c>
      <c r="JX188" s="56">
        <v>2</v>
      </c>
      <c r="JY188" s="56">
        <v>2</v>
      </c>
      <c r="JZ188" s="56">
        <v>2</v>
      </c>
      <c r="KA188" s="56">
        <v>2</v>
      </c>
      <c r="KB188" s="179">
        <f t="shared" si="240"/>
        <v>29</v>
      </c>
      <c r="KC188" s="180">
        <f t="shared" si="241"/>
        <v>0.96666666666666667</v>
      </c>
      <c r="KD188" s="179">
        <f t="shared" si="242"/>
        <v>1</v>
      </c>
      <c r="KE188" s="180">
        <f t="shared" si="243"/>
        <v>3.3333333333333333E-2</v>
      </c>
      <c r="KF188" s="179">
        <f t="shared" si="244"/>
        <v>0</v>
      </c>
      <c r="KG188" s="180">
        <f t="shared" si="245"/>
        <v>0</v>
      </c>
      <c r="KH188" s="179">
        <f t="shared" si="246"/>
        <v>0</v>
      </c>
      <c r="KI188" s="180">
        <f t="shared" si="247"/>
        <v>0</v>
      </c>
      <c r="KJ188" s="181">
        <f t="shared" si="248"/>
        <v>1.9666666666666666</v>
      </c>
      <c r="KK188" s="182" t="str">
        <f t="shared" si="249"/>
        <v>Đạt mục tiêu</v>
      </c>
      <c r="KL188" s="71"/>
      <c r="KM188" s="71"/>
      <c r="KN188" s="71"/>
      <c r="KO188" s="56">
        <v>2</v>
      </c>
      <c r="KP188" s="56">
        <v>2</v>
      </c>
      <c r="KQ188" s="56">
        <v>1</v>
      </c>
      <c r="KR188" s="56">
        <v>2</v>
      </c>
      <c r="KS188" s="56">
        <v>2</v>
      </c>
      <c r="KT188" s="56">
        <v>2</v>
      </c>
      <c r="KU188" s="56">
        <v>2</v>
      </c>
      <c r="KV188" s="56">
        <v>2</v>
      </c>
      <c r="KW188" s="56">
        <v>2</v>
      </c>
      <c r="KX188" s="56">
        <v>2</v>
      </c>
      <c r="KY188" s="56">
        <v>1</v>
      </c>
      <c r="KZ188" s="56">
        <v>2</v>
      </c>
      <c r="LA188" s="56">
        <v>2</v>
      </c>
      <c r="LB188" s="56">
        <v>2</v>
      </c>
      <c r="LC188" s="56">
        <v>2</v>
      </c>
      <c r="LD188" s="56">
        <v>2</v>
      </c>
      <c r="LE188" s="56">
        <v>1</v>
      </c>
      <c r="LF188" s="56">
        <v>2</v>
      </c>
      <c r="LG188" s="56">
        <v>2</v>
      </c>
      <c r="LH188" s="56">
        <v>2</v>
      </c>
      <c r="LI188" s="56">
        <v>2</v>
      </c>
      <c r="LJ188" s="56">
        <v>2</v>
      </c>
      <c r="LK188" s="56">
        <v>2</v>
      </c>
      <c r="LL188" s="56"/>
      <c r="LM188" s="56"/>
      <c r="LN188" s="56"/>
      <c r="LO188" s="56"/>
      <c r="LP188" s="56">
        <v>2</v>
      </c>
      <c r="LQ188" s="56"/>
      <c r="LR188" s="56">
        <v>2</v>
      </c>
      <c r="LS188" s="179">
        <f>COUNTIF(KO188:LR188,"2")</f>
        <v>22</v>
      </c>
      <c r="LT188" s="180">
        <f>LS188/(LS188+LU188+LW188+LY188)</f>
        <v>0.88</v>
      </c>
      <c r="LU188" s="179">
        <f>COUNTIF(KO188:LR188,"1")</f>
        <v>3</v>
      </c>
      <c r="LV188" s="180">
        <f>LU188/(LS188+LU188+LW188+LY188)</f>
        <v>0.12</v>
      </c>
      <c r="LW188" s="179">
        <f>COUNTIF(KO188:LR188,"0")</f>
        <v>0</v>
      </c>
      <c r="LX188" s="180">
        <f>LW188/(LS188+LU188+LW188+LY188)</f>
        <v>0</v>
      </c>
      <c r="LY188" s="179">
        <f>COUNTIF(KB188:LR188,"KĐG")</f>
        <v>0</v>
      </c>
      <c r="LZ188" s="180">
        <f>LY188/(LS188+LU188+LW188+LY188)</f>
        <v>0</v>
      </c>
      <c r="MA188" s="181">
        <f>(((LS188*2)+(LU188*1)+(LW188*0)))/(LS188+LU188+LW188)</f>
        <v>1.88</v>
      </c>
      <c r="MB188" s="185" t="str">
        <f>IF(LZ188&gt;=50%,"KĐG",IF(MA188&gt;=1.6,"Đạt mục tiêu",IF(MA188&gt;=1,"Cần cố gắng","Chưa đạt")))</f>
        <v>Đạt mục tiêu</v>
      </c>
      <c r="MC188" s="56"/>
      <c r="MD188" s="56"/>
      <c r="ME188" s="56"/>
      <c r="MF188" s="56"/>
      <c r="MG188" s="56"/>
      <c r="MH188" s="56"/>
      <c r="MI188" s="56"/>
      <c r="MJ188" s="56"/>
      <c r="MK188" s="56"/>
      <c r="ML188" s="56"/>
      <c r="MM188" s="56"/>
      <c r="MN188" s="56"/>
      <c r="MO188" s="56"/>
      <c r="MP188" s="56"/>
      <c r="MQ188" s="56"/>
      <c r="MR188" s="56"/>
      <c r="MS188" s="56"/>
      <c r="MT188" s="56"/>
      <c r="MU188" s="56"/>
      <c r="MV188" s="56"/>
      <c r="MW188" s="56"/>
      <c r="MX188" s="56"/>
      <c r="MY188" s="56"/>
      <c r="MZ188" s="56"/>
      <c r="NA188" s="56"/>
      <c r="NB188" s="56"/>
      <c r="NC188" s="56"/>
      <c r="ND188" s="56"/>
      <c r="NE188" s="56"/>
      <c r="NF188" s="56"/>
      <c r="NG188" s="56"/>
      <c r="NH188" s="56"/>
      <c r="NI188" s="56"/>
      <c r="NJ188" s="56"/>
      <c r="NK188" s="56"/>
      <c r="NL188" s="56"/>
      <c r="NM188" s="56"/>
      <c r="NN188" s="56"/>
      <c r="NO188" s="56"/>
      <c r="NP188" s="56"/>
      <c r="NQ188" s="56"/>
      <c r="NR188" s="56"/>
      <c r="NS188" s="56"/>
      <c r="NT188" s="56"/>
      <c r="NU188" s="56"/>
      <c r="NV188" s="56"/>
      <c r="NW188" s="56"/>
      <c r="NX188" s="56"/>
      <c r="NY188" s="56"/>
      <c r="NZ188" s="56"/>
      <c r="OA188" s="56"/>
      <c r="OB188" s="56"/>
      <c r="OC188" s="56"/>
      <c r="OD188" s="56"/>
      <c r="OE188" s="56"/>
      <c r="OF188" s="56"/>
      <c r="OG188" s="56"/>
      <c r="OH188" s="56"/>
      <c r="OI188" s="56"/>
      <c r="OJ188" s="56"/>
      <c r="OK188" s="56"/>
      <c r="OL188" s="56"/>
      <c r="OM188" s="56"/>
      <c r="ON188" s="56"/>
      <c r="OO188" s="56"/>
      <c r="OP188" s="56"/>
      <c r="OQ188" s="56"/>
      <c r="OR188" s="56"/>
      <c r="OS188" s="56"/>
      <c r="OT188" s="56"/>
      <c r="OU188" s="56"/>
      <c r="OV188" s="56"/>
      <c r="OW188" s="56"/>
      <c r="OX188" s="56"/>
      <c r="OY188" s="56"/>
      <c r="OZ188" s="56"/>
      <c r="PA188" s="56"/>
    </row>
    <row r="189" spans="1:417" s="116" customFormat="1" ht="63" hidden="1" customHeight="1">
      <c r="A189" s="56"/>
      <c r="B189" s="310"/>
      <c r="C189" s="310"/>
      <c r="D189" s="318"/>
      <c r="E189" s="325"/>
      <c r="F189" s="318"/>
      <c r="G189" s="328"/>
      <c r="H189" s="326"/>
      <c r="I189" s="314"/>
      <c r="J189" s="126" t="s">
        <v>1232</v>
      </c>
      <c r="K189" s="122"/>
      <c r="L189" s="183" t="s">
        <v>661</v>
      </c>
      <c r="M189" s="123" t="s">
        <v>501</v>
      </c>
      <c r="N189" s="51" t="s">
        <v>377</v>
      </c>
      <c r="O189" s="56" t="s">
        <v>350</v>
      </c>
      <c r="P189" s="310"/>
      <c r="Q189" s="310"/>
      <c r="R189" s="120"/>
      <c r="S189" s="120"/>
      <c r="T189" s="120"/>
      <c r="U189" s="120"/>
      <c r="V189" s="120"/>
      <c r="W189" s="120"/>
      <c r="X189" s="120"/>
      <c r="Y189" s="120"/>
      <c r="Z189" s="120"/>
      <c r="AA189" s="120" t="s">
        <v>205</v>
      </c>
      <c r="AB189" s="120"/>
      <c r="AC189" s="119">
        <f t="shared" si="239"/>
        <v>1</v>
      </c>
      <c r="AD189" s="229"/>
      <c r="AE189" s="229"/>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70"/>
      <c r="BU189" s="70"/>
      <c r="BV189" s="70"/>
      <c r="BW189" s="70"/>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70"/>
      <c r="DN189" s="70"/>
      <c r="DO189" s="70"/>
      <c r="DP189" s="70"/>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70"/>
      <c r="FG189" s="70"/>
      <c r="FH189" s="70"/>
      <c r="FI189" s="70"/>
      <c r="FJ189" s="70"/>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70"/>
      <c r="HA189" s="70"/>
      <c r="HB189" s="70"/>
      <c r="HC189" s="70"/>
      <c r="HD189" s="70"/>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c r="IO189" s="56"/>
      <c r="IP189" s="56"/>
      <c r="IQ189" s="56"/>
      <c r="IR189" s="56"/>
      <c r="IS189" s="56"/>
      <c r="IT189" s="70"/>
      <c r="IU189" s="70"/>
      <c r="IV189" s="70"/>
      <c r="IW189" s="70"/>
      <c r="IX189" s="56"/>
      <c r="IY189" s="56"/>
      <c r="IZ189" s="56"/>
      <c r="JA189" s="56"/>
      <c r="JB189" s="56"/>
      <c r="JC189" s="56"/>
      <c r="JD189" s="56"/>
      <c r="JE189" s="56"/>
      <c r="JF189" s="56"/>
      <c r="JG189" s="56"/>
      <c r="JH189" s="56"/>
      <c r="JI189" s="56"/>
      <c r="JJ189" s="56"/>
      <c r="JK189" s="56"/>
      <c r="JL189" s="56"/>
      <c r="JM189" s="56"/>
      <c r="JN189" s="56"/>
      <c r="JO189" s="56"/>
      <c r="JP189" s="56"/>
      <c r="JQ189" s="56"/>
      <c r="JR189" s="56"/>
      <c r="JS189" s="56"/>
      <c r="JT189" s="56"/>
      <c r="JU189" s="56"/>
      <c r="JV189" s="56"/>
      <c r="JW189" s="56"/>
      <c r="JX189" s="56"/>
      <c r="JY189" s="56"/>
      <c r="JZ189" s="56"/>
      <c r="KA189" s="56"/>
      <c r="KB189" s="56"/>
      <c r="KC189" s="56"/>
      <c r="KD189" s="56"/>
      <c r="KE189" s="56"/>
      <c r="KF189" s="56"/>
      <c r="KG189" s="56"/>
      <c r="KH189" s="56"/>
      <c r="KI189" s="56"/>
      <c r="KJ189" s="56"/>
      <c r="KK189" s="56"/>
      <c r="KL189" s="71"/>
      <c r="KM189" s="71"/>
      <c r="KN189" s="71" t="s">
        <v>557</v>
      </c>
      <c r="KO189" s="56">
        <v>2</v>
      </c>
      <c r="KP189" s="56">
        <v>2</v>
      </c>
      <c r="KQ189" s="56">
        <v>2</v>
      </c>
      <c r="KR189" s="56">
        <v>2</v>
      </c>
      <c r="KS189" s="56">
        <v>2</v>
      </c>
      <c r="KT189" s="56">
        <v>2</v>
      </c>
      <c r="KU189" s="56">
        <v>2</v>
      </c>
      <c r="KV189" s="56">
        <v>2</v>
      </c>
      <c r="KW189" s="56">
        <v>2</v>
      </c>
      <c r="KX189" s="56">
        <v>2</v>
      </c>
      <c r="KY189" s="56">
        <v>2</v>
      </c>
      <c r="KZ189" s="56">
        <v>2</v>
      </c>
      <c r="LA189" s="56">
        <v>2</v>
      </c>
      <c r="LB189" s="56">
        <v>2</v>
      </c>
      <c r="LC189" s="56">
        <v>2</v>
      </c>
      <c r="LD189" s="56">
        <v>2</v>
      </c>
      <c r="LE189" s="56">
        <v>2</v>
      </c>
      <c r="LF189" s="56">
        <v>2</v>
      </c>
      <c r="LG189" s="56">
        <v>2</v>
      </c>
      <c r="LH189" s="56">
        <v>2</v>
      </c>
      <c r="LI189" s="56">
        <v>2</v>
      </c>
      <c r="LJ189" s="56">
        <v>2</v>
      </c>
      <c r="LK189" s="56">
        <v>2</v>
      </c>
      <c r="LL189" s="56">
        <v>2</v>
      </c>
      <c r="LM189" s="56">
        <v>2</v>
      </c>
      <c r="LN189" s="56">
        <v>2</v>
      </c>
      <c r="LO189" s="56">
        <v>2</v>
      </c>
      <c r="LP189" s="56">
        <v>2</v>
      </c>
      <c r="LQ189" s="56">
        <v>2</v>
      </c>
      <c r="LR189" s="56">
        <v>2</v>
      </c>
      <c r="LS189" s="179">
        <f>COUNTIF(KO189:LR189,"2")</f>
        <v>30</v>
      </c>
      <c r="LT189" s="180">
        <f>LS189/(LS189+LU189+LW189+LY189)</f>
        <v>1</v>
      </c>
      <c r="LU189" s="179">
        <f>COUNTIF(KO189:LR189,"1")</f>
        <v>0</v>
      </c>
      <c r="LV189" s="180">
        <f>LU189/(LS189+LU189+LW189+LY189)</f>
        <v>0</v>
      </c>
      <c r="LW189" s="179">
        <f>COUNTIF(KO189:LR189,"0")</f>
        <v>0</v>
      </c>
      <c r="LX189" s="180">
        <f>LW189/(LS189+LU189+LW189+LY189)</f>
        <v>0</v>
      </c>
      <c r="LY189" s="179">
        <f>COUNTIF(KB189:LR189,"KĐG")</f>
        <v>0</v>
      </c>
      <c r="LZ189" s="180">
        <f>LY189/(LS189+LU189+LW189+LY189)</f>
        <v>0</v>
      </c>
      <c r="MA189" s="181">
        <f>(((LS189*2)+(LU189*1)+(LW189*0)))/(LS189+LU189+LW189)</f>
        <v>2</v>
      </c>
      <c r="MB189" s="185" t="str">
        <f>IF(LZ189&gt;=50%,"KĐG",IF(MA189&gt;=1.6,"Đạt mục tiêu",IF(MA189&gt;=1,"Cần cố gắng","Chưa đạt")))</f>
        <v>Đạt mục tiêu</v>
      </c>
      <c r="MC189" s="56"/>
      <c r="MD189" s="56"/>
      <c r="ME189" s="56"/>
      <c r="MF189" s="56"/>
      <c r="MG189" s="56"/>
      <c r="MH189" s="56"/>
      <c r="MI189" s="56"/>
      <c r="MJ189" s="56"/>
      <c r="MK189" s="56"/>
      <c r="ML189" s="56"/>
      <c r="MM189" s="56"/>
      <c r="MN189" s="56"/>
      <c r="MO189" s="56"/>
      <c r="MP189" s="56"/>
      <c r="MQ189" s="56"/>
      <c r="MR189" s="56"/>
      <c r="MS189" s="56"/>
      <c r="MT189" s="56"/>
      <c r="MU189" s="56"/>
      <c r="MV189" s="56"/>
      <c r="MW189" s="56"/>
      <c r="MX189" s="56"/>
      <c r="MY189" s="56"/>
      <c r="MZ189" s="56"/>
      <c r="NA189" s="56"/>
      <c r="NB189" s="56"/>
      <c r="NC189" s="56"/>
      <c r="ND189" s="56"/>
      <c r="NE189" s="56"/>
      <c r="NF189" s="56"/>
      <c r="NG189" s="56"/>
      <c r="NH189" s="56"/>
      <c r="NI189" s="56"/>
      <c r="NJ189" s="56"/>
      <c r="NK189" s="56"/>
      <c r="NL189" s="56"/>
      <c r="NM189" s="56"/>
      <c r="NN189" s="56"/>
      <c r="NO189" s="56"/>
      <c r="NP189" s="56"/>
      <c r="NQ189" s="56"/>
      <c r="NR189" s="56"/>
      <c r="NS189" s="56"/>
      <c r="NT189" s="56"/>
      <c r="NU189" s="56"/>
      <c r="NV189" s="56"/>
      <c r="NW189" s="56"/>
      <c r="NX189" s="56"/>
      <c r="NY189" s="56"/>
      <c r="NZ189" s="56"/>
      <c r="OA189" s="56"/>
      <c r="OB189" s="56"/>
      <c r="OC189" s="56"/>
      <c r="OD189" s="56"/>
      <c r="OE189" s="56"/>
      <c r="OF189" s="56"/>
      <c r="OG189" s="56"/>
      <c r="OH189" s="56"/>
      <c r="OI189" s="56"/>
      <c r="OJ189" s="56"/>
      <c r="OK189" s="56"/>
      <c r="OL189" s="56"/>
      <c r="OM189" s="56"/>
      <c r="ON189" s="56"/>
      <c r="OO189" s="56"/>
      <c r="OP189" s="56"/>
      <c r="OQ189" s="56"/>
      <c r="OR189" s="56"/>
      <c r="OS189" s="56"/>
      <c r="OT189" s="56"/>
      <c r="OU189" s="56"/>
      <c r="OV189" s="56"/>
      <c r="OW189" s="56"/>
      <c r="OX189" s="56"/>
      <c r="OY189" s="56"/>
      <c r="OZ189" s="56"/>
      <c r="PA189" s="56"/>
    </row>
    <row r="190" spans="1:417" s="116" customFormat="1" ht="220.5" hidden="1" customHeight="1">
      <c r="A190" s="56"/>
      <c r="B190" s="130">
        <v>216</v>
      </c>
      <c r="C190" s="130">
        <v>80</v>
      </c>
      <c r="D190" s="132" t="s">
        <v>355</v>
      </c>
      <c r="E190" s="133" t="s">
        <v>4</v>
      </c>
      <c r="F190" s="137" t="s">
        <v>1088</v>
      </c>
      <c r="G190" s="134" t="s">
        <v>6</v>
      </c>
      <c r="H190" s="133"/>
      <c r="I190" s="137" t="s">
        <v>1087</v>
      </c>
      <c r="J190" s="126" t="s">
        <v>1177</v>
      </c>
      <c r="K190" s="122"/>
      <c r="L190" s="183" t="s">
        <v>661</v>
      </c>
      <c r="M190" s="123" t="s">
        <v>501</v>
      </c>
      <c r="N190" s="51" t="s">
        <v>377</v>
      </c>
      <c r="O190" s="56" t="s">
        <v>350</v>
      </c>
      <c r="P190" s="56" t="s">
        <v>205</v>
      </c>
      <c r="Q190" s="56">
        <v>1</v>
      </c>
      <c r="R190" s="120"/>
      <c r="S190" s="120" t="s">
        <v>205</v>
      </c>
      <c r="T190" s="120"/>
      <c r="U190" s="120"/>
      <c r="V190" s="120"/>
      <c r="W190" s="120"/>
      <c r="X190" s="120"/>
      <c r="Y190" s="120"/>
      <c r="Z190" s="120"/>
      <c r="AA190" s="120"/>
      <c r="AB190" s="120"/>
      <c r="AC190" s="119">
        <f t="shared" si="239"/>
        <v>1</v>
      </c>
      <c r="AD190" s="229"/>
      <c r="AE190" s="229"/>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72"/>
      <c r="BU190" s="72" t="s">
        <v>555</v>
      </c>
      <c r="BV190" s="70"/>
      <c r="BW190" s="70"/>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70"/>
      <c r="DN190" s="70"/>
      <c r="DO190" s="70"/>
      <c r="DP190" s="70"/>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70"/>
      <c r="FG190" s="70"/>
      <c r="FH190" s="70"/>
      <c r="FI190" s="70"/>
      <c r="FJ190" s="70"/>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70"/>
      <c r="HA190" s="70"/>
      <c r="HB190" s="70"/>
      <c r="HC190" s="70"/>
      <c r="HD190" s="70"/>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c r="IO190" s="56"/>
      <c r="IP190" s="56"/>
      <c r="IQ190" s="56"/>
      <c r="IR190" s="56"/>
      <c r="IS190" s="56"/>
      <c r="IT190" s="70"/>
      <c r="IU190" s="70"/>
      <c r="IV190" s="70"/>
      <c r="IW190" s="70"/>
      <c r="IX190" s="56"/>
      <c r="IY190" s="56"/>
      <c r="IZ190" s="56"/>
      <c r="JA190" s="56"/>
      <c r="JB190" s="56"/>
      <c r="JC190" s="56"/>
      <c r="JD190" s="56"/>
      <c r="JE190" s="56"/>
      <c r="JF190" s="56"/>
      <c r="JG190" s="56"/>
      <c r="JH190" s="56"/>
      <c r="JI190" s="56"/>
      <c r="JJ190" s="56"/>
      <c r="JK190" s="56"/>
      <c r="JL190" s="56"/>
      <c r="JM190" s="56"/>
      <c r="JN190" s="56"/>
      <c r="JO190" s="56"/>
      <c r="JP190" s="56"/>
      <c r="JQ190" s="56"/>
      <c r="JR190" s="56"/>
      <c r="JS190" s="56"/>
      <c r="JT190" s="56"/>
      <c r="JU190" s="56"/>
      <c r="JV190" s="56"/>
      <c r="JW190" s="56"/>
      <c r="JX190" s="56"/>
      <c r="JY190" s="56"/>
      <c r="JZ190" s="56"/>
      <c r="KA190" s="56"/>
      <c r="KB190" s="56"/>
      <c r="KC190" s="56"/>
      <c r="KD190" s="56"/>
      <c r="KE190" s="56"/>
      <c r="KF190" s="56"/>
      <c r="KG190" s="56"/>
      <c r="KH190" s="56"/>
      <c r="KI190" s="56"/>
      <c r="KJ190" s="56"/>
      <c r="KK190" s="56"/>
      <c r="KL190" s="71"/>
      <c r="KM190" s="71"/>
      <c r="KN190" s="71"/>
      <c r="KO190" s="56"/>
      <c r="KP190" s="56"/>
      <c r="KQ190" s="56"/>
      <c r="KR190" s="56"/>
      <c r="KS190" s="56"/>
      <c r="KT190" s="56"/>
      <c r="KU190" s="56"/>
      <c r="KV190" s="56"/>
      <c r="KW190" s="56"/>
      <c r="KX190" s="56"/>
      <c r="KY190" s="56"/>
      <c r="KZ190" s="56"/>
      <c r="LA190" s="56"/>
      <c r="LB190" s="56"/>
      <c r="LC190" s="56"/>
      <c r="LD190" s="56"/>
      <c r="LE190" s="56"/>
      <c r="LF190" s="56"/>
      <c r="LG190" s="56"/>
      <c r="LH190" s="56"/>
      <c r="LI190" s="56"/>
      <c r="LJ190" s="56"/>
      <c r="LK190" s="56"/>
      <c r="LL190" s="56"/>
      <c r="LM190" s="56"/>
      <c r="LN190" s="56"/>
      <c r="LO190" s="56"/>
      <c r="LP190" s="56"/>
      <c r="LQ190" s="56"/>
      <c r="LR190" s="56"/>
      <c r="LS190" s="179"/>
      <c r="LT190" s="180"/>
      <c r="LU190" s="179"/>
      <c r="LV190" s="180"/>
      <c r="LW190" s="179"/>
      <c r="LX190" s="180"/>
      <c r="LY190" s="179"/>
      <c r="LZ190" s="180"/>
      <c r="MA190" s="181"/>
      <c r="MB190" s="185"/>
      <c r="MC190" s="56"/>
      <c r="MD190" s="56"/>
      <c r="ME190" s="56"/>
      <c r="MF190" s="56"/>
      <c r="MG190" s="56"/>
      <c r="MH190" s="56"/>
      <c r="MI190" s="56"/>
      <c r="MJ190" s="56"/>
      <c r="MK190" s="56"/>
      <c r="ML190" s="56"/>
      <c r="MM190" s="56"/>
      <c r="MN190" s="56"/>
      <c r="MO190" s="56"/>
      <c r="MP190" s="56"/>
      <c r="MQ190" s="56"/>
      <c r="MR190" s="56"/>
      <c r="MS190" s="56"/>
      <c r="MT190" s="56"/>
      <c r="MU190" s="56"/>
      <c r="MV190" s="56"/>
      <c r="MW190" s="56"/>
      <c r="MX190" s="56"/>
      <c r="MY190" s="56"/>
      <c r="MZ190" s="56"/>
      <c r="NA190" s="56"/>
      <c r="NB190" s="56"/>
      <c r="NC190" s="56"/>
      <c r="ND190" s="56"/>
      <c r="NE190" s="56"/>
      <c r="NF190" s="56"/>
      <c r="NG190" s="56"/>
      <c r="NH190" s="56"/>
      <c r="NI190" s="56"/>
      <c r="NJ190" s="56"/>
      <c r="NK190" s="56"/>
      <c r="NL190" s="56"/>
      <c r="NM190" s="56"/>
      <c r="NN190" s="56"/>
      <c r="NO190" s="56"/>
      <c r="NP190" s="56"/>
      <c r="NQ190" s="56"/>
      <c r="NR190" s="56"/>
      <c r="NS190" s="56"/>
      <c r="NT190" s="56"/>
      <c r="NU190" s="56"/>
      <c r="NV190" s="56"/>
      <c r="NW190" s="56"/>
      <c r="NX190" s="56"/>
      <c r="NY190" s="56"/>
      <c r="NZ190" s="56"/>
      <c r="OA190" s="56"/>
      <c r="OB190" s="56"/>
      <c r="OC190" s="56"/>
      <c r="OD190" s="56"/>
      <c r="OE190" s="56"/>
      <c r="OF190" s="56"/>
      <c r="OG190" s="56"/>
      <c r="OH190" s="56"/>
      <c r="OI190" s="56"/>
      <c r="OJ190" s="56"/>
      <c r="OK190" s="56"/>
      <c r="OL190" s="56"/>
      <c r="OM190" s="56"/>
      <c r="ON190" s="56"/>
      <c r="OO190" s="56"/>
      <c r="OP190" s="56"/>
      <c r="OQ190" s="56"/>
      <c r="OR190" s="56"/>
      <c r="OS190" s="56"/>
      <c r="OT190" s="56"/>
      <c r="OU190" s="56"/>
      <c r="OV190" s="56"/>
      <c r="OW190" s="56"/>
      <c r="OX190" s="56"/>
      <c r="OY190" s="56"/>
      <c r="OZ190" s="56"/>
      <c r="PA190" s="56"/>
    </row>
    <row r="191" spans="1:417" s="116" customFormat="1" ht="78.75" hidden="1" customHeight="1">
      <c r="A191" s="56"/>
      <c r="B191" s="56">
        <v>219</v>
      </c>
      <c r="C191" s="56">
        <v>81</v>
      </c>
      <c r="D191" s="126" t="s">
        <v>186</v>
      </c>
      <c r="E191" s="122" t="s">
        <v>4</v>
      </c>
      <c r="F191" s="126" t="s">
        <v>185</v>
      </c>
      <c r="G191" s="123" t="s">
        <v>6</v>
      </c>
      <c r="H191" s="133"/>
      <c r="I191" s="126" t="s">
        <v>185</v>
      </c>
      <c r="J191" s="126" t="s">
        <v>1233</v>
      </c>
      <c r="K191" s="123"/>
      <c r="L191" s="183" t="s">
        <v>661</v>
      </c>
      <c r="M191" s="123" t="s">
        <v>501</v>
      </c>
      <c r="N191" s="51" t="s">
        <v>377</v>
      </c>
      <c r="O191" s="56" t="s">
        <v>350</v>
      </c>
      <c r="P191" s="56" t="s">
        <v>205</v>
      </c>
      <c r="Q191" s="56">
        <v>1</v>
      </c>
      <c r="R191" s="120"/>
      <c r="S191" s="120"/>
      <c r="T191" s="120"/>
      <c r="U191" s="120"/>
      <c r="V191" s="120"/>
      <c r="W191" s="120" t="s">
        <v>205</v>
      </c>
      <c r="X191" s="120"/>
      <c r="Y191" s="120"/>
      <c r="Z191" s="120"/>
      <c r="AA191" s="120"/>
      <c r="AB191" s="120"/>
      <c r="AC191" s="119">
        <f t="shared" si="239"/>
        <v>1</v>
      </c>
      <c r="AD191" s="229"/>
      <c r="AE191" s="229"/>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70"/>
      <c r="BU191" s="70"/>
      <c r="BV191" s="70"/>
      <c r="BW191" s="70"/>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72"/>
      <c r="DN191" s="72" t="s">
        <v>662</v>
      </c>
      <c r="DO191" s="56"/>
      <c r="DP191" s="72" t="s">
        <v>662</v>
      </c>
      <c r="DQ191" s="178">
        <v>2</v>
      </c>
      <c r="DR191" s="178">
        <v>2</v>
      </c>
      <c r="DS191" s="178">
        <v>1</v>
      </c>
      <c r="DT191" s="178">
        <v>1</v>
      </c>
      <c r="DU191" s="178">
        <v>2</v>
      </c>
      <c r="DV191" s="178">
        <v>2</v>
      </c>
      <c r="DW191" s="178">
        <v>2</v>
      </c>
      <c r="DX191" s="178">
        <v>2</v>
      </c>
      <c r="DY191" s="178">
        <v>2</v>
      </c>
      <c r="DZ191" s="178">
        <v>2</v>
      </c>
      <c r="EA191" s="178">
        <v>2</v>
      </c>
      <c r="EB191" s="178">
        <v>2</v>
      </c>
      <c r="EC191" s="178">
        <v>2</v>
      </c>
      <c r="ED191" s="178">
        <v>2</v>
      </c>
      <c r="EE191" s="178">
        <v>2</v>
      </c>
      <c r="EF191" s="178">
        <v>2</v>
      </c>
      <c r="EG191" s="178">
        <v>2</v>
      </c>
      <c r="EH191" s="178">
        <v>2</v>
      </c>
      <c r="EI191" s="178">
        <v>2</v>
      </c>
      <c r="EJ191" s="178">
        <v>2</v>
      </c>
      <c r="EK191" s="178">
        <v>1</v>
      </c>
      <c r="EL191" s="178">
        <v>2</v>
      </c>
      <c r="EM191" s="178">
        <v>2</v>
      </c>
      <c r="EN191" s="178">
        <v>2</v>
      </c>
      <c r="EO191" s="178">
        <v>2</v>
      </c>
      <c r="EP191" s="178">
        <v>2</v>
      </c>
      <c r="EQ191" s="178">
        <v>2</v>
      </c>
      <c r="ER191" s="178">
        <v>2</v>
      </c>
      <c r="ES191" s="178">
        <v>2</v>
      </c>
      <c r="ET191" s="178">
        <v>1</v>
      </c>
      <c r="EU191" s="178">
        <v>1</v>
      </c>
      <c r="EV191" s="179">
        <f>COUNTIF(DM191:EU191,"2")</f>
        <v>26</v>
      </c>
      <c r="EW191" s="180">
        <f>EV191/(EV191+EX191+EZ191+FB191)</f>
        <v>0.83870967741935487</v>
      </c>
      <c r="EX191" s="179">
        <f>COUNTIF(DM191:EU191,"1")</f>
        <v>5</v>
      </c>
      <c r="EY191" s="180">
        <f>EX191/(EV191+EX191+EZ191+FB191)</f>
        <v>0.16129032258064516</v>
      </c>
      <c r="EZ191" s="179">
        <f>COUNTIF(DM191:EU191,"0")</f>
        <v>0</v>
      </c>
      <c r="FA191" s="180">
        <f>EZ191/(EV191+EX191+EZ191+FB191)</f>
        <v>0</v>
      </c>
      <c r="FB191" s="179">
        <f>COUNTIF(DM191:EU191,"KĐG")</f>
        <v>0</v>
      </c>
      <c r="FC191" s="180">
        <f>FB191/(EV191+EX191+EZ191+FB191)</f>
        <v>0</v>
      </c>
      <c r="FD191" s="181">
        <f>(((EV191*2)+(EX191*1)+(EZ191*0)))/(EV191+EX191+EZ191)</f>
        <v>1.8387096774193548</v>
      </c>
      <c r="FE191" s="184" t="str">
        <f>IF(FC191&gt;=50%,"KĐG",IF(FD191&gt;=1.6,"Đạt mục tiêu",IF(FD191&gt;=1,"Cần cố gắng","Chưa đạt")))</f>
        <v>Đạt mục tiêu</v>
      </c>
      <c r="FF191" s="70"/>
      <c r="FG191" s="70"/>
      <c r="FH191" s="70"/>
      <c r="FI191" s="70"/>
      <c r="FJ191" s="70"/>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70"/>
      <c r="HA191" s="70"/>
      <c r="HB191" s="70"/>
      <c r="HC191" s="70"/>
      <c r="HD191" s="70"/>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c r="IO191" s="56"/>
      <c r="IP191" s="56"/>
      <c r="IQ191" s="56"/>
      <c r="IR191" s="56"/>
      <c r="IS191" s="56"/>
      <c r="IT191" s="70"/>
      <c r="IU191" s="70"/>
      <c r="IV191" s="70"/>
      <c r="IW191" s="70"/>
      <c r="IX191" s="56"/>
      <c r="IY191" s="56"/>
      <c r="IZ191" s="56"/>
      <c r="JA191" s="56"/>
      <c r="JB191" s="56"/>
      <c r="JC191" s="56"/>
      <c r="JD191" s="56"/>
      <c r="JE191" s="56"/>
      <c r="JF191" s="56"/>
      <c r="JG191" s="56"/>
      <c r="JH191" s="56"/>
      <c r="JI191" s="56"/>
      <c r="JJ191" s="56"/>
      <c r="JK191" s="56"/>
      <c r="JL191" s="56"/>
      <c r="JM191" s="56"/>
      <c r="JN191" s="56"/>
      <c r="JO191" s="56"/>
      <c r="JP191" s="56"/>
      <c r="JQ191" s="56"/>
      <c r="JR191" s="56"/>
      <c r="JS191" s="56"/>
      <c r="JT191" s="56"/>
      <c r="JU191" s="56"/>
      <c r="JV191" s="56"/>
      <c r="JW191" s="56"/>
      <c r="JX191" s="56"/>
      <c r="JY191" s="56"/>
      <c r="JZ191" s="56"/>
      <c r="KA191" s="56"/>
      <c r="KB191" s="56"/>
      <c r="KC191" s="56"/>
      <c r="KD191" s="56"/>
      <c r="KE191" s="56"/>
      <c r="KF191" s="56"/>
      <c r="KG191" s="56"/>
      <c r="KH191" s="56"/>
      <c r="KI191" s="56"/>
      <c r="KJ191" s="56"/>
      <c r="KK191" s="56"/>
      <c r="KL191" s="56"/>
      <c r="KM191" s="56"/>
      <c r="KN191" s="56"/>
      <c r="KO191" s="56"/>
      <c r="KP191" s="56"/>
      <c r="KQ191" s="56"/>
      <c r="KR191" s="56"/>
      <c r="KS191" s="56"/>
      <c r="KT191" s="56"/>
      <c r="KU191" s="56"/>
      <c r="KV191" s="56"/>
      <c r="KW191" s="56"/>
      <c r="KX191" s="56"/>
      <c r="KY191" s="56"/>
      <c r="KZ191" s="56"/>
      <c r="LA191" s="56"/>
      <c r="LB191" s="56"/>
      <c r="LC191" s="56"/>
      <c r="LD191" s="56"/>
      <c r="LE191" s="56"/>
      <c r="LF191" s="56"/>
      <c r="LG191" s="56"/>
      <c r="LH191" s="56"/>
      <c r="LI191" s="56"/>
      <c r="LJ191" s="56"/>
      <c r="LK191" s="56"/>
      <c r="LL191" s="56"/>
      <c r="LM191" s="56"/>
      <c r="LN191" s="56"/>
      <c r="LO191" s="56"/>
      <c r="LP191" s="56"/>
      <c r="LQ191" s="56"/>
      <c r="LR191" s="56"/>
      <c r="LS191" s="56"/>
      <c r="LT191" s="56"/>
      <c r="LU191" s="56"/>
      <c r="LV191" s="56"/>
      <c r="LW191" s="56"/>
      <c r="LX191" s="56"/>
      <c r="LY191" s="56"/>
      <c r="LZ191" s="56"/>
      <c r="MA191" s="56"/>
      <c r="MB191" s="56"/>
      <c r="MC191" s="56"/>
      <c r="MD191" s="56"/>
      <c r="ME191" s="56"/>
      <c r="MF191" s="56"/>
      <c r="MG191" s="56"/>
      <c r="MH191" s="56"/>
      <c r="MI191" s="56"/>
      <c r="MJ191" s="56"/>
      <c r="MK191" s="56"/>
      <c r="ML191" s="56"/>
      <c r="MM191" s="56"/>
      <c r="MN191" s="56"/>
      <c r="MO191" s="56"/>
      <c r="MP191" s="56"/>
      <c r="MQ191" s="56"/>
      <c r="MR191" s="56"/>
      <c r="MS191" s="56"/>
      <c r="MT191" s="56"/>
      <c r="MU191" s="56"/>
      <c r="MV191" s="56"/>
      <c r="MW191" s="56"/>
      <c r="MX191" s="56"/>
      <c r="MY191" s="56"/>
      <c r="MZ191" s="56"/>
      <c r="NA191" s="56"/>
      <c r="NB191" s="56"/>
      <c r="NC191" s="56"/>
      <c r="ND191" s="56"/>
      <c r="NE191" s="56"/>
      <c r="NF191" s="56"/>
      <c r="NG191" s="56"/>
      <c r="NH191" s="56"/>
      <c r="NI191" s="56"/>
      <c r="NJ191" s="56"/>
      <c r="NK191" s="56"/>
      <c r="NL191" s="56"/>
      <c r="NM191" s="56"/>
      <c r="NN191" s="56"/>
      <c r="NO191" s="56"/>
      <c r="NP191" s="56"/>
      <c r="NQ191" s="56"/>
      <c r="NR191" s="56"/>
      <c r="NS191" s="56"/>
      <c r="NT191" s="56"/>
      <c r="NU191" s="56"/>
      <c r="NV191" s="56"/>
      <c r="NW191" s="56"/>
      <c r="NX191" s="56"/>
      <c r="NY191" s="56"/>
      <c r="NZ191" s="56"/>
      <c r="OA191" s="56"/>
      <c r="OB191" s="56"/>
      <c r="OC191" s="56"/>
      <c r="OD191" s="56"/>
      <c r="OE191" s="56"/>
      <c r="OF191" s="56"/>
      <c r="OG191" s="56"/>
      <c r="OH191" s="56"/>
      <c r="OI191" s="56"/>
      <c r="OJ191" s="56"/>
      <c r="OK191" s="56"/>
      <c r="OL191" s="56"/>
      <c r="OM191" s="56"/>
      <c r="ON191" s="56"/>
      <c r="OO191" s="56"/>
      <c r="OP191" s="56"/>
      <c r="OQ191" s="56"/>
      <c r="OR191" s="56"/>
      <c r="OS191" s="56"/>
      <c r="OT191" s="56"/>
      <c r="OU191" s="56"/>
      <c r="OV191" s="56"/>
      <c r="OW191" s="56"/>
      <c r="OX191" s="56"/>
      <c r="OY191" s="56"/>
      <c r="OZ191" s="56"/>
      <c r="PA191" s="56"/>
    </row>
    <row r="192" spans="1:417" s="116" customFormat="1" ht="126" hidden="1" customHeight="1">
      <c r="A192" s="56"/>
      <c r="B192" s="310">
        <v>220</v>
      </c>
      <c r="C192" s="310">
        <v>82</v>
      </c>
      <c r="D192" s="318" t="s">
        <v>187</v>
      </c>
      <c r="E192" s="325" t="s">
        <v>4</v>
      </c>
      <c r="F192" s="318" t="s">
        <v>614</v>
      </c>
      <c r="G192" s="328" t="s">
        <v>5</v>
      </c>
      <c r="H192" s="354"/>
      <c r="I192" s="126" t="s">
        <v>188</v>
      </c>
      <c r="J192" s="126" t="s">
        <v>1178</v>
      </c>
      <c r="K192" s="123"/>
      <c r="L192" s="183" t="s">
        <v>661</v>
      </c>
      <c r="M192" s="123" t="s">
        <v>501</v>
      </c>
      <c r="N192" s="51" t="s">
        <v>377</v>
      </c>
      <c r="O192" s="56" t="s">
        <v>350</v>
      </c>
      <c r="P192" s="310" t="s">
        <v>205</v>
      </c>
      <c r="Q192" s="310">
        <v>1</v>
      </c>
      <c r="R192" s="120"/>
      <c r="S192" s="120"/>
      <c r="T192" s="120" t="s">
        <v>205</v>
      </c>
      <c r="U192" s="120"/>
      <c r="V192" s="120"/>
      <c r="W192" s="120"/>
      <c r="X192" s="120"/>
      <c r="Y192" s="120"/>
      <c r="Z192" s="120"/>
      <c r="AA192" s="120"/>
      <c r="AB192" s="120"/>
      <c r="AC192" s="119">
        <f t="shared" si="239"/>
        <v>1</v>
      </c>
      <c r="AD192" s="229"/>
      <c r="AE192" s="229"/>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70"/>
      <c r="BU192" s="72" t="s">
        <v>662</v>
      </c>
      <c r="BV192" s="70"/>
      <c r="BW192" s="70"/>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70"/>
      <c r="DN192" s="70"/>
      <c r="DO192" s="70"/>
      <c r="DP192" s="70"/>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70"/>
      <c r="FG192" s="70"/>
      <c r="FH192" s="70"/>
      <c r="FI192" s="70"/>
      <c r="FJ192" s="70"/>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70"/>
      <c r="HA192" s="70"/>
      <c r="HB192" s="70"/>
      <c r="HC192" s="70"/>
      <c r="HD192" s="70"/>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c r="IO192" s="56"/>
      <c r="IP192" s="56"/>
      <c r="IQ192" s="56"/>
      <c r="IR192" s="56"/>
      <c r="IS192" s="56"/>
      <c r="IT192" s="70"/>
      <c r="IU192" s="70"/>
      <c r="IV192" s="70"/>
      <c r="IW192" s="70"/>
      <c r="IX192" s="56"/>
      <c r="IY192" s="56"/>
      <c r="IZ192" s="56"/>
      <c r="JA192" s="56"/>
      <c r="JB192" s="56"/>
      <c r="JC192" s="56"/>
      <c r="JD192" s="56"/>
      <c r="JE192" s="56"/>
      <c r="JF192" s="56"/>
      <c r="JG192" s="56"/>
      <c r="JH192" s="56"/>
      <c r="JI192" s="56"/>
      <c r="JJ192" s="56"/>
      <c r="JK192" s="56"/>
      <c r="JL192" s="56"/>
      <c r="JM192" s="56"/>
      <c r="JN192" s="56"/>
      <c r="JO192" s="56"/>
      <c r="JP192" s="56"/>
      <c r="JQ192" s="56"/>
      <c r="JR192" s="56"/>
      <c r="JS192" s="56"/>
      <c r="JT192" s="56"/>
      <c r="JU192" s="56"/>
      <c r="JV192" s="56"/>
      <c r="JW192" s="56"/>
      <c r="JX192" s="56"/>
      <c r="JY192" s="56"/>
      <c r="JZ192" s="56"/>
      <c r="KA192" s="56"/>
      <c r="KB192" s="56"/>
      <c r="KC192" s="56"/>
      <c r="KD192" s="56"/>
      <c r="KE192" s="56"/>
      <c r="KF192" s="56"/>
      <c r="KG192" s="56"/>
      <c r="KH192" s="56"/>
      <c r="KI192" s="56"/>
      <c r="KJ192" s="56"/>
      <c r="KK192" s="56"/>
      <c r="KL192" s="56"/>
      <c r="KM192" s="56"/>
      <c r="KN192" s="56"/>
      <c r="KO192" s="56"/>
      <c r="KP192" s="56"/>
      <c r="KQ192" s="56"/>
      <c r="KR192" s="56"/>
      <c r="KS192" s="56"/>
      <c r="KT192" s="56"/>
      <c r="KU192" s="56"/>
      <c r="KV192" s="56"/>
      <c r="KW192" s="56"/>
      <c r="KX192" s="56"/>
      <c r="KY192" s="56"/>
      <c r="KZ192" s="56"/>
      <c r="LA192" s="56"/>
      <c r="LB192" s="56"/>
      <c r="LC192" s="56"/>
      <c r="LD192" s="56"/>
      <c r="LE192" s="56"/>
      <c r="LF192" s="56"/>
      <c r="LG192" s="56"/>
      <c r="LH192" s="56"/>
      <c r="LI192" s="56"/>
      <c r="LJ192" s="56"/>
      <c r="LK192" s="56"/>
      <c r="LL192" s="56"/>
      <c r="LM192" s="56"/>
      <c r="LN192" s="56"/>
      <c r="LO192" s="56"/>
      <c r="LP192" s="56"/>
      <c r="LQ192" s="56"/>
      <c r="LR192" s="56"/>
      <c r="LS192" s="56"/>
      <c r="LT192" s="56"/>
      <c r="LU192" s="56"/>
      <c r="LV192" s="56"/>
      <c r="LW192" s="56"/>
      <c r="LX192" s="56"/>
      <c r="LY192" s="56"/>
      <c r="LZ192" s="56"/>
      <c r="MA192" s="56"/>
      <c r="MB192" s="56"/>
      <c r="MC192" s="56"/>
      <c r="MD192" s="56"/>
      <c r="ME192" s="56"/>
      <c r="MF192" s="56"/>
      <c r="MG192" s="56"/>
      <c r="MH192" s="56"/>
      <c r="MI192" s="56"/>
      <c r="MJ192" s="56"/>
      <c r="MK192" s="56"/>
      <c r="ML192" s="56"/>
      <c r="MM192" s="56"/>
      <c r="MN192" s="56"/>
      <c r="MO192" s="56"/>
      <c r="MP192" s="56"/>
      <c r="MQ192" s="56"/>
      <c r="MR192" s="56"/>
      <c r="MS192" s="56"/>
      <c r="MT192" s="56"/>
      <c r="MU192" s="56"/>
      <c r="MV192" s="56"/>
      <c r="MW192" s="56"/>
      <c r="MX192" s="56"/>
      <c r="MY192" s="56"/>
      <c r="MZ192" s="56"/>
      <c r="NA192" s="56"/>
      <c r="NB192" s="56"/>
      <c r="NC192" s="56"/>
      <c r="ND192" s="56"/>
      <c r="NE192" s="56"/>
      <c r="NF192" s="56"/>
      <c r="NG192" s="56"/>
      <c r="NH192" s="56"/>
      <c r="NI192" s="56"/>
      <c r="NJ192" s="56"/>
      <c r="NK192" s="56"/>
      <c r="NL192" s="56"/>
      <c r="NM192" s="56"/>
      <c r="NN192" s="56"/>
      <c r="NO192" s="70" t="s">
        <v>556</v>
      </c>
      <c r="NP192" s="70" t="s">
        <v>556</v>
      </c>
      <c r="NQ192" s="56">
        <v>2</v>
      </c>
      <c r="NR192" s="56">
        <v>2</v>
      </c>
      <c r="NS192" s="56">
        <v>2</v>
      </c>
      <c r="NT192" s="56">
        <v>2</v>
      </c>
      <c r="NU192" s="56">
        <v>2</v>
      </c>
      <c r="NV192" s="56">
        <v>2</v>
      </c>
      <c r="NW192" s="56">
        <v>2</v>
      </c>
      <c r="NX192" s="56">
        <v>2</v>
      </c>
      <c r="NY192" s="56">
        <v>2</v>
      </c>
      <c r="NZ192" s="56">
        <v>2</v>
      </c>
      <c r="OA192" s="56">
        <v>1</v>
      </c>
      <c r="OB192" s="56">
        <v>2</v>
      </c>
      <c r="OC192" s="56">
        <v>1</v>
      </c>
      <c r="OD192" s="56">
        <v>2</v>
      </c>
      <c r="OE192" s="56">
        <v>2</v>
      </c>
      <c r="OF192" s="56">
        <v>2</v>
      </c>
      <c r="OG192" s="56">
        <v>2</v>
      </c>
      <c r="OH192" s="56">
        <v>2</v>
      </c>
      <c r="OI192" s="56">
        <v>2</v>
      </c>
      <c r="OJ192" s="56">
        <v>2</v>
      </c>
      <c r="OK192" s="56">
        <v>2</v>
      </c>
      <c r="OL192" s="56">
        <v>2</v>
      </c>
      <c r="OM192" s="56">
        <v>2</v>
      </c>
      <c r="ON192" s="56">
        <v>2</v>
      </c>
      <c r="OO192" s="56">
        <v>2</v>
      </c>
      <c r="OP192" s="56">
        <v>2</v>
      </c>
      <c r="OQ192" s="179">
        <f>COUNTIF(NQ192:OP192,"2")</f>
        <v>24</v>
      </c>
      <c r="OR192" s="180">
        <f>OQ192/(OQ192+OS192+OU192+OW192)</f>
        <v>0.92307692307692313</v>
      </c>
      <c r="OS192" s="179">
        <f>COUNTIF(NQ192:OP192,"1")</f>
        <v>2</v>
      </c>
      <c r="OT192" s="180">
        <f>OS192/(OQ192+OS192+OU192+OW192)</f>
        <v>7.6923076923076927E-2</v>
      </c>
      <c r="OU192" s="179">
        <f>COUNTIF(NQ192:OP192,"0")</f>
        <v>0</v>
      </c>
      <c r="OV192" s="180">
        <f>OU192/(OQ192+OS192+OU192+OW192)</f>
        <v>0</v>
      </c>
      <c r="OW192" s="179">
        <f>COUNTIF(ND192:OP192,"KĐG")</f>
        <v>0</v>
      </c>
      <c r="OX192" s="180">
        <f>OW192/(OQ192+OS192+OU192+OW192)</f>
        <v>0</v>
      </c>
      <c r="OY192" s="181">
        <f>(((OQ192*2)+(OS192*1)+(OU192*0)))/(OQ192+OS192+OU192)</f>
        <v>1.9230769230769231</v>
      </c>
      <c r="OZ192" s="184" t="str">
        <f>IF(OX192&gt;=50%,"KĐG",IF(OY192&gt;=1.6,"Đạt mục tiêu",IF(OY192&gt;=1,"Cần cố gắng","Chưa đạt")))</f>
        <v>Đạt mục tiêu</v>
      </c>
      <c r="PA192" s="56"/>
    </row>
    <row r="193" spans="1:417" s="116" customFormat="1" ht="126" hidden="1" customHeight="1">
      <c r="A193" s="56"/>
      <c r="B193" s="310"/>
      <c r="C193" s="310"/>
      <c r="D193" s="318"/>
      <c r="E193" s="325"/>
      <c r="F193" s="318"/>
      <c r="G193" s="328"/>
      <c r="H193" s="326"/>
      <c r="I193" s="126" t="s">
        <v>188</v>
      </c>
      <c r="J193" s="126" t="s">
        <v>1131</v>
      </c>
      <c r="K193" s="123"/>
      <c r="L193" s="183" t="s">
        <v>661</v>
      </c>
      <c r="M193" s="123" t="s">
        <v>501</v>
      </c>
      <c r="N193" s="51" t="s">
        <v>377</v>
      </c>
      <c r="O193" s="56" t="s">
        <v>350</v>
      </c>
      <c r="P193" s="310"/>
      <c r="Q193" s="310"/>
      <c r="R193" s="120"/>
      <c r="S193" s="120"/>
      <c r="T193" s="120"/>
      <c r="U193" s="120"/>
      <c r="V193" s="120"/>
      <c r="W193" s="120"/>
      <c r="X193" s="120"/>
      <c r="Y193" s="120"/>
      <c r="Z193" s="120"/>
      <c r="AA193" s="120" t="s">
        <v>205</v>
      </c>
      <c r="AB193" s="120"/>
      <c r="AC193" s="119">
        <f t="shared" si="239"/>
        <v>1</v>
      </c>
      <c r="AD193" s="229"/>
      <c r="AE193" s="229"/>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70"/>
      <c r="BU193" s="70"/>
      <c r="BV193" s="70"/>
      <c r="BW193" s="70"/>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70"/>
      <c r="DN193" s="70"/>
      <c r="DO193" s="70"/>
      <c r="DP193" s="70"/>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70"/>
      <c r="FG193" s="70"/>
      <c r="FH193" s="70"/>
      <c r="FI193" s="70"/>
      <c r="FJ193" s="70"/>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70"/>
      <c r="HA193" s="70"/>
      <c r="HB193" s="70"/>
      <c r="HC193" s="70"/>
      <c r="HD193" s="70"/>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c r="IO193" s="56"/>
      <c r="IP193" s="56"/>
      <c r="IQ193" s="56"/>
      <c r="IR193" s="56"/>
      <c r="IS193" s="56"/>
      <c r="IT193" s="70"/>
      <c r="IU193" s="70"/>
      <c r="IV193" s="70"/>
      <c r="IW193" s="70"/>
      <c r="IX193" s="56"/>
      <c r="IY193" s="56"/>
      <c r="IZ193" s="56"/>
      <c r="JA193" s="56"/>
      <c r="JB193" s="56"/>
      <c r="JC193" s="56"/>
      <c r="JD193" s="56"/>
      <c r="JE193" s="56"/>
      <c r="JF193" s="56"/>
      <c r="JG193" s="56"/>
      <c r="JH193" s="56"/>
      <c r="JI193" s="56"/>
      <c r="JJ193" s="56"/>
      <c r="JK193" s="56"/>
      <c r="JL193" s="56"/>
      <c r="JM193" s="56"/>
      <c r="JN193" s="56"/>
      <c r="JO193" s="56"/>
      <c r="JP193" s="56"/>
      <c r="JQ193" s="56"/>
      <c r="JR193" s="56"/>
      <c r="JS193" s="56"/>
      <c r="JT193" s="56"/>
      <c r="JU193" s="56"/>
      <c r="JV193" s="56"/>
      <c r="JW193" s="56"/>
      <c r="JX193" s="56"/>
      <c r="JY193" s="56"/>
      <c r="JZ193" s="56"/>
      <c r="KA193" s="56"/>
      <c r="KB193" s="56"/>
      <c r="KC193" s="56"/>
      <c r="KD193" s="56"/>
      <c r="KE193" s="56"/>
      <c r="KF193" s="56"/>
      <c r="KG193" s="56"/>
      <c r="KH193" s="56"/>
      <c r="KI193" s="56"/>
      <c r="KJ193" s="56"/>
      <c r="KK193" s="56"/>
      <c r="KL193" s="71" t="s">
        <v>662</v>
      </c>
      <c r="KM193" s="56"/>
      <c r="KN193" s="71" t="s">
        <v>662</v>
      </c>
      <c r="KO193" s="56">
        <v>2</v>
      </c>
      <c r="KP193" s="56">
        <v>2</v>
      </c>
      <c r="KQ193" s="56">
        <v>2</v>
      </c>
      <c r="KR193" s="56">
        <v>2</v>
      </c>
      <c r="KS193" s="56">
        <v>2</v>
      </c>
      <c r="KT193" s="56">
        <v>2</v>
      </c>
      <c r="KU193" s="56">
        <v>2</v>
      </c>
      <c r="KV193" s="56">
        <v>2</v>
      </c>
      <c r="KW193" s="56">
        <v>2</v>
      </c>
      <c r="KX193" s="56">
        <v>2</v>
      </c>
      <c r="KY193" s="56">
        <v>2</v>
      </c>
      <c r="KZ193" s="56">
        <v>2</v>
      </c>
      <c r="LA193" s="56">
        <v>2</v>
      </c>
      <c r="LB193" s="56">
        <v>2</v>
      </c>
      <c r="LC193" s="56">
        <v>2</v>
      </c>
      <c r="LD193" s="56">
        <v>2</v>
      </c>
      <c r="LE193" s="56">
        <v>2</v>
      </c>
      <c r="LF193" s="56">
        <v>2</v>
      </c>
      <c r="LG193" s="56">
        <v>2</v>
      </c>
      <c r="LH193" s="56">
        <v>2</v>
      </c>
      <c r="LI193" s="56">
        <v>2</v>
      </c>
      <c r="LJ193" s="56">
        <v>2</v>
      </c>
      <c r="LK193" s="56">
        <v>2</v>
      </c>
      <c r="LL193" s="56">
        <v>2</v>
      </c>
      <c r="LM193" s="56">
        <v>2</v>
      </c>
      <c r="LN193" s="56">
        <v>2</v>
      </c>
      <c r="LO193" s="56">
        <v>2</v>
      </c>
      <c r="LP193" s="56">
        <v>2</v>
      </c>
      <c r="LQ193" s="56">
        <v>2</v>
      </c>
      <c r="LR193" s="56">
        <v>2</v>
      </c>
      <c r="LS193" s="179">
        <f>COUNTIF(KO193:LR193,"2")</f>
        <v>30</v>
      </c>
      <c r="LT193" s="180">
        <f>LS193/(LS193+LU193+LW193+LY193)</f>
        <v>1</v>
      </c>
      <c r="LU193" s="179">
        <f>COUNTIF(KO193:LR193,"1")</f>
        <v>0</v>
      </c>
      <c r="LV193" s="180">
        <f>LU193/(LS193+LU193+LW193+LY193)</f>
        <v>0</v>
      </c>
      <c r="LW193" s="179">
        <f>COUNTIF(KO193:LR193,"0")</f>
        <v>0</v>
      </c>
      <c r="LX193" s="180">
        <f>LW193/(LS193+LU193+LW193+LY193)</f>
        <v>0</v>
      </c>
      <c r="LY193" s="179">
        <f>COUNTIF(KB193:LR193,"KĐG")</f>
        <v>0</v>
      </c>
      <c r="LZ193" s="180">
        <f>LY193/(LS193+LU193+LW193+LY193)</f>
        <v>0</v>
      </c>
      <c r="MA193" s="181">
        <f>(((LS193*2)+(LU193*1)+(LW193*0)))/(LS193+LU193+LW193)</f>
        <v>2</v>
      </c>
      <c r="MB193" s="185" t="str">
        <f>IF(LZ193&gt;=50%,"KĐG",IF(MA193&gt;=1.6,"Đạt mục tiêu",IF(MA193&gt;=1,"Cần cố gắng","Chưa đạt")))</f>
        <v>Đạt mục tiêu</v>
      </c>
      <c r="MC193" s="56"/>
      <c r="MD193" s="56"/>
      <c r="ME193" s="56"/>
      <c r="MF193" s="56"/>
      <c r="MG193" s="56"/>
      <c r="MH193" s="56"/>
      <c r="MI193" s="56"/>
      <c r="MJ193" s="56"/>
      <c r="MK193" s="56"/>
      <c r="ML193" s="56"/>
      <c r="MM193" s="56"/>
      <c r="MN193" s="56"/>
      <c r="MO193" s="56"/>
      <c r="MP193" s="56"/>
      <c r="MQ193" s="56"/>
      <c r="MR193" s="56"/>
      <c r="MS193" s="56"/>
      <c r="MT193" s="56"/>
      <c r="MU193" s="56"/>
      <c r="MV193" s="56"/>
      <c r="MW193" s="56"/>
      <c r="MX193" s="56"/>
      <c r="MY193" s="56"/>
      <c r="MZ193" s="56"/>
      <c r="NA193" s="56"/>
      <c r="NB193" s="56"/>
      <c r="NC193" s="56"/>
      <c r="ND193" s="56"/>
      <c r="NE193" s="56"/>
      <c r="NF193" s="56"/>
      <c r="NG193" s="56"/>
      <c r="NH193" s="56"/>
      <c r="NI193" s="56"/>
      <c r="NJ193" s="56"/>
      <c r="NK193" s="56"/>
      <c r="NL193" s="56"/>
      <c r="NM193" s="56"/>
      <c r="NN193" s="56"/>
      <c r="NO193" s="70"/>
      <c r="NP193" s="70"/>
      <c r="NQ193" s="56"/>
      <c r="NR193" s="56"/>
      <c r="NS193" s="56"/>
      <c r="NT193" s="56"/>
      <c r="NU193" s="56"/>
      <c r="NV193" s="56"/>
      <c r="NW193" s="56"/>
      <c r="NX193" s="56"/>
      <c r="NY193" s="56"/>
      <c r="NZ193" s="56"/>
      <c r="OA193" s="56"/>
      <c r="OB193" s="56"/>
      <c r="OC193" s="56"/>
      <c r="OD193" s="56"/>
      <c r="OE193" s="56"/>
      <c r="OF193" s="56"/>
      <c r="OG193" s="56"/>
      <c r="OH193" s="56"/>
      <c r="OI193" s="56"/>
      <c r="OJ193" s="56"/>
      <c r="OK193" s="56"/>
      <c r="OL193" s="56"/>
      <c r="OM193" s="56"/>
      <c r="ON193" s="56"/>
      <c r="OO193" s="56"/>
      <c r="OP193" s="56"/>
      <c r="OQ193" s="179"/>
      <c r="OR193" s="180"/>
      <c r="OS193" s="179"/>
      <c r="OT193" s="180"/>
      <c r="OU193" s="179"/>
      <c r="OV193" s="180"/>
      <c r="OW193" s="179"/>
      <c r="OX193" s="180"/>
      <c r="OY193" s="181"/>
      <c r="OZ193" s="184"/>
      <c r="PA193" s="56"/>
    </row>
    <row r="194" spans="1:417" s="116" customFormat="1" ht="94.5" hidden="1" customHeight="1">
      <c r="A194" s="56"/>
      <c r="B194" s="56">
        <v>221</v>
      </c>
      <c r="C194" s="56">
        <v>83</v>
      </c>
      <c r="D194" s="126" t="s">
        <v>339</v>
      </c>
      <c r="E194" s="122" t="s">
        <v>4</v>
      </c>
      <c r="F194" s="126" t="s">
        <v>189</v>
      </c>
      <c r="G194" s="123" t="s">
        <v>7</v>
      </c>
      <c r="H194" s="122"/>
      <c r="I194" s="126" t="s">
        <v>189</v>
      </c>
      <c r="J194" s="126" t="s">
        <v>949</v>
      </c>
      <c r="K194" s="123"/>
      <c r="L194" s="183" t="s">
        <v>661</v>
      </c>
      <c r="M194" s="123" t="s">
        <v>501</v>
      </c>
      <c r="N194" s="51" t="s">
        <v>377</v>
      </c>
      <c r="O194" s="56" t="s">
        <v>350</v>
      </c>
      <c r="P194" s="56" t="s">
        <v>205</v>
      </c>
      <c r="Q194" s="56">
        <v>1</v>
      </c>
      <c r="R194" s="120"/>
      <c r="S194" s="120"/>
      <c r="T194" s="120"/>
      <c r="U194" s="120"/>
      <c r="V194" s="120"/>
      <c r="W194" s="120" t="s">
        <v>205</v>
      </c>
      <c r="X194" s="120"/>
      <c r="Y194" s="120"/>
      <c r="Z194" s="120"/>
      <c r="AA194" s="120"/>
      <c r="AB194" s="120"/>
      <c r="AC194" s="119">
        <f t="shared" si="239"/>
        <v>1</v>
      </c>
      <c r="AD194" s="229"/>
      <c r="AE194" s="229"/>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70"/>
      <c r="BU194" s="70"/>
      <c r="BV194" s="69"/>
      <c r="BW194" s="182"/>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179"/>
      <c r="DD194" s="180"/>
      <c r="DE194" s="179"/>
      <c r="DF194" s="180"/>
      <c r="DG194" s="179"/>
      <c r="DH194" s="180"/>
      <c r="DI194" s="179"/>
      <c r="DJ194" s="180" t="e">
        <f>DI194/(DC194+DE194+DG194+DI194)</f>
        <v>#DIV/0!</v>
      </c>
      <c r="DK194" s="181" t="e">
        <f>(((DC194*2)+(DE194*1)+(DG194*0)))/(DC194+DE194+DG194)</f>
        <v>#DIV/0!</v>
      </c>
      <c r="DL194" s="184" t="e">
        <f>IF(DJ194&gt;=50%,"KĐG",IF(DK194&gt;=1.6,"Đạt mục tiêu",IF(DK194&gt;=1,"Cần cố gắng","Chưa đạt")))</f>
        <v>#DIV/0!</v>
      </c>
      <c r="DM194" s="70"/>
      <c r="DN194" s="70"/>
      <c r="DO194" s="70"/>
      <c r="DP194" s="70"/>
      <c r="DQ194" s="178">
        <v>2</v>
      </c>
      <c r="DR194" s="178">
        <v>2</v>
      </c>
      <c r="DS194" s="178">
        <v>2</v>
      </c>
      <c r="DT194" s="178">
        <v>2</v>
      </c>
      <c r="DU194" s="178">
        <v>2</v>
      </c>
      <c r="DV194" s="178">
        <v>2</v>
      </c>
      <c r="DW194" s="178">
        <v>2</v>
      </c>
      <c r="DX194" s="178">
        <v>2</v>
      </c>
      <c r="DY194" s="178">
        <v>2</v>
      </c>
      <c r="DZ194" s="178">
        <v>2</v>
      </c>
      <c r="EA194" s="178">
        <v>2</v>
      </c>
      <c r="EB194" s="178">
        <v>2</v>
      </c>
      <c r="EC194" s="178">
        <v>2</v>
      </c>
      <c r="ED194" s="178">
        <v>2</v>
      </c>
      <c r="EE194" s="178">
        <v>2</v>
      </c>
      <c r="EF194" s="178">
        <v>2</v>
      </c>
      <c r="EG194" s="178">
        <v>2</v>
      </c>
      <c r="EH194" s="178">
        <v>2</v>
      </c>
      <c r="EI194" s="178">
        <v>2</v>
      </c>
      <c r="EJ194" s="178">
        <v>2</v>
      </c>
      <c r="EK194" s="178">
        <v>2</v>
      </c>
      <c r="EL194" s="178">
        <v>2</v>
      </c>
      <c r="EM194" s="178">
        <v>2</v>
      </c>
      <c r="EN194" s="178">
        <v>2</v>
      </c>
      <c r="EO194" s="178">
        <v>2</v>
      </c>
      <c r="EP194" s="178">
        <v>2</v>
      </c>
      <c r="EQ194" s="178">
        <v>2</v>
      </c>
      <c r="ER194" s="178">
        <v>2</v>
      </c>
      <c r="ES194" s="178">
        <v>2</v>
      </c>
      <c r="ET194" s="178">
        <v>2</v>
      </c>
      <c r="EU194" s="178">
        <v>2</v>
      </c>
      <c r="EV194" s="179">
        <f>COUNTIF(DM194:EU194,"2")</f>
        <v>31</v>
      </c>
      <c r="EW194" s="180">
        <f>EV194/(EV194+EX194+EZ194+FB194)</f>
        <v>1</v>
      </c>
      <c r="EX194" s="179">
        <f>COUNTIF(DM194:EU194,"1")</f>
        <v>0</v>
      </c>
      <c r="EY194" s="180">
        <f>EX194/(EV194+EX194+EZ194+FB194)</f>
        <v>0</v>
      </c>
      <c r="EZ194" s="179">
        <f>COUNTIF(DM194:EU194,"0")</f>
        <v>0</v>
      </c>
      <c r="FA194" s="180">
        <f>EZ194/(EV194+EX194+EZ194+FB194)</f>
        <v>0</v>
      </c>
      <c r="FB194" s="179">
        <f>COUNTIF(DM194:EU194,"KĐG")</f>
        <v>0</v>
      </c>
      <c r="FC194" s="180">
        <f>FB194/(EV194+EX194+EZ194+FB194)</f>
        <v>0</v>
      </c>
      <c r="FD194" s="181">
        <f>(((EV194*2)+(EX194*1)+(EZ194*0)))/(EV194+EX194+EZ194)</f>
        <v>2</v>
      </c>
      <c r="FE194" s="184" t="str">
        <f>IF(FC194&gt;=50%,"KĐG",IF(FD194&gt;=1.6,"Đạt mục tiêu",IF(FD194&gt;=1,"Cần cố gắng","Chưa đạt")))</f>
        <v>Đạt mục tiêu</v>
      </c>
      <c r="FF194" s="70"/>
      <c r="FG194" s="70"/>
      <c r="FH194" s="70"/>
      <c r="FI194" s="70"/>
      <c r="FJ194" s="70"/>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70"/>
      <c r="HA194" s="70"/>
      <c r="HB194" s="70"/>
      <c r="HC194" s="70"/>
      <c r="HD194" s="70"/>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c r="IO194" s="56"/>
      <c r="IP194" s="56"/>
      <c r="IQ194" s="56"/>
      <c r="IR194" s="56"/>
      <c r="IS194" s="56"/>
      <c r="IT194" s="70"/>
      <c r="IU194" s="70"/>
      <c r="IV194" s="70"/>
      <c r="IW194" s="70"/>
      <c r="IX194" s="56"/>
      <c r="IY194" s="56"/>
      <c r="IZ194" s="56"/>
      <c r="JA194" s="56"/>
      <c r="JB194" s="56"/>
      <c r="JC194" s="56"/>
      <c r="JD194" s="56"/>
      <c r="JE194" s="56"/>
      <c r="JF194" s="56"/>
      <c r="JG194" s="56"/>
      <c r="JH194" s="56"/>
      <c r="JI194" s="56"/>
      <c r="JJ194" s="56"/>
      <c r="JK194" s="56"/>
      <c r="JL194" s="56"/>
      <c r="JM194" s="56"/>
      <c r="JN194" s="56"/>
      <c r="JO194" s="56"/>
      <c r="JP194" s="56"/>
      <c r="JQ194" s="56"/>
      <c r="JR194" s="56"/>
      <c r="JS194" s="56"/>
      <c r="JT194" s="56"/>
      <c r="JU194" s="56"/>
      <c r="JV194" s="56"/>
      <c r="JW194" s="56"/>
      <c r="JX194" s="56"/>
      <c r="JY194" s="56"/>
      <c r="JZ194" s="56"/>
      <c r="KA194" s="56"/>
      <c r="KB194" s="56"/>
      <c r="KC194" s="56"/>
      <c r="KD194" s="56"/>
      <c r="KE194" s="56"/>
      <c r="KF194" s="56"/>
      <c r="KG194" s="56"/>
      <c r="KH194" s="56"/>
      <c r="KI194" s="56"/>
      <c r="KJ194" s="56"/>
      <c r="KK194" s="56"/>
      <c r="KL194" s="56"/>
      <c r="KM194" s="56"/>
      <c r="KN194" s="56"/>
      <c r="KO194" s="56"/>
      <c r="KP194" s="56"/>
      <c r="KQ194" s="56"/>
      <c r="KR194" s="56"/>
      <c r="KS194" s="56"/>
      <c r="KT194" s="56"/>
      <c r="KU194" s="56"/>
      <c r="KV194" s="56"/>
      <c r="KW194" s="56"/>
      <c r="KX194" s="56"/>
      <c r="KY194" s="56"/>
      <c r="KZ194" s="56"/>
      <c r="LA194" s="56"/>
      <c r="LB194" s="56"/>
      <c r="LC194" s="56"/>
      <c r="LD194" s="56"/>
      <c r="LE194" s="56"/>
      <c r="LF194" s="56"/>
      <c r="LG194" s="56"/>
      <c r="LH194" s="56"/>
      <c r="LI194" s="56"/>
      <c r="LJ194" s="56"/>
      <c r="LK194" s="56"/>
      <c r="LL194" s="56"/>
      <c r="LM194" s="56"/>
      <c r="LN194" s="56"/>
      <c r="LO194" s="56"/>
      <c r="LP194" s="56"/>
      <c r="LQ194" s="56"/>
      <c r="LR194" s="56"/>
      <c r="LS194" s="56"/>
      <c r="LT194" s="56"/>
      <c r="LU194" s="56"/>
      <c r="LV194" s="56"/>
      <c r="LW194" s="56"/>
      <c r="LX194" s="56"/>
      <c r="LY194" s="56"/>
      <c r="LZ194" s="56"/>
      <c r="MA194" s="56"/>
      <c r="MB194" s="56"/>
      <c r="MC194" s="56"/>
      <c r="MD194" s="56"/>
      <c r="ME194" s="56"/>
      <c r="MF194" s="56"/>
      <c r="MG194" s="56"/>
      <c r="MH194" s="56"/>
      <c r="MI194" s="56"/>
      <c r="MJ194" s="56"/>
      <c r="MK194" s="56"/>
      <c r="ML194" s="56"/>
      <c r="MM194" s="56"/>
      <c r="MN194" s="56"/>
      <c r="MO194" s="56"/>
      <c r="MP194" s="56"/>
      <c r="MQ194" s="56"/>
      <c r="MR194" s="56"/>
      <c r="MS194" s="56"/>
      <c r="MT194" s="56"/>
      <c r="MU194" s="56"/>
      <c r="MV194" s="56"/>
      <c r="MW194" s="56"/>
      <c r="MX194" s="56"/>
      <c r="MY194" s="56"/>
      <c r="MZ194" s="56"/>
      <c r="NA194" s="56"/>
      <c r="NB194" s="56"/>
      <c r="NC194" s="56"/>
      <c r="ND194" s="56"/>
      <c r="NE194" s="56"/>
      <c r="NF194" s="56"/>
      <c r="NG194" s="56"/>
      <c r="NH194" s="56"/>
      <c r="NI194" s="56"/>
      <c r="NJ194" s="56"/>
      <c r="NK194" s="56"/>
      <c r="NL194" s="56"/>
      <c r="NM194" s="56"/>
      <c r="NN194" s="56"/>
      <c r="NO194" s="56"/>
      <c r="NP194" s="56"/>
      <c r="NQ194" s="56"/>
      <c r="NR194" s="56"/>
      <c r="NS194" s="56"/>
      <c r="NT194" s="56"/>
      <c r="NU194" s="56"/>
      <c r="NV194" s="56"/>
      <c r="NW194" s="56"/>
      <c r="NX194" s="56"/>
      <c r="NY194" s="56"/>
      <c r="NZ194" s="56"/>
      <c r="OA194" s="56"/>
      <c r="OB194" s="56"/>
      <c r="OC194" s="56"/>
      <c r="OD194" s="56"/>
      <c r="OE194" s="56"/>
      <c r="OF194" s="56"/>
      <c r="OG194" s="56"/>
      <c r="OH194" s="56"/>
      <c r="OI194" s="56"/>
      <c r="OJ194" s="56"/>
      <c r="OK194" s="56"/>
      <c r="OL194" s="56"/>
      <c r="OM194" s="56"/>
      <c r="ON194" s="56"/>
      <c r="OO194" s="56"/>
      <c r="OP194" s="56"/>
      <c r="OQ194" s="56"/>
      <c r="OR194" s="56"/>
      <c r="OS194" s="56"/>
      <c r="OT194" s="56"/>
      <c r="OU194" s="56"/>
      <c r="OV194" s="56"/>
      <c r="OW194" s="56"/>
      <c r="OX194" s="56"/>
      <c r="OY194" s="56"/>
      <c r="OZ194" s="56"/>
      <c r="PA194" s="56"/>
    </row>
    <row r="195" spans="1:417" s="116" customFormat="1" ht="48.75" customHeight="1">
      <c r="A195" s="56"/>
      <c r="B195" s="2">
        <v>224</v>
      </c>
      <c r="C195" s="2">
        <v>84</v>
      </c>
      <c r="D195" s="208" t="s">
        <v>190</v>
      </c>
      <c r="E195" s="236" t="s">
        <v>4</v>
      </c>
      <c r="F195" s="208" t="s">
        <v>191</v>
      </c>
      <c r="G195" s="76" t="s">
        <v>4</v>
      </c>
      <c r="H195" s="296"/>
      <c r="I195" s="208" t="s">
        <v>559</v>
      </c>
      <c r="J195" s="208" t="s">
        <v>948</v>
      </c>
      <c r="K195" s="76"/>
      <c r="L195" s="234" t="s">
        <v>661</v>
      </c>
      <c r="M195" s="76" t="s">
        <v>501</v>
      </c>
      <c r="N195" s="51" t="s">
        <v>377</v>
      </c>
      <c r="O195" s="56" t="s">
        <v>350</v>
      </c>
      <c r="P195" s="56" t="s">
        <v>205</v>
      </c>
      <c r="Q195" s="56"/>
      <c r="R195" s="235" t="s">
        <v>205</v>
      </c>
      <c r="S195" s="120"/>
      <c r="T195" s="120"/>
      <c r="U195" s="120"/>
      <c r="V195" s="120"/>
      <c r="W195" s="120"/>
      <c r="X195" s="120"/>
      <c r="Y195" s="120"/>
      <c r="Z195" s="120"/>
      <c r="AA195" s="120"/>
      <c r="AB195" s="120"/>
      <c r="AC195" s="119">
        <f t="shared" si="239"/>
        <v>1</v>
      </c>
      <c r="AD195" s="299"/>
      <c r="AE195" s="299" t="s">
        <v>662</v>
      </c>
      <c r="AF195" s="178">
        <v>2</v>
      </c>
      <c r="AG195" s="178">
        <v>1</v>
      </c>
      <c r="AH195" s="178">
        <v>1</v>
      </c>
      <c r="AI195" s="178">
        <v>2</v>
      </c>
      <c r="AJ195" s="178">
        <v>2</v>
      </c>
      <c r="AK195" s="178">
        <v>2</v>
      </c>
      <c r="AL195" s="178">
        <v>2</v>
      </c>
      <c r="AM195" s="178">
        <v>2</v>
      </c>
      <c r="AN195" s="178">
        <v>2</v>
      </c>
      <c r="AO195" s="178">
        <v>2</v>
      </c>
      <c r="AP195" s="178">
        <v>2</v>
      </c>
      <c r="AQ195" s="178">
        <v>2</v>
      </c>
      <c r="AR195" s="178">
        <v>1</v>
      </c>
      <c r="AS195" s="178">
        <v>2</v>
      </c>
      <c r="AT195" s="178">
        <v>2</v>
      </c>
      <c r="AU195" s="178">
        <v>2</v>
      </c>
      <c r="AV195" s="178">
        <v>2</v>
      </c>
      <c r="AW195" s="178">
        <v>2</v>
      </c>
      <c r="AX195" s="178">
        <v>2</v>
      </c>
      <c r="AY195" s="178">
        <v>2</v>
      </c>
      <c r="AZ195" s="178">
        <v>2</v>
      </c>
      <c r="BA195" s="178">
        <v>2</v>
      </c>
      <c r="BB195" s="178">
        <v>2</v>
      </c>
      <c r="BC195" s="178">
        <v>2</v>
      </c>
      <c r="BD195" s="178">
        <v>2</v>
      </c>
      <c r="BE195" s="178">
        <v>2</v>
      </c>
      <c r="BF195" s="178">
        <v>2</v>
      </c>
      <c r="BG195" s="178">
        <v>1</v>
      </c>
      <c r="BH195" s="178">
        <v>1</v>
      </c>
      <c r="BI195" s="178">
        <v>2</v>
      </c>
      <c r="BJ195" s="179">
        <f>COUNTIF(AF195:BI195,"2")</f>
        <v>25</v>
      </c>
      <c r="BK195" s="180">
        <f>BJ195/(BJ195+BL195+BN195+BP195)</f>
        <v>0.83333333333333337</v>
      </c>
      <c r="BL195" s="179">
        <f>COUNTIF(AF195:BI195,"1")</f>
        <v>5</v>
      </c>
      <c r="BM195" s="180">
        <f>BL195/(BJ195+BL195+BN195+BP195)</f>
        <v>0.16666666666666666</v>
      </c>
      <c r="BN195" s="179">
        <f>COUNTIF(AF195:BI195,"0")</f>
        <v>0</v>
      </c>
      <c r="BO195" s="180">
        <f>BN195/(BJ195+BL195+BN195+BP195)</f>
        <v>0</v>
      </c>
      <c r="BP195" s="179">
        <f>COUNTIF(Q195:BI195,"KĐG")</f>
        <v>0</v>
      </c>
      <c r="BQ195" s="180">
        <f>BP195/(BJ195+BL195+BN195+BP195)</f>
        <v>0</v>
      </c>
      <c r="BR195" s="181">
        <f>(((BJ195*2)+(BL195*1)+(BN195*0)))/(BJ195+BL195+BN195)</f>
        <v>1.8333333333333333</v>
      </c>
      <c r="BS195" s="182" t="str">
        <f>IF(BQ195&gt;=50%,"KĐG",IF(BR195&gt;=1.6,"Đạt mục tiêu",IF(BR195&gt;=1,"Cần cố gắng","Chưa đạt")))</f>
        <v>Đạt mục tiêu</v>
      </c>
      <c r="BT195" s="70"/>
      <c r="BU195" s="70"/>
      <c r="BV195" s="70">
        <v>2</v>
      </c>
      <c r="BW195" s="70">
        <v>1</v>
      </c>
      <c r="BX195" s="56">
        <v>1</v>
      </c>
      <c r="BY195" s="56">
        <v>2</v>
      </c>
      <c r="BZ195" s="56">
        <v>2</v>
      </c>
      <c r="CA195" s="56">
        <v>2</v>
      </c>
      <c r="CB195" s="56">
        <v>2</v>
      </c>
      <c r="CC195" s="56">
        <v>2</v>
      </c>
      <c r="CD195" s="56">
        <v>2</v>
      </c>
      <c r="CE195" s="56">
        <v>2</v>
      </c>
      <c r="CF195" s="56">
        <v>2</v>
      </c>
      <c r="CG195" s="56">
        <v>2</v>
      </c>
      <c r="CH195" s="56">
        <v>1</v>
      </c>
      <c r="CI195" s="56">
        <v>2</v>
      </c>
      <c r="CJ195" s="56">
        <v>2</v>
      </c>
      <c r="CK195" s="56">
        <v>2</v>
      </c>
      <c r="CL195" s="56">
        <v>2</v>
      </c>
      <c r="CM195" s="56">
        <v>2</v>
      </c>
      <c r="CN195" s="56">
        <v>2</v>
      </c>
      <c r="CO195" s="56">
        <v>2</v>
      </c>
      <c r="CP195" s="56">
        <v>2</v>
      </c>
      <c r="CQ195" s="56">
        <v>2</v>
      </c>
      <c r="CR195" s="56">
        <v>2</v>
      </c>
      <c r="CS195" s="56">
        <v>2</v>
      </c>
      <c r="CT195" s="56">
        <v>2</v>
      </c>
      <c r="CU195" s="56">
        <v>2</v>
      </c>
      <c r="CV195" s="56">
        <v>2</v>
      </c>
      <c r="CW195" s="56">
        <v>1</v>
      </c>
      <c r="CX195" s="56">
        <v>1</v>
      </c>
      <c r="CY195" s="56">
        <v>2</v>
      </c>
      <c r="CZ195" s="56">
        <f>COUNTIF(BV195:CY195,"2")</f>
        <v>25</v>
      </c>
      <c r="DA195" s="56">
        <f>CZ195/(CZ195+DB195+DD195+DF195)</f>
        <v>0.83333333333333337</v>
      </c>
      <c r="DB195" s="56">
        <f>COUNTIF(BV195:CY195,"1")</f>
        <v>5</v>
      </c>
      <c r="DC195" s="56">
        <f>DB195/(CZ195+DB195+DD195+DF195)</f>
        <v>0.16666666666666666</v>
      </c>
      <c r="DD195" s="56">
        <f>COUNTIF(BV195:CY195,"0")</f>
        <v>0</v>
      </c>
      <c r="DE195" s="56">
        <f>DD195/(CZ195+DB195+DD195+DF195)</f>
        <v>0</v>
      </c>
      <c r="DF195" s="56">
        <f>COUNTIF(BH195:CY195,"KĐG")</f>
        <v>0</v>
      </c>
      <c r="DG195" s="56">
        <f>DF195/(CZ195+DB195+DD195+DF195)</f>
        <v>0</v>
      </c>
      <c r="DH195" s="56">
        <f>(((CZ195*2)+(DB195*1)+(DD195*0)))/(CZ195+DB195+DD195)</f>
        <v>1.8333333333333333</v>
      </c>
      <c r="DI195" s="56" t="str">
        <f>IF(DG195&gt;=50%,"KĐG",IF(DH195&gt;=1.6,"Đạt mục tiêu",IF(DH195&gt;=1,"Cần cố gắng","Chưa đạt")))</f>
        <v>Đạt mục tiêu</v>
      </c>
      <c r="DJ195" s="56"/>
      <c r="DK195" s="56"/>
      <c r="DL195" s="56"/>
      <c r="DM195" s="70"/>
      <c r="DN195" s="70"/>
      <c r="DO195" s="70"/>
      <c r="DP195" s="70"/>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70"/>
      <c r="FG195" s="70"/>
      <c r="FH195" s="70"/>
      <c r="FI195" s="70"/>
      <c r="FJ195" s="70"/>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70"/>
      <c r="HA195" s="70"/>
      <c r="HB195" s="70"/>
      <c r="HC195" s="70"/>
      <c r="HD195" s="70"/>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c r="IN195" s="56"/>
      <c r="IO195" s="56"/>
      <c r="IP195" s="56"/>
      <c r="IQ195" s="56"/>
      <c r="IR195" s="56"/>
      <c r="IS195" s="56"/>
      <c r="IT195" s="70"/>
      <c r="IU195" s="70"/>
      <c r="IV195" s="70"/>
      <c r="IW195" s="70"/>
      <c r="IX195" s="56"/>
      <c r="IY195" s="56"/>
      <c r="IZ195" s="56"/>
      <c r="JA195" s="56"/>
      <c r="JB195" s="56"/>
      <c r="JC195" s="56"/>
      <c r="JD195" s="56"/>
      <c r="JE195" s="56"/>
      <c r="JF195" s="56"/>
      <c r="JG195" s="56"/>
      <c r="JH195" s="56"/>
      <c r="JI195" s="56"/>
      <c r="JJ195" s="56"/>
      <c r="JK195" s="56"/>
      <c r="JL195" s="56"/>
      <c r="JM195" s="56"/>
      <c r="JN195" s="56"/>
      <c r="JO195" s="56"/>
      <c r="JP195" s="56"/>
      <c r="JQ195" s="56"/>
      <c r="JR195" s="56"/>
      <c r="JS195" s="56"/>
      <c r="JT195" s="56"/>
      <c r="JU195" s="56"/>
      <c r="JV195" s="56"/>
      <c r="JW195" s="56"/>
      <c r="JX195" s="56"/>
      <c r="JY195" s="56"/>
      <c r="JZ195" s="56"/>
      <c r="KA195" s="56"/>
      <c r="KB195" s="56"/>
      <c r="KC195" s="56"/>
      <c r="KD195" s="56"/>
      <c r="KE195" s="56"/>
      <c r="KF195" s="56"/>
      <c r="KG195" s="56"/>
      <c r="KH195" s="56"/>
      <c r="KI195" s="56"/>
      <c r="KJ195" s="56"/>
      <c r="KK195" s="56"/>
      <c r="KL195" s="56"/>
      <c r="KM195" s="56"/>
      <c r="KN195" s="56"/>
      <c r="KO195" s="56"/>
      <c r="KP195" s="56"/>
      <c r="KQ195" s="56"/>
      <c r="KR195" s="56"/>
      <c r="KS195" s="56"/>
      <c r="KT195" s="56"/>
      <c r="KU195" s="56"/>
      <c r="KV195" s="56"/>
      <c r="KW195" s="56"/>
      <c r="KX195" s="56"/>
      <c r="KY195" s="56"/>
      <c r="KZ195" s="56"/>
      <c r="LA195" s="56"/>
      <c r="LB195" s="56"/>
      <c r="LC195" s="56"/>
      <c r="LD195" s="56"/>
      <c r="LE195" s="56"/>
      <c r="LF195" s="56"/>
      <c r="LG195" s="56"/>
      <c r="LH195" s="56"/>
      <c r="LI195" s="56"/>
      <c r="LJ195" s="56"/>
      <c r="LK195" s="56"/>
      <c r="LL195" s="56"/>
      <c r="LM195" s="56"/>
      <c r="LN195" s="56"/>
      <c r="LO195" s="56"/>
      <c r="LP195" s="56"/>
      <c r="LQ195" s="56"/>
      <c r="LR195" s="56"/>
      <c r="LS195" s="56"/>
      <c r="LT195" s="56"/>
      <c r="LU195" s="56"/>
      <c r="LV195" s="56"/>
      <c r="LW195" s="56"/>
      <c r="LX195" s="56"/>
      <c r="LY195" s="56"/>
      <c r="LZ195" s="56"/>
      <c r="MA195" s="56"/>
      <c r="MB195" s="56"/>
      <c r="MC195" s="56"/>
      <c r="MD195" s="56"/>
      <c r="ME195" s="56"/>
      <c r="MF195" s="56"/>
      <c r="MG195" s="56"/>
      <c r="MH195" s="56"/>
      <c r="MI195" s="56"/>
      <c r="MJ195" s="56"/>
      <c r="MK195" s="56"/>
      <c r="ML195" s="56"/>
      <c r="MM195" s="56"/>
      <c r="MN195" s="56"/>
      <c r="MO195" s="56"/>
      <c r="MP195" s="56"/>
      <c r="MQ195" s="56"/>
      <c r="MR195" s="56"/>
      <c r="MS195" s="56"/>
      <c r="MT195" s="56"/>
      <c r="MU195" s="56"/>
      <c r="MV195" s="56"/>
      <c r="MW195" s="56"/>
      <c r="MX195" s="56"/>
      <c r="MY195" s="56"/>
      <c r="MZ195" s="56"/>
      <c r="NA195" s="56"/>
      <c r="NB195" s="56"/>
      <c r="NC195" s="56"/>
      <c r="ND195" s="56"/>
      <c r="NE195" s="56"/>
      <c r="NF195" s="56"/>
      <c r="NG195" s="56"/>
      <c r="NH195" s="56"/>
      <c r="NI195" s="56"/>
      <c r="NJ195" s="56"/>
      <c r="NK195" s="56"/>
      <c r="NL195" s="56"/>
      <c r="NM195" s="56"/>
      <c r="NN195" s="56"/>
      <c r="NO195" s="56"/>
      <c r="NP195" s="56"/>
      <c r="NQ195" s="56"/>
      <c r="NR195" s="56"/>
      <c r="NS195" s="56"/>
      <c r="NT195" s="56"/>
      <c r="NU195" s="56"/>
      <c r="NV195" s="56"/>
      <c r="NW195" s="56"/>
      <c r="NX195" s="56"/>
      <c r="NY195" s="56"/>
      <c r="NZ195" s="56"/>
      <c r="OA195" s="56"/>
      <c r="OB195" s="56"/>
      <c r="OC195" s="56"/>
      <c r="OD195" s="56"/>
      <c r="OE195" s="56"/>
      <c r="OF195" s="56"/>
      <c r="OG195" s="56"/>
      <c r="OH195" s="56"/>
      <c r="OI195" s="56"/>
      <c r="OJ195" s="56"/>
      <c r="OK195" s="56"/>
      <c r="OL195" s="56"/>
      <c r="OM195" s="56"/>
      <c r="ON195" s="56"/>
      <c r="OO195" s="56"/>
      <c r="OP195" s="56"/>
      <c r="OQ195" s="56"/>
      <c r="OR195" s="56"/>
      <c r="OS195" s="56"/>
      <c r="OT195" s="56"/>
      <c r="OU195" s="56"/>
      <c r="OV195" s="56"/>
      <c r="OW195" s="56"/>
      <c r="OX195" s="56"/>
      <c r="OY195" s="56"/>
      <c r="OZ195" s="56"/>
      <c r="PA195" s="2"/>
    </row>
    <row r="196" spans="1:417" s="116" customFormat="1" ht="110.25" hidden="1" customHeight="1">
      <c r="A196" s="56"/>
      <c r="B196" s="56">
        <v>225</v>
      </c>
      <c r="C196" s="56">
        <v>85</v>
      </c>
      <c r="D196" s="126" t="s">
        <v>192</v>
      </c>
      <c r="E196" s="122" t="s">
        <v>4</v>
      </c>
      <c r="F196" s="126" t="s">
        <v>193</v>
      </c>
      <c r="G196" s="123" t="s">
        <v>4</v>
      </c>
      <c r="H196" s="122"/>
      <c r="I196" s="126" t="s">
        <v>193</v>
      </c>
      <c r="J196" s="126" t="s">
        <v>1132</v>
      </c>
      <c r="K196" s="123"/>
      <c r="L196" s="183" t="s">
        <v>661</v>
      </c>
      <c r="M196" s="123" t="s">
        <v>501</v>
      </c>
      <c r="N196" s="51" t="s">
        <v>377</v>
      </c>
      <c r="O196" s="56" t="s">
        <v>350</v>
      </c>
      <c r="P196" s="56" t="s">
        <v>205</v>
      </c>
      <c r="Q196" s="56">
        <v>1</v>
      </c>
      <c r="R196" s="120"/>
      <c r="S196" s="120" t="s">
        <v>205</v>
      </c>
      <c r="T196" s="120"/>
      <c r="U196" s="120"/>
      <c r="V196" s="120"/>
      <c r="W196" s="120"/>
      <c r="X196" s="120"/>
      <c r="Y196" s="120"/>
      <c r="Z196" s="120"/>
      <c r="AA196" s="120"/>
      <c r="AB196" s="120"/>
      <c r="AC196" s="119">
        <f t="shared" si="239"/>
        <v>1</v>
      </c>
      <c r="AD196" s="229"/>
      <c r="AE196" s="229"/>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70"/>
      <c r="BU196" s="70"/>
      <c r="BV196" s="70"/>
      <c r="BW196" s="70"/>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70"/>
      <c r="DN196" s="70"/>
      <c r="DO196" s="70"/>
      <c r="DP196" s="70"/>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70"/>
      <c r="FG196" s="70"/>
      <c r="FH196" s="70"/>
      <c r="FI196" s="70"/>
      <c r="FJ196" s="70"/>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70"/>
      <c r="HA196" s="70"/>
      <c r="HB196" s="70"/>
      <c r="HC196" s="70"/>
      <c r="HD196" s="70"/>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c r="IO196" s="56"/>
      <c r="IP196" s="56"/>
      <c r="IQ196" s="56"/>
      <c r="IR196" s="56"/>
      <c r="IS196" s="56"/>
      <c r="IT196" s="72" t="s">
        <v>557</v>
      </c>
      <c r="IU196" s="56"/>
      <c r="IV196" s="56"/>
      <c r="IW196" s="72" t="s">
        <v>557</v>
      </c>
      <c r="IX196" s="56">
        <v>2</v>
      </c>
      <c r="IY196" s="56">
        <v>2</v>
      </c>
      <c r="IZ196" s="56">
        <v>2</v>
      </c>
      <c r="JA196" s="56">
        <v>2</v>
      </c>
      <c r="JB196" s="56">
        <v>2</v>
      </c>
      <c r="JC196" s="56">
        <v>2</v>
      </c>
      <c r="JD196" s="56">
        <v>2</v>
      </c>
      <c r="JE196" s="56">
        <v>2</v>
      </c>
      <c r="JF196" s="56">
        <v>2</v>
      </c>
      <c r="JG196" s="56">
        <v>2</v>
      </c>
      <c r="JH196" s="56">
        <v>1</v>
      </c>
      <c r="JI196" s="56">
        <v>2</v>
      </c>
      <c r="JJ196" s="56">
        <v>2</v>
      </c>
      <c r="JK196" s="56">
        <v>2</v>
      </c>
      <c r="JL196" s="56">
        <v>2</v>
      </c>
      <c r="JM196" s="56">
        <v>2</v>
      </c>
      <c r="JN196" s="56">
        <v>2</v>
      </c>
      <c r="JO196" s="56">
        <v>2</v>
      </c>
      <c r="JP196" s="56">
        <v>2</v>
      </c>
      <c r="JQ196" s="56">
        <v>2</v>
      </c>
      <c r="JR196" s="56">
        <v>2</v>
      </c>
      <c r="JS196" s="56">
        <v>2</v>
      </c>
      <c r="JT196" s="56">
        <v>2</v>
      </c>
      <c r="JU196" s="56">
        <v>2</v>
      </c>
      <c r="JV196" s="56">
        <v>2</v>
      </c>
      <c r="JW196" s="56">
        <v>2</v>
      </c>
      <c r="JX196" s="56">
        <v>2</v>
      </c>
      <c r="JY196" s="56">
        <v>2</v>
      </c>
      <c r="JZ196" s="56">
        <v>2</v>
      </c>
      <c r="KA196" s="56">
        <v>2</v>
      </c>
      <c r="KB196" s="179">
        <f t="shared" ref="KB196" si="250">COUNTIF(IX196:KA196,"2")</f>
        <v>29</v>
      </c>
      <c r="KC196" s="180">
        <f t="shared" ref="KC196" si="251">KB196/(KB196+KD196+KF196+KH196)</f>
        <v>0.96666666666666667</v>
      </c>
      <c r="KD196" s="179">
        <f t="shared" ref="KD196" si="252">COUNTIF(IX196:KA196,"1")</f>
        <v>1</v>
      </c>
      <c r="KE196" s="180">
        <f t="shared" ref="KE196" si="253">KD196/(KB196+KD196+KF196+KH196)</f>
        <v>3.3333333333333333E-2</v>
      </c>
      <c r="KF196" s="179">
        <f t="shared" ref="KF196" si="254">COUNTIF(IX196:KA196,"0")</f>
        <v>0</v>
      </c>
      <c r="KG196" s="180">
        <f t="shared" ref="KG196" si="255">KF196/(KB196+KD196+KF196+KH196)</f>
        <v>0</v>
      </c>
      <c r="KH196" s="179">
        <f>COUNTIF(IJ196:KA196,"KĐG")</f>
        <v>0</v>
      </c>
      <c r="KI196" s="180">
        <f t="shared" ref="KI196" si="256">KH196/(KB196+KD196+KF196+KH196)</f>
        <v>0</v>
      </c>
      <c r="KJ196" s="181">
        <f t="shared" ref="KJ196" si="257">(((KB196*2)+(KD196*1)+(KF196*0)))/(KB196+KD196+KF196)</f>
        <v>1.9666666666666666</v>
      </c>
      <c r="KK196" s="182" t="str">
        <f t="shared" ref="KK196" si="258">IF(KI196&gt;=50%,"KĐG",IF(KJ196&gt;=1.6,"Đạt mục tiêu",IF(KJ196&gt;=1,"Cần cố gắng","Chưa đạt")))</f>
        <v>Đạt mục tiêu</v>
      </c>
      <c r="KL196" s="56"/>
      <c r="KM196" s="56"/>
      <c r="KN196" s="56"/>
      <c r="KO196" s="56"/>
      <c r="KP196" s="56"/>
      <c r="KQ196" s="56"/>
      <c r="KR196" s="56"/>
      <c r="KS196" s="56"/>
      <c r="KT196" s="56"/>
      <c r="KU196" s="56"/>
      <c r="KV196" s="56"/>
      <c r="KW196" s="56"/>
      <c r="KX196" s="56"/>
      <c r="KY196" s="56"/>
      <c r="KZ196" s="56"/>
      <c r="LA196" s="56"/>
      <c r="LB196" s="56"/>
      <c r="LC196" s="56"/>
      <c r="LD196" s="56"/>
      <c r="LE196" s="56"/>
      <c r="LF196" s="56"/>
      <c r="LG196" s="56"/>
      <c r="LH196" s="56"/>
      <c r="LI196" s="56"/>
      <c r="LJ196" s="56"/>
      <c r="LK196" s="56"/>
      <c r="LL196" s="56"/>
      <c r="LM196" s="56"/>
      <c r="LN196" s="56"/>
      <c r="LO196" s="56"/>
      <c r="LP196" s="56"/>
      <c r="LQ196" s="56"/>
      <c r="LR196" s="56"/>
      <c r="LS196" s="56"/>
      <c r="LT196" s="56"/>
      <c r="LU196" s="56"/>
      <c r="LV196" s="56"/>
      <c r="LW196" s="56"/>
      <c r="LX196" s="56"/>
      <c r="LY196" s="56"/>
      <c r="LZ196" s="56"/>
      <c r="MA196" s="56"/>
      <c r="MB196" s="56"/>
      <c r="MC196" s="71" t="s">
        <v>557</v>
      </c>
      <c r="MD196" s="71" t="s">
        <v>557</v>
      </c>
      <c r="ME196" s="56">
        <v>2</v>
      </c>
      <c r="MF196" s="56">
        <v>2</v>
      </c>
      <c r="MG196" s="56">
        <v>2</v>
      </c>
      <c r="MH196" s="56">
        <v>2</v>
      </c>
      <c r="MI196" s="56">
        <v>2</v>
      </c>
      <c r="MJ196" s="56">
        <v>2</v>
      </c>
      <c r="MK196" s="56">
        <v>2</v>
      </c>
      <c r="ML196" s="56">
        <v>2</v>
      </c>
      <c r="MM196" s="56">
        <v>2</v>
      </c>
      <c r="MN196" s="56">
        <v>2</v>
      </c>
      <c r="MO196" s="56">
        <v>2</v>
      </c>
      <c r="MP196" s="56">
        <v>2</v>
      </c>
      <c r="MQ196" s="56">
        <v>2</v>
      </c>
      <c r="MR196" s="56">
        <v>2</v>
      </c>
      <c r="MS196" s="56">
        <v>2</v>
      </c>
      <c r="MT196" s="56">
        <v>2</v>
      </c>
      <c r="MU196" s="56">
        <v>2</v>
      </c>
      <c r="MV196" s="56">
        <v>2</v>
      </c>
      <c r="MW196" s="56">
        <v>2</v>
      </c>
      <c r="MX196" s="56">
        <v>2</v>
      </c>
      <c r="MY196" s="56">
        <v>2</v>
      </c>
      <c r="MZ196" s="56">
        <v>2</v>
      </c>
      <c r="NA196" s="56">
        <v>2</v>
      </c>
      <c r="NB196" s="56">
        <v>2</v>
      </c>
      <c r="NC196" s="56">
        <v>2</v>
      </c>
      <c r="ND196" s="56">
        <v>2</v>
      </c>
      <c r="NE196" s="179">
        <f>COUNTIF(ME196:ND196,"2")</f>
        <v>26</v>
      </c>
      <c r="NF196" s="180">
        <f>NE196/(NE196+NG196+NI196+NK196)</f>
        <v>1</v>
      </c>
      <c r="NG196" s="179">
        <f>COUNTIF(ME196:ND196,"1")</f>
        <v>0</v>
      </c>
      <c r="NH196" s="180">
        <f>NG196/(NE196+NG196+NI196+NK196)</f>
        <v>0</v>
      </c>
      <c r="NI196" s="179">
        <f>COUNTIF(ME196:ND196,"0")</f>
        <v>0</v>
      </c>
      <c r="NJ196" s="180">
        <f>NI196/(NE196+NG196+NI196+NK196)</f>
        <v>0</v>
      </c>
      <c r="NK196" s="179">
        <f>COUNTIF(LR196:ND196,"KĐG")</f>
        <v>0</v>
      </c>
      <c r="NL196" s="180">
        <f>NK196/(NE196+NG196+NI196+NK196)</f>
        <v>0</v>
      </c>
      <c r="NM196" s="181">
        <f>(((NE196*2)+(NG196*1)+(NI196*0)))/(NE196+NG196+NI196)</f>
        <v>2</v>
      </c>
      <c r="NN196" s="184" t="str">
        <f>IF(NL196&gt;=50%,"KĐG",IF(NM196&gt;=1.6,"Đạt mục tiêu",IF(NM196&gt;=1,"Cần cố gắng","Chưa đạt")))</f>
        <v>Đạt mục tiêu</v>
      </c>
      <c r="NO196" s="56"/>
      <c r="NP196" s="56"/>
      <c r="NQ196" s="56"/>
      <c r="NR196" s="56"/>
      <c r="NS196" s="56"/>
      <c r="NT196" s="56"/>
      <c r="NU196" s="56"/>
      <c r="NV196" s="56"/>
      <c r="NW196" s="56"/>
      <c r="NX196" s="56"/>
      <c r="NY196" s="56"/>
      <c r="NZ196" s="56"/>
      <c r="OA196" s="56"/>
      <c r="OB196" s="56"/>
      <c r="OC196" s="56"/>
      <c r="OD196" s="56"/>
      <c r="OE196" s="56"/>
      <c r="OF196" s="56"/>
      <c r="OG196" s="56"/>
      <c r="OH196" s="56"/>
      <c r="OI196" s="56"/>
      <c r="OJ196" s="56"/>
      <c r="OK196" s="56"/>
      <c r="OL196" s="56"/>
      <c r="OM196" s="56"/>
      <c r="ON196" s="56"/>
      <c r="OO196" s="56"/>
      <c r="OP196" s="56"/>
      <c r="OQ196" s="56"/>
      <c r="OR196" s="56"/>
      <c r="OS196" s="56"/>
      <c r="OT196" s="56"/>
      <c r="OU196" s="56"/>
      <c r="OV196" s="56"/>
      <c r="OW196" s="56"/>
      <c r="OX196" s="56"/>
      <c r="OY196" s="56"/>
      <c r="OZ196" s="56"/>
      <c r="PA196" s="56"/>
    </row>
    <row r="197" spans="1:417" ht="34.5" customHeight="1">
      <c r="A197" s="56"/>
      <c r="B197" s="2"/>
      <c r="C197" s="2"/>
      <c r="D197" s="311" t="s">
        <v>195</v>
      </c>
      <c r="E197" s="311"/>
      <c r="F197" s="311"/>
      <c r="G197" s="253"/>
      <c r="H197" s="254">
        <f>H198+H341+H420</f>
        <v>14</v>
      </c>
      <c r="I197" s="253"/>
      <c r="J197" s="253"/>
      <c r="K197" s="255"/>
      <c r="L197" s="258"/>
      <c r="M197" s="255"/>
      <c r="N197" s="176"/>
      <c r="O197" s="176"/>
      <c r="P197" s="114">
        <f t="shared" ref="P197:AB197" si="259">P198+P341+P420</f>
        <v>77</v>
      </c>
      <c r="Q197" s="56">
        <f t="shared" si="259"/>
        <v>41</v>
      </c>
      <c r="R197" s="14">
        <f t="shared" si="259"/>
        <v>21</v>
      </c>
      <c r="S197" s="114">
        <f t="shared" si="259"/>
        <v>16</v>
      </c>
      <c r="T197" s="114">
        <f t="shared" si="259"/>
        <v>12</v>
      </c>
      <c r="U197" s="114">
        <f t="shared" si="259"/>
        <v>20</v>
      </c>
      <c r="V197" s="114">
        <f t="shared" si="259"/>
        <v>26</v>
      </c>
      <c r="W197" s="114">
        <f t="shared" si="259"/>
        <v>20</v>
      </c>
      <c r="X197" s="114">
        <f t="shared" si="259"/>
        <v>20</v>
      </c>
      <c r="Y197" s="114">
        <f t="shared" si="259"/>
        <v>16</v>
      </c>
      <c r="Z197" s="114">
        <f t="shared" si="259"/>
        <v>21</v>
      </c>
      <c r="AA197" s="114">
        <f t="shared" si="259"/>
        <v>19</v>
      </c>
      <c r="AB197" s="114">
        <f t="shared" si="259"/>
        <v>27</v>
      </c>
      <c r="AC197" s="114"/>
      <c r="AD197" s="295"/>
      <c r="AE197" s="295"/>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182"/>
      <c r="BK197" s="182"/>
      <c r="BL197" s="182"/>
      <c r="BM197" s="182"/>
      <c r="BN197" s="182"/>
      <c r="BO197" s="182"/>
      <c r="BP197" s="182"/>
      <c r="BQ197" s="182"/>
      <c r="BR197" s="182"/>
      <c r="BS197" s="185"/>
      <c r="BT197" s="70"/>
      <c r="BU197" s="70"/>
      <c r="BV197" s="70"/>
      <c r="BW197" s="70"/>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179"/>
      <c r="GQ197" s="180"/>
      <c r="GR197" s="179"/>
      <c r="GS197" s="180"/>
      <c r="GT197" s="179"/>
      <c r="GU197" s="180"/>
      <c r="GV197" s="179"/>
      <c r="GW197" s="180"/>
      <c r="GX197" s="181"/>
      <c r="GY197" s="184"/>
      <c r="GZ197" s="70"/>
      <c r="HA197" s="70"/>
      <c r="HB197" s="70"/>
      <c r="HC197" s="70"/>
      <c r="HD197" s="70"/>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179"/>
      <c r="IJ197" s="180"/>
      <c r="IK197" s="179"/>
      <c r="IL197" s="180"/>
      <c r="IM197" s="179"/>
      <c r="IN197" s="180"/>
      <c r="IO197" s="179"/>
      <c r="IP197" s="180"/>
      <c r="IQ197" s="181"/>
      <c r="IR197" s="185"/>
      <c r="IS197" s="56"/>
      <c r="IT197" s="56"/>
      <c r="IU197" s="56"/>
      <c r="IV197" s="56"/>
      <c r="IW197" s="56"/>
      <c r="IX197" s="56"/>
      <c r="IY197" s="56"/>
      <c r="IZ197" s="56"/>
      <c r="JA197" s="56"/>
      <c r="JB197" s="56"/>
      <c r="JC197" s="56"/>
      <c r="JD197" s="56"/>
      <c r="JE197" s="56"/>
      <c r="JF197" s="56"/>
      <c r="JG197" s="56"/>
      <c r="JH197" s="56"/>
      <c r="JI197" s="56"/>
      <c r="JJ197" s="56"/>
      <c r="JK197" s="56"/>
      <c r="JL197" s="56"/>
      <c r="JM197" s="56"/>
      <c r="JN197" s="56"/>
      <c r="JO197" s="56"/>
      <c r="JP197" s="56"/>
      <c r="JQ197" s="56"/>
      <c r="JR197" s="56"/>
      <c r="JS197" s="56"/>
      <c r="JT197" s="56"/>
      <c r="JU197" s="56"/>
      <c r="JV197" s="56"/>
      <c r="JW197" s="56"/>
      <c r="JX197" s="56"/>
      <c r="JY197" s="56"/>
      <c r="JZ197" s="56"/>
      <c r="KA197" s="56"/>
      <c r="KB197" s="179"/>
      <c r="KC197" s="180"/>
      <c r="KD197" s="179"/>
      <c r="KE197" s="180"/>
      <c r="KF197" s="179"/>
      <c r="KG197" s="180"/>
      <c r="KH197" s="179"/>
      <c r="KI197" s="180"/>
      <c r="KJ197" s="181"/>
      <c r="KK197" s="185"/>
      <c r="KL197" s="56"/>
      <c r="KM197" s="56"/>
      <c r="KN197" s="56"/>
      <c r="KO197" s="56"/>
      <c r="KP197" s="56"/>
      <c r="KQ197" s="56"/>
      <c r="KR197" s="56"/>
      <c r="KS197" s="56"/>
      <c r="KT197" s="56"/>
      <c r="KU197" s="56"/>
      <c r="KV197" s="56"/>
      <c r="KW197" s="56"/>
      <c r="KX197" s="56"/>
      <c r="KY197" s="56"/>
      <c r="KZ197" s="56"/>
      <c r="LA197" s="56"/>
      <c r="LB197" s="56"/>
      <c r="LC197" s="56"/>
      <c r="LD197" s="56"/>
      <c r="LE197" s="56"/>
      <c r="LF197" s="56"/>
      <c r="LG197" s="56"/>
      <c r="LH197" s="56"/>
      <c r="LI197" s="56"/>
      <c r="LJ197" s="56"/>
      <c r="LK197" s="56"/>
      <c r="LL197" s="56"/>
      <c r="LM197" s="56"/>
      <c r="LN197" s="56"/>
      <c r="LO197" s="56"/>
      <c r="LP197" s="56"/>
      <c r="LQ197" s="56"/>
      <c r="LR197" s="56"/>
      <c r="LS197" s="179"/>
      <c r="LT197" s="180"/>
      <c r="LU197" s="179"/>
      <c r="LV197" s="180"/>
      <c r="LW197" s="179"/>
      <c r="LX197" s="180"/>
      <c r="LY197" s="179"/>
      <c r="LZ197" s="180"/>
      <c r="MA197" s="181"/>
      <c r="MB197" s="185"/>
      <c r="MC197" s="56"/>
      <c r="MD197" s="56"/>
      <c r="ME197" s="56"/>
      <c r="MF197" s="56"/>
      <c r="MG197" s="56"/>
      <c r="MH197" s="56"/>
      <c r="MI197" s="56"/>
      <c r="MJ197" s="56"/>
      <c r="MK197" s="56"/>
      <c r="ML197" s="56"/>
      <c r="MM197" s="56"/>
      <c r="MN197" s="56"/>
      <c r="MO197" s="56"/>
      <c r="MP197" s="56"/>
      <c r="MQ197" s="56"/>
      <c r="MR197" s="56"/>
      <c r="MS197" s="56"/>
      <c r="MT197" s="56"/>
      <c r="MU197" s="56"/>
      <c r="MV197" s="56"/>
      <c r="MW197" s="56"/>
      <c r="MX197" s="56"/>
      <c r="MY197" s="56"/>
      <c r="MZ197" s="56"/>
      <c r="NA197" s="56"/>
      <c r="NB197" s="56"/>
      <c r="NC197" s="56"/>
      <c r="ND197" s="56"/>
      <c r="NE197" s="179"/>
      <c r="NF197" s="180"/>
      <c r="NG197" s="179"/>
      <c r="NH197" s="180"/>
      <c r="NI197" s="179"/>
      <c r="NJ197" s="180"/>
      <c r="NK197" s="179"/>
      <c r="NL197" s="180"/>
      <c r="NM197" s="181"/>
      <c r="NN197" s="184"/>
      <c r="NO197" s="70"/>
      <c r="NP197" s="70"/>
      <c r="NQ197" s="56"/>
      <c r="NR197" s="56"/>
      <c r="NS197" s="56"/>
      <c r="NT197" s="56"/>
      <c r="NU197" s="56"/>
      <c r="NV197" s="56"/>
      <c r="NW197" s="56"/>
      <c r="NX197" s="56"/>
      <c r="NY197" s="56"/>
      <c r="NZ197" s="56"/>
      <c r="OA197" s="56"/>
      <c r="OB197" s="56"/>
      <c r="OC197" s="56"/>
      <c r="OD197" s="56"/>
      <c r="OE197" s="56"/>
      <c r="OF197" s="56"/>
      <c r="OG197" s="56"/>
      <c r="OH197" s="56"/>
      <c r="OI197" s="56"/>
      <c r="OJ197" s="56"/>
      <c r="OK197" s="56"/>
      <c r="OL197" s="56"/>
      <c r="OM197" s="56"/>
      <c r="ON197" s="56"/>
      <c r="OO197" s="56"/>
      <c r="OP197" s="56"/>
      <c r="OQ197" s="179"/>
      <c r="OR197" s="180"/>
      <c r="OS197" s="179"/>
      <c r="OT197" s="180"/>
      <c r="OU197" s="179"/>
      <c r="OV197" s="180"/>
      <c r="OW197" s="179"/>
      <c r="OX197" s="180"/>
      <c r="OY197" s="181"/>
      <c r="OZ197" s="184"/>
      <c r="PA197" s="2"/>
    </row>
    <row r="198" spans="1:417" ht="15" customHeight="1">
      <c r="A198" s="56"/>
      <c r="B198" s="2"/>
      <c r="C198" s="2"/>
      <c r="D198" s="311" t="s">
        <v>194</v>
      </c>
      <c r="E198" s="311"/>
      <c r="F198" s="311"/>
      <c r="G198" s="253"/>
      <c r="H198" s="254">
        <f>H199+H202+H255+H277+H329</f>
        <v>11</v>
      </c>
      <c r="I198" s="253"/>
      <c r="J198" s="253"/>
      <c r="K198" s="255"/>
      <c r="L198" s="258"/>
      <c r="M198" s="255"/>
      <c r="N198" s="176"/>
      <c r="O198" s="176"/>
      <c r="P198" s="114">
        <f t="shared" ref="P198:AB198" si="260">P199+P202+P255+P277+P329</f>
        <v>32</v>
      </c>
      <c r="Q198" s="56">
        <f t="shared" si="260"/>
        <v>12</v>
      </c>
      <c r="R198" s="14">
        <f t="shared" si="260"/>
        <v>12</v>
      </c>
      <c r="S198" s="114">
        <f t="shared" si="260"/>
        <v>11</v>
      </c>
      <c r="T198" s="114">
        <f t="shared" si="260"/>
        <v>9</v>
      </c>
      <c r="U198" s="114">
        <f t="shared" si="260"/>
        <v>12</v>
      </c>
      <c r="V198" s="114">
        <f t="shared" si="260"/>
        <v>11</v>
      </c>
      <c r="W198" s="114">
        <f t="shared" si="260"/>
        <v>11</v>
      </c>
      <c r="X198" s="114">
        <f t="shared" si="260"/>
        <v>13</v>
      </c>
      <c r="Y198" s="114">
        <f t="shared" si="260"/>
        <v>11</v>
      </c>
      <c r="Z198" s="114">
        <f t="shared" si="260"/>
        <v>15</v>
      </c>
      <c r="AA198" s="114">
        <f t="shared" si="260"/>
        <v>12</v>
      </c>
      <c r="AB198" s="114">
        <f t="shared" si="260"/>
        <v>12</v>
      </c>
      <c r="AC198" s="114"/>
      <c r="AD198" s="295"/>
      <c r="AE198" s="295"/>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182"/>
      <c r="BK198" s="182"/>
      <c r="BL198" s="182"/>
      <c r="BM198" s="182"/>
      <c r="BN198" s="182"/>
      <c r="BO198" s="182"/>
      <c r="BP198" s="182"/>
      <c r="BQ198" s="182"/>
      <c r="BR198" s="182"/>
      <c r="BS198" s="185"/>
      <c r="BT198" s="70"/>
      <c r="BU198" s="70"/>
      <c r="BV198" s="70"/>
      <c r="BW198" s="70"/>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179"/>
      <c r="GQ198" s="180"/>
      <c r="GR198" s="179"/>
      <c r="GS198" s="180"/>
      <c r="GT198" s="179"/>
      <c r="GU198" s="180"/>
      <c r="GV198" s="179"/>
      <c r="GW198" s="180"/>
      <c r="GX198" s="181"/>
      <c r="GY198" s="184"/>
      <c r="GZ198" s="70"/>
      <c r="HA198" s="70"/>
      <c r="HB198" s="70"/>
      <c r="HC198" s="70"/>
      <c r="HD198" s="70"/>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179"/>
      <c r="IJ198" s="180"/>
      <c r="IK198" s="179"/>
      <c r="IL198" s="180"/>
      <c r="IM198" s="179"/>
      <c r="IN198" s="180"/>
      <c r="IO198" s="179"/>
      <c r="IP198" s="180"/>
      <c r="IQ198" s="181"/>
      <c r="IR198" s="185"/>
      <c r="IS198" s="56"/>
      <c r="IT198" s="56"/>
      <c r="IU198" s="56"/>
      <c r="IV198" s="56"/>
      <c r="IW198" s="56"/>
      <c r="IX198" s="56"/>
      <c r="IY198" s="56"/>
      <c r="IZ198" s="56"/>
      <c r="JA198" s="56"/>
      <c r="JB198" s="56"/>
      <c r="JC198" s="56"/>
      <c r="JD198" s="56"/>
      <c r="JE198" s="56"/>
      <c r="JF198" s="56"/>
      <c r="JG198" s="56"/>
      <c r="JH198" s="56"/>
      <c r="JI198" s="56"/>
      <c r="JJ198" s="56"/>
      <c r="JK198" s="56"/>
      <c r="JL198" s="56"/>
      <c r="JM198" s="56"/>
      <c r="JN198" s="56"/>
      <c r="JO198" s="56"/>
      <c r="JP198" s="56"/>
      <c r="JQ198" s="56"/>
      <c r="JR198" s="56"/>
      <c r="JS198" s="56"/>
      <c r="JT198" s="56"/>
      <c r="JU198" s="56"/>
      <c r="JV198" s="56"/>
      <c r="JW198" s="56"/>
      <c r="JX198" s="56"/>
      <c r="JY198" s="56"/>
      <c r="JZ198" s="56"/>
      <c r="KA198" s="56"/>
      <c r="KB198" s="179"/>
      <c r="KC198" s="180"/>
      <c r="KD198" s="179"/>
      <c r="KE198" s="180"/>
      <c r="KF198" s="179"/>
      <c r="KG198" s="180"/>
      <c r="KH198" s="179"/>
      <c r="KI198" s="180"/>
      <c r="KJ198" s="181"/>
      <c r="KK198" s="185"/>
      <c r="KL198" s="56"/>
      <c r="KM198" s="56"/>
      <c r="KN198" s="56"/>
      <c r="KO198" s="56"/>
      <c r="KP198" s="56"/>
      <c r="KQ198" s="56"/>
      <c r="KR198" s="56"/>
      <c r="KS198" s="56"/>
      <c r="KT198" s="56"/>
      <c r="KU198" s="56"/>
      <c r="KV198" s="56"/>
      <c r="KW198" s="56"/>
      <c r="KX198" s="56"/>
      <c r="KY198" s="56"/>
      <c r="KZ198" s="56"/>
      <c r="LA198" s="56"/>
      <c r="LB198" s="56"/>
      <c r="LC198" s="56"/>
      <c r="LD198" s="56"/>
      <c r="LE198" s="56"/>
      <c r="LF198" s="56"/>
      <c r="LG198" s="56"/>
      <c r="LH198" s="56"/>
      <c r="LI198" s="56"/>
      <c r="LJ198" s="56"/>
      <c r="LK198" s="56"/>
      <c r="LL198" s="56"/>
      <c r="LM198" s="56"/>
      <c r="LN198" s="56"/>
      <c r="LO198" s="56"/>
      <c r="LP198" s="56"/>
      <c r="LQ198" s="56"/>
      <c r="LR198" s="56"/>
      <c r="LS198" s="179"/>
      <c r="LT198" s="180"/>
      <c r="LU198" s="179"/>
      <c r="LV198" s="180"/>
      <c r="LW198" s="179"/>
      <c r="LX198" s="180"/>
      <c r="LY198" s="179"/>
      <c r="LZ198" s="180"/>
      <c r="MA198" s="181"/>
      <c r="MB198" s="185"/>
      <c r="MC198" s="56"/>
      <c r="MD198" s="56"/>
      <c r="ME198" s="56"/>
      <c r="MF198" s="56"/>
      <c r="MG198" s="56"/>
      <c r="MH198" s="56"/>
      <c r="MI198" s="56"/>
      <c r="MJ198" s="56"/>
      <c r="MK198" s="56"/>
      <c r="ML198" s="56"/>
      <c r="MM198" s="56"/>
      <c r="MN198" s="56"/>
      <c r="MO198" s="56"/>
      <c r="MP198" s="56"/>
      <c r="MQ198" s="56"/>
      <c r="MR198" s="56"/>
      <c r="MS198" s="56"/>
      <c r="MT198" s="56"/>
      <c r="MU198" s="56"/>
      <c r="MV198" s="56"/>
      <c r="MW198" s="56"/>
      <c r="MX198" s="56"/>
      <c r="MY198" s="56"/>
      <c r="MZ198" s="56"/>
      <c r="NA198" s="56"/>
      <c r="NB198" s="56"/>
      <c r="NC198" s="56"/>
      <c r="ND198" s="56"/>
      <c r="NE198" s="179"/>
      <c r="NF198" s="180"/>
      <c r="NG198" s="179"/>
      <c r="NH198" s="180"/>
      <c r="NI198" s="179"/>
      <c r="NJ198" s="180"/>
      <c r="NK198" s="179"/>
      <c r="NL198" s="180"/>
      <c r="NM198" s="181"/>
      <c r="NN198" s="184"/>
      <c r="NO198" s="70"/>
      <c r="NP198" s="70"/>
      <c r="NQ198" s="56"/>
      <c r="NR198" s="56"/>
      <c r="NS198" s="56"/>
      <c r="NT198" s="56"/>
      <c r="NU198" s="56"/>
      <c r="NV198" s="56"/>
      <c r="NW198" s="56"/>
      <c r="NX198" s="56"/>
      <c r="NY198" s="56"/>
      <c r="NZ198" s="56"/>
      <c r="OA198" s="56"/>
      <c r="OB198" s="56"/>
      <c r="OC198" s="56"/>
      <c r="OD198" s="56"/>
      <c r="OE198" s="56"/>
      <c r="OF198" s="56"/>
      <c r="OG198" s="56"/>
      <c r="OH198" s="56"/>
      <c r="OI198" s="56"/>
      <c r="OJ198" s="56"/>
      <c r="OK198" s="56"/>
      <c r="OL198" s="56"/>
      <c r="OM198" s="56"/>
      <c r="ON198" s="56"/>
      <c r="OO198" s="56"/>
      <c r="OP198" s="56"/>
      <c r="OQ198" s="179"/>
      <c r="OR198" s="180"/>
      <c r="OS198" s="179"/>
      <c r="OT198" s="180"/>
      <c r="OU198" s="179"/>
      <c r="OV198" s="180"/>
      <c r="OW198" s="179"/>
      <c r="OX198" s="180"/>
      <c r="OY198" s="181"/>
      <c r="OZ198" s="184"/>
      <c r="PA198" s="2"/>
    </row>
    <row r="199" spans="1:417" ht="15.75" hidden="1" customHeight="1">
      <c r="A199" s="56"/>
      <c r="B199" s="2"/>
      <c r="C199" s="2"/>
      <c r="D199" s="311" t="s">
        <v>59</v>
      </c>
      <c r="E199" s="311"/>
      <c r="F199" s="311"/>
      <c r="G199" s="253"/>
      <c r="H199" s="254">
        <f>COUNTIF(H200:H201,"x")</f>
        <v>0</v>
      </c>
      <c r="I199" s="253"/>
      <c r="J199" s="253"/>
      <c r="K199" s="255"/>
      <c r="L199" s="258"/>
      <c r="M199" s="255"/>
      <c r="N199" s="176"/>
      <c r="O199" s="176"/>
      <c r="P199" s="114">
        <f>COUNTIF(P200:P201,"x")</f>
        <v>2</v>
      </c>
      <c r="Q199" s="56">
        <f>SUM(Q200:Q201)</f>
        <v>0</v>
      </c>
      <c r="R199" s="14">
        <f t="shared" ref="R199:AB199" si="261">COUNTIF(R200:R201,"x")</f>
        <v>0</v>
      </c>
      <c r="S199" s="114">
        <f t="shared" si="261"/>
        <v>0</v>
      </c>
      <c r="T199" s="114">
        <f t="shared" si="261"/>
        <v>0</v>
      </c>
      <c r="U199" s="114">
        <f t="shared" si="261"/>
        <v>2</v>
      </c>
      <c r="V199" s="114">
        <f t="shared" si="261"/>
        <v>0</v>
      </c>
      <c r="W199" s="114">
        <f t="shared" si="261"/>
        <v>0</v>
      </c>
      <c r="X199" s="114">
        <f t="shared" si="261"/>
        <v>0</v>
      </c>
      <c r="Y199" s="114">
        <f t="shared" si="261"/>
        <v>0</v>
      </c>
      <c r="Z199" s="114">
        <f t="shared" si="261"/>
        <v>0</v>
      </c>
      <c r="AA199" s="114">
        <f t="shared" si="261"/>
        <v>0</v>
      </c>
      <c r="AB199" s="114">
        <f t="shared" si="261"/>
        <v>0</v>
      </c>
      <c r="AC199" s="114"/>
      <c r="AD199" s="2"/>
      <c r="AE199" s="2"/>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182"/>
      <c r="BK199" s="182"/>
      <c r="BL199" s="182"/>
      <c r="BM199" s="182"/>
      <c r="BN199" s="182"/>
      <c r="BO199" s="182"/>
      <c r="BP199" s="182"/>
      <c r="BQ199" s="182"/>
      <c r="BR199" s="182"/>
      <c r="BS199" s="185"/>
      <c r="BT199" s="70"/>
      <c r="BU199" s="70"/>
      <c r="BV199" s="70"/>
      <c r="BW199" s="70"/>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70"/>
      <c r="HA199" s="70"/>
      <c r="HB199" s="70"/>
      <c r="HC199" s="70"/>
      <c r="HD199" s="70"/>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c r="IO199" s="56"/>
      <c r="IP199" s="56"/>
      <c r="IQ199" s="56"/>
      <c r="IR199" s="56"/>
      <c r="IS199" s="56"/>
      <c r="IT199" s="56"/>
      <c r="IU199" s="56"/>
      <c r="IV199" s="56"/>
      <c r="IW199" s="56"/>
      <c r="IX199" s="56"/>
      <c r="IY199" s="56"/>
      <c r="IZ199" s="56"/>
      <c r="JA199" s="56"/>
      <c r="JB199" s="56"/>
      <c r="JC199" s="56"/>
      <c r="JD199" s="56"/>
      <c r="JE199" s="56"/>
      <c r="JF199" s="56"/>
      <c r="JG199" s="56"/>
      <c r="JH199" s="56"/>
      <c r="JI199" s="56"/>
      <c r="JJ199" s="56"/>
      <c r="JK199" s="56"/>
      <c r="JL199" s="56"/>
      <c r="JM199" s="56"/>
      <c r="JN199" s="56"/>
      <c r="JO199" s="56"/>
      <c r="JP199" s="56"/>
      <c r="JQ199" s="56"/>
      <c r="JR199" s="56"/>
      <c r="JS199" s="56"/>
      <c r="JT199" s="56"/>
      <c r="JU199" s="56"/>
      <c r="JV199" s="56"/>
      <c r="JW199" s="56"/>
      <c r="JX199" s="56"/>
      <c r="JY199" s="56"/>
      <c r="JZ199" s="56"/>
      <c r="KA199" s="56"/>
      <c r="KB199" s="56"/>
      <c r="KC199" s="56"/>
      <c r="KD199" s="56"/>
      <c r="KE199" s="56"/>
      <c r="KF199" s="56"/>
      <c r="KG199" s="56"/>
      <c r="KH199" s="56"/>
      <c r="KI199" s="56"/>
      <c r="KJ199" s="56"/>
      <c r="KK199" s="56"/>
      <c r="KL199" s="56"/>
      <c r="KM199" s="56"/>
      <c r="KN199" s="56"/>
      <c r="KO199" s="56"/>
      <c r="KP199" s="56"/>
      <c r="KQ199" s="56"/>
      <c r="KR199" s="56"/>
      <c r="KS199" s="56"/>
      <c r="KT199" s="56"/>
      <c r="KU199" s="56"/>
      <c r="KV199" s="56"/>
      <c r="KW199" s="56"/>
      <c r="KX199" s="56"/>
      <c r="KY199" s="56"/>
      <c r="KZ199" s="56"/>
      <c r="LA199" s="56"/>
      <c r="LB199" s="56"/>
      <c r="LC199" s="56"/>
      <c r="LD199" s="56"/>
      <c r="LE199" s="56"/>
      <c r="LF199" s="56"/>
      <c r="LG199" s="56"/>
      <c r="LH199" s="56"/>
      <c r="LI199" s="56"/>
      <c r="LJ199" s="56"/>
      <c r="LK199" s="56"/>
      <c r="LL199" s="56"/>
      <c r="LM199" s="56"/>
      <c r="LN199" s="56"/>
      <c r="LO199" s="56"/>
      <c r="LP199" s="56"/>
      <c r="LQ199" s="56"/>
      <c r="LR199" s="56"/>
      <c r="LS199" s="56"/>
      <c r="LT199" s="56"/>
      <c r="LU199" s="56"/>
      <c r="LV199" s="56"/>
      <c r="LW199" s="56"/>
      <c r="LX199" s="56"/>
      <c r="LY199" s="56"/>
      <c r="LZ199" s="56"/>
      <c r="MA199" s="56"/>
      <c r="MB199" s="56"/>
      <c r="MC199" s="56"/>
      <c r="MD199" s="56"/>
      <c r="ME199" s="56"/>
      <c r="MF199" s="56"/>
      <c r="MG199" s="56"/>
      <c r="MH199" s="56"/>
      <c r="MI199" s="56"/>
      <c r="MJ199" s="56"/>
      <c r="MK199" s="56"/>
      <c r="ML199" s="56"/>
      <c r="MM199" s="56"/>
      <c r="MN199" s="56"/>
      <c r="MO199" s="56"/>
      <c r="MP199" s="56"/>
      <c r="MQ199" s="56"/>
      <c r="MR199" s="56"/>
      <c r="MS199" s="56"/>
      <c r="MT199" s="56"/>
      <c r="MU199" s="56"/>
      <c r="MV199" s="56"/>
      <c r="MW199" s="56"/>
      <c r="MX199" s="56"/>
      <c r="MY199" s="56"/>
      <c r="MZ199" s="56"/>
      <c r="NA199" s="56"/>
      <c r="NB199" s="56"/>
      <c r="NC199" s="56"/>
      <c r="ND199" s="56"/>
      <c r="NE199" s="56"/>
      <c r="NF199" s="56"/>
      <c r="NG199" s="56"/>
      <c r="NH199" s="56"/>
      <c r="NI199" s="56"/>
      <c r="NJ199" s="56"/>
      <c r="NK199" s="56"/>
      <c r="NL199" s="56"/>
      <c r="NM199" s="56"/>
      <c r="NN199" s="56"/>
      <c r="NO199" s="70"/>
      <c r="NP199" s="70"/>
      <c r="NQ199" s="56"/>
      <c r="NR199" s="56"/>
      <c r="NS199" s="56"/>
      <c r="NT199" s="56"/>
      <c r="NU199" s="56"/>
      <c r="NV199" s="56"/>
      <c r="NW199" s="56"/>
      <c r="NX199" s="56"/>
      <c r="NY199" s="56"/>
      <c r="NZ199" s="56"/>
      <c r="OA199" s="56"/>
      <c r="OB199" s="56"/>
      <c r="OC199" s="56"/>
      <c r="OD199" s="56"/>
      <c r="OE199" s="56"/>
      <c r="OF199" s="56"/>
      <c r="OG199" s="56"/>
      <c r="OH199" s="56"/>
      <c r="OI199" s="56"/>
      <c r="OJ199" s="56"/>
      <c r="OK199" s="56"/>
      <c r="OL199" s="56"/>
      <c r="OM199" s="56"/>
      <c r="ON199" s="56"/>
      <c r="OO199" s="56"/>
      <c r="OP199" s="56"/>
      <c r="OQ199" s="56"/>
      <c r="OR199" s="56"/>
      <c r="OS199" s="56"/>
      <c r="OT199" s="56"/>
      <c r="OU199" s="56"/>
      <c r="OV199" s="56"/>
      <c r="OW199" s="56"/>
      <c r="OX199" s="56"/>
      <c r="OY199" s="56"/>
      <c r="OZ199" s="56"/>
      <c r="PA199" s="2"/>
    </row>
    <row r="200" spans="1:417" s="116" customFormat="1" ht="110.25" hidden="1" customHeight="1">
      <c r="A200" s="56"/>
      <c r="B200" s="56">
        <v>226</v>
      </c>
      <c r="C200" s="56">
        <v>86</v>
      </c>
      <c r="D200" s="126" t="s">
        <v>356</v>
      </c>
      <c r="E200" s="122" t="s">
        <v>4</v>
      </c>
      <c r="F200" s="126" t="s">
        <v>213</v>
      </c>
      <c r="G200" s="123" t="s">
        <v>6</v>
      </c>
      <c r="H200" s="122"/>
      <c r="I200" s="126" t="s">
        <v>213</v>
      </c>
      <c r="J200" s="126" t="s">
        <v>1133</v>
      </c>
      <c r="K200" s="123"/>
      <c r="L200" s="183" t="s">
        <v>661</v>
      </c>
      <c r="M200" s="123" t="s">
        <v>501</v>
      </c>
      <c r="N200" s="51" t="s">
        <v>379</v>
      </c>
      <c r="O200" s="56" t="s">
        <v>386</v>
      </c>
      <c r="P200" s="310" t="s">
        <v>205</v>
      </c>
      <c r="Q200" s="310"/>
      <c r="R200" s="56"/>
      <c r="S200" s="56"/>
      <c r="T200" s="56"/>
      <c r="U200" s="56" t="s">
        <v>205</v>
      </c>
      <c r="V200" s="56"/>
      <c r="W200" s="56"/>
      <c r="X200" s="56"/>
      <c r="Y200" s="56"/>
      <c r="Z200" s="56"/>
      <c r="AA200" s="56"/>
      <c r="AB200" s="56"/>
      <c r="AC200" s="119">
        <f t="shared" ref="AC200:AC201" si="262">COUNTIF($R200:$AB200,"x")</f>
        <v>1</v>
      </c>
      <c r="AD200" s="229"/>
      <c r="AE200" s="229"/>
      <c r="AF200" s="178">
        <v>2</v>
      </c>
      <c r="AG200" s="178">
        <v>1</v>
      </c>
      <c r="AH200" s="178">
        <v>1</v>
      </c>
      <c r="AI200" s="178">
        <v>2</v>
      </c>
      <c r="AJ200" s="178">
        <v>2</v>
      </c>
      <c r="AK200" s="178">
        <v>2</v>
      </c>
      <c r="AL200" s="178">
        <v>2</v>
      </c>
      <c r="AM200" s="178">
        <v>2</v>
      </c>
      <c r="AN200" s="178">
        <v>2</v>
      </c>
      <c r="AO200" s="178">
        <v>2</v>
      </c>
      <c r="AP200" s="178">
        <v>2</v>
      </c>
      <c r="AQ200" s="178">
        <v>2</v>
      </c>
      <c r="AR200" s="178">
        <v>1</v>
      </c>
      <c r="AS200" s="178">
        <v>2</v>
      </c>
      <c r="AT200" s="178">
        <v>2</v>
      </c>
      <c r="AU200" s="178">
        <v>2</v>
      </c>
      <c r="AV200" s="178">
        <v>2</v>
      </c>
      <c r="AW200" s="178">
        <v>2</v>
      </c>
      <c r="AX200" s="178">
        <v>2</v>
      </c>
      <c r="AY200" s="178">
        <v>2</v>
      </c>
      <c r="AZ200" s="178">
        <v>2</v>
      </c>
      <c r="BA200" s="178">
        <v>2</v>
      </c>
      <c r="BB200" s="178">
        <v>2</v>
      </c>
      <c r="BC200" s="178">
        <v>2</v>
      </c>
      <c r="BD200" s="178">
        <v>2</v>
      </c>
      <c r="BE200" s="178">
        <v>2</v>
      </c>
      <c r="BF200" s="178">
        <v>2</v>
      </c>
      <c r="BG200" s="178">
        <v>1</v>
      </c>
      <c r="BH200" s="178">
        <v>1</v>
      </c>
      <c r="BI200" s="178">
        <v>2</v>
      </c>
      <c r="BJ200" s="179">
        <f>COUNTIF(AF200:BI200,"2")</f>
        <v>25</v>
      </c>
      <c r="BK200" s="180">
        <f>BJ200/(BJ200+BL200+BN200+BP200)</f>
        <v>0.83333333333333337</v>
      </c>
      <c r="BL200" s="179">
        <f>COUNTIF(AF200:BI200,"1")</f>
        <v>5</v>
      </c>
      <c r="BM200" s="180">
        <f>BL200/(BJ200+BL200+BN200+BP200)</f>
        <v>0.16666666666666666</v>
      </c>
      <c r="BN200" s="179">
        <f>COUNTIF(AF200:BI200,"0")</f>
        <v>0</v>
      </c>
      <c r="BO200" s="180">
        <f>BN200/(BJ200+BL200+BN200+BP200)</f>
        <v>0</v>
      </c>
      <c r="BP200" s="179">
        <f>COUNTIF(Q200:BI200,"KĐG")</f>
        <v>0</v>
      </c>
      <c r="BQ200" s="180">
        <f>BP200/(BJ200+BL200+BN200+BP200)</f>
        <v>0</v>
      </c>
      <c r="BR200" s="181">
        <f>(((BJ200*2)+(BL200*1)+(BN200*0)))/(BJ200+BL200+BN200)</f>
        <v>1.8333333333333333</v>
      </c>
      <c r="BS200" s="182" t="str">
        <f>IF(BQ200&gt;=50%,"KĐG",IF(BR200&gt;=1.6,"Đạt mục tiêu",IF(BR200&gt;=1,"Cần cố gắng","Chưa đạt")))</f>
        <v>Đạt mục tiêu</v>
      </c>
      <c r="BT200" s="70"/>
      <c r="BU200" s="70"/>
      <c r="BV200" s="70">
        <v>2</v>
      </c>
      <c r="BW200" s="70">
        <v>1</v>
      </c>
      <c r="BX200" s="178">
        <v>1</v>
      </c>
      <c r="BY200" s="178">
        <v>2</v>
      </c>
      <c r="BZ200" s="178">
        <v>2</v>
      </c>
      <c r="CA200" s="178">
        <v>2</v>
      </c>
      <c r="CB200" s="178">
        <v>2</v>
      </c>
      <c r="CC200" s="178">
        <v>2</v>
      </c>
      <c r="CD200" s="178">
        <v>2</v>
      </c>
      <c r="CE200" s="178">
        <v>2</v>
      </c>
      <c r="CF200" s="178">
        <v>2</v>
      </c>
      <c r="CG200" s="178">
        <v>2</v>
      </c>
      <c r="CH200" s="178">
        <v>1</v>
      </c>
      <c r="CI200" s="178">
        <v>2</v>
      </c>
      <c r="CJ200" s="178">
        <v>2</v>
      </c>
      <c r="CK200" s="178">
        <v>2</v>
      </c>
      <c r="CL200" s="178">
        <v>2</v>
      </c>
      <c r="CM200" s="178">
        <v>2</v>
      </c>
      <c r="CN200" s="178">
        <v>2</v>
      </c>
      <c r="CO200" s="178">
        <v>2</v>
      </c>
      <c r="CP200" s="178">
        <v>2</v>
      </c>
      <c r="CQ200" s="178">
        <v>2</v>
      </c>
      <c r="CR200" s="178">
        <v>2</v>
      </c>
      <c r="CS200" s="178">
        <v>2</v>
      </c>
      <c r="CT200" s="178">
        <v>2</v>
      </c>
      <c r="CU200" s="178">
        <v>2</v>
      </c>
      <c r="CV200" s="178">
        <v>2</v>
      </c>
      <c r="CW200" s="178">
        <v>1</v>
      </c>
      <c r="CX200" s="178">
        <v>1</v>
      </c>
      <c r="CY200" s="178">
        <v>2</v>
      </c>
      <c r="CZ200" s="178">
        <f>COUNTIF(BV200:CY200,"2")</f>
        <v>25</v>
      </c>
      <c r="DA200" s="178">
        <f>CZ200/(CZ200+DB200+DD200+DF200)</f>
        <v>0.83333333333333337</v>
      </c>
      <c r="DB200" s="178">
        <f>COUNTIF(BV200:CY200,"1")</f>
        <v>5</v>
      </c>
      <c r="DC200" s="179">
        <f>DB200/(CZ200+DB200+DD200+DF200)</f>
        <v>0.16666666666666666</v>
      </c>
      <c r="DD200" s="180">
        <f>COUNTIF(BV200:CY200,"0")</f>
        <v>0</v>
      </c>
      <c r="DE200" s="179">
        <f>DD200/(CZ200+DB200+DD200+DF200)</f>
        <v>0</v>
      </c>
      <c r="DF200" s="180">
        <f>COUNTIF(BH200:CY200,"KĐG")</f>
        <v>0</v>
      </c>
      <c r="DG200" s="179">
        <f>DF200/(CZ200+DB200+DD200+DF200)</f>
        <v>0</v>
      </c>
      <c r="DH200" s="180">
        <f>(((CZ200*2)+(DB200*1)+(DD200*0)))/(CZ200+DB200+DD200)</f>
        <v>1.8333333333333333</v>
      </c>
      <c r="DI200" s="179" t="str">
        <f>IF(DG200&gt;=50%,"KĐG",IF(DH200&gt;=1.6,"Đạt mục tiêu",IF(DH200&gt;=1,"Cần cố gắng","Chưa đạt")))</f>
        <v>Đạt mục tiêu</v>
      </c>
      <c r="DJ200" s="180" t="e">
        <f>DI200/(DC200+DE200+DG200+DI200)</f>
        <v>#VALUE!</v>
      </c>
      <c r="DK200" s="181">
        <f>(((DC200*2)+(DE200*1)+(DG200*0)))/(DC200+DE200+DG200)</f>
        <v>2</v>
      </c>
      <c r="DL200" s="184" t="e">
        <f>IF(DJ200&gt;=50%,"KĐG",IF(DK200&gt;=1.6,"Đạt mục tiêu",IF(DK200&gt;=1,"Cần cố gắng","Chưa đạt")))</f>
        <v>#VALUE!</v>
      </c>
      <c r="DM200" s="70"/>
      <c r="DN200" s="70"/>
      <c r="DO200" s="70"/>
      <c r="DP200" s="70"/>
      <c r="DQ200" s="178">
        <v>2</v>
      </c>
      <c r="DR200" s="178">
        <v>2</v>
      </c>
      <c r="DS200" s="178">
        <v>2</v>
      </c>
      <c r="DT200" s="178">
        <v>2</v>
      </c>
      <c r="DU200" s="178">
        <v>2</v>
      </c>
      <c r="DV200" s="178">
        <v>2</v>
      </c>
      <c r="DW200" s="178">
        <v>2</v>
      </c>
      <c r="DX200" s="178">
        <v>1</v>
      </c>
      <c r="DY200" s="178">
        <v>2</v>
      </c>
      <c r="DZ200" s="178">
        <v>2</v>
      </c>
      <c r="EA200" s="178">
        <v>2</v>
      </c>
      <c r="EB200" s="178">
        <v>2</v>
      </c>
      <c r="EC200" s="178">
        <v>2</v>
      </c>
      <c r="ED200" s="178">
        <v>2</v>
      </c>
      <c r="EE200" s="178">
        <v>2</v>
      </c>
      <c r="EF200" s="178">
        <v>2</v>
      </c>
      <c r="EG200" s="178">
        <v>2</v>
      </c>
      <c r="EH200" s="178">
        <v>1</v>
      </c>
      <c r="EI200" s="178">
        <v>2</v>
      </c>
      <c r="EJ200" s="178">
        <v>2</v>
      </c>
      <c r="EK200" s="178">
        <v>2</v>
      </c>
      <c r="EL200" s="178"/>
      <c r="EM200" s="178"/>
      <c r="EN200" s="178"/>
      <c r="EO200" s="178"/>
      <c r="EP200" s="178"/>
      <c r="EQ200" s="178">
        <v>2</v>
      </c>
      <c r="ER200" s="178">
        <v>2</v>
      </c>
      <c r="ES200" s="178">
        <v>2</v>
      </c>
      <c r="ET200" s="178"/>
      <c r="EU200" s="178">
        <v>2</v>
      </c>
      <c r="EV200" s="179">
        <v>23</v>
      </c>
      <c r="EW200" s="180">
        <v>0.85185185185185186</v>
      </c>
      <c r="EX200" s="179">
        <v>2</v>
      </c>
      <c r="EY200" s="180">
        <v>7.407407407407407E-2</v>
      </c>
      <c r="EZ200" s="179">
        <v>2</v>
      </c>
      <c r="FA200" s="180">
        <v>7.407407407407407E-2</v>
      </c>
      <c r="FB200" s="179">
        <v>0</v>
      </c>
      <c r="FC200" s="180">
        <v>0</v>
      </c>
      <c r="FD200" s="181">
        <v>1.7777777777777777</v>
      </c>
      <c r="FE200" s="184" t="s">
        <v>670</v>
      </c>
      <c r="FF200" s="70"/>
      <c r="FG200" s="70"/>
      <c r="FH200" s="70"/>
      <c r="FI200" s="70"/>
      <c r="FJ200" s="70"/>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70"/>
      <c r="HA200" s="70"/>
      <c r="HB200" s="70"/>
      <c r="HC200" s="70"/>
      <c r="HD200" s="70"/>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c r="IO200" s="56"/>
      <c r="IP200" s="56"/>
      <c r="IQ200" s="56"/>
      <c r="IR200" s="56"/>
      <c r="IS200" s="56"/>
      <c r="IT200" s="70"/>
      <c r="IU200" s="70"/>
      <c r="IV200" s="70"/>
      <c r="IW200" s="70"/>
      <c r="IX200" s="56"/>
      <c r="IY200" s="56"/>
      <c r="IZ200" s="56"/>
      <c r="JA200" s="56"/>
      <c r="JB200" s="56"/>
      <c r="JC200" s="56"/>
      <c r="JD200" s="56"/>
      <c r="JE200" s="56"/>
      <c r="JF200" s="56"/>
      <c r="JG200" s="56"/>
      <c r="JH200" s="56"/>
      <c r="JI200" s="56"/>
      <c r="JJ200" s="56"/>
      <c r="JK200" s="56"/>
      <c r="JL200" s="56"/>
      <c r="JM200" s="56"/>
      <c r="JN200" s="56"/>
      <c r="JO200" s="56"/>
      <c r="JP200" s="56"/>
      <c r="JQ200" s="56"/>
      <c r="JR200" s="56"/>
      <c r="JS200" s="56"/>
      <c r="JT200" s="56"/>
      <c r="JU200" s="56"/>
      <c r="JV200" s="56"/>
      <c r="JW200" s="56"/>
      <c r="JX200" s="56"/>
      <c r="JY200" s="56"/>
      <c r="JZ200" s="56"/>
      <c r="KA200" s="56"/>
      <c r="KB200" s="56"/>
      <c r="KC200" s="56"/>
      <c r="KD200" s="56"/>
      <c r="KE200" s="56"/>
      <c r="KF200" s="56"/>
      <c r="KG200" s="56"/>
      <c r="KH200" s="56"/>
      <c r="KI200" s="56"/>
      <c r="KJ200" s="56"/>
      <c r="KK200" s="56"/>
      <c r="KL200" s="56"/>
      <c r="KM200" s="56"/>
      <c r="KN200" s="56"/>
      <c r="KO200" s="56"/>
      <c r="KP200" s="56"/>
      <c r="KQ200" s="56"/>
      <c r="KR200" s="56"/>
      <c r="KS200" s="56"/>
      <c r="KT200" s="56"/>
      <c r="KU200" s="56"/>
      <c r="KV200" s="56"/>
      <c r="KW200" s="56"/>
      <c r="KX200" s="56"/>
      <c r="KY200" s="56"/>
      <c r="KZ200" s="56"/>
      <c r="LA200" s="56"/>
      <c r="LB200" s="56"/>
      <c r="LC200" s="56"/>
      <c r="LD200" s="56"/>
      <c r="LE200" s="56"/>
      <c r="LF200" s="56"/>
      <c r="LG200" s="56"/>
      <c r="LH200" s="56"/>
      <c r="LI200" s="56"/>
      <c r="LJ200" s="56"/>
      <c r="LK200" s="56"/>
      <c r="LL200" s="56"/>
      <c r="LM200" s="56"/>
      <c r="LN200" s="56"/>
      <c r="LO200" s="56"/>
      <c r="LP200" s="56"/>
      <c r="LQ200" s="56"/>
      <c r="LR200" s="56"/>
      <c r="LS200" s="56"/>
      <c r="LT200" s="56"/>
      <c r="LU200" s="56"/>
      <c r="LV200" s="56"/>
      <c r="LW200" s="56"/>
      <c r="LX200" s="56"/>
      <c r="LY200" s="56"/>
      <c r="LZ200" s="56"/>
      <c r="MA200" s="56"/>
      <c r="MB200" s="56"/>
      <c r="MC200" s="56"/>
      <c r="MD200" s="56"/>
      <c r="ME200" s="56"/>
      <c r="MF200" s="56"/>
      <c r="MG200" s="56"/>
      <c r="MH200" s="56"/>
      <c r="MI200" s="56"/>
      <c r="MJ200" s="56"/>
      <c r="MK200" s="56"/>
      <c r="ML200" s="56"/>
      <c r="MM200" s="56"/>
      <c r="MN200" s="56"/>
      <c r="MO200" s="56"/>
      <c r="MP200" s="56"/>
      <c r="MQ200" s="56"/>
      <c r="MR200" s="56"/>
      <c r="MS200" s="56"/>
      <c r="MT200" s="56"/>
      <c r="MU200" s="56"/>
      <c r="MV200" s="56"/>
      <c r="MW200" s="56"/>
      <c r="MX200" s="56"/>
      <c r="MY200" s="56"/>
      <c r="MZ200" s="56"/>
      <c r="NA200" s="56"/>
      <c r="NB200" s="56"/>
      <c r="NC200" s="56"/>
      <c r="ND200" s="56"/>
      <c r="NE200" s="56"/>
      <c r="NF200" s="56"/>
      <c r="NG200" s="56"/>
      <c r="NH200" s="56"/>
      <c r="NI200" s="56"/>
      <c r="NJ200" s="56"/>
      <c r="NK200" s="56"/>
      <c r="NL200" s="56"/>
      <c r="NM200" s="56"/>
      <c r="NN200" s="56"/>
      <c r="NO200" s="56"/>
      <c r="NP200" s="56"/>
      <c r="NQ200" s="56"/>
      <c r="NR200" s="56"/>
      <c r="NS200" s="56"/>
      <c r="NT200" s="56"/>
      <c r="NU200" s="56"/>
      <c r="NV200" s="56"/>
      <c r="NW200" s="56"/>
      <c r="NX200" s="56"/>
      <c r="NY200" s="56"/>
      <c r="NZ200" s="56"/>
      <c r="OA200" s="56"/>
      <c r="OB200" s="56"/>
      <c r="OC200" s="56"/>
      <c r="OD200" s="56"/>
      <c r="OE200" s="56"/>
      <c r="OF200" s="56"/>
      <c r="OG200" s="56"/>
      <c r="OH200" s="56"/>
      <c r="OI200" s="56"/>
      <c r="OJ200" s="56"/>
      <c r="OK200" s="56"/>
      <c r="OL200" s="56"/>
      <c r="OM200" s="56"/>
      <c r="ON200" s="56"/>
      <c r="OO200" s="56"/>
      <c r="OP200" s="56"/>
      <c r="OQ200" s="56"/>
      <c r="OR200" s="56"/>
      <c r="OS200" s="56"/>
      <c r="OT200" s="56"/>
      <c r="OU200" s="56"/>
      <c r="OV200" s="56"/>
      <c r="OW200" s="56"/>
      <c r="OX200" s="56"/>
      <c r="OY200" s="56"/>
      <c r="OZ200" s="56"/>
      <c r="PA200" s="56"/>
    </row>
    <row r="201" spans="1:417" s="116" customFormat="1" ht="94.5" hidden="1" customHeight="1">
      <c r="A201" s="56"/>
      <c r="B201" s="56">
        <v>229</v>
      </c>
      <c r="C201" s="56">
        <v>87</v>
      </c>
      <c r="D201" s="126" t="s">
        <v>214</v>
      </c>
      <c r="E201" s="133" t="s">
        <v>5</v>
      </c>
      <c r="F201" s="126" t="s">
        <v>383</v>
      </c>
      <c r="G201" s="123" t="s">
        <v>5</v>
      </c>
      <c r="H201" s="133"/>
      <c r="I201" s="126" t="s">
        <v>383</v>
      </c>
      <c r="J201" s="126" t="s">
        <v>1134</v>
      </c>
      <c r="K201" s="123"/>
      <c r="L201" s="183" t="s">
        <v>661</v>
      </c>
      <c r="M201" s="123" t="s">
        <v>501</v>
      </c>
      <c r="N201" s="51" t="s">
        <v>379</v>
      </c>
      <c r="O201" s="56" t="s">
        <v>350</v>
      </c>
      <c r="P201" s="56" t="s">
        <v>205</v>
      </c>
      <c r="Q201" s="56"/>
      <c r="R201" s="120"/>
      <c r="S201" s="120"/>
      <c r="T201" s="120"/>
      <c r="U201" s="120" t="s">
        <v>205</v>
      </c>
      <c r="V201" s="120"/>
      <c r="W201" s="120"/>
      <c r="X201" s="120"/>
      <c r="Y201" s="120"/>
      <c r="Z201" s="120"/>
      <c r="AA201" s="120"/>
      <c r="AB201" s="120"/>
      <c r="AC201" s="119">
        <f t="shared" si="262"/>
        <v>1</v>
      </c>
      <c r="AD201" s="229"/>
      <c r="AE201" s="229"/>
      <c r="AF201" s="178">
        <v>2</v>
      </c>
      <c r="AG201" s="178">
        <v>1</v>
      </c>
      <c r="AH201" s="178">
        <v>1</v>
      </c>
      <c r="AI201" s="178">
        <v>2</v>
      </c>
      <c r="AJ201" s="178">
        <v>2</v>
      </c>
      <c r="AK201" s="178">
        <v>2</v>
      </c>
      <c r="AL201" s="178">
        <v>2</v>
      </c>
      <c r="AM201" s="178">
        <v>2</v>
      </c>
      <c r="AN201" s="178">
        <v>2</v>
      </c>
      <c r="AO201" s="178">
        <v>2</v>
      </c>
      <c r="AP201" s="178">
        <v>2</v>
      </c>
      <c r="AQ201" s="178">
        <v>2</v>
      </c>
      <c r="AR201" s="178">
        <v>1</v>
      </c>
      <c r="AS201" s="178">
        <v>2</v>
      </c>
      <c r="AT201" s="178">
        <v>2</v>
      </c>
      <c r="AU201" s="178">
        <v>2</v>
      </c>
      <c r="AV201" s="178">
        <v>2</v>
      </c>
      <c r="AW201" s="178">
        <v>2</v>
      </c>
      <c r="AX201" s="178">
        <v>2</v>
      </c>
      <c r="AY201" s="178">
        <v>2</v>
      </c>
      <c r="AZ201" s="178">
        <v>2</v>
      </c>
      <c r="BA201" s="178">
        <v>2</v>
      </c>
      <c r="BB201" s="178">
        <v>2</v>
      </c>
      <c r="BC201" s="178">
        <v>2</v>
      </c>
      <c r="BD201" s="178">
        <v>2</v>
      </c>
      <c r="BE201" s="178">
        <v>2</v>
      </c>
      <c r="BF201" s="178">
        <v>2</v>
      </c>
      <c r="BG201" s="178">
        <v>1</v>
      </c>
      <c r="BH201" s="178">
        <v>1</v>
      </c>
      <c r="BI201" s="178">
        <v>2</v>
      </c>
      <c r="BJ201" s="179">
        <f>COUNTIF(AF201:BI201,"2")</f>
        <v>25</v>
      </c>
      <c r="BK201" s="180">
        <f>BJ201/(BJ201+BL201+BN201+BP201)</f>
        <v>0.83333333333333337</v>
      </c>
      <c r="BL201" s="179">
        <f>COUNTIF(AF201:BI201,"1")</f>
        <v>5</v>
      </c>
      <c r="BM201" s="180">
        <f>BL201/(BJ201+BL201+BN201+BP201)</f>
        <v>0.16666666666666666</v>
      </c>
      <c r="BN201" s="179">
        <f>COUNTIF(AF201:BI201,"0")</f>
        <v>0</v>
      </c>
      <c r="BO201" s="180">
        <f>BN201/(BJ201+BL201+BN201+BP201)</f>
        <v>0</v>
      </c>
      <c r="BP201" s="179">
        <f>COUNTIF(Q201:BI201,"KĐG")</f>
        <v>0</v>
      </c>
      <c r="BQ201" s="180">
        <f>BP201/(BJ201+BL201+BN201+BP201)</f>
        <v>0</v>
      </c>
      <c r="BR201" s="181">
        <f>(((BJ201*2)+(BL201*1)+(BN201*0)))/(BJ201+BL201+BN201)</f>
        <v>1.8333333333333333</v>
      </c>
      <c r="BS201" s="182" t="str">
        <f>IF(BQ201&gt;=50%,"KĐG",IF(BR201&gt;=1.6,"Đạt mục tiêu",IF(BR201&gt;=1,"Cần cố gắng","Chưa đạt")))</f>
        <v>Đạt mục tiêu</v>
      </c>
      <c r="BT201" s="70"/>
      <c r="BU201" s="70"/>
      <c r="BV201" s="70">
        <v>2</v>
      </c>
      <c r="BW201" s="70">
        <v>1</v>
      </c>
      <c r="BX201" s="178">
        <v>1</v>
      </c>
      <c r="BY201" s="178">
        <v>2</v>
      </c>
      <c r="BZ201" s="178">
        <v>2</v>
      </c>
      <c r="CA201" s="178">
        <v>2</v>
      </c>
      <c r="CB201" s="178">
        <v>2</v>
      </c>
      <c r="CC201" s="178">
        <v>2</v>
      </c>
      <c r="CD201" s="178">
        <v>2</v>
      </c>
      <c r="CE201" s="178">
        <v>2</v>
      </c>
      <c r="CF201" s="178">
        <v>2</v>
      </c>
      <c r="CG201" s="178">
        <v>2</v>
      </c>
      <c r="CH201" s="178">
        <v>1</v>
      </c>
      <c r="CI201" s="178">
        <v>2</v>
      </c>
      <c r="CJ201" s="178">
        <v>2</v>
      </c>
      <c r="CK201" s="178">
        <v>2</v>
      </c>
      <c r="CL201" s="178">
        <v>2</v>
      </c>
      <c r="CM201" s="178">
        <v>2</v>
      </c>
      <c r="CN201" s="178">
        <v>2</v>
      </c>
      <c r="CO201" s="178">
        <v>2</v>
      </c>
      <c r="CP201" s="178">
        <v>2</v>
      </c>
      <c r="CQ201" s="178">
        <v>2</v>
      </c>
      <c r="CR201" s="178">
        <v>2</v>
      </c>
      <c r="CS201" s="178">
        <v>2</v>
      </c>
      <c r="CT201" s="178">
        <v>2</v>
      </c>
      <c r="CU201" s="178">
        <v>2</v>
      </c>
      <c r="CV201" s="178">
        <v>2</v>
      </c>
      <c r="CW201" s="178">
        <v>1</v>
      </c>
      <c r="CX201" s="178">
        <v>1</v>
      </c>
      <c r="CY201" s="178">
        <v>2</v>
      </c>
      <c r="CZ201" s="178">
        <f>COUNTIF(BV201:CY201,"2")</f>
        <v>25</v>
      </c>
      <c r="DA201" s="178">
        <f>CZ201/(CZ201+DB201+DD201+DF201)</f>
        <v>0.83333333333333337</v>
      </c>
      <c r="DB201" s="178">
        <f>COUNTIF(BV201:CY201,"1")</f>
        <v>5</v>
      </c>
      <c r="DC201" s="179">
        <f>DB201/(CZ201+DB201+DD201+DF201)</f>
        <v>0.16666666666666666</v>
      </c>
      <c r="DD201" s="180">
        <f>COUNTIF(BV201:CY201,"0")</f>
        <v>0</v>
      </c>
      <c r="DE201" s="179">
        <f>DD201/(CZ201+DB201+DD201+DF201)</f>
        <v>0</v>
      </c>
      <c r="DF201" s="180">
        <f>COUNTIF(BH201:CY201,"KĐG")</f>
        <v>0</v>
      </c>
      <c r="DG201" s="179">
        <f>DF201/(CZ201+DB201+DD201+DF201)</f>
        <v>0</v>
      </c>
      <c r="DH201" s="180">
        <f>(((CZ201*2)+(DB201*1)+(DD201*0)))/(CZ201+DB201+DD201)</f>
        <v>1.8333333333333333</v>
      </c>
      <c r="DI201" s="179" t="str">
        <f>IF(DG201&gt;=50%,"KĐG",IF(DH201&gt;=1.6,"Đạt mục tiêu",IF(DH201&gt;=1,"Cần cố gắng","Chưa đạt")))</f>
        <v>Đạt mục tiêu</v>
      </c>
      <c r="DJ201" s="180"/>
      <c r="DK201" s="181"/>
      <c r="DL201" s="184"/>
      <c r="DM201" s="70"/>
      <c r="DN201" s="70"/>
      <c r="DO201" s="70"/>
      <c r="DP201" s="70"/>
      <c r="DQ201" s="178"/>
      <c r="DR201" s="178"/>
      <c r="DS201" s="178"/>
      <c r="DT201" s="178"/>
      <c r="DU201" s="178"/>
      <c r="DV201" s="178"/>
      <c r="DW201" s="178"/>
      <c r="DX201" s="178"/>
      <c r="DY201" s="178"/>
      <c r="DZ201" s="178"/>
      <c r="EA201" s="178"/>
      <c r="EB201" s="178"/>
      <c r="EC201" s="178"/>
      <c r="ED201" s="178"/>
      <c r="EE201" s="178"/>
      <c r="EF201" s="178"/>
      <c r="EG201" s="178"/>
      <c r="EH201" s="178"/>
      <c r="EI201" s="178"/>
      <c r="EJ201" s="178"/>
      <c r="EK201" s="178"/>
      <c r="EL201" s="178"/>
      <c r="EM201" s="178"/>
      <c r="EN201" s="178"/>
      <c r="EO201" s="178"/>
      <c r="EP201" s="178"/>
      <c r="EQ201" s="178"/>
      <c r="ER201" s="178"/>
      <c r="ES201" s="178"/>
      <c r="ET201" s="178"/>
      <c r="EU201" s="178"/>
      <c r="EV201" s="179"/>
      <c r="EW201" s="180"/>
      <c r="EX201" s="179"/>
      <c r="EY201" s="180"/>
      <c r="EZ201" s="179"/>
      <c r="FA201" s="180"/>
      <c r="FB201" s="179"/>
      <c r="FC201" s="180"/>
      <c r="FD201" s="181"/>
      <c r="FE201" s="184"/>
      <c r="FF201" s="70"/>
      <c r="FG201" s="70"/>
      <c r="FH201" s="70"/>
      <c r="FI201" s="70"/>
      <c r="FJ201" s="70"/>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70"/>
      <c r="HA201" s="70"/>
      <c r="HB201" s="70"/>
      <c r="HC201" s="70"/>
      <c r="HD201" s="70"/>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70"/>
      <c r="IU201" s="70"/>
      <c r="IV201" s="70"/>
      <c r="IW201" s="70"/>
      <c r="IX201" s="56"/>
      <c r="IY201" s="56"/>
      <c r="IZ201" s="56"/>
      <c r="JA201" s="56"/>
      <c r="JB201" s="56"/>
      <c r="JC201" s="56"/>
      <c r="JD201" s="56"/>
      <c r="JE201" s="56"/>
      <c r="JF201" s="56"/>
      <c r="JG201" s="56"/>
      <c r="JH201" s="56"/>
      <c r="JI201" s="56"/>
      <c r="JJ201" s="56"/>
      <c r="JK201" s="56"/>
      <c r="JL201" s="56"/>
      <c r="JM201" s="56"/>
      <c r="JN201" s="56"/>
      <c r="JO201" s="56"/>
      <c r="JP201" s="56"/>
      <c r="JQ201" s="56"/>
      <c r="JR201" s="56"/>
      <c r="JS201" s="56"/>
      <c r="JT201" s="56"/>
      <c r="JU201" s="56"/>
      <c r="JV201" s="56"/>
      <c r="JW201" s="56"/>
      <c r="JX201" s="56"/>
      <c r="JY201" s="56"/>
      <c r="JZ201" s="56"/>
      <c r="KA201" s="56"/>
      <c r="KB201" s="56"/>
      <c r="KC201" s="56"/>
      <c r="KD201" s="56"/>
      <c r="KE201" s="56"/>
      <c r="KF201" s="56"/>
      <c r="KG201" s="56"/>
      <c r="KH201" s="56"/>
      <c r="KI201" s="56"/>
      <c r="KJ201" s="56"/>
      <c r="KK201" s="56"/>
      <c r="KL201" s="56"/>
      <c r="KM201" s="56"/>
      <c r="KN201" s="56"/>
      <c r="KO201" s="56"/>
      <c r="KP201" s="56"/>
      <c r="KQ201" s="56"/>
      <c r="KR201" s="56"/>
      <c r="KS201" s="56"/>
      <c r="KT201" s="56"/>
      <c r="KU201" s="56"/>
      <c r="KV201" s="56"/>
      <c r="KW201" s="56"/>
      <c r="KX201" s="56"/>
      <c r="KY201" s="56"/>
      <c r="KZ201" s="56"/>
      <c r="LA201" s="56"/>
      <c r="LB201" s="56"/>
      <c r="LC201" s="56"/>
      <c r="LD201" s="56"/>
      <c r="LE201" s="56"/>
      <c r="LF201" s="56"/>
      <c r="LG201" s="56"/>
      <c r="LH201" s="56"/>
      <c r="LI201" s="56"/>
      <c r="LJ201" s="56"/>
      <c r="LK201" s="56"/>
      <c r="LL201" s="56"/>
      <c r="LM201" s="56"/>
      <c r="LN201" s="56"/>
      <c r="LO201" s="56"/>
      <c r="LP201" s="56"/>
      <c r="LQ201" s="56"/>
      <c r="LR201" s="56"/>
      <c r="LS201" s="56"/>
      <c r="LT201" s="56"/>
      <c r="LU201" s="56"/>
      <c r="LV201" s="56"/>
      <c r="LW201" s="56"/>
      <c r="LX201" s="56"/>
      <c r="LY201" s="56"/>
      <c r="LZ201" s="56"/>
      <c r="MA201" s="56"/>
      <c r="MB201" s="56"/>
      <c r="MC201" s="56"/>
      <c r="MD201" s="56"/>
      <c r="ME201" s="56"/>
      <c r="MF201" s="56"/>
      <c r="MG201" s="56"/>
      <c r="MH201" s="56"/>
      <c r="MI201" s="56"/>
      <c r="MJ201" s="56"/>
      <c r="MK201" s="56"/>
      <c r="ML201" s="56"/>
      <c r="MM201" s="56"/>
      <c r="MN201" s="56"/>
      <c r="MO201" s="56"/>
      <c r="MP201" s="56"/>
      <c r="MQ201" s="56"/>
      <c r="MR201" s="56"/>
      <c r="MS201" s="56"/>
      <c r="MT201" s="56"/>
      <c r="MU201" s="56"/>
      <c r="MV201" s="56"/>
      <c r="MW201" s="56"/>
      <c r="MX201" s="56"/>
      <c r="MY201" s="56"/>
      <c r="MZ201" s="56"/>
      <c r="NA201" s="56"/>
      <c r="NB201" s="56"/>
      <c r="NC201" s="56"/>
      <c r="ND201" s="56"/>
      <c r="NE201" s="56"/>
      <c r="NF201" s="56"/>
      <c r="NG201" s="56"/>
      <c r="NH201" s="56"/>
      <c r="NI201" s="56"/>
      <c r="NJ201" s="56"/>
      <c r="NK201" s="56"/>
      <c r="NL201" s="56"/>
      <c r="NM201" s="56"/>
      <c r="NN201" s="56"/>
      <c r="NO201" s="56"/>
      <c r="NP201" s="56"/>
      <c r="NQ201" s="56"/>
      <c r="NR201" s="56"/>
      <c r="NS201" s="56"/>
      <c r="NT201" s="56"/>
      <c r="NU201" s="56"/>
      <c r="NV201" s="56"/>
      <c r="NW201" s="56"/>
      <c r="NX201" s="56"/>
      <c r="NY201" s="56"/>
      <c r="NZ201" s="56"/>
      <c r="OA201" s="56"/>
      <c r="OB201" s="56"/>
      <c r="OC201" s="56"/>
      <c r="OD201" s="56"/>
      <c r="OE201" s="56"/>
      <c r="OF201" s="56"/>
      <c r="OG201" s="56"/>
      <c r="OH201" s="56"/>
      <c r="OI201" s="56"/>
      <c r="OJ201" s="56"/>
      <c r="OK201" s="56"/>
      <c r="OL201" s="56"/>
      <c r="OM201" s="56"/>
      <c r="ON201" s="56"/>
      <c r="OO201" s="56"/>
      <c r="OP201" s="56"/>
      <c r="OQ201" s="56"/>
      <c r="OR201" s="56"/>
      <c r="OS201" s="56"/>
      <c r="OT201" s="56"/>
      <c r="OU201" s="56"/>
      <c r="OV201" s="56"/>
      <c r="OW201" s="56"/>
      <c r="OX201" s="56"/>
      <c r="OY201" s="56"/>
      <c r="OZ201" s="56"/>
      <c r="PA201" s="56"/>
    </row>
    <row r="202" spans="1:417" ht="15" customHeight="1">
      <c r="A202" s="56"/>
      <c r="B202" s="2"/>
      <c r="C202" s="2"/>
      <c r="D202" s="311" t="s">
        <v>429</v>
      </c>
      <c r="E202" s="311"/>
      <c r="F202" s="311"/>
      <c r="G202" s="253"/>
      <c r="H202" s="254">
        <f>H203+H235</f>
        <v>8</v>
      </c>
      <c r="I202" s="253"/>
      <c r="J202" s="253"/>
      <c r="K202" s="255"/>
      <c r="L202" s="258"/>
      <c r="M202" s="255"/>
      <c r="N202" s="176"/>
      <c r="O202" s="176"/>
      <c r="P202" s="114">
        <f t="shared" ref="P202:AB202" si="263">P203+P235</f>
        <v>13</v>
      </c>
      <c r="Q202" s="56">
        <f t="shared" si="263"/>
        <v>2</v>
      </c>
      <c r="R202" s="14">
        <f t="shared" si="263"/>
        <v>5</v>
      </c>
      <c r="S202" s="114">
        <f t="shared" si="263"/>
        <v>6</v>
      </c>
      <c r="T202" s="114">
        <f t="shared" si="263"/>
        <v>4</v>
      </c>
      <c r="U202" s="114">
        <f t="shared" si="263"/>
        <v>3</v>
      </c>
      <c r="V202" s="114">
        <f t="shared" si="263"/>
        <v>4</v>
      </c>
      <c r="W202" s="114">
        <f t="shared" si="263"/>
        <v>4</v>
      </c>
      <c r="X202" s="114">
        <f t="shared" si="263"/>
        <v>3</v>
      </c>
      <c r="Y202" s="114">
        <f t="shared" si="263"/>
        <v>3</v>
      </c>
      <c r="Z202" s="114">
        <f t="shared" si="263"/>
        <v>10</v>
      </c>
      <c r="AA202" s="114">
        <f t="shared" si="263"/>
        <v>3</v>
      </c>
      <c r="AB202" s="114">
        <f t="shared" si="263"/>
        <v>5</v>
      </c>
      <c r="AC202" s="114"/>
      <c r="AD202" s="300"/>
      <c r="AE202" s="295"/>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182"/>
      <c r="BK202" s="182"/>
      <c r="BL202" s="182"/>
      <c r="BM202" s="182"/>
      <c r="BN202" s="182"/>
      <c r="BO202" s="182"/>
      <c r="BP202" s="182"/>
      <c r="BQ202" s="182"/>
      <c r="BR202" s="182"/>
      <c r="BS202" s="185"/>
      <c r="BT202" s="70"/>
      <c r="BU202" s="70"/>
      <c r="BV202" s="70"/>
      <c r="BW202" s="70"/>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70"/>
      <c r="HA202" s="70"/>
      <c r="HB202" s="70"/>
      <c r="HC202" s="70"/>
      <c r="HD202" s="70"/>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179"/>
      <c r="IJ202" s="180"/>
      <c r="IK202" s="179"/>
      <c r="IL202" s="180"/>
      <c r="IM202" s="179"/>
      <c r="IN202" s="180"/>
      <c r="IO202" s="179"/>
      <c r="IP202" s="180"/>
      <c r="IQ202" s="181"/>
      <c r="IR202" s="185"/>
      <c r="IS202" s="56"/>
      <c r="IT202" s="56"/>
      <c r="IU202" s="56"/>
      <c r="IV202" s="56"/>
      <c r="IW202" s="56"/>
      <c r="IX202" s="56"/>
      <c r="IY202" s="56"/>
      <c r="IZ202" s="56"/>
      <c r="JA202" s="56"/>
      <c r="JB202" s="56"/>
      <c r="JC202" s="56"/>
      <c r="JD202" s="56"/>
      <c r="JE202" s="56"/>
      <c r="JF202" s="56"/>
      <c r="JG202" s="56"/>
      <c r="JH202" s="56"/>
      <c r="JI202" s="56"/>
      <c r="JJ202" s="56"/>
      <c r="JK202" s="56"/>
      <c r="JL202" s="56"/>
      <c r="JM202" s="56"/>
      <c r="JN202" s="56"/>
      <c r="JO202" s="56"/>
      <c r="JP202" s="56"/>
      <c r="JQ202" s="56"/>
      <c r="JR202" s="56"/>
      <c r="JS202" s="56"/>
      <c r="JT202" s="56"/>
      <c r="JU202" s="56"/>
      <c r="JV202" s="56"/>
      <c r="JW202" s="56"/>
      <c r="JX202" s="56"/>
      <c r="JY202" s="56"/>
      <c r="JZ202" s="56"/>
      <c r="KA202" s="56"/>
      <c r="KB202" s="179"/>
      <c r="KC202" s="180"/>
      <c r="KD202" s="179"/>
      <c r="KE202" s="180"/>
      <c r="KF202" s="179"/>
      <c r="KG202" s="180"/>
      <c r="KH202" s="179"/>
      <c r="KI202" s="180"/>
      <c r="KJ202" s="181"/>
      <c r="KK202" s="185"/>
      <c r="KL202" s="56"/>
      <c r="KM202" s="56"/>
      <c r="KN202" s="56"/>
      <c r="KO202" s="56"/>
      <c r="KP202" s="56"/>
      <c r="KQ202" s="56"/>
      <c r="KR202" s="56"/>
      <c r="KS202" s="56"/>
      <c r="KT202" s="56"/>
      <c r="KU202" s="56"/>
      <c r="KV202" s="56"/>
      <c r="KW202" s="56"/>
      <c r="KX202" s="56"/>
      <c r="KY202" s="56"/>
      <c r="KZ202" s="56"/>
      <c r="LA202" s="56"/>
      <c r="LB202" s="56"/>
      <c r="LC202" s="56"/>
      <c r="LD202" s="56"/>
      <c r="LE202" s="56"/>
      <c r="LF202" s="56"/>
      <c r="LG202" s="56"/>
      <c r="LH202" s="56"/>
      <c r="LI202" s="56"/>
      <c r="LJ202" s="56"/>
      <c r="LK202" s="56"/>
      <c r="LL202" s="56"/>
      <c r="LM202" s="56"/>
      <c r="LN202" s="56"/>
      <c r="LO202" s="56"/>
      <c r="LP202" s="56"/>
      <c r="LQ202" s="56"/>
      <c r="LR202" s="56"/>
      <c r="LS202" s="56"/>
      <c r="LT202" s="56"/>
      <c r="LU202" s="56"/>
      <c r="LV202" s="56"/>
      <c r="LW202" s="56"/>
      <c r="LX202" s="56"/>
      <c r="LY202" s="56"/>
      <c r="LZ202" s="56"/>
      <c r="MA202" s="56"/>
      <c r="MB202" s="56"/>
      <c r="MC202" s="56"/>
      <c r="MD202" s="56"/>
      <c r="ME202" s="56"/>
      <c r="MF202" s="56"/>
      <c r="MG202" s="56"/>
      <c r="MH202" s="56"/>
      <c r="MI202" s="56"/>
      <c r="MJ202" s="56"/>
      <c r="MK202" s="56"/>
      <c r="ML202" s="56"/>
      <c r="MM202" s="56"/>
      <c r="MN202" s="56"/>
      <c r="MO202" s="56"/>
      <c r="MP202" s="56"/>
      <c r="MQ202" s="56"/>
      <c r="MR202" s="56"/>
      <c r="MS202" s="56"/>
      <c r="MT202" s="56"/>
      <c r="MU202" s="56"/>
      <c r="MV202" s="56"/>
      <c r="MW202" s="56"/>
      <c r="MX202" s="56"/>
      <c r="MY202" s="56"/>
      <c r="MZ202" s="56"/>
      <c r="NA202" s="56"/>
      <c r="NB202" s="56"/>
      <c r="NC202" s="56"/>
      <c r="ND202" s="56"/>
      <c r="NE202" s="56"/>
      <c r="NF202" s="56"/>
      <c r="NG202" s="56"/>
      <c r="NH202" s="56"/>
      <c r="NI202" s="56"/>
      <c r="NJ202" s="56"/>
      <c r="NK202" s="56"/>
      <c r="NL202" s="56"/>
      <c r="NM202" s="56"/>
      <c r="NN202" s="56"/>
      <c r="NO202" s="70"/>
      <c r="NP202" s="70"/>
      <c r="NQ202" s="56"/>
      <c r="NR202" s="56"/>
      <c r="NS202" s="56"/>
      <c r="NT202" s="56"/>
      <c r="NU202" s="56"/>
      <c r="NV202" s="56"/>
      <c r="NW202" s="56"/>
      <c r="NX202" s="56"/>
      <c r="NY202" s="56"/>
      <c r="NZ202" s="56"/>
      <c r="OA202" s="56"/>
      <c r="OB202" s="56"/>
      <c r="OC202" s="56"/>
      <c r="OD202" s="56"/>
      <c r="OE202" s="56"/>
      <c r="OF202" s="56"/>
      <c r="OG202" s="56"/>
      <c r="OH202" s="56"/>
      <c r="OI202" s="56"/>
      <c r="OJ202" s="56"/>
      <c r="OK202" s="56"/>
      <c r="OL202" s="56"/>
      <c r="OM202" s="56"/>
      <c r="ON202" s="56"/>
      <c r="OO202" s="56"/>
      <c r="OP202" s="56"/>
      <c r="OQ202" s="179"/>
      <c r="OR202" s="180"/>
      <c r="OS202" s="179"/>
      <c r="OT202" s="180"/>
      <c r="OU202" s="179"/>
      <c r="OV202" s="180"/>
      <c r="OW202" s="179"/>
      <c r="OX202" s="180"/>
      <c r="OY202" s="181"/>
      <c r="OZ202" s="184"/>
      <c r="PA202" s="2"/>
    </row>
    <row r="203" spans="1:417" ht="15" customHeight="1">
      <c r="A203" s="56"/>
      <c r="B203" s="2"/>
      <c r="C203" s="2"/>
      <c r="D203" s="311" t="s">
        <v>373</v>
      </c>
      <c r="E203" s="311"/>
      <c r="F203" s="311"/>
      <c r="G203" s="253"/>
      <c r="H203" s="254">
        <f>COUNTIF(H227:H234,"x")</f>
        <v>1</v>
      </c>
      <c r="I203" s="253"/>
      <c r="J203" s="253"/>
      <c r="K203" s="255"/>
      <c r="L203" s="258"/>
      <c r="M203" s="255"/>
      <c r="N203" s="176"/>
      <c r="O203" s="176"/>
      <c r="P203" s="114">
        <f>COUNTIF(P204:P234,"x")</f>
        <v>5</v>
      </c>
      <c r="Q203" s="56">
        <f>SUM(Q204:Q234)</f>
        <v>1</v>
      </c>
      <c r="R203" s="14">
        <f>COUNTIF(R204:R234,"x")</f>
        <v>4</v>
      </c>
      <c r="S203" s="114">
        <f t="shared" ref="S203:T203" si="264">COUNTIF(S204:S234,"x")</f>
        <v>5</v>
      </c>
      <c r="T203" s="114">
        <f t="shared" si="264"/>
        <v>3</v>
      </c>
      <c r="U203" s="114">
        <f t="shared" ref="U203:AB203" si="265">COUNTIF(U204:U234,"x")</f>
        <v>2</v>
      </c>
      <c r="V203" s="114">
        <f t="shared" si="265"/>
        <v>3</v>
      </c>
      <c r="W203" s="114">
        <f t="shared" si="265"/>
        <v>2</v>
      </c>
      <c r="X203" s="114">
        <f t="shared" si="265"/>
        <v>2</v>
      </c>
      <c r="Y203" s="114">
        <f t="shared" si="265"/>
        <v>2</v>
      </c>
      <c r="Z203" s="114">
        <f t="shared" si="265"/>
        <v>2</v>
      </c>
      <c r="AA203" s="114">
        <f t="shared" si="265"/>
        <v>2</v>
      </c>
      <c r="AB203" s="114">
        <f t="shared" si="265"/>
        <v>4</v>
      </c>
      <c r="AC203" s="114"/>
      <c r="AD203" s="300"/>
      <c r="AE203" s="295"/>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182"/>
      <c r="BK203" s="182"/>
      <c r="BL203" s="182"/>
      <c r="BM203" s="182"/>
      <c r="BN203" s="182"/>
      <c r="BO203" s="182"/>
      <c r="BP203" s="182"/>
      <c r="BQ203" s="182"/>
      <c r="BR203" s="182"/>
      <c r="BS203" s="185"/>
      <c r="BT203" s="70"/>
      <c r="BU203" s="70"/>
      <c r="BV203" s="70"/>
      <c r="BW203" s="70"/>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70"/>
      <c r="HA203" s="70"/>
      <c r="HB203" s="70"/>
      <c r="HC203" s="70"/>
      <c r="HD203" s="70"/>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179"/>
      <c r="IJ203" s="180"/>
      <c r="IK203" s="179"/>
      <c r="IL203" s="180"/>
      <c r="IM203" s="179"/>
      <c r="IN203" s="180"/>
      <c r="IO203" s="179"/>
      <c r="IP203" s="180"/>
      <c r="IQ203" s="181"/>
      <c r="IR203" s="185"/>
      <c r="IS203" s="56"/>
      <c r="IT203" s="56"/>
      <c r="IU203" s="56"/>
      <c r="IV203" s="56"/>
      <c r="IW203" s="56"/>
      <c r="IX203" s="56"/>
      <c r="IY203" s="56"/>
      <c r="IZ203" s="56"/>
      <c r="JA203" s="56"/>
      <c r="JB203" s="56"/>
      <c r="JC203" s="56"/>
      <c r="JD203" s="56"/>
      <c r="JE203" s="56"/>
      <c r="JF203" s="56"/>
      <c r="JG203" s="56"/>
      <c r="JH203" s="56"/>
      <c r="JI203" s="56"/>
      <c r="JJ203" s="56"/>
      <c r="JK203" s="56"/>
      <c r="JL203" s="56"/>
      <c r="JM203" s="56"/>
      <c r="JN203" s="56"/>
      <c r="JO203" s="56"/>
      <c r="JP203" s="56"/>
      <c r="JQ203" s="56"/>
      <c r="JR203" s="56"/>
      <c r="JS203" s="56"/>
      <c r="JT203" s="56"/>
      <c r="JU203" s="56"/>
      <c r="JV203" s="56"/>
      <c r="JW203" s="56"/>
      <c r="JX203" s="56"/>
      <c r="JY203" s="56"/>
      <c r="JZ203" s="56"/>
      <c r="KA203" s="56"/>
      <c r="KB203" s="56"/>
      <c r="KC203" s="56"/>
      <c r="KD203" s="56"/>
      <c r="KE203" s="56"/>
      <c r="KF203" s="56"/>
      <c r="KG203" s="56"/>
      <c r="KH203" s="56"/>
      <c r="KI203" s="56"/>
      <c r="KJ203" s="56"/>
      <c r="KK203" s="56"/>
      <c r="KL203" s="56"/>
      <c r="KM203" s="56"/>
      <c r="KN203" s="56"/>
      <c r="KO203" s="56"/>
      <c r="KP203" s="56"/>
      <c r="KQ203" s="56"/>
      <c r="KR203" s="56"/>
      <c r="KS203" s="56"/>
      <c r="KT203" s="56"/>
      <c r="KU203" s="56"/>
      <c r="KV203" s="56"/>
      <c r="KW203" s="56"/>
      <c r="KX203" s="56"/>
      <c r="KY203" s="56"/>
      <c r="KZ203" s="56"/>
      <c r="LA203" s="56"/>
      <c r="LB203" s="56"/>
      <c r="LC203" s="56"/>
      <c r="LD203" s="56"/>
      <c r="LE203" s="56"/>
      <c r="LF203" s="56"/>
      <c r="LG203" s="56"/>
      <c r="LH203" s="56"/>
      <c r="LI203" s="56"/>
      <c r="LJ203" s="56"/>
      <c r="LK203" s="56"/>
      <c r="LL203" s="56"/>
      <c r="LM203" s="56"/>
      <c r="LN203" s="56"/>
      <c r="LO203" s="56"/>
      <c r="LP203" s="56"/>
      <c r="LQ203" s="56"/>
      <c r="LR203" s="56"/>
      <c r="LS203" s="56"/>
      <c r="LT203" s="56"/>
      <c r="LU203" s="56"/>
      <c r="LV203" s="56"/>
      <c r="LW203" s="56"/>
      <c r="LX203" s="56"/>
      <c r="LY203" s="56"/>
      <c r="LZ203" s="56"/>
      <c r="MA203" s="56"/>
      <c r="MB203" s="56"/>
      <c r="MC203" s="56"/>
      <c r="MD203" s="56"/>
      <c r="ME203" s="56"/>
      <c r="MF203" s="56"/>
      <c r="MG203" s="56"/>
      <c r="MH203" s="56"/>
      <c r="MI203" s="56"/>
      <c r="MJ203" s="56"/>
      <c r="MK203" s="56"/>
      <c r="ML203" s="56"/>
      <c r="MM203" s="56"/>
      <c r="MN203" s="56"/>
      <c r="MO203" s="56"/>
      <c r="MP203" s="56"/>
      <c r="MQ203" s="56"/>
      <c r="MR203" s="56"/>
      <c r="MS203" s="56"/>
      <c r="MT203" s="56"/>
      <c r="MU203" s="56"/>
      <c r="MV203" s="56"/>
      <c r="MW203" s="56"/>
      <c r="MX203" s="56"/>
      <c r="MY203" s="56"/>
      <c r="MZ203" s="56"/>
      <c r="NA203" s="56"/>
      <c r="NB203" s="56"/>
      <c r="NC203" s="56"/>
      <c r="ND203" s="56"/>
      <c r="NE203" s="56"/>
      <c r="NF203" s="56"/>
      <c r="NG203" s="56"/>
      <c r="NH203" s="56"/>
      <c r="NI203" s="56"/>
      <c r="NJ203" s="56"/>
      <c r="NK203" s="56"/>
      <c r="NL203" s="56"/>
      <c r="NM203" s="56"/>
      <c r="NN203" s="56"/>
      <c r="NO203" s="70"/>
      <c r="NP203" s="70"/>
      <c r="NQ203" s="56"/>
      <c r="NR203" s="56"/>
      <c r="NS203" s="56"/>
      <c r="NT203" s="56"/>
      <c r="NU203" s="56"/>
      <c r="NV203" s="56"/>
      <c r="NW203" s="56"/>
      <c r="NX203" s="56"/>
      <c r="NY203" s="56"/>
      <c r="NZ203" s="56"/>
      <c r="OA203" s="56"/>
      <c r="OB203" s="56"/>
      <c r="OC203" s="56"/>
      <c r="OD203" s="56"/>
      <c r="OE203" s="56"/>
      <c r="OF203" s="56"/>
      <c r="OG203" s="56"/>
      <c r="OH203" s="56"/>
      <c r="OI203" s="56"/>
      <c r="OJ203" s="56"/>
      <c r="OK203" s="56"/>
      <c r="OL203" s="56"/>
      <c r="OM203" s="56"/>
      <c r="ON203" s="56"/>
      <c r="OO203" s="56"/>
      <c r="OP203" s="56"/>
      <c r="OQ203" s="179"/>
      <c r="OR203" s="180"/>
      <c r="OS203" s="179"/>
      <c r="OT203" s="180"/>
      <c r="OU203" s="179"/>
      <c r="OV203" s="180"/>
      <c r="OW203" s="179"/>
      <c r="OX203" s="180"/>
      <c r="OY203" s="181"/>
      <c r="OZ203" s="184"/>
      <c r="PA203" s="2"/>
    </row>
    <row r="204" spans="1:417" s="116" customFormat="1" ht="76.5" customHeight="1">
      <c r="A204" s="56"/>
      <c r="B204" s="263"/>
      <c r="C204" s="368"/>
      <c r="D204" s="391" t="s">
        <v>1573</v>
      </c>
      <c r="E204" s="482" t="s">
        <v>6</v>
      </c>
      <c r="F204" s="391" t="s">
        <v>1572</v>
      </c>
      <c r="G204" s="320"/>
      <c r="H204" s="573"/>
      <c r="I204" s="391" t="s">
        <v>1572</v>
      </c>
      <c r="J204" s="209" t="s">
        <v>1543</v>
      </c>
      <c r="K204" s="255"/>
      <c r="L204" s="234" t="s">
        <v>661</v>
      </c>
      <c r="M204" s="76" t="s">
        <v>500</v>
      </c>
      <c r="N204" s="51" t="s">
        <v>379</v>
      </c>
      <c r="O204" s="51" t="s">
        <v>350</v>
      </c>
      <c r="P204" s="451" t="s">
        <v>205</v>
      </c>
      <c r="Q204" s="310"/>
      <c r="R204" s="235" t="s">
        <v>205</v>
      </c>
      <c r="S204" s="120"/>
      <c r="T204" s="120"/>
      <c r="U204" s="120"/>
      <c r="V204" s="120"/>
      <c r="W204" s="120"/>
      <c r="X204" s="120"/>
      <c r="Y204" s="120"/>
      <c r="Z204" s="120"/>
      <c r="AA204" s="120"/>
      <c r="AB204" s="120"/>
      <c r="AC204" s="119">
        <f t="shared" ref="AC204:AC234" si="266">COUNTIF($R204:$AB204,"x")</f>
        <v>1</v>
      </c>
      <c r="AD204" s="300" t="s">
        <v>553</v>
      </c>
      <c r="AE204" s="300" t="s">
        <v>553</v>
      </c>
      <c r="AF204" s="178">
        <v>2</v>
      </c>
      <c r="AG204" s="178">
        <v>1</v>
      </c>
      <c r="AH204" s="178">
        <v>1</v>
      </c>
      <c r="AI204" s="178">
        <v>2</v>
      </c>
      <c r="AJ204" s="178">
        <v>2</v>
      </c>
      <c r="AK204" s="178">
        <v>2</v>
      </c>
      <c r="AL204" s="178">
        <v>2</v>
      </c>
      <c r="AM204" s="178">
        <v>2</v>
      </c>
      <c r="AN204" s="178">
        <v>2</v>
      </c>
      <c r="AO204" s="178">
        <v>2</v>
      </c>
      <c r="AP204" s="178">
        <v>2</v>
      </c>
      <c r="AQ204" s="178">
        <v>2</v>
      </c>
      <c r="AR204" s="178">
        <v>1</v>
      </c>
      <c r="AS204" s="178">
        <v>2</v>
      </c>
      <c r="AT204" s="178">
        <v>2</v>
      </c>
      <c r="AU204" s="178">
        <v>2</v>
      </c>
      <c r="AV204" s="178">
        <v>2</v>
      </c>
      <c r="AW204" s="178">
        <v>2</v>
      </c>
      <c r="AX204" s="178">
        <v>2</v>
      </c>
      <c r="AY204" s="178">
        <v>2</v>
      </c>
      <c r="AZ204" s="178">
        <v>2</v>
      </c>
      <c r="BA204" s="178">
        <v>2</v>
      </c>
      <c r="BB204" s="178">
        <v>2</v>
      </c>
      <c r="BC204" s="178">
        <v>2</v>
      </c>
      <c r="BD204" s="178">
        <v>2</v>
      </c>
      <c r="BE204" s="178">
        <v>2</v>
      </c>
      <c r="BF204" s="178">
        <v>2</v>
      </c>
      <c r="BG204" s="178">
        <v>1</v>
      </c>
      <c r="BH204" s="178">
        <v>1</v>
      </c>
      <c r="BI204" s="178">
        <v>2</v>
      </c>
      <c r="BJ204" s="179">
        <f>COUNTIF(AF204:BI204,"2")</f>
        <v>25</v>
      </c>
      <c r="BK204" s="180">
        <f>BJ204/(BJ204+BL204+BN204+BP204)</f>
        <v>0.83333333333333337</v>
      </c>
      <c r="BL204" s="179">
        <f>COUNTIF(AF204:BI204,"1")</f>
        <v>5</v>
      </c>
      <c r="BM204" s="180">
        <f>BL204/(BJ204+BL204+BN204+BP204)</f>
        <v>0.16666666666666666</v>
      </c>
      <c r="BN204" s="179">
        <f>COUNTIF(AF204:BI204,"0")</f>
        <v>0</v>
      </c>
      <c r="BO204" s="180">
        <f>BN204/(BJ204+BL204+BN204+BP204)</f>
        <v>0</v>
      </c>
      <c r="BP204" s="179">
        <f>COUNTIF(Q204:BI204,"KĐG")</f>
        <v>0</v>
      </c>
      <c r="BQ204" s="180">
        <f>BP204/(BJ204+BL204+BN204+BP204)</f>
        <v>0</v>
      </c>
      <c r="BR204" s="181">
        <f>(((BJ204*2)+(BL204*1)+(BN204*0)))/(BJ204+BL204+BN204)</f>
        <v>1.8333333333333333</v>
      </c>
      <c r="BS204" s="182" t="str">
        <f>IF(BQ204&gt;=50%,"KĐG",IF(BR204&gt;=1.6,"Đạt mục tiêu",IF(BR204&gt;=1,"Cần cố gắng","Chưa đạt")))</f>
        <v>Đạt mục tiêu</v>
      </c>
      <c r="BT204" s="70"/>
      <c r="BU204" s="70"/>
      <c r="BV204" s="70">
        <v>2</v>
      </c>
      <c r="BW204" s="70">
        <v>1</v>
      </c>
      <c r="BX204" s="56">
        <v>1</v>
      </c>
      <c r="BY204" s="56">
        <v>2</v>
      </c>
      <c r="BZ204" s="56">
        <v>2</v>
      </c>
      <c r="CA204" s="56">
        <v>2</v>
      </c>
      <c r="CB204" s="56">
        <v>2</v>
      </c>
      <c r="CC204" s="56">
        <v>2</v>
      </c>
      <c r="CD204" s="56">
        <v>2</v>
      </c>
      <c r="CE204" s="56">
        <v>2</v>
      </c>
      <c r="CF204" s="56">
        <v>2</v>
      </c>
      <c r="CG204" s="56">
        <v>2</v>
      </c>
      <c r="CH204" s="56">
        <v>1</v>
      </c>
      <c r="CI204" s="56">
        <v>2</v>
      </c>
      <c r="CJ204" s="56">
        <v>2</v>
      </c>
      <c r="CK204" s="56">
        <v>2</v>
      </c>
      <c r="CL204" s="56">
        <v>2</v>
      </c>
      <c r="CM204" s="56">
        <v>2</v>
      </c>
      <c r="CN204" s="56">
        <v>2</v>
      </c>
      <c r="CO204" s="56">
        <v>2</v>
      </c>
      <c r="CP204" s="56">
        <v>2</v>
      </c>
      <c r="CQ204" s="56">
        <v>2</v>
      </c>
      <c r="CR204" s="56">
        <v>2</v>
      </c>
      <c r="CS204" s="56">
        <v>2</v>
      </c>
      <c r="CT204" s="56">
        <v>2</v>
      </c>
      <c r="CU204" s="56">
        <v>2</v>
      </c>
      <c r="CV204" s="56">
        <v>2</v>
      </c>
      <c r="CW204" s="56">
        <v>1</v>
      </c>
      <c r="CX204" s="56">
        <v>1</v>
      </c>
      <c r="CY204" s="56">
        <v>2</v>
      </c>
      <c r="CZ204" s="56">
        <f>COUNTIF(BV204:CY204,"2")</f>
        <v>25</v>
      </c>
      <c r="DA204" s="56">
        <f>CZ204/(CZ204+DB204+DD204+DF204)</f>
        <v>0.83333333333333337</v>
      </c>
      <c r="DB204" s="56">
        <f>COUNTIF(BV204:CY204,"1")</f>
        <v>5</v>
      </c>
      <c r="DC204" s="56">
        <f>DB204/(CZ204+DB204+DD204+DF204)</f>
        <v>0.16666666666666666</v>
      </c>
      <c r="DD204" s="56">
        <f>COUNTIF(BV204:CY204,"0")</f>
        <v>0</v>
      </c>
      <c r="DE204" s="56">
        <f>DD204/(CZ204+DB204+DD204+DF204)</f>
        <v>0</v>
      </c>
      <c r="DF204" s="56">
        <f>COUNTIF(BH204:CY204,"KĐG")</f>
        <v>0</v>
      </c>
      <c r="DG204" s="56">
        <f>DF204/(CZ204+DB204+DD204+DF204)</f>
        <v>0</v>
      </c>
      <c r="DH204" s="56">
        <f>(((CZ204*2)+(DB204*1)+(DD204*0)))/(CZ204+DB204+DD204)</f>
        <v>1.8333333333333333</v>
      </c>
      <c r="DI204" s="56" t="str">
        <f>IF(DG204&gt;=50%,"KĐG",IF(DH204&gt;=1.6,"Đạt mục tiêu",IF(DH204&gt;=1,"Cần cố gắng","Chưa đạt")))</f>
        <v>Đạt mục tiêu</v>
      </c>
      <c r="DJ204" s="56"/>
      <c r="DK204" s="56"/>
      <c r="DL204" s="56"/>
      <c r="DM204" s="70"/>
      <c r="DN204" s="70"/>
      <c r="DO204" s="70"/>
      <c r="DP204" s="70"/>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70"/>
      <c r="FG204" s="70"/>
      <c r="FH204" s="70"/>
      <c r="FI204" s="70"/>
      <c r="FJ204" s="70"/>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70"/>
      <c r="HA204" s="70"/>
      <c r="HB204" s="70"/>
      <c r="HC204" s="70"/>
      <c r="HD204" s="70"/>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c r="IO204" s="56"/>
      <c r="IP204" s="56"/>
      <c r="IQ204" s="56"/>
      <c r="IR204" s="56"/>
      <c r="IS204" s="56"/>
      <c r="IT204" s="70"/>
      <c r="IU204" s="70"/>
      <c r="IV204" s="70"/>
      <c r="IW204" s="70"/>
      <c r="IX204" s="56"/>
      <c r="IY204" s="56"/>
      <c r="IZ204" s="56"/>
      <c r="JA204" s="56"/>
      <c r="JB204" s="56"/>
      <c r="JC204" s="56"/>
      <c r="JD204" s="56"/>
      <c r="JE204" s="56"/>
      <c r="JF204" s="56"/>
      <c r="JG204" s="56"/>
      <c r="JH204" s="56"/>
      <c r="JI204" s="56"/>
      <c r="JJ204" s="56"/>
      <c r="JK204" s="56"/>
      <c r="JL204" s="56"/>
      <c r="JM204" s="56"/>
      <c r="JN204" s="56"/>
      <c r="JO204" s="56"/>
      <c r="JP204" s="56"/>
      <c r="JQ204" s="56"/>
      <c r="JR204" s="56"/>
      <c r="JS204" s="56"/>
      <c r="JT204" s="56"/>
      <c r="JU204" s="56"/>
      <c r="JV204" s="56"/>
      <c r="JW204" s="56"/>
      <c r="JX204" s="56"/>
      <c r="JY204" s="56"/>
      <c r="JZ204" s="56"/>
      <c r="KA204" s="56"/>
      <c r="KB204" s="56"/>
      <c r="KC204" s="56"/>
      <c r="KD204" s="56"/>
      <c r="KE204" s="56"/>
      <c r="KF204" s="56"/>
      <c r="KG204" s="56"/>
      <c r="KH204" s="56"/>
      <c r="KI204" s="56"/>
      <c r="KJ204" s="56"/>
      <c r="KK204" s="56"/>
      <c r="KL204" s="56"/>
      <c r="KM204" s="56"/>
      <c r="KN204" s="56"/>
      <c r="KO204" s="56"/>
      <c r="KP204" s="56"/>
      <c r="KQ204" s="56"/>
      <c r="KR204" s="56"/>
      <c r="KS204" s="56"/>
      <c r="KT204" s="56"/>
      <c r="KU204" s="56"/>
      <c r="KV204" s="56"/>
      <c r="KW204" s="56"/>
      <c r="KX204" s="56"/>
      <c r="KY204" s="56"/>
      <c r="KZ204" s="56"/>
      <c r="LA204" s="56"/>
      <c r="LB204" s="56"/>
      <c r="LC204" s="56"/>
      <c r="LD204" s="56"/>
      <c r="LE204" s="56"/>
      <c r="LF204" s="56"/>
      <c r="LG204" s="56"/>
      <c r="LH204" s="56"/>
      <c r="LI204" s="56"/>
      <c r="LJ204" s="56"/>
      <c r="LK204" s="56"/>
      <c r="LL204" s="56"/>
      <c r="LM204" s="56"/>
      <c r="LN204" s="56"/>
      <c r="LO204" s="56"/>
      <c r="LP204" s="56"/>
      <c r="LQ204" s="56"/>
      <c r="LR204" s="56"/>
      <c r="LS204" s="56"/>
      <c r="LT204" s="56"/>
      <c r="LU204" s="56"/>
      <c r="LV204" s="56"/>
      <c r="LW204" s="56"/>
      <c r="LX204" s="56"/>
      <c r="LY204" s="56"/>
      <c r="LZ204" s="56"/>
      <c r="MA204" s="56"/>
      <c r="MB204" s="56"/>
      <c r="MC204" s="56"/>
      <c r="MD204" s="56"/>
      <c r="ME204" s="56"/>
      <c r="MF204" s="56"/>
      <c r="MG204" s="56"/>
      <c r="MH204" s="56"/>
      <c r="MI204" s="56"/>
      <c r="MJ204" s="56"/>
      <c r="MK204" s="56"/>
      <c r="ML204" s="56"/>
      <c r="MM204" s="56"/>
      <c r="MN204" s="56"/>
      <c r="MO204" s="56"/>
      <c r="MP204" s="56"/>
      <c r="MQ204" s="56"/>
      <c r="MR204" s="56"/>
      <c r="MS204" s="56"/>
      <c r="MT204" s="56"/>
      <c r="MU204" s="56"/>
      <c r="MV204" s="56"/>
      <c r="MW204" s="56"/>
      <c r="MX204" s="56"/>
      <c r="MY204" s="56"/>
      <c r="MZ204" s="56"/>
      <c r="NA204" s="56"/>
      <c r="NB204" s="56"/>
      <c r="NC204" s="56"/>
      <c r="ND204" s="56"/>
      <c r="NE204" s="56"/>
      <c r="NF204" s="56"/>
      <c r="NG204" s="56"/>
      <c r="NH204" s="56"/>
      <c r="NI204" s="56"/>
      <c r="NJ204" s="56"/>
      <c r="NK204" s="56"/>
      <c r="NL204" s="56"/>
      <c r="NM204" s="56"/>
      <c r="NN204" s="56"/>
      <c r="NO204" s="56"/>
      <c r="NP204" s="56"/>
      <c r="NQ204" s="56"/>
      <c r="NR204" s="56"/>
      <c r="NS204" s="56"/>
      <c r="NT204" s="56"/>
      <c r="NU204" s="56"/>
      <c r="NV204" s="56"/>
      <c r="NW204" s="56"/>
      <c r="NX204" s="56"/>
      <c r="NY204" s="56"/>
      <c r="NZ204" s="56"/>
      <c r="OA204" s="56"/>
      <c r="OB204" s="56"/>
      <c r="OC204" s="56"/>
      <c r="OD204" s="56"/>
      <c r="OE204" s="56"/>
      <c r="OF204" s="56"/>
      <c r="OG204" s="56"/>
      <c r="OH204" s="56"/>
      <c r="OI204" s="56"/>
      <c r="OJ204" s="56"/>
      <c r="OK204" s="56"/>
      <c r="OL204" s="56"/>
      <c r="OM204" s="56"/>
      <c r="ON204" s="56"/>
      <c r="OO204" s="56"/>
      <c r="OP204" s="56"/>
      <c r="OQ204" s="56"/>
      <c r="OR204" s="56"/>
      <c r="OS204" s="56"/>
      <c r="OT204" s="56"/>
      <c r="OU204" s="56"/>
      <c r="OV204" s="56"/>
      <c r="OW204" s="56"/>
      <c r="OX204" s="56"/>
      <c r="OY204" s="56"/>
      <c r="OZ204" s="56"/>
      <c r="PA204" s="2"/>
    </row>
    <row r="205" spans="1:417" s="116" customFormat="1" ht="173.25" hidden="1" customHeight="1">
      <c r="A205" s="56"/>
      <c r="B205" s="139"/>
      <c r="C205" s="357"/>
      <c r="D205" s="313"/>
      <c r="E205" s="356"/>
      <c r="F205" s="313"/>
      <c r="G205" s="327"/>
      <c r="H205" s="574"/>
      <c r="I205" s="313"/>
      <c r="J205" s="126" t="s">
        <v>1536</v>
      </c>
      <c r="K205" s="138"/>
      <c r="L205" s="183" t="s">
        <v>661</v>
      </c>
      <c r="M205" s="123" t="s">
        <v>500</v>
      </c>
      <c r="N205" s="51" t="s">
        <v>379</v>
      </c>
      <c r="O205" s="51" t="s">
        <v>350</v>
      </c>
      <c r="P205" s="451"/>
      <c r="Q205" s="310"/>
      <c r="R205" s="120"/>
      <c r="S205" s="120" t="s">
        <v>205</v>
      </c>
      <c r="T205" s="120"/>
      <c r="U205" s="111"/>
      <c r="V205" s="120"/>
      <c r="W205" s="111"/>
      <c r="X205" s="111"/>
      <c r="Y205" s="111"/>
      <c r="Z205" s="111"/>
      <c r="AA205" s="111"/>
      <c r="AB205" s="111"/>
      <c r="AC205" s="119">
        <f t="shared" si="266"/>
        <v>1</v>
      </c>
      <c r="AD205" s="229"/>
      <c r="AE205" s="229"/>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182"/>
      <c r="BK205" s="182"/>
      <c r="BL205" s="182"/>
      <c r="BM205" s="182"/>
      <c r="BN205" s="182"/>
      <c r="BO205" s="182"/>
      <c r="BP205" s="182"/>
      <c r="BQ205" s="182"/>
      <c r="BR205" s="182"/>
      <c r="BS205" s="185"/>
      <c r="BT205" s="70"/>
      <c r="BU205" s="70"/>
      <c r="BV205" s="72"/>
      <c r="BW205" s="72"/>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179"/>
      <c r="DD205" s="180"/>
      <c r="DE205" s="179"/>
      <c r="DF205" s="180"/>
      <c r="DG205" s="179"/>
      <c r="DH205" s="180"/>
      <c r="DI205" s="179"/>
      <c r="DJ205" s="180" t="e">
        <f>DI205/(DC205+DE205+DG205+DI205)</f>
        <v>#DIV/0!</v>
      </c>
      <c r="DK205" s="181" t="e">
        <f>(((DC205*2)+(DE205*1)+(DG205*0)))/(DC205+DE205+DG205)</f>
        <v>#DIV/0!</v>
      </c>
      <c r="DL205" s="184" t="e">
        <f>IF(DJ205&gt;=50%,"KĐG",IF(DK205&gt;=1.6,"Đạt mục tiêu",IF(DK205&gt;=1,"Cần cố gắng","Chưa đạt")))</f>
        <v>#DIV/0!</v>
      </c>
      <c r="DM205" s="70"/>
      <c r="DN205" s="70"/>
      <c r="DO205" s="70"/>
      <c r="DP205" s="70"/>
      <c r="DQ205" s="178">
        <v>2</v>
      </c>
      <c r="DR205" s="178">
        <v>2</v>
      </c>
      <c r="DS205" s="178">
        <v>2</v>
      </c>
      <c r="DT205" s="178">
        <v>2</v>
      </c>
      <c r="DU205" s="178">
        <v>2</v>
      </c>
      <c r="DV205" s="178">
        <v>2</v>
      </c>
      <c r="DW205" s="178">
        <v>2</v>
      </c>
      <c r="DX205" s="178">
        <v>2</v>
      </c>
      <c r="DY205" s="178">
        <v>2</v>
      </c>
      <c r="DZ205" s="178">
        <v>2</v>
      </c>
      <c r="EA205" s="178">
        <v>2</v>
      </c>
      <c r="EB205" s="178">
        <v>2</v>
      </c>
      <c r="EC205" s="178">
        <v>2</v>
      </c>
      <c r="ED205" s="178">
        <v>2</v>
      </c>
      <c r="EE205" s="178">
        <v>2</v>
      </c>
      <c r="EF205" s="178">
        <v>2</v>
      </c>
      <c r="EG205" s="178">
        <v>2</v>
      </c>
      <c r="EH205" s="178">
        <v>2</v>
      </c>
      <c r="EI205" s="178">
        <v>2</v>
      </c>
      <c r="EJ205" s="178">
        <v>2</v>
      </c>
      <c r="EK205" s="178">
        <v>2</v>
      </c>
      <c r="EL205" s="178">
        <v>2</v>
      </c>
      <c r="EM205" s="178">
        <v>2</v>
      </c>
      <c r="EN205" s="178">
        <v>2</v>
      </c>
      <c r="EO205" s="178">
        <v>2</v>
      </c>
      <c r="EP205" s="178">
        <v>2</v>
      </c>
      <c r="EQ205" s="178">
        <v>2</v>
      </c>
      <c r="ER205" s="178">
        <v>2</v>
      </c>
      <c r="ES205" s="178">
        <v>2</v>
      </c>
      <c r="ET205" s="178">
        <v>2</v>
      </c>
      <c r="EU205" s="178">
        <v>2</v>
      </c>
      <c r="EV205" s="56"/>
      <c r="EW205" s="56"/>
      <c r="EX205" s="56"/>
      <c r="EY205" s="56"/>
      <c r="EZ205" s="56"/>
      <c r="FA205" s="56"/>
      <c r="FB205" s="56"/>
      <c r="FC205" s="56"/>
      <c r="FD205" s="56"/>
      <c r="FE205" s="56"/>
      <c r="FF205" s="70"/>
      <c r="FG205" s="70"/>
      <c r="FH205" s="70"/>
      <c r="FI205" s="70"/>
      <c r="FJ205" s="70"/>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70"/>
      <c r="HA205" s="70"/>
      <c r="HB205" s="70"/>
      <c r="HC205" s="70"/>
      <c r="HD205" s="70"/>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c r="IO205" s="56"/>
      <c r="IP205" s="56"/>
      <c r="IQ205" s="56"/>
      <c r="IR205" s="56"/>
      <c r="IS205" s="56"/>
      <c r="IT205" s="70"/>
      <c r="IU205" s="70"/>
      <c r="IV205" s="70"/>
      <c r="IW205" s="70"/>
      <c r="IX205" s="56"/>
      <c r="IY205" s="56"/>
      <c r="IZ205" s="56"/>
      <c r="JA205" s="56"/>
      <c r="JB205" s="56"/>
      <c r="JC205" s="56"/>
      <c r="JD205" s="56"/>
      <c r="JE205" s="56"/>
      <c r="JF205" s="56"/>
      <c r="JG205" s="56"/>
      <c r="JH205" s="56"/>
      <c r="JI205" s="56"/>
      <c r="JJ205" s="56"/>
      <c r="JK205" s="56"/>
      <c r="JL205" s="56"/>
      <c r="JM205" s="56"/>
      <c r="JN205" s="56"/>
      <c r="JO205" s="56"/>
      <c r="JP205" s="56"/>
      <c r="JQ205" s="56"/>
      <c r="JR205" s="56"/>
      <c r="JS205" s="56"/>
      <c r="JT205" s="56"/>
      <c r="JU205" s="56"/>
      <c r="JV205" s="56"/>
      <c r="JW205" s="56"/>
      <c r="JX205" s="56"/>
      <c r="JY205" s="56"/>
      <c r="JZ205" s="56"/>
      <c r="KA205" s="56"/>
      <c r="KB205" s="56"/>
      <c r="KC205" s="56"/>
      <c r="KD205" s="56"/>
      <c r="KE205" s="56"/>
      <c r="KF205" s="56"/>
      <c r="KG205" s="56"/>
      <c r="KH205" s="56"/>
      <c r="KI205" s="56"/>
      <c r="KJ205" s="56"/>
      <c r="KK205" s="56"/>
      <c r="KL205" s="56"/>
      <c r="KM205" s="56"/>
      <c r="KN205" s="56"/>
      <c r="KO205" s="56"/>
      <c r="KP205" s="56"/>
      <c r="KQ205" s="56"/>
      <c r="KR205" s="56"/>
      <c r="KS205" s="56"/>
      <c r="KT205" s="56"/>
      <c r="KU205" s="56"/>
      <c r="KV205" s="56"/>
      <c r="KW205" s="56"/>
      <c r="KX205" s="56"/>
      <c r="KY205" s="56"/>
      <c r="KZ205" s="56"/>
      <c r="LA205" s="56"/>
      <c r="LB205" s="56"/>
      <c r="LC205" s="56"/>
      <c r="LD205" s="56"/>
      <c r="LE205" s="56"/>
      <c r="LF205" s="56"/>
      <c r="LG205" s="56"/>
      <c r="LH205" s="56"/>
      <c r="LI205" s="56"/>
      <c r="LJ205" s="56"/>
      <c r="LK205" s="56"/>
      <c r="LL205" s="56"/>
      <c r="LM205" s="56"/>
      <c r="LN205" s="56"/>
      <c r="LO205" s="56"/>
      <c r="LP205" s="56"/>
      <c r="LQ205" s="56"/>
      <c r="LR205" s="56"/>
      <c r="LS205" s="56"/>
      <c r="LT205" s="56"/>
      <c r="LU205" s="56"/>
      <c r="LV205" s="56"/>
      <c r="LW205" s="56"/>
      <c r="LX205" s="56"/>
      <c r="LY205" s="56"/>
      <c r="LZ205" s="56"/>
      <c r="MA205" s="56"/>
      <c r="MB205" s="56"/>
      <c r="MC205" s="56"/>
      <c r="MD205" s="56"/>
      <c r="ME205" s="56"/>
      <c r="MF205" s="56"/>
      <c r="MG205" s="56"/>
      <c r="MH205" s="56"/>
      <c r="MI205" s="56"/>
      <c r="MJ205" s="56"/>
      <c r="MK205" s="56"/>
      <c r="ML205" s="56"/>
      <c r="MM205" s="56"/>
      <c r="MN205" s="56"/>
      <c r="MO205" s="56"/>
      <c r="MP205" s="56"/>
      <c r="MQ205" s="56"/>
      <c r="MR205" s="56"/>
      <c r="MS205" s="56"/>
      <c r="MT205" s="56"/>
      <c r="MU205" s="56"/>
      <c r="MV205" s="56"/>
      <c r="MW205" s="56"/>
      <c r="MX205" s="56"/>
      <c r="MY205" s="56"/>
      <c r="MZ205" s="56"/>
      <c r="NA205" s="56"/>
      <c r="NB205" s="56"/>
      <c r="NC205" s="56"/>
      <c r="ND205" s="56"/>
      <c r="NE205" s="56"/>
      <c r="NF205" s="56"/>
      <c r="NG205" s="56"/>
      <c r="NH205" s="56"/>
      <c r="NI205" s="56"/>
      <c r="NJ205" s="56"/>
      <c r="NK205" s="56"/>
      <c r="NL205" s="56"/>
      <c r="NM205" s="56"/>
      <c r="NN205" s="56"/>
      <c r="NO205" s="56"/>
      <c r="NP205" s="56"/>
      <c r="NQ205" s="56"/>
      <c r="NR205" s="56"/>
      <c r="NS205" s="56"/>
      <c r="NT205" s="56"/>
      <c r="NU205" s="56"/>
      <c r="NV205" s="56"/>
      <c r="NW205" s="56"/>
      <c r="NX205" s="56"/>
      <c r="NY205" s="56"/>
      <c r="NZ205" s="56"/>
      <c r="OA205" s="56"/>
      <c r="OB205" s="56"/>
      <c r="OC205" s="56"/>
      <c r="OD205" s="56"/>
      <c r="OE205" s="56"/>
      <c r="OF205" s="56"/>
      <c r="OG205" s="56"/>
      <c r="OH205" s="56"/>
      <c r="OI205" s="56"/>
      <c r="OJ205" s="56"/>
      <c r="OK205" s="56"/>
      <c r="OL205" s="56"/>
      <c r="OM205" s="56"/>
      <c r="ON205" s="56"/>
      <c r="OO205" s="56"/>
      <c r="OP205" s="56"/>
      <c r="OQ205" s="56"/>
      <c r="OR205" s="56"/>
      <c r="OS205" s="56"/>
      <c r="OT205" s="56"/>
      <c r="OU205" s="56"/>
      <c r="OV205" s="56"/>
      <c r="OW205" s="56"/>
      <c r="OX205" s="56"/>
      <c r="OY205" s="56"/>
      <c r="OZ205" s="56"/>
      <c r="PA205" s="56"/>
    </row>
    <row r="206" spans="1:417" s="116" customFormat="1" ht="110.25" hidden="1" customHeight="1">
      <c r="A206" s="56"/>
      <c r="B206" s="139"/>
      <c r="C206" s="357"/>
      <c r="D206" s="313"/>
      <c r="E206" s="356"/>
      <c r="F206" s="313"/>
      <c r="G206" s="327"/>
      <c r="H206" s="574"/>
      <c r="I206" s="313"/>
      <c r="J206" s="126" t="s">
        <v>1530</v>
      </c>
      <c r="K206" s="138"/>
      <c r="L206" s="183" t="s">
        <v>661</v>
      </c>
      <c r="M206" s="123" t="s">
        <v>500</v>
      </c>
      <c r="N206" s="51" t="s">
        <v>379</v>
      </c>
      <c r="O206" s="51" t="s">
        <v>350</v>
      </c>
      <c r="P206" s="451"/>
      <c r="Q206" s="310"/>
      <c r="R206" s="120"/>
      <c r="S206" s="120"/>
      <c r="T206" s="120" t="s">
        <v>205</v>
      </c>
      <c r="U206" s="111"/>
      <c r="V206" s="120"/>
      <c r="W206" s="111"/>
      <c r="X206" s="111"/>
      <c r="Y206" s="111"/>
      <c r="Z206" s="111"/>
      <c r="AA206" s="111"/>
      <c r="AB206" s="111"/>
      <c r="AC206" s="119">
        <f t="shared" si="266"/>
        <v>1</v>
      </c>
      <c r="AD206" s="229"/>
      <c r="AE206" s="229"/>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182"/>
      <c r="BK206" s="182"/>
      <c r="BL206" s="182"/>
      <c r="BM206" s="182"/>
      <c r="BN206" s="182"/>
      <c r="BO206" s="182"/>
      <c r="BP206" s="182"/>
      <c r="BQ206" s="182"/>
      <c r="BR206" s="182"/>
      <c r="BS206" s="185"/>
      <c r="BT206" s="70"/>
      <c r="BU206" s="70"/>
      <c r="BV206" s="70"/>
      <c r="BW206" s="70"/>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70"/>
      <c r="DN206" s="70"/>
      <c r="DO206" s="70"/>
      <c r="DP206" s="70"/>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72"/>
      <c r="FG206" s="72" t="s">
        <v>553</v>
      </c>
      <c r="FH206" s="72" t="s">
        <v>553</v>
      </c>
      <c r="FI206" s="72"/>
      <c r="FJ206" s="72" t="s">
        <v>553</v>
      </c>
      <c r="FK206" s="70" t="s">
        <v>464</v>
      </c>
      <c r="FL206" s="70" t="s">
        <v>464</v>
      </c>
      <c r="FM206" s="70" t="s">
        <v>464</v>
      </c>
      <c r="FN206" s="70" t="s">
        <v>464</v>
      </c>
      <c r="FO206" s="70" t="s">
        <v>1025</v>
      </c>
      <c r="FP206" s="70" t="s">
        <v>464</v>
      </c>
      <c r="FQ206" s="70" t="s">
        <v>464</v>
      </c>
      <c r="FR206" s="70" t="s">
        <v>464</v>
      </c>
      <c r="FS206" s="70" t="s">
        <v>464</v>
      </c>
      <c r="FT206" s="70" t="s">
        <v>464</v>
      </c>
      <c r="FU206" s="70" t="s">
        <v>464</v>
      </c>
      <c r="FV206" s="70" t="s">
        <v>464</v>
      </c>
      <c r="FW206" s="70" t="s">
        <v>464</v>
      </c>
      <c r="FX206" s="70" t="s">
        <v>464</v>
      </c>
      <c r="FY206" s="70" t="s">
        <v>464</v>
      </c>
      <c r="FZ206" s="70" t="s">
        <v>464</v>
      </c>
      <c r="GA206" s="70" t="s">
        <v>464</v>
      </c>
      <c r="GB206" s="70" t="s">
        <v>464</v>
      </c>
      <c r="GC206" s="70" t="s">
        <v>464</v>
      </c>
      <c r="GD206" s="70" t="s">
        <v>464</v>
      </c>
      <c r="GE206" s="70" t="s">
        <v>464</v>
      </c>
      <c r="GF206" s="70" t="s">
        <v>464</v>
      </c>
      <c r="GG206" s="70" t="s">
        <v>464</v>
      </c>
      <c r="GH206" s="70" t="s">
        <v>464</v>
      </c>
      <c r="GI206" s="70" t="s">
        <v>464</v>
      </c>
      <c r="GJ206" s="70" t="s">
        <v>1025</v>
      </c>
      <c r="GK206" s="70" t="s">
        <v>464</v>
      </c>
      <c r="GL206" s="70" t="s">
        <v>1025</v>
      </c>
      <c r="GM206" s="70" t="s">
        <v>464</v>
      </c>
      <c r="GN206" s="70" t="s">
        <v>464</v>
      </c>
      <c r="GO206" s="70" t="s">
        <v>464</v>
      </c>
      <c r="GP206" s="179">
        <f>COUNTIF(FA206:GO206,"2")</f>
        <v>28</v>
      </c>
      <c r="GQ206" s="180">
        <f t="shared" ref="GQ206" si="267">GP206/(GP206+GR206+GT206+GV206)</f>
        <v>0.90322580645161288</v>
      </c>
      <c r="GR206" s="179">
        <f>COUNTIF(FA206:GO206,"1")</f>
        <v>3</v>
      </c>
      <c r="GS206" s="180">
        <f t="shared" ref="GS206" si="268">GR206/(GP206+GR206+GT206+GV206)</f>
        <v>9.6774193548387094E-2</v>
      </c>
      <c r="GT206" s="179">
        <f>COUNTIF(FA206:GO206,"0")</f>
        <v>0</v>
      </c>
      <c r="GU206" s="180">
        <f t="shared" ref="GU206" si="269">GT206/(GP206+GR206+GT206+GV206)</f>
        <v>0</v>
      </c>
      <c r="GV206" s="179">
        <f>COUNTIF(FA206:GO206,"KĐG")</f>
        <v>0</v>
      </c>
      <c r="GW206" s="180">
        <f t="shared" ref="GW206" si="270">GV206/(GP206+GR206+GT206+GV206)</f>
        <v>0</v>
      </c>
      <c r="GX206" s="181">
        <f t="shared" ref="GX206" si="271">(((GP206*2)+(GR206*1)+(GT206*0)))/(GP206+GR206+GT206)</f>
        <v>1.903225806451613</v>
      </c>
      <c r="GY206" s="182" t="str">
        <f t="shared" ref="GY206" si="272">IF(GW206&gt;=50%,"KĐG",IF(GX206&gt;=1.6,"Đạt mục tiêu",IF(GX206&gt;=1,"Cần cố gắng","Chưa đạt")))</f>
        <v>Đạt mục tiêu</v>
      </c>
      <c r="GZ206" s="70"/>
      <c r="HA206" s="70"/>
      <c r="HB206" s="70"/>
      <c r="HC206" s="70"/>
      <c r="HD206" s="70"/>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c r="IO206" s="56"/>
      <c r="IP206" s="56"/>
      <c r="IQ206" s="56"/>
      <c r="IR206" s="56"/>
      <c r="IS206" s="56"/>
      <c r="IT206" s="70"/>
      <c r="IU206" s="70"/>
      <c r="IV206" s="70"/>
      <c r="IW206" s="70"/>
      <c r="IX206" s="56"/>
      <c r="IY206" s="56"/>
      <c r="IZ206" s="56"/>
      <c r="JA206" s="56"/>
      <c r="JB206" s="56"/>
      <c r="JC206" s="56"/>
      <c r="JD206" s="56"/>
      <c r="JE206" s="56"/>
      <c r="JF206" s="56"/>
      <c r="JG206" s="56"/>
      <c r="JH206" s="56"/>
      <c r="JI206" s="56"/>
      <c r="JJ206" s="56"/>
      <c r="JK206" s="56"/>
      <c r="JL206" s="56"/>
      <c r="JM206" s="56"/>
      <c r="JN206" s="56"/>
      <c r="JO206" s="56"/>
      <c r="JP206" s="56"/>
      <c r="JQ206" s="56"/>
      <c r="JR206" s="56"/>
      <c r="JS206" s="56"/>
      <c r="JT206" s="56"/>
      <c r="JU206" s="56"/>
      <c r="JV206" s="56"/>
      <c r="JW206" s="56"/>
      <c r="JX206" s="56"/>
      <c r="JY206" s="56"/>
      <c r="JZ206" s="56"/>
      <c r="KA206" s="56"/>
      <c r="KB206" s="56"/>
      <c r="KC206" s="56"/>
      <c r="KD206" s="56"/>
      <c r="KE206" s="56"/>
      <c r="KF206" s="56"/>
      <c r="KG206" s="56"/>
      <c r="KH206" s="56"/>
      <c r="KI206" s="56"/>
      <c r="KJ206" s="56"/>
      <c r="KK206" s="56"/>
      <c r="KL206" s="56"/>
      <c r="KM206" s="56"/>
      <c r="KN206" s="56"/>
      <c r="KO206" s="56"/>
      <c r="KP206" s="56"/>
      <c r="KQ206" s="56"/>
      <c r="KR206" s="56"/>
      <c r="KS206" s="56"/>
      <c r="KT206" s="56"/>
      <c r="KU206" s="56"/>
      <c r="KV206" s="56"/>
      <c r="KW206" s="56"/>
      <c r="KX206" s="56"/>
      <c r="KY206" s="56"/>
      <c r="KZ206" s="56"/>
      <c r="LA206" s="56"/>
      <c r="LB206" s="56"/>
      <c r="LC206" s="56"/>
      <c r="LD206" s="56"/>
      <c r="LE206" s="56"/>
      <c r="LF206" s="56"/>
      <c r="LG206" s="56"/>
      <c r="LH206" s="56"/>
      <c r="LI206" s="56"/>
      <c r="LJ206" s="56"/>
      <c r="LK206" s="56"/>
      <c r="LL206" s="56"/>
      <c r="LM206" s="56"/>
      <c r="LN206" s="56"/>
      <c r="LO206" s="56"/>
      <c r="LP206" s="56"/>
      <c r="LQ206" s="56"/>
      <c r="LR206" s="56"/>
      <c r="LS206" s="56"/>
      <c r="LT206" s="56"/>
      <c r="LU206" s="56"/>
      <c r="LV206" s="56"/>
      <c r="LW206" s="56"/>
      <c r="LX206" s="56"/>
      <c r="LY206" s="56"/>
      <c r="LZ206" s="56"/>
      <c r="MA206" s="56"/>
      <c r="MB206" s="56"/>
      <c r="MC206" s="56"/>
      <c r="MD206" s="56"/>
      <c r="ME206" s="56"/>
      <c r="MF206" s="56"/>
      <c r="MG206" s="56"/>
      <c r="MH206" s="56"/>
      <c r="MI206" s="56"/>
      <c r="MJ206" s="56"/>
      <c r="MK206" s="56"/>
      <c r="ML206" s="56"/>
      <c r="MM206" s="56"/>
      <c r="MN206" s="56"/>
      <c r="MO206" s="56"/>
      <c r="MP206" s="56"/>
      <c r="MQ206" s="56"/>
      <c r="MR206" s="56"/>
      <c r="MS206" s="56"/>
      <c r="MT206" s="56"/>
      <c r="MU206" s="56"/>
      <c r="MV206" s="56"/>
      <c r="MW206" s="56"/>
      <c r="MX206" s="56"/>
      <c r="MY206" s="56"/>
      <c r="MZ206" s="56"/>
      <c r="NA206" s="56"/>
      <c r="NB206" s="56"/>
      <c r="NC206" s="56"/>
      <c r="ND206" s="56"/>
      <c r="NE206" s="56"/>
      <c r="NF206" s="56"/>
      <c r="NG206" s="56"/>
      <c r="NH206" s="56"/>
      <c r="NI206" s="56"/>
      <c r="NJ206" s="56"/>
      <c r="NK206" s="56"/>
      <c r="NL206" s="56"/>
      <c r="NM206" s="56"/>
      <c r="NN206" s="56"/>
      <c r="NO206" s="56"/>
      <c r="NP206" s="56"/>
      <c r="NQ206" s="56"/>
      <c r="NR206" s="56"/>
      <c r="NS206" s="56"/>
      <c r="NT206" s="56"/>
      <c r="NU206" s="56"/>
      <c r="NV206" s="56"/>
      <c r="NW206" s="56"/>
      <c r="NX206" s="56"/>
      <c r="NY206" s="56"/>
      <c r="NZ206" s="56"/>
      <c r="OA206" s="56"/>
      <c r="OB206" s="56"/>
      <c r="OC206" s="56"/>
      <c r="OD206" s="56"/>
      <c r="OE206" s="56"/>
      <c r="OF206" s="56"/>
      <c r="OG206" s="56"/>
      <c r="OH206" s="56"/>
      <c r="OI206" s="56"/>
      <c r="OJ206" s="56"/>
      <c r="OK206" s="56"/>
      <c r="OL206" s="56"/>
      <c r="OM206" s="56"/>
      <c r="ON206" s="56"/>
      <c r="OO206" s="56"/>
      <c r="OP206" s="56"/>
      <c r="OQ206" s="56"/>
      <c r="OR206" s="56"/>
      <c r="OS206" s="56"/>
      <c r="OT206" s="56"/>
      <c r="OU206" s="56"/>
      <c r="OV206" s="56"/>
      <c r="OW206" s="56"/>
      <c r="OX206" s="56"/>
      <c r="OY206" s="56"/>
      <c r="OZ206" s="56"/>
      <c r="PA206" s="56"/>
    </row>
    <row r="207" spans="1:417" s="116" customFormat="1" ht="110.25" hidden="1" customHeight="1">
      <c r="A207" s="56"/>
      <c r="B207" s="139"/>
      <c r="C207" s="357"/>
      <c r="D207" s="313"/>
      <c r="E207" s="356"/>
      <c r="F207" s="313"/>
      <c r="G207" s="327"/>
      <c r="H207" s="574"/>
      <c r="I207" s="313"/>
      <c r="J207" s="126" t="s">
        <v>1532</v>
      </c>
      <c r="K207" s="138"/>
      <c r="L207" s="183" t="s">
        <v>661</v>
      </c>
      <c r="M207" s="123" t="s">
        <v>500</v>
      </c>
      <c r="N207" s="51" t="s">
        <v>379</v>
      </c>
      <c r="O207" s="51" t="s">
        <v>350</v>
      </c>
      <c r="P207" s="451"/>
      <c r="Q207" s="310"/>
      <c r="R207" s="120"/>
      <c r="S207" s="120"/>
      <c r="T207" s="120"/>
      <c r="U207" s="111" t="s">
        <v>205</v>
      </c>
      <c r="V207" s="120"/>
      <c r="W207" s="111"/>
      <c r="X207" s="111"/>
      <c r="Y207" s="111"/>
      <c r="Z207" s="111"/>
      <c r="AA207" s="111"/>
      <c r="AB207" s="111"/>
      <c r="AC207" s="119">
        <f t="shared" si="266"/>
        <v>1</v>
      </c>
      <c r="AD207" s="229"/>
      <c r="AE207" s="229"/>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182"/>
      <c r="BK207" s="182"/>
      <c r="BL207" s="182"/>
      <c r="BM207" s="182"/>
      <c r="BN207" s="182"/>
      <c r="BO207" s="182"/>
      <c r="BP207" s="182"/>
      <c r="BQ207" s="182"/>
      <c r="BR207" s="182"/>
      <c r="BS207" s="185"/>
      <c r="BT207" s="72" t="s">
        <v>553</v>
      </c>
      <c r="BU207" s="72" t="s">
        <v>553</v>
      </c>
      <c r="BV207" s="70"/>
      <c r="BW207" s="70"/>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70"/>
      <c r="DN207" s="70"/>
      <c r="DO207" s="70"/>
      <c r="DP207" s="70"/>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70"/>
      <c r="FG207" s="70"/>
      <c r="FH207" s="70"/>
      <c r="FI207" s="70"/>
      <c r="FJ207" s="70"/>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70"/>
      <c r="HA207" s="70"/>
      <c r="HB207" s="70"/>
      <c r="HC207" s="70"/>
      <c r="HD207" s="70"/>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c r="IO207" s="56"/>
      <c r="IP207" s="56"/>
      <c r="IQ207" s="56"/>
      <c r="IR207" s="56"/>
      <c r="IS207" s="56"/>
      <c r="IT207" s="70"/>
      <c r="IU207" s="70"/>
      <c r="IV207" s="70"/>
      <c r="IW207" s="70"/>
      <c r="IX207" s="56"/>
      <c r="IY207" s="56"/>
      <c r="IZ207" s="56"/>
      <c r="JA207" s="56"/>
      <c r="JB207" s="56"/>
      <c r="JC207" s="56"/>
      <c r="JD207" s="56"/>
      <c r="JE207" s="56"/>
      <c r="JF207" s="56"/>
      <c r="JG207" s="56"/>
      <c r="JH207" s="56"/>
      <c r="JI207" s="56"/>
      <c r="JJ207" s="56"/>
      <c r="JK207" s="56"/>
      <c r="JL207" s="56"/>
      <c r="JM207" s="56"/>
      <c r="JN207" s="56"/>
      <c r="JO207" s="56"/>
      <c r="JP207" s="56"/>
      <c r="JQ207" s="56"/>
      <c r="JR207" s="56"/>
      <c r="JS207" s="56"/>
      <c r="JT207" s="56"/>
      <c r="JU207" s="56"/>
      <c r="JV207" s="56"/>
      <c r="JW207" s="56"/>
      <c r="JX207" s="56"/>
      <c r="JY207" s="56"/>
      <c r="JZ207" s="56"/>
      <c r="KA207" s="56"/>
      <c r="KB207" s="56"/>
      <c r="KC207" s="56"/>
      <c r="KD207" s="56"/>
      <c r="KE207" s="56"/>
      <c r="KF207" s="56"/>
      <c r="KG207" s="56"/>
      <c r="KH207" s="56"/>
      <c r="KI207" s="56"/>
      <c r="KJ207" s="56"/>
      <c r="KK207" s="56"/>
      <c r="KL207" s="56"/>
      <c r="KM207" s="56"/>
      <c r="KN207" s="56"/>
      <c r="KO207" s="56"/>
      <c r="KP207" s="56"/>
      <c r="KQ207" s="56"/>
      <c r="KR207" s="56"/>
      <c r="KS207" s="56"/>
      <c r="KT207" s="56"/>
      <c r="KU207" s="56"/>
      <c r="KV207" s="56"/>
      <c r="KW207" s="56"/>
      <c r="KX207" s="56"/>
      <c r="KY207" s="56"/>
      <c r="KZ207" s="56"/>
      <c r="LA207" s="56"/>
      <c r="LB207" s="56"/>
      <c r="LC207" s="56"/>
      <c r="LD207" s="56"/>
      <c r="LE207" s="56"/>
      <c r="LF207" s="56"/>
      <c r="LG207" s="56"/>
      <c r="LH207" s="56"/>
      <c r="LI207" s="56"/>
      <c r="LJ207" s="56"/>
      <c r="LK207" s="56"/>
      <c r="LL207" s="56"/>
      <c r="LM207" s="56"/>
      <c r="LN207" s="56"/>
      <c r="LO207" s="56"/>
      <c r="LP207" s="56"/>
      <c r="LQ207" s="56"/>
      <c r="LR207" s="56"/>
      <c r="LS207" s="56"/>
      <c r="LT207" s="56"/>
      <c r="LU207" s="56"/>
      <c r="LV207" s="56"/>
      <c r="LW207" s="56"/>
      <c r="LX207" s="56"/>
      <c r="LY207" s="56"/>
      <c r="LZ207" s="56"/>
      <c r="MA207" s="56"/>
      <c r="MB207" s="56"/>
      <c r="MC207" s="56"/>
      <c r="MD207" s="56"/>
      <c r="ME207" s="56"/>
      <c r="MF207" s="56"/>
      <c r="MG207" s="56"/>
      <c r="MH207" s="56"/>
      <c r="MI207" s="56"/>
      <c r="MJ207" s="56"/>
      <c r="MK207" s="56"/>
      <c r="ML207" s="56"/>
      <c r="MM207" s="56"/>
      <c r="MN207" s="56"/>
      <c r="MO207" s="56"/>
      <c r="MP207" s="56"/>
      <c r="MQ207" s="56"/>
      <c r="MR207" s="56"/>
      <c r="MS207" s="56"/>
      <c r="MT207" s="56"/>
      <c r="MU207" s="56"/>
      <c r="MV207" s="56"/>
      <c r="MW207" s="56"/>
      <c r="MX207" s="56"/>
      <c r="MY207" s="56"/>
      <c r="MZ207" s="56"/>
      <c r="NA207" s="56"/>
      <c r="NB207" s="56"/>
      <c r="NC207" s="56"/>
      <c r="ND207" s="56"/>
      <c r="NE207" s="56"/>
      <c r="NF207" s="56"/>
      <c r="NG207" s="56"/>
      <c r="NH207" s="56"/>
      <c r="NI207" s="56"/>
      <c r="NJ207" s="56"/>
      <c r="NK207" s="56"/>
      <c r="NL207" s="56"/>
      <c r="NM207" s="56"/>
      <c r="NN207" s="56"/>
      <c r="NO207" s="56"/>
      <c r="NP207" s="56"/>
      <c r="NQ207" s="56"/>
      <c r="NR207" s="56"/>
      <c r="NS207" s="56"/>
      <c r="NT207" s="56"/>
      <c r="NU207" s="56"/>
      <c r="NV207" s="56"/>
      <c r="NW207" s="56"/>
      <c r="NX207" s="56"/>
      <c r="NY207" s="56"/>
      <c r="NZ207" s="56"/>
      <c r="OA207" s="56"/>
      <c r="OB207" s="56"/>
      <c r="OC207" s="56"/>
      <c r="OD207" s="56"/>
      <c r="OE207" s="56"/>
      <c r="OF207" s="56"/>
      <c r="OG207" s="56"/>
      <c r="OH207" s="56"/>
      <c r="OI207" s="56"/>
      <c r="OJ207" s="56"/>
      <c r="OK207" s="56"/>
      <c r="OL207" s="56"/>
      <c r="OM207" s="56"/>
      <c r="ON207" s="56"/>
      <c r="OO207" s="56"/>
      <c r="OP207" s="56"/>
      <c r="OQ207" s="56"/>
      <c r="OR207" s="56"/>
      <c r="OS207" s="56"/>
      <c r="OT207" s="56"/>
      <c r="OU207" s="56"/>
      <c r="OV207" s="56"/>
      <c r="OW207" s="56"/>
      <c r="OX207" s="56"/>
      <c r="OY207" s="56"/>
      <c r="OZ207" s="56"/>
      <c r="PA207" s="56"/>
    </row>
    <row r="208" spans="1:417" s="116" customFormat="1" ht="141.75" hidden="1" customHeight="1">
      <c r="A208" s="56"/>
      <c r="B208" s="139"/>
      <c r="C208" s="357"/>
      <c r="D208" s="313"/>
      <c r="E208" s="356"/>
      <c r="F208" s="313"/>
      <c r="G208" s="327"/>
      <c r="H208" s="574"/>
      <c r="I208" s="313"/>
      <c r="J208" s="126" t="s">
        <v>1533</v>
      </c>
      <c r="K208" s="138"/>
      <c r="L208" s="183" t="s">
        <v>661</v>
      </c>
      <c r="M208" s="123" t="s">
        <v>500</v>
      </c>
      <c r="N208" s="51" t="s">
        <v>379</v>
      </c>
      <c r="O208" s="51" t="s">
        <v>350</v>
      </c>
      <c r="P208" s="451"/>
      <c r="Q208" s="310"/>
      <c r="R208" s="120"/>
      <c r="S208" s="120"/>
      <c r="T208" s="120"/>
      <c r="U208" s="111"/>
      <c r="V208" s="120" t="s">
        <v>205</v>
      </c>
      <c r="W208" s="111"/>
      <c r="X208" s="111"/>
      <c r="Y208" s="111"/>
      <c r="Z208" s="111"/>
      <c r="AA208" s="111"/>
      <c r="AB208" s="111"/>
      <c r="AC208" s="119">
        <f t="shared" si="266"/>
        <v>1</v>
      </c>
      <c r="AD208" s="229"/>
      <c r="AE208" s="229"/>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182"/>
      <c r="BK208" s="182"/>
      <c r="BL208" s="182"/>
      <c r="BM208" s="182"/>
      <c r="BN208" s="182"/>
      <c r="BO208" s="182"/>
      <c r="BP208" s="182"/>
      <c r="BQ208" s="182"/>
      <c r="BR208" s="182"/>
      <c r="BS208" s="185"/>
      <c r="BT208" s="72"/>
      <c r="BU208" s="72"/>
      <c r="BV208" s="70"/>
      <c r="BW208" s="70"/>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70"/>
      <c r="DN208" s="70"/>
      <c r="DO208" s="70"/>
      <c r="DP208" s="70"/>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70"/>
      <c r="FG208" s="70"/>
      <c r="FH208" s="70"/>
      <c r="FI208" s="70"/>
      <c r="FJ208" s="70"/>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72" t="s">
        <v>553</v>
      </c>
      <c r="HA208" s="72" t="s">
        <v>553</v>
      </c>
      <c r="HB208" s="72" t="s">
        <v>553</v>
      </c>
      <c r="HC208" s="72" t="s">
        <v>553</v>
      </c>
      <c r="HD208" s="72" t="s">
        <v>553</v>
      </c>
      <c r="HE208" s="72" t="s">
        <v>553</v>
      </c>
      <c r="HF208" s="72" t="s">
        <v>553</v>
      </c>
      <c r="HG208" s="72" t="s">
        <v>553</v>
      </c>
      <c r="HH208" s="72" t="s">
        <v>553</v>
      </c>
      <c r="HI208" s="72" t="s">
        <v>553</v>
      </c>
      <c r="HJ208" s="72" t="s">
        <v>553</v>
      </c>
      <c r="HK208" s="72" t="s">
        <v>553</v>
      </c>
      <c r="HL208" s="72" t="s">
        <v>553</v>
      </c>
      <c r="HM208" s="72" t="s">
        <v>553</v>
      </c>
      <c r="HN208" s="72" t="s">
        <v>553</v>
      </c>
      <c r="HO208" s="72" t="s">
        <v>553</v>
      </c>
      <c r="HP208" s="72" t="s">
        <v>553</v>
      </c>
      <c r="HQ208" s="72" t="s">
        <v>553</v>
      </c>
      <c r="HR208" s="72" t="s">
        <v>553</v>
      </c>
      <c r="HS208" s="72" t="s">
        <v>553</v>
      </c>
      <c r="HT208" s="72" t="s">
        <v>553</v>
      </c>
      <c r="HU208" s="72" t="s">
        <v>553</v>
      </c>
      <c r="HV208" s="72" t="s">
        <v>553</v>
      </c>
      <c r="HW208" s="72" t="s">
        <v>553</v>
      </c>
      <c r="HX208" s="72"/>
      <c r="HY208" s="72"/>
      <c r="HZ208" s="72"/>
      <c r="IA208" s="72"/>
      <c r="IB208" s="72"/>
      <c r="IC208" s="72"/>
      <c r="ID208" s="72" t="s">
        <v>553</v>
      </c>
      <c r="IE208" s="72" t="s">
        <v>553</v>
      </c>
      <c r="IF208" s="72" t="s">
        <v>553</v>
      </c>
      <c r="IG208" s="72" t="s">
        <v>553</v>
      </c>
      <c r="IH208" s="72" t="s">
        <v>553</v>
      </c>
      <c r="II208" s="72" t="s">
        <v>553</v>
      </c>
      <c r="IJ208" s="72" t="s">
        <v>553</v>
      </c>
      <c r="IK208" s="72" t="s">
        <v>553</v>
      </c>
      <c r="IL208" s="72" t="s">
        <v>553</v>
      </c>
      <c r="IM208" s="72" t="s">
        <v>553</v>
      </c>
      <c r="IN208" s="72" t="s">
        <v>553</v>
      </c>
      <c r="IO208" s="72" t="s">
        <v>553</v>
      </c>
      <c r="IP208" s="72" t="s">
        <v>553</v>
      </c>
      <c r="IQ208" s="72" t="s">
        <v>553</v>
      </c>
      <c r="IR208" s="72" t="s">
        <v>553</v>
      </c>
      <c r="IS208" s="72"/>
      <c r="IT208" s="72" t="s">
        <v>553</v>
      </c>
      <c r="IU208" s="72" t="s">
        <v>553</v>
      </c>
      <c r="IV208" s="72" t="s">
        <v>553</v>
      </c>
      <c r="IW208" s="72" t="s">
        <v>553</v>
      </c>
      <c r="IX208" s="72" t="s">
        <v>553</v>
      </c>
      <c r="IY208" s="72" t="s">
        <v>553</v>
      </c>
      <c r="IZ208" s="72" t="s">
        <v>553</v>
      </c>
      <c r="JA208" s="72" t="s">
        <v>553</v>
      </c>
      <c r="JB208" s="72" t="s">
        <v>553</v>
      </c>
      <c r="JC208" s="72" t="s">
        <v>553</v>
      </c>
      <c r="JD208" s="72" t="s">
        <v>553</v>
      </c>
      <c r="JE208" s="72" t="s">
        <v>553</v>
      </c>
      <c r="JF208" s="72" t="s">
        <v>553</v>
      </c>
      <c r="JG208" s="72" t="s">
        <v>553</v>
      </c>
      <c r="JH208" s="72" t="s">
        <v>553</v>
      </c>
      <c r="JI208" s="72" t="s">
        <v>553</v>
      </c>
      <c r="JJ208" s="72" t="s">
        <v>553</v>
      </c>
      <c r="JK208" s="72" t="s">
        <v>553</v>
      </c>
      <c r="JL208" s="72" t="s">
        <v>553</v>
      </c>
      <c r="JM208" s="72" t="s">
        <v>553</v>
      </c>
      <c r="JN208" s="72" t="s">
        <v>553</v>
      </c>
      <c r="JO208" s="72" t="s">
        <v>553</v>
      </c>
      <c r="JP208" s="72" t="s">
        <v>553</v>
      </c>
      <c r="JQ208" s="72" t="s">
        <v>553</v>
      </c>
      <c r="JR208" s="72"/>
      <c r="JS208" s="72"/>
      <c r="JT208" s="72"/>
      <c r="JU208" s="72"/>
      <c r="JV208" s="72"/>
      <c r="JW208" s="72" t="s">
        <v>553</v>
      </c>
      <c r="JX208" s="72" t="s">
        <v>553</v>
      </c>
      <c r="JY208" s="72" t="s">
        <v>553</v>
      </c>
      <c r="JZ208" s="72" t="s">
        <v>553</v>
      </c>
      <c r="KA208" s="72" t="s">
        <v>553</v>
      </c>
      <c r="KB208" s="72" t="s">
        <v>553</v>
      </c>
      <c r="KC208" s="72" t="s">
        <v>553</v>
      </c>
      <c r="KD208" s="72" t="s">
        <v>553</v>
      </c>
      <c r="KE208" s="72" t="s">
        <v>553</v>
      </c>
      <c r="KF208" s="72" t="s">
        <v>553</v>
      </c>
      <c r="KG208" s="72" t="s">
        <v>553</v>
      </c>
      <c r="KH208" s="72" t="s">
        <v>553</v>
      </c>
      <c r="KI208" s="72" t="s">
        <v>553</v>
      </c>
      <c r="KJ208" s="72" t="s">
        <v>553</v>
      </c>
      <c r="KK208" s="72" t="s">
        <v>553</v>
      </c>
      <c r="KL208" s="72"/>
      <c r="KM208" s="72"/>
      <c r="KN208" s="72"/>
      <c r="KO208" s="72" t="s">
        <v>553</v>
      </c>
      <c r="KP208" s="72" t="s">
        <v>553</v>
      </c>
      <c r="KQ208" s="72" t="s">
        <v>553</v>
      </c>
      <c r="KR208" s="72" t="s">
        <v>553</v>
      </c>
      <c r="KS208" s="72" t="s">
        <v>553</v>
      </c>
      <c r="KT208" s="72" t="s">
        <v>553</v>
      </c>
      <c r="KU208" s="72" t="s">
        <v>553</v>
      </c>
      <c r="KV208" s="72" t="s">
        <v>553</v>
      </c>
      <c r="KW208" s="72" t="s">
        <v>553</v>
      </c>
      <c r="KX208" s="72" t="s">
        <v>553</v>
      </c>
      <c r="KY208" s="72" t="s">
        <v>553</v>
      </c>
      <c r="KZ208" s="72" t="s">
        <v>553</v>
      </c>
      <c r="LA208" s="72" t="s">
        <v>553</v>
      </c>
      <c r="LB208" s="72" t="s">
        <v>553</v>
      </c>
      <c r="LC208" s="72" t="s">
        <v>553</v>
      </c>
      <c r="LD208" s="72" t="s">
        <v>553</v>
      </c>
      <c r="LE208" s="72" t="s">
        <v>553</v>
      </c>
      <c r="LF208" s="72" t="s">
        <v>553</v>
      </c>
      <c r="LG208" s="72" t="s">
        <v>553</v>
      </c>
      <c r="LH208" s="72" t="s">
        <v>553</v>
      </c>
      <c r="LI208" s="72" t="s">
        <v>553</v>
      </c>
      <c r="LJ208" s="72" t="s">
        <v>553</v>
      </c>
      <c r="LK208" s="72" t="s">
        <v>553</v>
      </c>
      <c r="LL208" s="72"/>
      <c r="LM208" s="72"/>
      <c r="LN208" s="72"/>
      <c r="LO208" s="72"/>
      <c r="LP208" s="72" t="s">
        <v>553</v>
      </c>
      <c r="LQ208" s="72" t="s">
        <v>553</v>
      </c>
      <c r="LR208" s="72" t="s">
        <v>553</v>
      </c>
      <c r="LS208" s="72" t="s">
        <v>553</v>
      </c>
      <c r="LT208" s="72" t="s">
        <v>553</v>
      </c>
      <c r="LU208" s="72" t="s">
        <v>553</v>
      </c>
      <c r="LV208" s="72" t="s">
        <v>553</v>
      </c>
      <c r="LW208" s="72" t="s">
        <v>553</v>
      </c>
      <c r="LX208" s="72" t="s">
        <v>553</v>
      </c>
      <c r="LY208" s="72" t="s">
        <v>553</v>
      </c>
      <c r="LZ208" s="72" t="s">
        <v>553</v>
      </c>
      <c r="MA208" s="72" t="s">
        <v>553</v>
      </c>
      <c r="MB208" s="72" t="s">
        <v>553</v>
      </c>
      <c r="MC208" s="72" t="s">
        <v>553</v>
      </c>
      <c r="MD208" s="72" t="s">
        <v>553</v>
      </c>
      <c r="ME208" s="72" t="s">
        <v>553</v>
      </c>
      <c r="MF208" s="72" t="s">
        <v>553</v>
      </c>
      <c r="MG208" s="72" t="s">
        <v>553</v>
      </c>
      <c r="MH208" s="72" t="s">
        <v>553</v>
      </c>
      <c r="MI208" s="72" t="s">
        <v>553</v>
      </c>
      <c r="MJ208" s="72" t="s">
        <v>553</v>
      </c>
      <c r="MK208" s="72" t="s">
        <v>553</v>
      </c>
      <c r="ML208" s="72" t="s">
        <v>553</v>
      </c>
      <c r="MM208" s="72" t="s">
        <v>553</v>
      </c>
      <c r="MN208" s="72" t="s">
        <v>553</v>
      </c>
      <c r="MO208" s="72" t="s">
        <v>553</v>
      </c>
      <c r="MP208" s="72" t="s">
        <v>553</v>
      </c>
      <c r="MQ208" s="72" t="s">
        <v>553</v>
      </c>
      <c r="MR208" s="72" t="s">
        <v>553</v>
      </c>
      <c r="MS208" s="72" t="s">
        <v>553</v>
      </c>
      <c r="MT208" s="72" t="s">
        <v>553</v>
      </c>
      <c r="MU208" s="72" t="s">
        <v>553</v>
      </c>
      <c r="MV208" s="72" t="s">
        <v>553</v>
      </c>
      <c r="MW208" s="72" t="s">
        <v>553</v>
      </c>
      <c r="MX208" s="72" t="s">
        <v>553</v>
      </c>
      <c r="MY208" s="72" t="s">
        <v>553</v>
      </c>
      <c r="MZ208" s="72" t="s">
        <v>553</v>
      </c>
      <c r="NA208" s="72" t="s">
        <v>553</v>
      </c>
      <c r="NB208" s="72" t="s">
        <v>553</v>
      </c>
      <c r="NC208" s="72" t="s">
        <v>553</v>
      </c>
      <c r="ND208" s="72" t="s">
        <v>553</v>
      </c>
      <c r="NE208" s="72" t="s">
        <v>553</v>
      </c>
      <c r="NF208" s="72" t="s">
        <v>553</v>
      </c>
      <c r="NG208" s="72" t="s">
        <v>553</v>
      </c>
      <c r="NH208" s="72" t="s">
        <v>553</v>
      </c>
      <c r="NI208" s="72" t="s">
        <v>553</v>
      </c>
      <c r="NJ208" s="72" t="s">
        <v>553</v>
      </c>
      <c r="NK208" s="72" t="s">
        <v>553</v>
      </c>
      <c r="NL208" s="72" t="s">
        <v>553</v>
      </c>
      <c r="NM208" s="72" t="s">
        <v>553</v>
      </c>
      <c r="NN208" s="72" t="s">
        <v>553</v>
      </c>
      <c r="NO208" s="72" t="s">
        <v>553</v>
      </c>
      <c r="NP208" s="72" t="s">
        <v>553</v>
      </c>
      <c r="NQ208" s="72" t="s">
        <v>553</v>
      </c>
      <c r="NR208" s="72" t="s">
        <v>553</v>
      </c>
      <c r="NS208" s="72" t="s">
        <v>553</v>
      </c>
      <c r="NT208" s="72" t="s">
        <v>553</v>
      </c>
      <c r="NU208" s="72" t="s">
        <v>553</v>
      </c>
      <c r="NV208" s="72" t="s">
        <v>553</v>
      </c>
      <c r="NW208" s="72" t="s">
        <v>553</v>
      </c>
      <c r="NX208" s="72" t="s">
        <v>553</v>
      </c>
      <c r="NY208" s="72" t="s">
        <v>553</v>
      </c>
      <c r="NZ208" s="72" t="s">
        <v>553</v>
      </c>
      <c r="OA208" s="72" t="s">
        <v>553</v>
      </c>
      <c r="OB208" s="72" t="s">
        <v>553</v>
      </c>
      <c r="OC208" s="72" t="s">
        <v>553</v>
      </c>
      <c r="OD208" s="72" t="s">
        <v>553</v>
      </c>
      <c r="OE208" s="72" t="s">
        <v>553</v>
      </c>
      <c r="OF208" s="72" t="s">
        <v>553</v>
      </c>
      <c r="OG208" s="72" t="s">
        <v>553</v>
      </c>
      <c r="OH208" s="72" t="s">
        <v>553</v>
      </c>
      <c r="OI208" s="72" t="s">
        <v>553</v>
      </c>
      <c r="OJ208" s="72" t="s">
        <v>553</v>
      </c>
      <c r="OK208" s="72" t="s">
        <v>553</v>
      </c>
      <c r="OL208" s="72" t="s">
        <v>553</v>
      </c>
      <c r="OM208" s="72" t="s">
        <v>553</v>
      </c>
      <c r="ON208" s="72" t="s">
        <v>553</v>
      </c>
      <c r="OO208" s="72" t="s">
        <v>553</v>
      </c>
      <c r="OP208" s="72" t="s">
        <v>553</v>
      </c>
      <c r="OQ208" s="72" t="s">
        <v>553</v>
      </c>
      <c r="OR208" s="72" t="s">
        <v>553</v>
      </c>
      <c r="OS208" s="72" t="s">
        <v>553</v>
      </c>
      <c r="OT208" s="72" t="s">
        <v>553</v>
      </c>
      <c r="OU208" s="72" t="s">
        <v>553</v>
      </c>
      <c r="OV208" s="72" t="s">
        <v>553</v>
      </c>
      <c r="OW208" s="72" t="s">
        <v>553</v>
      </c>
      <c r="OX208" s="72" t="s">
        <v>553</v>
      </c>
      <c r="OY208" s="72" t="s">
        <v>553</v>
      </c>
      <c r="OZ208" s="72" t="s">
        <v>553</v>
      </c>
      <c r="PA208" s="56"/>
    </row>
    <row r="209" spans="1:417" s="116" customFormat="1" ht="94.5" hidden="1" customHeight="1">
      <c r="A209" s="56"/>
      <c r="B209" s="139"/>
      <c r="C209" s="357"/>
      <c r="D209" s="313"/>
      <c r="E209" s="356"/>
      <c r="F209" s="313"/>
      <c r="G209" s="327"/>
      <c r="H209" s="574"/>
      <c r="I209" s="313"/>
      <c r="J209" s="126" t="s">
        <v>1534</v>
      </c>
      <c r="K209" s="138"/>
      <c r="L209" s="183" t="s">
        <v>661</v>
      </c>
      <c r="M209" s="123" t="s">
        <v>500</v>
      </c>
      <c r="N209" s="51" t="s">
        <v>379</v>
      </c>
      <c r="O209" s="51" t="s">
        <v>350</v>
      </c>
      <c r="P209" s="451"/>
      <c r="Q209" s="310"/>
      <c r="R209" s="120"/>
      <c r="S209" s="120"/>
      <c r="T209" s="120"/>
      <c r="U209" s="111"/>
      <c r="V209" s="120"/>
      <c r="W209" s="111" t="s">
        <v>205</v>
      </c>
      <c r="X209" s="111"/>
      <c r="Y209" s="111"/>
      <c r="Z209" s="111"/>
      <c r="AA209" s="111"/>
      <c r="AB209" s="111"/>
      <c r="AC209" s="119">
        <f t="shared" si="266"/>
        <v>1</v>
      </c>
      <c r="AD209" s="229"/>
      <c r="AE209" s="229"/>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182"/>
      <c r="BK209" s="182"/>
      <c r="BL209" s="182"/>
      <c r="BM209" s="182"/>
      <c r="BN209" s="182"/>
      <c r="BO209" s="182"/>
      <c r="BP209" s="182"/>
      <c r="BQ209" s="182"/>
      <c r="BR209" s="182"/>
      <c r="BS209" s="185"/>
      <c r="BT209" s="70"/>
      <c r="BU209" s="70"/>
      <c r="BV209" s="70"/>
      <c r="BW209" s="70"/>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70"/>
      <c r="DN209" s="70"/>
      <c r="DO209" s="70"/>
      <c r="DP209" s="70"/>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70"/>
      <c r="FG209" s="70"/>
      <c r="FH209" s="70"/>
      <c r="FI209" s="70"/>
      <c r="FJ209" s="70"/>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70"/>
      <c r="HA209" s="70"/>
      <c r="HB209" s="70"/>
      <c r="HC209" s="70"/>
      <c r="HD209" s="70"/>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c r="IO209" s="56"/>
      <c r="IP209" s="56"/>
      <c r="IQ209" s="56"/>
      <c r="IR209" s="56"/>
      <c r="IS209" s="72" t="s">
        <v>553</v>
      </c>
      <c r="IT209" s="72" t="s">
        <v>553</v>
      </c>
      <c r="IU209" s="72" t="s">
        <v>553</v>
      </c>
      <c r="IV209" s="72" t="s">
        <v>553</v>
      </c>
      <c r="IW209" s="72" t="s">
        <v>553</v>
      </c>
      <c r="IX209" s="56">
        <v>2</v>
      </c>
      <c r="IY209" s="56">
        <v>2</v>
      </c>
      <c r="IZ209" s="56">
        <v>2</v>
      </c>
      <c r="JA209" s="56">
        <v>1</v>
      </c>
      <c r="JB209" s="56">
        <v>2</v>
      </c>
      <c r="JC209" s="56">
        <v>2</v>
      </c>
      <c r="JD209" s="56">
        <v>2</v>
      </c>
      <c r="JE209" s="56">
        <v>2</v>
      </c>
      <c r="JF209" s="56">
        <v>2</v>
      </c>
      <c r="JG209" s="56">
        <v>2</v>
      </c>
      <c r="JH209" s="56">
        <v>2</v>
      </c>
      <c r="JI209" s="56">
        <v>2</v>
      </c>
      <c r="JJ209" s="56">
        <v>2</v>
      </c>
      <c r="JK209" s="56">
        <v>2</v>
      </c>
      <c r="JL209" s="56">
        <v>2</v>
      </c>
      <c r="JM209" s="56">
        <v>2</v>
      </c>
      <c r="JN209" s="56">
        <v>2</v>
      </c>
      <c r="JO209" s="56">
        <v>2</v>
      </c>
      <c r="JP209" s="56">
        <v>2</v>
      </c>
      <c r="JQ209" s="56">
        <v>2</v>
      </c>
      <c r="JR209" s="56">
        <v>2</v>
      </c>
      <c r="JS209" s="56">
        <v>2</v>
      </c>
      <c r="JT209" s="56">
        <v>2</v>
      </c>
      <c r="JU209" s="56">
        <v>2</v>
      </c>
      <c r="JV209" s="56">
        <v>1</v>
      </c>
      <c r="JW209" s="56">
        <v>2</v>
      </c>
      <c r="JX209" s="56">
        <v>2</v>
      </c>
      <c r="JY209" s="56">
        <v>2</v>
      </c>
      <c r="JZ209" s="56">
        <v>2</v>
      </c>
      <c r="KA209" s="56">
        <v>2</v>
      </c>
      <c r="KB209" s="179">
        <f t="shared" ref="KB209" si="273">COUNTIF(IX209:KA209,"2")</f>
        <v>28</v>
      </c>
      <c r="KC209" s="180">
        <f t="shared" ref="KC209" si="274">KB209/(KB209+KD209+KF209+KH209)</f>
        <v>0.93333333333333335</v>
      </c>
      <c r="KD209" s="179">
        <f t="shared" ref="KD209" si="275">COUNTIF(IX209:KA209,"1")</f>
        <v>2</v>
      </c>
      <c r="KE209" s="180">
        <f t="shared" ref="KE209" si="276">KD209/(KB209+KD209+KF209+KH209)</f>
        <v>6.6666666666666666E-2</v>
      </c>
      <c r="KF209" s="179">
        <f t="shared" ref="KF209" si="277">COUNTIF(IX209:KA209,"0")</f>
        <v>0</v>
      </c>
      <c r="KG209" s="180">
        <f t="shared" ref="KG209" si="278">KF209/(KB209+KD209+KF209+KH209)</f>
        <v>0</v>
      </c>
      <c r="KH209" s="179">
        <f>COUNTIF(IJ209:KA209,"KĐG")</f>
        <v>0</v>
      </c>
      <c r="KI209" s="180">
        <f t="shared" ref="KI209" si="279">KH209/(KB209+KD209+KF209+KH209)</f>
        <v>0</v>
      </c>
      <c r="KJ209" s="181">
        <f t="shared" ref="KJ209" si="280">(((KB209*2)+(KD209*1)+(KF209*0)))/(KB209+KD209+KF209)</f>
        <v>1.9333333333333333</v>
      </c>
      <c r="KK209" s="182" t="str">
        <f t="shared" ref="KK209" si="281">IF(KI209&gt;=50%,"KĐG",IF(KJ209&gt;=1.6,"Đạt mục tiêu",IF(KJ209&gt;=1,"Cần cố gắng","Chưa đạt")))</f>
        <v>Đạt mục tiêu</v>
      </c>
      <c r="KL209" s="56"/>
      <c r="KM209" s="56"/>
      <c r="KN209" s="56"/>
      <c r="KO209" s="56"/>
      <c r="KP209" s="56"/>
      <c r="KQ209" s="56"/>
      <c r="KR209" s="56"/>
      <c r="KS209" s="56"/>
      <c r="KT209" s="56"/>
      <c r="KU209" s="56"/>
      <c r="KV209" s="56"/>
      <c r="KW209" s="56"/>
      <c r="KX209" s="56"/>
      <c r="KY209" s="56"/>
      <c r="KZ209" s="56"/>
      <c r="LA209" s="56"/>
      <c r="LB209" s="56"/>
      <c r="LC209" s="56"/>
      <c r="LD209" s="56"/>
      <c r="LE209" s="56"/>
      <c r="LF209" s="56"/>
      <c r="LG209" s="56"/>
      <c r="LH209" s="56"/>
      <c r="LI209" s="56"/>
      <c r="LJ209" s="56"/>
      <c r="LK209" s="56"/>
      <c r="LL209" s="56"/>
      <c r="LM209" s="56"/>
      <c r="LN209" s="56"/>
      <c r="LO209" s="56"/>
      <c r="LP209" s="56"/>
      <c r="LQ209" s="56"/>
      <c r="LR209" s="56"/>
      <c r="LS209" s="56"/>
      <c r="LT209" s="56"/>
      <c r="LU209" s="56"/>
      <c r="LV209" s="56"/>
      <c r="LW209" s="56"/>
      <c r="LX209" s="56"/>
      <c r="LY209" s="56"/>
      <c r="LZ209" s="56"/>
      <c r="MA209" s="56"/>
      <c r="MB209" s="56"/>
      <c r="MC209" s="56"/>
      <c r="MD209" s="56"/>
      <c r="ME209" s="56"/>
      <c r="MF209" s="56"/>
      <c r="MG209" s="56"/>
      <c r="MH209" s="56"/>
      <c r="MI209" s="56"/>
      <c r="MJ209" s="56"/>
      <c r="MK209" s="56"/>
      <c r="ML209" s="56"/>
      <c r="MM209" s="56"/>
      <c r="MN209" s="56"/>
      <c r="MO209" s="56"/>
      <c r="MP209" s="56"/>
      <c r="MQ209" s="56"/>
      <c r="MR209" s="56"/>
      <c r="MS209" s="56"/>
      <c r="MT209" s="56"/>
      <c r="MU209" s="56"/>
      <c r="MV209" s="56"/>
      <c r="MW209" s="56"/>
      <c r="MX209" s="56"/>
      <c r="MY209" s="56"/>
      <c r="MZ209" s="56"/>
      <c r="NA209" s="56"/>
      <c r="NB209" s="56"/>
      <c r="NC209" s="56"/>
      <c r="ND209" s="56"/>
      <c r="NE209" s="56"/>
      <c r="NF209" s="56"/>
      <c r="NG209" s="56"/>
      <c r="NH209" s="56"/>
      <c r="NI209" s="56"/>
      <c r="NJ209" s="56"/>
      <c r="NK209" s="56"/>
      <c r="NL209" s="56"/>
      <c r="NM209" s="56"/>
      <c r="NN209" s="56"/>
      <c r="NO209" s="56"/>
      <c r="NP209" s="56"/>
      <c r="NQ209" s="56"/>
      <c r="NR209" s="56"/>
      <c r="NS209" s="56"/>
      <c r="NT209" s="56"/>
      <c r="NU209" s="56"/>
      <c r="NV209" s="56"/>
      <c r="NW209" s="56"/>
      <c r="NX209" s="56"/>
      <c r="NY209" s="56"/>
      <c r="NZ209" s="56"/>
      <c r="OA209" s="56"/>
      <c r="OB209" s="56"/>
      <c r="OC209" s="56"/>
      <c r="OD209" s="56"/>
      <c r="OE209" s="56"/>
      <c r="OF209" s="56"/>
      <c r="OG209" s="56"/>
      <c r="OH209" s="56"/>
      <c r="OI209" s="56"/>
      <c r="OJ209" s="56"/>
      <c r="OK209" s="56"/>
      <c r="OL209" s="56"/>
      <c r="OM209" s="56"/>
      <c r="ON209" s="56"/>
      <c r="OO209" s="56"/>
      <c r="OP209" s="56"/>
      <c r="OQ209" s="56"/>
      <c r="OR209" s="56"/>
      <c r="OS209" s="56"/>
      <c r="OT209" s="56"/>
      <c r="OU209" s="56"/>
      <c r="OV209" s="56"/>
      <c r="OW209" s="56"/>
      <c r="OX209" s="56"/>
      <c r="OY209" s="56"/>
      <c r="OZ209" s="56"/>
      <c r="PA209" s="56"/>
    </row>
    <row r="210" spans="1:417" s="116" customFormat="1" ht="94.5" hidden="1" customHeight="1">
      <c r="A210" s="56"/>
      <c r="B210" s="139"/>
      <c r="C210" s="357"/>
      <c r="D210" s="313"/>
      <c r="E210" s="356"/>
      <c r="F210" s="313"/>
      <c r="G210" s="327"/>
      <c r="H210" s="574"/>
      <c r="I210" s="313"/>
      <c r="J210" s="126" t="s">
        <v>1538</v>
      </c>
      <c r="K210" s="138"/>
      <c r="L210" s="183" t="s">
        <v>661</v>
      </c>
      <c r="M210" s="123" t="s">
        <v>500</v>
      </c>
      <c r="N210" s="51" t="s">
        <v>379</v>
      </c>
      <c r="O210" s="51" t="s">
        <v>350</v>
      </c>
      <c r="P210" s="451"/>
      <c r="Q210" s="310"/>
      <c r="R210" s="120"/>
      <c r="S210" s="120"/>
      <c r="T210" s="120"/>
      <c r="U210" s="111"/>
      <c r="V210" s="120"/>
      <c r="W210" s="111"/>
      <c r="X210" s="111" t="s">
        <v>205</v>
      </c>
      <c r="Y210" s="111"/>
      <c r="Z210" s="111"/>
      <c r="AA210" s="111"/>
      <c r="AB210" s="111"/>
      <c r="AC210" s="119">
        <f t="shared" si="266"/>
        <v>1</v>
      </c>
      <c r="AD210" s="229"/>
      <c r="AE210" s="229"/>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182"/>
      <c r="BK210" s="182"/>
      <c r="BL210" s="182"/>
      <c r="BM210" s="182"/>
      <c r="BN210" s="182"/>
      <c r="BO210" s="182"/>
      <c r="BP210" s="182"/>
      <c r="BQ210" s="182"/>
      <c r="BR210" s="182"/>
      <c r="BS210" s="185"/>
      <c r="BT210" s="70"/>
      <c r="BU210" s="70"/>
      <c r="BV210" s="70"/>
      <c r="BW210" s="70"/>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70"/>
      <c r="DN210" s="70"/>
      <c r="DO210" s="70"/>
      <c r="DP210" s="70"/>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70"/>
      <c r="FG210" s="70"/>
      <c r="FH210" s="70"/>
      <c r="FI210" s="70"/>
      <c r="FJ210" s="70"/>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70"/>
      <c r="HA210" s="70"/>
      <c r="HB210" s="70"/>
      <c r="HC210" s="70"/>
      <c r="HD210" s="70"/>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c r="IO210" s="56"/>
      <c r="IP210" s="56"/>
      <c r="IQ210" s="56"/>
      <c r="IR210" s="56"/>
      <c r="IS210" s="72"/>
      <c r="IT210" s="72"/>
      <c r="IU210" s="72"/>
      <c r="IV210" s="72"/>
      <c r="IW210" s="72"/>
      <c r="IX210" s="56"/>
      <c r="IY210" s="56"/>
      <c r="IZ210" s="56"/>
      <c r="JA210" s="56"/>
      <c r="JB210" s="56"/>
      <c r="JC210" s="56"/>
      <c r="JD210" s="56"/>
      <c r="JE210" s="56"/>
      <c r="JF210" s="56"/>
      <c r="JG210" s="56"/>
      <c r="JH210" s="56"/>
      <c r="JI210" s="56"/>
      <c r="JJ210" s="56"/>
      <c r="JK210" s="56"/>
      <c r="JL210" s="56"/>
      <c r="JM210" s="56"/>
      <c r="JN210" s="56"/>
      <c r="JO210" s="56"/>
      <c r="JP210" s="56"/>
      <c r="JQ210" s="56"/>
      <c r="JR210" s="56"/>
      <c r="JS210" s="56"/>
      <c r="JT210" s="56"/>
      <c r="JU210" s="56"/>
      <c r="JV210" s="56"/>
      <c r="JW210" s="56"/>
      <c r="JX210" s="56"/>
      <c r="JY210" s="56"/>
      <c r="JZ210" s="56"/>
      <c r="KA210" s="56"/>
      <c r="KB210" s="179"/>
      <c r="KC210" s="180"/>
      <c r="KD210" s="179"/>
      <c r="KE210" s="180"/>
      <c r="KF210" s="179"/>
      <c r="KG210" s="180"/>
      <c r="KH210" s="179"/>
      <c r="KI210" s="180"/>
      <c r="KJ210" s="181"/>
      <c r="KK210" s="182"/>
      <c r="KL210" s="56"/>
      <c r="KM210" s="56"/>
      <c r="KN210" s="71" t="s">
        <v>552</v>
      </c>
      <c r="KO210" s="56">
        <v>2</v>
      </c>
      <c r="KP210" s="56">
        <v>2</v>
      </c>
      <c r="KQ210" s="56">
        <v>2</v>
      </c>
      <c r="KR210" s="56">
        <v>2</v>
      </c>
      <c r="KS210" s="56">
        <v>2</v>
      </c>
      <c r="KT210" s="56">
        <v>2</v>
      </c>
      <c r="KU210" s="56">
        <v>2</v>
      </c>
      <c r="KV210" s="56">
        <v>2</v>
      </c>
      <c r="KW210" s="56">
        <v>2</v>
      </c>
      <c r="KX210" s="56">
        <v>2</v>
      </c>
      <c r="KY210" s="56">
        <v>2</v>
      </c>
      <c r="KZ210" s="56">
        <v>2</v>
      </c>
      <c r="LA210" s="56">
        <v>2</v>
      </c>
      <c r="LB210" s="56">
        <v>2</v>
      </c>
      <c r="LC210" s="56">
        <v>2</v>
      </c>
      <c r="LD210" s="56">
        <v>2</v>
      </c>
      <c r="LE210" s="56">
        <v>2</v>
      </c>
      <c r="LF210" s="56">
        <v>2</v>
      </c>
      <c r="LG210" s="56">
        <v>2</v>
      </c>
      <c r="LH210" s="56">
        <v>2</v>
      </c>
      <c r="LI210" s="56">
        <v>2</v>
      </c>
      <c r="LJ210" s="56">
        <v>2</v>
      </c>
      <c r="LK210" s="56">
        <v>2</v>
      </c>
      <c r="LL210" s="56">
        <v>2</v>
      </c>
      <c r="LM210" s="56">
        <v>2</v>
      </c>
      <c r="LN210" s="56">
        <v>2</v>
      </c>
      <c r="LO210" s="56">
        <v>2</v>
      </c>
      <c r="LP210" s="56">
        <v>2</v>
      </c>
      <c r="LQ210" s="56">
        <v>2</v>
      </c>
      <c r="LR210" s="56">
        <v>2</v>
      </c>
      <c r="LS210" s="179">
        <f t="shared" ref="LS210" si="282">COUNTIF(KO210:LR210,"2")</f>
        <v>30</v>
      </c>
      <c r="LT210" s="180">
        <f t="shared" ref="LT210" si="283">LS210/(LS210+LU210+LW210+LY210)</f>
        <v>1</v>
      </c>
      <c r="LU210" s="179">
        <f t="shared" ref="LU210" si="284">COUNTIF(KO210:LR210,"1")</f>
        <v>0</v>
      </c>
      <c r="LV210" s="180">
        <f t="shared" ref="LV210" si="285">LU210/(LS210+LU210+LW210+LY210)</f>
        <v>0</v>
      </c>
      <c r="LW210" s="179">
        <f t="shared" ref="LW210" si="286">COUNTIF(KO210:LR210,"0")</f>
        <v>0</v>
      </c>
      <c r="LX210" s="180">
        <f t="shared" ref="LX210" si="287">LW210/(LS210+LU210+LW210+LY210)</f>
        <v>0</v>
      </c>
      <c r="LY210" s="179">
        <f t="shared" ref="LY210" si="288">COUNTIF(KB210:LR210,"KĐG")</f>
        <v>0</v>
      </c>
      <c r="LZ210" s="180">
        <f t="shared" ref="LZ210" si="289">LY210/(LS210+LU210+LW210+LY210)</f>
        <v>0</v>
      </c>
      <c r="MA210" s="181">
        <f t="shared" ref="MA210" si="290">(((LS210*2)+(LU210*1)+(LW210*0)))/(LS210+LU210+LW210)</f>
        <v>2</v>
      </c>
      <c r="MB210" s="185" t="str">
        <f t="shared" ref="MB210" si="291">IF(LZ210&gt;=50%,"KĐG",IF(MA210&gt;=1.6,"Đạt mục tiêu",IF(MA210&gt;=1,"Cần cố gắng","Chưa đạt")))</f>
        <v>Đạt mục tiêu</v>
      </c>
      <c r="MC210" s="56"/>
      <c r="MD210" s="56"/>
      <c r="ME210" s="56"/>
      <c r="MF210" s="56"/>
      <c r="MG210" s="56"/>
      <c r="MH210" s="56"/>
      <c r="MI210" s="56"/>
      <c r="MJ210" s="56"/>
      <c r="MK210" s="56"/>
      <c r="ML210" s="56"/>
      <c r="MM210" s="56"/>
      <c r="MN210" s="56"/>
      <c r="MO210" s="56"/>
      <c r="MP210" s="56"/>
      <c r="MQ210" s="56"/>
      <c r="MR210" s="56"/>
      <c r="MS210" s="56"/>
      <c r="MT210" s="56"/>
      <c r="MU210" s="56"/>
      <c r="MV210" s="56"/>
      <c r="MW210" s="56"/>
      <c r="MX210" s="56"/>
      <c r="MY210" s="56"/>
      <c r="MZ210" s="56"/>
      <c r="NA210" s="56"/>
      <c r="NB210" s="56"/>
      <c r="NC210" s="56"/>
      <c r="ND210" s="56"/>
      <c r="NE210" s="56"/>
      <c r="NF210" s="56"/>
      <c r="NG210" s="56"/>
      <c r="NH210" s="56"/>
      <c r="NI210" s="56"/>
      <c r="NJ210" s="56"/>
      <c r="NK210" s="56"/>
      <c r="NL210" s="56"/>
      <c r="NM210" s="56"/>
      <c r="NN210" s="56"/>
      <c r="NO210" s="56"/>
      <c r="NP210" s="56"/>
      <c r="NQ210" s="56"/>
      <c r="NR210" s="56"/>
      <c r="NS210" s="56"/>
      <c r="NT210" s="56"/>
      <c r="NU210" s="56"/>
      <c r="NV210" s="56"/>
      <c r="NW210" s="56"/>
      <c r="NX210" s="56"/>
      <c r="NY210" s="56"/>
      <c r="NZ210" s="56"/>
      <c r="OA210" s="56"/>
      <c r="OB210" s="56"/>
      <c r="OC210" s="56"/>
      <c r="OD210" s="56"/>
      <c r="OE210" s="56"/>
      <c r="OF210" s="56"/>
      <c r="OG210" s="56"/>
      <c r="OH210" s="56"/>
      <c r="OI210" s="56"/>
      <c r="OJ210" s="56"/>
      <c r="OK210" s="56"/>
      <c r="OL210" s="56"/>
      <c r="OM210" s="56"/>
      <c r="ON210" s="56"/>
      <c r="OO210" s="56"/>
      <c r="OP210" s="56"/>
      <c r="OQ210" s="56"/>
      <c r="OR210" s="56"/>
      <c r="OS210" s="56"/>
      <c r="OT210" s="56"/>
      <c r="OU210" s="56"/>
      <c r="OV210" s="56"/>
      <c r="OW210" s="56"/>
      <c r="OX210" s="56"/>
      <c r="OY210" s="56"/>
      <c r="OZ210" s="56"/>
      <c r="PA210" s="56"/>
    </row>
    <row r="211" spans="1:417" s="116" customFormat="1" ht="94.5" hidden="1" customHeight="1">
      <c r="A211" s="56"/>
      <c r="B211" s="139"/>
      <c r="C211" s="357"/>
      <c r="D211" s="313"/>
      <c r="E211" s="356"/>
      <c r="F211" s="313"/>
      <c r="G211" s="327"/>
      <c r="H211" s="574"/>
      <c r="I211" s="313"/>
      <c r="J211" s="126" t="s">
        <v>1542</v>
      </c>
      <c r="K211" s="138"/>
      <c r="L211" s="183" t="s">
        <v>661</v>
      </c>
      <c r="M211" s="123" t="s">
        <v>500</v>
      </c>
      <c r="N211" s="51" t="s">
        <v>379</v>
      </c>
      <c r="O211" s="51" t="s">
        <v>350</v>
      </c>
      <c r="P211" s="451"/>
      <c r="Q211" s="310"/>
      <c r="R211" s="120"/>
      <c r="S211" s="120"/>
      <c r="T211" s="120"/>
      <c r="U211" s="111"/>
      <c r="V211" s="120"/>
      <c r="W211" s="111"/>
      <c r="X211" s="111"/>
      <c r="Y211" s="111" t="s">
        <v>205</v>
      </c>
      <c r="Z211" s="111"/>
      <c r="AA211" s="111"/>
      <c r="AB211" s="111"/>
      <c r="AC211" s="119">
        <f t="shared" si="266"/>
        <v>1</v>
      </c>
      <c r="AD211" s="229"/>
      <c r="AE211" s="229"/>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182"/>
      <c r="BK211" s="182"/>
      <c r="BL211" s="182"/>
      <c r="BM211" s="182"/>
      <c r="BN211" s="182"/>
      <c r="BO211" s="182"/>
      <c r="BP211" s="182"/>
      <c r="BQ211" s="182"/>
      <c r="BR211" s="182"/>
      <c r="BS211" s="185"/>
      <c r="BT211" s="70"/>
      <c r="BU211" s="70"/>
      <c r="BV211" s="70"/>
      <c r="BW211" s="70"/>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70"/>
      <c r="DN211" s="70"/>
      <c r="DO211" s="70"/>
      <c r="DP211" s="70"/>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70"/>
      <c r="FG211" s="70"/>
      <c r="FH211" s="70"/>
      <c r="FI211" s="70"/>
      <c r="FJ211" s="70"/>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70"/>
      <c r="HA211" s="70"/>
      <c r="HB211" s="70"/>
      <c r="HC211" s="70"/>
      <c r="HD211" s="70"/>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c r="IO211" s="56"/>
      <c r="IP211" s="56"/>
      <c r="IQ211" s="56"/>
      <c r="IR211" s="56"/>
      <c r="IS211" s="72"/>
      <c r="IT211" s="72"/>
      <c r="IU211" s="72"/>
      <c r="IV211" s="72"/>
      <c r="IW211" s="72"/>
      <c r="IX211" s="56"/>
      <c r="IY211" s="56"/>
      <c r="IZ211" s="56"/>
      <c r="JA211" s="56"/>
      <c r="JB211" s="56"/>
      <c r="JC211" s="56"/>
      <c r="JD211" s="56"/>
      <c r="JE211" s="56"/>
      <c r="JF211" s="56"/>
      <c r="JG211" s="56"/>
      <c r="JH211" s="56"/>
      <c r="JI211" s="56"/>
      <c r="JJ211" s="56"/>
      <c r="JK211" s="56"/>
      <c r="JL211" s="56"/>
      <c r="JM211" s="56"/>
      <c r="JN211" s="56"/>
      <c r="JO211" s="56"/>
      <c r="JP211" s="56"/>
      <c r="JQ211" s="56"/>
      <c r="JR211" s="56"/>
      <c r="JS211" s="56"/>
      <c r="JT211" s="56"/>
      <c r="JU211" s="56"/>
      <c r="JV211" s="56"/>
      <c r="JW211" s="56"/>
      <c r="JX211" s="56"/>
      <c r="JY211" s="56"/>
      <c r="JZ211" s="56"/>
      <c r="KA211" s="56"/>
      <c r="KB211" s="179"/>
      <c r="KC211" s="180"/>
      <c r="KD211" s="179"/>
      <c r="KE211" s="180"/>
      <c r="KF211" s="179"/>
      <c r="KG211" s="180"/>
      <c r="KH211" s="179"/>
      <c r="KI211" s="180"/>
      <c r="KJ211" s="181"/>
      <c r="KK211" s="182"/>
      <c r="KL211" s="56"/>
      <c r="KM211" s="56"/>
      <c r="KN211" s="71" t="s">
        <v>1043</v>
      </c>
      <c r="KO211" s="56"/>
      <c r="KP211" s="56"/>
      <c r="KQ211" s="56"/>
      <c r="KR211" s="56"/>
      <c r="KS211" s="56"/>
      <c r="KT211" s="56"/>
      <c r="KU211" s="56"/>
      <c r="KV211" s="56"/>
      <c r="KW211" s="56"/>
      <c r="KX211" s="56"/>
      <c r="KY211" s="56"/>
      <c r="KZ211" s="56"/>
      <c r="LA211" s="56"/>
      <c r="LB211" s="56"/>
      <c r="LC211" s="56"/>
      <c r="LD211" s="56"/>
      <c r="LE211" s="56"/>
      <c r="LF211" s="56"/>
      <c r="LG211" s="56"/>
      <c r="LH211" s="56"/>
      <c r="LI211" s="56"/>
      <c r="LJ211" s="56"/>
      <c r="LK211" s="56"/>
      <c r="LL211" s="56"/>
      <c r="LM211" s="56"/>
      <c r="LN211" s="56"/>
      <c r="LO211" s="56"/>
      <c r="LP211" s="56"/>
      <c r="LQ211" s="56"/>
      <c r="LR211" s="56"/>
      <c r="LS211" s="179"/>
      <c r="LT211" s="180"/>
      <c r="LU211" s="179"/>
      <c r="LV211" s="180"/>
      <c r="LW211" s="179"/>
      <c r="LX211" s="180"/>
      <c r="LY211" s="179"/>
      <c r="LZ211" s="180"/>
      <c r="MA211" s="181"/>
      <c r="MB211" s="185"/>
      <c r="MC211" s="56"/>
      <c r="MD211" s="56"/>
      <c r="ME211" s="56"/>
      <c r="MF211" s="56"/>
      <c r="MG211" s="56"/>
      <c r="MH211" s="56"/>
      <c r="MI211" s="56"/>
      <c r="MJ211" s="56"/>
      <c r="MK211" s="56"/>
      <c r="ML211" s="56"/>
      <c r="MM211" s="56"/>
      <c r="MN211" s="56"/>
      <c r="MO211" s="56"/>
      <c r="MP211" s="56"/>
      <c r="MQ211" s="56"/>
      <c r="MR211" s="56"/>
      <c r="MS211" s="56"/>
      <c r="MT211" s="56"/>
      <c r="MU211" s="56"/>
      <c r="MV211" s="56"/>
      <c r="MW211" s="56"/>
      <c r="MX211" s="56"/>
      <c r="MY211" s="56"/>
      <c r="MZ211" s="56"/>
      <c r="NA211" s="56"/>
      <c r="NB211" s="56"/>
      <c r="NC211" s="56"/>
      <c r="ND211" s="56"/>
      <c r="NE211" s="56"/>
      <c r="NF211" s="56"/>
      <c r="NG211" s="56"/>
      <c r="NH211" s="56"/>
      <c r="NI211" s="56"/>
      <c r="NJ211" s="56"/>
      <c r="NK211" s="56"/>
      <c r="NL211" s="56"/>
      <c r="NM211" s="56"/>
      <c r="NN211" s="56"/>
      <c r="NO211" s="56"/>
      <c r="NP211" s="56"/>
      <c r="NQ211" s="56"/>
      <c r="NR211" s="56"/>
      <c r="NS211" s="56"/>
      <c r="NT211" s="56"/>
      <c r="NU211" s="56"/>
      <c r="NV211" s="56"/>
      <c r="NW211" s="56"/>
      <c r="NX211" s="56"/>
      <c r="NY211" s="56"/>
      <c r="NZ211" s="56"/>
      <c r="OA211" s="56"/>
      <c r="OB211" s="56"/>
      <c r="OC211" s="56"/>
      <c r="OD211" s="56"/>
      <c r="OE211" s="56"/>
      <c r="OF211" s="56"/>
      <c r="OG211" s="56"/>
      <c r="OH211" s="56"/>
      <c r="OI211" s="56"/>
      <c r="OJ211" s="56"/>
      <c r="OK211" s="56"/>
      <c r="OL211" s="56"/>
      <c r="OM211" s="56"/>
      <c r="ON211" s="56"/>
      <c r="OO211" s="56"/>
      <c r="OP211" s="56"/>
      <c r="OQ211" s="56"/>
      <c r="OR211" s="56"/>
      <c r="OS211" s="56"/>
      <c r="OT211" s="56"/>
      <c r="OU211" s="56"/>
      <c r="OV211" s="56"/>
      <c r="OW211" s="56"/>
      <c r="OX211" s="56"/>
      <c r="OY211" s="56"/>
      <c r="OZ211" s="56"/>
      <c r="PA211" s="56"/>
    </row>
    <row r="212" spans="1:417" s="116" customFormat="1" ht="94.5" hidden="1" customHeight="1">
      <c r="A212" s="56"/>
      <c r="B212" s="139"/>
      <c r="C212" s="357"/>
      <c r="D212" s="313"/>
      <c r="E212" s="356"/>
      <c r="F212" s="313"/>
      <c r="G212" s="327"/>
      <c r="H212" s="574"/>
      <c r="I212" s="313"/>
      <c r="J212" s="126" t="s">
        <v>1539</v>
      </c>
      <c r="K212" s="138"/>
      <c r="L212" s="183" t="s">
        <v>661</v>
      </c>
      <c r="M212" s="123" t="s">
        <v>500</v>
      </c>
      <c r="N212" s="51" t="s">
        <v>379</v>
      </c>
      <c r="O212" s="51" t="s">
        <v>350</v>
      </c>
      <c r="P212" s="451"/>
      <c r="Q212" s="310"/>
      <c r="R212" s="120"/>
      <c r="S212" s="120"/>
      <c r="T212" s="120"/>
      <c r="U212" s="111"/>
      <c r="V212" s="120"/>
      <c r="W212" s="111"/>
      <c r="X212" s="111"/>
      <c r="Y212" s="111"/>
      <c r="Z212" s="111" t="s">
        <v>205</v>
      </c>
      <c r="AA212" s="111"/>
      <c r="AB212" s="111"/>
      <c r="AC212" s="119">
        <f t="shared" si="266"/>
        <v>1</v>
      </c>
      <c r="AD212" s="229"/>
      <c r="AE212" s="229"/>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182"/>
      <c r="BK212" s="182"/>
      <c r="BL212" s="182"/>
      <c r="BM212" s="182"/>
      <c r="BN212" s="182"/>
      <c r="BO212" s="182"/>
      <c r="BP212" s="182"/>
      <c r="BQ212" s="182"/>
      <c r="BR212" s="182"/>
      <c r="BS212" s="185"/>
      <c r="BT212" s="70"/>
      <c r="BU212" s="70"/>
      <c r="BV212" s="70"/>
      <c r="BW212" s="70"/>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70"/>
      <c r="DN212" s="70"/>
      <c r="DO212" s="70"/>
      <c r="DP212" s="70"/>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70"/>
      <c r="FG212" s="70"/>
      <c r="FH212" s="70"/>
      <c r="FI212" s="70"/>
      <c r="FJ212" s="70"/>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70"/>
      <c r="HA212" s="70"/>
      <c r="HB212" s="70"/>
      <c r="HC212" s="70"/>
      <c r="HD212" s="70"/>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c r="IN212" s="56"/>
      <c r="IO212" s="56"/>
      <c r="IP212" s="56"/>
      <c r="IQ212" s="56"/>
      <c r="IR212" s="56"/>
      <c r="IS212" s="56"/>
      <c r="IT212" s="70"/>
      <c r="IU212" s="70"/>
      <c r="IV212" s="70"/>
      <c r="IW212" s="70"/>
      <c r="IX212" s="56"/>
      <c r="IY212" s="56"/>
      <c r="IZ212" s="56"/>
      <c r="JA212" s="56"/>
      <c r="JB212" s="56"/>
      <c r="JC212" s="56"/>
      <c r="JD212" s="56"/>
      <c r="JE212" s="56"/>
      <c r="JF212" s="56"/>
      <c r="JG212" s="56"/>
      <c r="JH212" s="56"/>
      <c r="JI212" s="56"/>
      <c r="JJ212" s="56"/>
      <c r="JK212" s="56"/>
      <c r="JL212" s="56"/>
      <c r="JM212" s="56"/>
      <c r="JN212" s="56"/>
      <c r="JO212" s="56"/>
      <c r="JP212" s="56"/>
      <c r="JQ212" s="56"/>
      <c r="JR212" s="56"/>
      <c r="JS212" s="56"/>
      <c r="JT212" s="56"/>
      <c r="JU212" s="56"/>
      <c r="JV212" s="56"/>
      <c r="JW212" s="56"/>
      <c r="JX212" s="56"/>
      <c r="JY212" s="56"/>
      <c r="JZ212" s="56"/>
      <c r="KA212" s="56"/>
      <c r="KB212" s="56"/>
      <c r="KC212" s="56"/>
      <c r="KD212" s="56"/>
      <c r="KE212" s="56"/>
      <c r="KF212" s="56"/>
      <c r="KG212" s="56"/>
      <c r="KH212" s="56"/>
      <c r="KI212" s="56"/>
      <c r="KJ212" s="56"/>
      <c r="KK212" s="56"/>
      <c r="KL212" s="71" t="s">
        <v>553</v>
      </c>
      <c r="KM212" s="72" t="s">
        <v>553</v>
      </c>
      <c r="KN212" s="71" t="s">
        <v>553</v>
      </c>
      <c r="KO212" s="56"/>
      <c r="KP212" s="56"/>
      <c r="KQ212" s="56"/>
      <c r="KR212" s="56"/>
      <c r="KS212" s="56"/>
      <c r="KT212" s="56"/>
      <c r="KU212" s="56"/>
      <c r="KV212" s="56"/>
      <c r="KW212" s="56"/>
      <c r="KX212" s="56"/>
      <c r="KY212" s="56"/>
      <c r="KZ212" s="56"/>
      <c r="LA212" s="56"/>
      <c r="LB212" s="56"/>
      <c r="LC212" s="56"/>
      <c r="LD212" s="56"/>
      <c r="LE212" s="56"/>
      <c r="LF212" s="56"/>
      <c r="LG212" s="56"/>
      <c r="LH212" s="56"/>
      <c r="LI212" s="56"/>
      <c r="LJ212" s="56"/>
      <c r="LK212" s="56"/>
      <c r="LL212" s="56"/>
      <c r="LM212" s="56"/>
      <c r="LN212" s="56"/>
      <c r="LO212" s="56"/>
      <c r="LP212" s="56"/>
      <c r="LQ212" s="56"/>
      <c r="LR212" s="56"/>
      <c r="LS212" s="179"/>
      <c r="LT212" s="180"/>
      <c r="LU212" s="179"/>
      <c r="LV212" s="180"/>
      <c r="LW212" s="179"/>
      <c r="LX212" s="180"/>
      <c r="LY212" s="179"/>
      <c r="LZ212" s="180"/>
      <c r="MA212" s="181"/>
      <c r="MB212" s="185"/>
      <c r="MC212" s="56"/>
      <c r="MD212" s="56"/>
      <c r="ME212" s="56"/>
      <c r="MF212" s="56"/>
      <c r="MG212" s="56"/>
      <c r="MH212" s="56"/>
      <c r="MI212" s="56"/>
      <c r="MJ212" s="56"/>
      <c r="MK212" s="56"/>
      <c r="ML212" s="56"/>
      <c r="MM212" s="56"/>
      <c r="MN212" s="56"/>
      <c r="MO212" s="56"/>
      <c r="MP212" s="56"/>
      <c r="MQ212" s="56"/>
      <c r="MR212" s="56"/>
      <c r="MS212" s="56"/>
      <c r="MT212" s="56"/>
      <c r="MU212" s="56"/>
      <c r="MV212" s="56"/>
      <c r="MW212" s="56"/>
      <c r="MX212" s="56"/>
      <c r="MY212" s="56"/>
      <c r="MZ212" s="56"/>
      <c r="NA212" s="56"/>
      <c r="NB212" s="56"/>
      <c r="NC212" s="56"/>
      <c r="ND212" s="56"/>
      <c r="NE212" s="56"/>
      <c r="NF212" s="56"/>
      <c r="NG212" s="56"/>
      <c r="NH212" s="56"/>
      <c r="NI212" s="56"/>
      <c r="NJ212" s="56"/>
      <c r="NK212" s="56"/>
      <c r="NL212" s="56"/>
      <c r="NM212" s="56"/>
      <c r="NN212" s="56"/>
      <c r="NO212" s="56"/>
      <c r="NP212" s="56"/>
      <c r="NQ212" s="56"/>
      <c r="NR212" s="56"/>
      <c r="NS212" s="56"/>
      <c r="NT212" s="56"/>
      <c r="NU212" s="56"/>
      <c r="NV212" s="56"/>
      <c r="NW212" s="56"/>
      <c r="NX212" s="56"/>
      <c r="NY212" s="56"/>
      <c r="NZ212" s="56"/>
      <c r="OA212" s="56"/>
      <c r="OB212" s="56"/>
      <c r="OC212" s="56"/>
      <c r="OD212" s="56"/>
      <c r="OE212" s="56"/>
      <c r="OF212" s="56"/>
      <c r="OG212" s="56"/>
      <c r="OH212" s="56"/>
      <c r="OI212" s="56"/>
      <c r="OJ212" s="56"/>
      <c r="OK212" s="56"/>
      <c r="OL212" s="56"/>
      <c r="OM212" s="56"/>
      <c r="ON212" s="56"/>
      <c r="OO212" s="56"/>
      <c r="OP212" s="56"/>
      <c r="OQ212" s="56"/>
      <c r="OR212" s="56"/>
      <c r="OS212" s="56"/>
      <c r="OT212" s="56"/>
      <c r="OU212" s="56"/>
      <c r="OV212" s="56"/>
      <c r="OW212" s="56"/>
      <c r="OX212" s="56"/>
      <c r="OY212" s="56"/>
      <c r="OZ212" s="56"/>
      <c r="PA212" s="56"/>
    </row>
    <row r="213" spans="1:417" s="116" customFormat="1" ht="157.5" hidden="1" customHeight="1">
      <c r="A213" s="56"/>
      <c r="B213" s="139"/>
      <c r="C213" s="357"/>
      <c r="D213" s="313"/>
      <c r="E213" s="356"/>
      <c r="F213" s="313"/>
      <c r="G213" s="327"/>
      <c r="H213" s="574"/>
      <c r="I213" s="313"/>
      <c r="J213" s="126" t="s">
        <v>1541</v>
      </c>
      <c r="K213" s="138"/>
      <c r="L213" s="183"/>
      <c r="M213" s="123"/>
      <c r="N213" s="51"/>
      <c r="O213" s="51"/>
      <c r="P213" s="451"/>
      <c r="Q213" s="310"/>
      <c r="R213" s="120"/>
      <c r="S213" s="120"/>
      <c r="T213" s="120"/>
      <c r="U213" s="111"/>
      <c r="V213" s="120"/>
      <c r="W213" s="111"/>
      <c r="X213" s="111"/>
      <c r="Y213" s="111"/>
      <c r="Z213" s="111"/>
      <c r="AA213" s="111" t="s">
        <v>205</v>
      </c>
      <c r="AB213" s="111"/>
      <c r="AC213" s="119">
        <f t="shared" si="266"/>
        <v>1</v>
      </c>
      <c r="AD213" s="229"/>
      <c r="AE213" s="229"/>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182"/>
      <c r="BK213" s="182"/>
      <c r="BL213" s="182"/>
      <c r="BM213" s="182"/>
      <c r="BN213" s="182"/>
      <c r="BO213" s="182"/>
      <c r="BP213" s="182"/>
      <c r="BQ213" s="182"/>
      <c r="BR213" s="182"/>
      <c r="BS213" s="185"/>
      <c r="BT213" s="70"/>
      <c r="BU213" s="70"/>
      <c r="BV213" s="70"/>
      <c r="BW213" s="70"/>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70"/>
      <c r="DN213" s="70"/>
      <c r="DO213" s="70"/>
      <c r="DP213" s="70"/>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70"/>
      <c r="FG213" s="70"/>
      <c r="FH213" s="70"/>
      <c r="FI213" s="70"/>
      <c r="FJ213" s="70"/>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70"/>
      <c r="HA213" s="70"/>
      <c r="HB213" s="70"/>
      <c r="HC213" s="70"/>
      <c r="HD213" s="70"/>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c r="IO213" s="56"/>
      <c r="IP213" s="56"/>
      <c r="IQ213" s="56"/>
      <c r="IR213" s="56"/>
      <c r="IS213" s="56"/>
      <c r="IT213" s="70"/>
      <c r="IU213" s="70"/>
      <c r="IV213" s="70"/>
      <c r="IW213" s="70"/>
      <c r="IX213" s="56"/>
      <c r="IY213" s="56"/>
      <c r="IZ213" s="56"/>
      <c r="JA213" s="56"/>
      <c r="JB213" s="56"/>
      <c r="JC213" s="56"/>
      <c r="JD213" s="56"/>
      <c r="JE213" s="56"/>
      <c r="JF213" s="56"/>
      <c r="JG213" s="56"/>
      <c r="JH213" s="56"/>
      <c r="JI213" s="56"/>
      <c r="JJ213" s="56"/>
      <c r="JK213" s="56"/>
      <c r="JL213" s="56"/>
      <c r="JM213" s="56"/>
      <c r="JN213" s="56"/>
      <c r="JO213" s="56"/>
      <c r="JP213" s="56"/>
      <c r="JQ213" s="56"/>
      <c r="JR213" s="56"/>
      <c r="JS213" s="56"/>
      <c r="JT213" s="56"/>
      <c r="JU213" s="56"/>
      <c r="JV213" s="56"/>
      <c r="JW213" s="56"/>
      <c r="JX213" s="56"/>
      <c r="JY213" s="56"/>
      <c r="JZ213" s="56"/>
      <c r="KA213" s="56"/>
      <c r="KB213" s="56"/>
      <c r="KC213" s="56"/>
      <c r="KD213" s="56"/>
      <c r="KE213" s="56"/>
      <c r="KF213" s="56"/>
      <c r="KG213" s="56"/>
      <c r="KH213" s="56"/>
      <c r="KI213" s="56"/>
      <c r="KJ213" s="56"/>
      <c r="KK213" s="56"/>
      <c r="KL213" s="71"/>
      <c r="KM213" s="72"/>
      <c r="KN213" s="71"/>
      <c r="KO213" s="56"/>
      <c r="KP213" s="56"/>
      <c r="KQ213" s="56"/>
      <c r="KR213" s="56"/>
      <c r="KS213" s="56"/>
      <c r="KT213" s="56"/>
      <c r="KU213" s="56"/>
      <c r="KV213" s="56"/>
      <c r="KW213" s="56"/>
      <c r="KX213" s="56"/>
      <c r="KY213" s="56"/>
      <c r="KZ213" s="56"/>
      <c r="LA213" s="56"/>
      <c r="LB213" s="56"/>
      <c r="LC213" s="56"/>
      <c r="LD213" s="56"/>
      <c r="LE213" s="56"/>
      <c r="LF213" s="56"/>
      <c r="LG213" s="56"/>
      <c r="LH213" s="56"/>
      <c r="LI213" s="56"/>
      <c r="LJ213" s="56"/>
      <c r="LK213" s="56"/>
      <c r="LL213" s="56"/>
      <c r="LM213" s="56"/>
      <c r="LN213" s="56"/>
      <c r="LO213" s="56"/>
      <c r="LP213" s="56"/>
      <c r="LQ213" s="56"/>
      <c r="LR213" s="56"/>
      <c r="LS213" s="179"/>
      <c r="LT213" s="180"/>
      <c r="LU213" s="179"/>
      <c r="LV213" s="180"/>
      <c r="LW213" s="179"/>
      <c r="LX213" s="180"/>
      <c r="LY213" s="179"/>
      <c r="LZ213" s="180"/>
      <c r="MA213" s="181"/>
      <c r="MB213" s="185"/>
      <c r="MC213" s="56"/>
      <c r="MD213" s="56"/>
      <c r="ME213" s="56"/>
      <c r="MF213" s="56"/>
      <c r="MG213" s="56"/>
      <c r="MH213" s="56"/>
      <c r="MI213" s="56"/>
      <c r="MJ213" s="56"/>
      <c r="MK213" s="56"/>
      <c r="ML213" s="56"/>
      <c r="MM213" s="56"/>
      <c r="MN213" s="56"/>
      <c r="MO213" s="56"/>
      <c r="MP213" s="56"/>
      <c r="MQ213" s="56"/>
      <c r="MR213" s="56"/>
      <c r="MS213" s="56"/>
      <c r="MT213" s="56"/>
      <c r="MU213" s="56"/>
      <c r="MV213" s="56"/>
      <c r="MW213" s="56"/>
      <c r="MX213" s="56"/>
      <c r="MY213" s="56"/>
      <c r="MZ213" s="56"/>
      <c r="NA213" s="56"/>
      <c r="NB213" s="56"/>
      <c r="NC213" s="56"/>
      <c r="ND213" s="56"/>
      <c r="NE213" s="56"/>
      <c r="NF213" s="56"/>
      <c r="NG213" s="56"/>
      <c r="NH213" s="56"/>
      <c r="NI213" s="56"/>
      <c r="NJ213" s="56"/>
      <c r="NK213" s="56"/>
      <c r="NL213" s="56"/>
      <c r="NM213" s="56"/>
      <c r="NN213" s="56"/>
      <c r="NO213" s="56"/>
      <c r="NP213" s="56"/>
      <c r="NQ213" s="56"/>
      <c r="NR213" s="56"/>
      <c r="NS213" s="56"/>
      <c r="NT213" s="56"/>
      <c r="NU213" s="56"/>
      <c r="NV213" s="56"/>
      <c r="NW213" s="56"/>
      <c r="NX213" s="56"/>
      <c r="NY213" s="56"/>
      <c r="NZ213" s="56"/>
      <c r="OA213" s="56"/>
      <c r="OB213" s="56"/>
      <c r="OC213" s="56"/>
      <c r="OD213" s="56"/>
      <c r="OE213" s="56"/>
      <c r="OF213" s="56"/>
      <c r="OG213" s="56"/>
      <c r="OH213" s="56"/>
      <c r="OI213" s="56"/>
      <c r="OJ213" s="56"/>
      <c r="OK213" s="56"/>
      <c r="OL213" s="56"/>
      <c r="OM213" s="56"/>
      <c r="ON213" s="56"/>
      <c r="OO213" s="56"/>
      <c r="OP213" s="56"/>
      <c r="OQ213" s="56"/>
      <c r="OR213" s="56"/>
      <c r="OS213" s="56"/>
      <c r="OT213" s="56"/>
      <c r="OU213" s="56"/>
      <c r="OV213" s="56"/>
      <c r="OW213" s="56"/>
      <c r="OX213" s="56"/>
      <c r="OY213" s="56"/>
      <c r="OZ213" s="56"/>
      <c r="PA213" s="56"/>
    </row>
    <row r="214" spans="1:417" s="116" customFormat="1" ht="78.75" hidden="1" customHeight="1">
      <c r="A214" s="56"/>
      <c r="B214" s="139"/>
      <c r="C214" s="341"/>
      <c r="D214" s="314"/>
      <c r="E214" s="326"/>
      <c r="F214" s="314"/>
      <c r="G214" s="353"/>
      <c r="H214" s="572"/>
      <c r="I214" s="314"/>
      <c r="J214" s="126" t="s">
        <v>1540</v>
      </c>
      <c r="K214" s="138"/>
      <c r="L214" s="183" t="s">
        <v>661</v>
      </c>
      <c r="M214" s="123" t="s">
        <v>500</v>
      </c>
      <c r="N214" s="51" t="s">
        <v>379</v>
      </c>
      <c r="O214" s="51" t="s">
        <v>350</v>
      </c>
      <c r="P214" s="451"/>
      <c r="Q214" s="310"/>
      <c r="R214" s="120"/>
      <c r="S214" s="120"/>
      <c r="T214" s="120"/>
      <c r="U214" s="111"/>
      <c r="V214" s="120"/>
      <c r="W214" s="111"/>
      <c r="X214" s="111"/>
      <c r="Y214" s="111"/>
      <c r="Z214" s="111"/>
      <c r="AA214" s="111"/>
      <c r="AB214" s="111" t="s">
        <v>205</v>
      </c>
      <c r="AC214" s="119">
        <f t="shared" si="266"/>
        <v>1</v>
      </c>
      <c r="AD214" s="229"/>
      <c r="AE214" s="229"/>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182"/>
      <c r="BK214" s="182"/>
      <c r="BL214" s="182"/>
      <c r="BM214" s="182"/>
      <c r="BN214" s="182"/>
      <c r="BO214" s="182"/>
      <c r="BP214" s="182"/>
      <c r="BQ214" s="182"/>
      <c r="BR214" s="182"/>
      <c r="BS214" s="185"/>
      <c r="BT214" s="70"/>
      <c r="BU214" s="70"/>
      <c r="BV214" s="70"/>
      <c r="BW214" s="70"/>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70"/>
      <c r="DN214" s="70"/>
      <c r="DO214" s="70"/>
      <c r="DP214" s="70"/>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70"/>
      <c r="FG214" s="70"/>
      <c r="FH214" s="70"/>
      <c r="FI214" s="70"/>
      <c r="FJ214" s="70"/>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70"/>
      <c r="HA214" s="70"/>
      <c r="HB214" s="70"/>
      <c r="HC214" s="70"/>
      <c r="HD214" s="70"/>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c r="IO214" s="56"/>
      <c r="IP214" s="56"/>
      <c r="IQ214" s="56"/>
      <c r="IR214" s="56"/>
      <c r="IS214" s="56"/>
      <c r="IT214" s="70"/>
      <c r="IU214" s="70"/>
      <c r="IV214" s="70"/>
      <c r="IW214" s="70"/>
      <c r="IX214" s="56"/>
      <c r="IY214" s="56"/>
      <c r="IZ214" s="56"/>
      <c r="JA214" s="56"/>
      <c r="JB214" s="56"/>
      <c r="JC214" s="56"/>
      <c r="JD214" s="56"/>
      <c r="JE214" s="56"/>
      <c r="JF214" s="56"/>
      <c r="JG214" s="56"/>
      <c r="JH214" s="56"/>
      <c r="JI214" s="56"/>
      <c r="JJ214" s="56"/>
      <c r="JK214" s="56"/>
      <c r="JL214" s="56"/>
      <c r="JM214" s="56"/>
      <c r="JN214" s="56"/>
      <c r="JO214" s="56"/>
      <c r="JP214" s="56"/>
      <c r="JQ214" s="56"/>
      <c r="JR214" s="56"/>
      <c r="JS214" s="56"/>
      <c r="JT214" s="56"/>
      <c r="JU214" s="56"/>
      <c r="JV214" s="56"/>
      <c r="JW214" s="56"/>
      <c r="JX214" s="56"/>
      <c r="JY214" s="56"/>
      <c r="JZ214" s="56"/>
      <c r="KA214" s="56"/>
      <c r="KB214" s="56"/>
      <c r="KC214" s="56"/>
      <c r="KD214" s="56"/>
      <c r="KE214" s="56"/>
      <c r="KF214" s="56"/>
      <c r="KG214" s="56"/>
      <c r="KH214" s="56"/>
      <c r="KI214" s="56"/>
      <c r="KJ214" s="56"/>
      <c r="KK214" s="56"/>
      <c r="KL214" s="56"/>
      <c r="KM214" s="56"/>
      <c r="KN214" s="56"/>
      <c r="KO214" s="56"/>
      <c r="KP214" s="56"/>
      <c r="KQ214" s="56"/>
      <c r="KR214" s="56"/>
      <c r="KS214" s="56"/>
      <c r="KT214" s="56"/>
      <c r="KU214" s="56"/>
      <c r="KV214" s="56"/>
      <c r="KW214" s="56"/>
      <c r="KX214" s="56"/>
      <c r="KY214" s="56"/>
      <c r="KZ214" s="56"/>
      <c r="LA214" s="56"/>
      <c r="LB214" s="56"/>
      <c r="LC214" s="56"/>
      <c r="LD214" s="56"/>
      <c r="LE214" s="56"/>
      <c r="LF214" s="56"/>
      <c r="LG214" s="56"/>
      <c r="LH214" s="56"/>
      <c r="LI214" s="56"/>
      <c r="LJ214" s="56"/>
      <c r="LK214" s="56"/>
      <c r="LL214" s="56"/>
      <c r="LM214" s="56"/>
      <c r="LN214" s="56"/>
      <c r="LO214" s="56"/>
      <c r="LP214" s="56"/>
      <c r="LQ214" s="56"/>
      <c r="LR214" s="56"/>
      <c r="LS214" s="56"/>
      <c r="LT214" s="56"/>
      <c r="LU214" s="56"/>
      <c r="LV214" s="56"/>
      <c r="LW214" s="56"/>
      <c r="LX214" s="56"/>
      <c r="LY214" s="56"/>
      <c r="LZ214" s="56"/>
      <c r="MA214" s="56"/>
      <c r="MB214" s="56"/>
      <c r="MC214" s="56"/>
      <c r="MD214" s="56"/>
      <c r="ME214" s="56"/>
      <c r="MF214" s="56"/>
      <c r="MG214" s="56"/>
      <c r="MH214" s="56"/>
      <c r="MI214" s="56"/>
      <c r="MJ214" s="56"/>
      <c r="MK214" s="56"/>
      <c r="ML214" s="56"/>
      <c r="MM214" s="56"/>
      <c r="MN214" s="56"/>
      <c r="MO214" s="56"/>
      <c r="MP214" s="56"/>
      <c r="MQ214" s="56"/>
      <c r="MR214" s="56"/>
      <c r="MS214" s="56"/>
      <c r="MT214" s="56"/>
      <c r="MU214" s="56"/>
      <c r="MV214" s="56"/>
      <c r="MW214" s="56"/>
      <c r="MX214" s="56"/>
      <c r="MY214" s="56"/>
      <c r="MZ214" s="56"/>
      <c r="NA214" s="56"/>
      <c r="NB214" s="56"/>
      <c r="NC214" s="56"/>
      <c r="ND214" s="56"/>
      <c r="NE214" s="56"/>
      <c r="NF214" s="56"/>
      <c r="NG214" s="56"/>
      <c r="NH214" s="56"/>
      <c r="NI214" s="56"/>
      <c r="NJ214" s="56"/>
      <c r="NK214" s="56"/>
      <c r="NL214" s="56"/>
      <c r="NM214" s="56"/>
      <c r="NN214" s="56"/>
      <c r="NO214" s="56"/>
      <c r="NP214" s="56"/>
      <c r="NQ214" s="56"/>
      <c r="NR214" s="56"/>
      <c r="NS214" s="56"/>
      <c r="NT214" s="56"/>
      <c r="NU214" s="56"/>
      <c r="NV214" s="56"/>
      <c r="NW214" s="56"/>
      <c r="NX214" s="56"/>
      <c r="NY214" s="56"/>
      <c r="NZ214" s="56"/>
      <c r="OA214" s="56"/>
      <c r="OB214" s="56"/>
      <c r="OC214" s="56"/>
      <c r="OD214" s="56"/>
      <c r="OE214" s="56"/>
      <c r="OF214" s="56"/>
      <c r="OG214" s="56"/>
      <c r="OH214" s="56"/>
      <c r="OI214" s="56"/>
      <c r="OJ214" s="56"/>
      <c r="OK214" s="56"/>
      <c r="OL214" s="56"/>
      <c r="OM214" s="56"/>
      <c r="ON214" s="56"/>
      <c r="OO214" s="56"/>
      <c r="OP214" s="56"/>
      <c r="OQ214" s="56"/>
      <c r="OR214" s="56"/>
      <c r="OS214" s="56"/>
      <c r="OT214" s="56"/>
      <c r="OU214" s="56"/>
      <c r="OV214" s="56"/>
      <c r="OW214" s="56"/>
      <c r="OX214" s="56"/>
      <c r="OY214" s="56"/>
      <c r="OZ214" s="56"/>
      <c r="PA214" s="56"/>
    </row>
    <row r="215" spans="1:417" s="116" customFormat="1" ht="94.5" hidden="1" customHeight="1">
      <c r="A215" s="56"/>
      <c r="B215" s="139"/>
      <c r="C215" s="197"/>
      <c r="D215" s="199"/>
      <c r="E215" s="150"/>
      <c r="F215" s="199"/>
      <c r="G215" s="200"/>
      <c r="H215" s="198"/>
      <c r="I215" s="199"/>
      <c r="J215" s="126" t="s">
        <v>1287</v>
      </c>
      <c r="K215" s="138"/>
      <c r="L215" s="183"/>
      <c r="M215" s="123"/>
      <c r="N215" s="51" t="s">
        <v>379</v>
      </c>
      <c r="O215" s="56" t="s">
        <v>350</v>
      </c>
      <c r="P215" s="114"/>
      <c r="Q215" s="56"/>
      <c r="R215" s="120"/>
      <c r="S215" s="120"/>
      <c r="T215" s="120"/>
      <c r="U215" s="111"/>
      <c r="V215" s="120" t="s">
        <v>205</v>
      </c>
      <c r="W215" s="111"/>
      <c r="X215" s="111"/>
      <c r="Y215" s="111"/>
      <c r="Z215" s="111"/>
      <c r="AA215" s="111"/>
      <c r="AB215" s="111"/>
      <c r="AC215" s="119">
        <f t="shared" si="266"/>
        <v>1</v>
      </c>
      <c r="AD215" s="229"/>
      <c r="AE215" s="229"/>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182"/>
      <c r="BK215" s="182"/>
      <c r="BL215" s="182"/>
      <c r="BM215" s="182"/>
      <c r="BN215" s="182"/>
      <c r="BO215" s="182"/>
      <c r="BP215" s="182"/>
      <c r="BQ215" s="182"/>
      <c r="BR215" s="182"/>
      <c r="BS215" s="185"/>
      <c r="BT215" s="70"/>
      <c r="BU215" s="70"/>
      <c r="BV215" s="70"/>
      <c r="BW215" s="70"/>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70"/>
      <c r="DN215" s="70"/>
      <c r="DO215" s="70"/>
      <c r="DP215" s="70"/>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70"/>
      <c r="FG215" s="70"/>
      <c r="FH215" s="70"/>
      <c r="FI215" s="70"/>
      <c r="FJ215" s="70"/>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70"/>
      <c r="HA215" s="70"/>
      <c r="HB215" s="70"/>
      <c r="HC215" s="70"/>
      <c r="HD215" s="70"/>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c r="IO215" s="56"/>
      <c r="IP215" s="56"/>
      <c r="IQ215" s="56"/>
      <c r="IR215" s="56"/>
      <c r="IS215" s="56"/>
      <c r="IT215" s="70"/>
      <c r="IU215" s="70"/>
      <c r="IV215" s="70"/>
      <c r="IW215" s="70"/>
      <c r="IX215" s="56"/>
      <c r="IY215" s="56"/>
      <c r="IZ215" s="56"/>
      <c r="JA215" s="56"/>
      <c r="JB215" s="56"/>
      <c r="JC215" s="56"/>
      <c r="JD215" s="56"/>
      <c r="JE215" s="56"/>
      <c r="JF215" s="56"/>
      <c r="JG215" s="56"/>
      <c r="JH215" s="56"/>
      <c r="JI215" s="56"/>
      <c r="JJ215" s="56"/>
      <c r="JK215" s="56"/>
      <c r="JL215" s="56"/>
      <c r="JM215" s="56"/>
      <c r="JN215" s="56"/>
      <c r="JO215" s="56"/>
      <c r="JP215" s="56"/>
      <c r="JQ215" s="56"/>
      <c r="JR215" s="56"/>
      <c r="JS215" s="56"/>
      <c r="JT215" s="56"/>
      <c r="JU215" s="56"/>
      <c r="JV215" s="56"/>
      <c r="JW215" s="56"/>
      <c r="JX215" s="56"/>
      <c r="JY215" s="56"/>
      <c r="JZ215" s="56"/>
      <c r="KA215" s="56"/>
      <c r="KB215" s="56"/>
      <c r="KC215" s="56"/>
      <c r="KD215" s="56"/>
      <c r="KE215" s="56"/>
      <c r="KF215" s="56"/>
      <c r="KG215" s="56"/>
      <c r="KH215" s="56"/>
      <c r="KI215" s="56"/>
      <c r="KJ215" s="56"/>
      <c r="KK215" s="56"/>
      <c r="KL215" s="56"/>
      <c r="KM215" s="56"/>
      <c r="KN215" s="56"/>
      <c r="KO215" s="56"/>
      <c r="KP215" s="56"/>
      <c r="KQ215" s="56"/>
      <c r="KR215" s="56"/>
      <c r="KS215" s="56"/>
      <c r="KT215" s="56"/>
      <c r="KU215" s="56"/>
      <c r="KV215" s="56"/>
      <c r="KW215" s="56"/>
      <c r="KX215" s="56"/>
      <c r="KY215" s="56"/>
      <c r="KZ215" s="56"/>
      <c r="LA215" s="56"/>
      <c r="LB215" s="56"/>
      <c r="LC215" s="56"/>
      <c r="LD215" s="56"/>
      <c r="LE215" s="56"/>
      <c r="LF215" s="56"/>
      <c r="LG215" s="56"/>
      <c r="LH215" s="56"/>
      <c r="LI215" s="56"/>
      <c r="LJ215" s="56"/>
      <c r="LK215" s="56"/>
      <c r="LL215" s="56"/>
      <c r="LM215" s="56"/>
      <c r="LN215" s="56"/>
      <c r="LO215" s="56"/>
      <c r="LP215" s="56"/>
      <c r="LQ215" s="56"/>
      <c r="LR215" s="56"/>
      <c r="LS215" s="56"/>
      <c r="LT215" s="56"/>
      <c r="LU215" s="56"/>
      <c r="LV215" s="56"/>
      <c r="LW215" s="56"/>
      <c r="LX215" s="56"/>
      <c r="LY215" s="56"/>
      <c r="LZ215" s="56"/>
      <c r="MA215" s="56"/>
      <c r="MB215" s="56"/>
      <c r="MC215" s="56"/>
      <c r="MD215" s="56"/>
      <c r="ME215" s="56"/>
      <c r="MF215" s="56"/>
      <c r="MG215" s="56"/>
      <c r="MH215" s="56"/>
      <c r="MI215" s="56"/>
      <c r="MJ215" s="56"/>
      <c r="MK215" s="56"/>
      <c r="ML215" s="56"/>
      <c r="MM215" s="56"/>
      <c r="MN215" s="56"/>
      <c r="MO215" s="56"/>
      <c r="MP215" s="56"/>
      <c r="MQ215" s="56"/>
      <c r="MR215" s="56"/>
      <c r="MS215" s="56"/>
      <c r="MT215" s="56"/>
      <c r="MU215" s="56"/>
      <c r="MV215" s="56"/>
      <c r="MW215" s="56"/>
      <c r="MX215" s="56"/>
      <c r="MY215" s="56"/>
      <c r="MZ215" s="56"/>
      <c r="NA215" s="56"/>
      <c r="NB215" s="56"/>
      <c r="NC215" s="56"/>
      <c r="ND215" s="56"/>
      <c r="NE215" s="56"/>
      <c r="NF215" s="56"/>
      <c r="NG215" s="56"/>
      <c r="NH215" s="56"/>
      <c r="NI215" s="56"/>
      <c r="NJ215" s="56"/>
      <c r="NK215" s="56"/>
      <c r="NL215" s="56"/>
      <c r="NM215" s="56"/>
      <c r="NN215" s="56"/>
      <c r="NO215" s="56"/>
      <c r="NP215" s="56"/>
      <c r="NQ215" s="56"/>
      <c r="NR215" s="56"/>
      <c r="NS215" s="56"/>
      <c r="NT215" s="56"/>
      <c r="NU215" s="56"/>
      <c r="NV215" s="56"/>
      <c r="NW215" s="56"/>
      <c r="NX215" s="56"/>
      <c r="NY215" s="56"/>
      <c r="NZ215" s="56"/>
      <c r="OA215" s="56"/>
      <c r="OB215" s="56"/>
      <c r="OC215" s="56"/>
      <c r="OD215" s="56"/>
      <c r="OE215" s="56"/>
      <c r="OF215" s="56"/>
      <c r="OG215" s="56"/>
      <c r="OH215" s="56"/>
      <c r="OI215" s="56"/>
      <c r="OJ215" s="56"/>
      <c r="OK215" s="56"/>
      <c r="OL215" s="56"/>
      <c r="OM215" s="56"/>
      <c r="ON215" s="56"/>
      <c r="OO215" s="56"/>
      <c r="OP215" s="56"/>
      <c r="OQ215" s="56"/>
      <c r="OR215" s="56"/>
      <c r="OS215" s="56"/>
      <c r="OT215" s="56"/>
      <c r="OU215" s="56"/>
      <c r="OV215" s="56"/>
      <c r="OW215" s="56"/>
      <c r="OX215" s="56"/>
      <c r="OY215" s="56"/>
      <c r="OZ215" s="56"/>
      <c r="PA215" s="56"/>
    </row>
    <row r="216" spans="1:417" s="116" customFormat="1" ht="94.5" hidden="1" customHeight="1">
      <c r="A216" s="56"/>
      <c r="B216" s="139"/>
      <c r="C216" s="197"/>
      <c r="D216" s="199"/>
      <c r="E216" s="150"/>
      <c r="F216" s="199"/>
      <c r="G216" s="200"/>
      <c r="H216" s="198"/>
      <c r="I216" s="199"/>
      <c r="J216" s="126" t="s">
        <v>1287</v>
      </c>
      <c r="K216" s="138"/>
      <c r="L216" s="183"/>
      <c r="M216" s="123"/>
      <c r="N216" s="51" t="s">
        <v>379</v>
      </c>
      <c r="O216" s="56" t="s">
        <v>350</v>
      </c>
      <c r="P216" s="114"/>
      <c r="Q216" s="56"/>
      <c r="R216" s="120"/>
      <c r="S216" s="120"/>
      <c r="T216" s="120"/>
      <c r="U216" s="111"/>
      <c r="V216" s="120"/>
      <c r="W216" s="111"/>
      <c r="X216" s="111"/>
      <c r="Y216" s="111"/>
      <c r="Z216" s="111"/>
      <c r="AA216" s="111"/>
      <c r="AB216" s="111" t="s">
        <v>205</v>
      </c>
      <c r="AC216" s="119">
        <f t="shared" si="266"/>
        <v>1</v>
      </c>
      <c r="AD216" s="229"/>
      <c r="AE216" s="229"/>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182"/>
      <c r="BK216" s="182"/>
      <c r="BL216" s="182"/>
      <c r="BM216" s="182"/>
      <c r="BN216" s="182"/>
      <c r="BO216" s="182"/>
      <c r="BP216" s="182"/>
      <c r="BQ216" s="182"/>
      <c r="BR216" s="182"/>
      <c r="BS216" s="185"/>
      <c r="BT216" s="70"/>
      <c r="BU216" s="70"/>
      <c r="BV216" s="70"/>
      <c r="BW216" s="70"/>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70"/>
      <c r="DN216" s="70"/>
      <c r="DO216" s="70"/>
      <c r="DP216" s="70"/>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70"/>
      <c r="FG216" s="70"/>
      <c r="FH216" s="70"/>
      <c r="FI216" s="70"/>
      <c r="FJ216" s="70"/>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70"/>
      <c r="HA216" s="70"/>
      <c r="HB216" s="70"/>
      <c r="HC216" s="70"/>
      <c r="HD216" s="70"/>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c r="IO216" s="56"/>
      <c r="IP216" s="56"/>
      <c r="IQ216" s="56"/>
      <c r="IR216" s="56"/>
      <c r="IS216" s="56"/>
      <c r="IT216" s="70"/>
      <c r="IU216" s="70"/>
      <c r="IV216" s="70"/>
      <c r="IW216" s="70"/>
      <c r="IX216" s="56"/>
      <c r="IY216" s="56"/>
      <c r="IZ216" s="56"/>
      <c r="JA216" s="56"/>
      <c r="JB216" s="56"/>
      <c r="JC216" s="56"/>
      <c r="JD216" s="56"/>
      <c r="JE216" s="56"/>
      <c r="JF216" s="56"/>
      <c r="JG216" s="56"/>
      <c r="JH216" s="56"/>
      <c r="JI216" s="56"/>
      <c r="JJ216" s="56"/>
      <c r="JK216" s="56"/>
      <c r="JL216" s="56"/>
      <c r="JM216" s="56"/>
      <c r="JN216" s="56"/>
      <c r="JO216" s="56"/>
      <c r="JP216" s="56"/>
      <c r="JQ216" s="56"/>
      <c r="JR216" s="56"/>
      <c r="JS216" s="56"/>
      <c r="JT216" s="56"/>
      <c r="JU216" s="56"/>
      <c r="JV216" s="56"/>
      <c r="JW216" s="56"/>
      <c r="JX216" s="56"/>
      <c r="JY216" s="56"/>
      <c r="JZ216" s="56"/>
      <c r="KA216" s="56"/>
      <c r="KB216" s="56"/>
      <c r="KC216" s="56"/>
      <c r="KD216" s="56"/>
      <c r="KE216" s="56"/>
      <c r="KF216" s="56"/>
      <c r="KG216" s="56"/>
      <c r="KH216" s="56"/>
      <c r="KI216" s="56"/>
      <c r="KJ216" s="56"/>
      <c r="KK216" s="56"/>
      <c r="KL216" s="56"/>
      <c r="KM216" s="56"/>
      <c r="KN216" s="56"/>
      <c r="KO216" s="56"/>
      <c r="KP216" s="56"/>
      <c r="KQ216" s="56"/>
      <c r="KR216" s="56"/>
      <c r="KS216" s="56"/>
      <c r="KT216" s="56"/>
      <c r="KU216" s="56"/>
      <c r="KV216" s="56"/>
      <c r="KW216" s="56"/>
      <c r="KX216" s="56"/>
      <c r="KY216" s="56"/>
      <c r="KZ216" s="56"/>
      <c r="LA216" s="56"/>
      <c r="LB216" s="56"/>
      <c r="LC216" s="56"/>
      <c r="LD216" s="56"/>
      <c r="LE216" s="56"/>
      <c r="LF216" s="56"/>
      <c r="LG216" s="56"/>
      <c r="LH216" s="56"/>
      <c r="LI216" s="56"/>
      <c r="LJ216" s="56"/>
      <c r="LK216" s="56"/>
      <c r="LL216" s="56"/>
      <c r="LM216" s="56"/>
      <c r="LN216" s="56"/>
      <c r="LO216" s="56"/>
      <c r="LP216" s="56"/>
      <c r="LQ216" s="56"/>
      <c r="LR216" s="56"/>
      <c r="LS216" s="56"/>
      <c r="LT216" s="56"/>
      <c r="LU216" s="56"/>
      <c r="LV216" s="56"/>
      <c r="LW216" s="56"/>
      <c r="LX216" s="56"/>
      <c r="LY216" s="56"/>
      <c r="LZ216" s="56"/>
      <c r="MA216" s="56"/>
      <c r="MB216" s="56"/>
      <c r="MC216" s="56"/>
      <c r="MD216" s="56"/>
      <c r="ME216" s="56"/>
      <c r="MF216" s="56"/>
      <c r="MG216" s="56"/>
      <c r="MH216" s="56"/>
      <c r="MI216" s="56"/>
      <c r="MJ216" s="56"/>
      <c r="MK216" s="56"/>
      <c r="ML216" s="56"/>
      <c r="MM216" s="56"/>
      <c r="MN216" s="56"/>
      <c r="MO216" s="56"/>
      <c r="MP216" s="56"/>
      <c r="MQ216" s="56"/>
      <c r="MR216" s="56"/>
      <c r="MS216" s="56"/>
      <c r="MT216" s="56"/>
      <c r="MU216" s="56"/>
      <c r="MV216" s="56"/>
      <c r="MW216" s="56"/>
      <c r="MX216" s="56"/>
      <c r="MY216" s="56"/>
      <c r="MZ216" s="56"/>
      <c r="NA216" s="56"/>
      <c r="NB216" s="56"/>
      <c r="NC216" s="56"/>
      <c r="ND216" s="56"/>
      <c r="NE216" s="56"/>
      <c r="NF216" s="56"/>
      <c r="NG216" s="56"/>
      <c r="NH216" s="56"/>
      <c r="NI216" s="56"/>
      <c r="NJ216" s="56"/>
      <c r="NK216" s="56"/>
      <c r="NL216" s="56"/>
      <c r="NM216" s="56"/>
      <c r="NN216" s="56"/>
      <c r="NO216" s="56"/>
      <c r="NP216" s="56"/>
      <c r="NQ216" s="56"/>
      <c r="NR216" s="56"/>
      <c r="NS216" s="56"/>
      <c r="NT216" s="56"/>
      <c r="NU216" s="56"/>
      <c r="NV216" s="56"/>
      <c r="NW216" s="56"/>
      <c r="NX216" s="56"/>
      <c r="NY216" s="56"/>
      <c r="NZ216" s="56"/>
      <c r="OA216" s="56"/>
      <c r="OB216" s="56"/>
      <c r="OC216" s="56"/>
      <c r="OD216" s="56"/>
      <c r="OE216" s="56"/>
      <c r="OF216" s="56"/>
      <c r="OG216" s="56"/>
      <c r="OH216" s="56"/>
      <c r="OI216" s="56"/>
      <c r="OJ216" s="56"/>
      <c r="OK216" s="56"/>
      <c r="OL216" s="56"/>
      <c r="OM216" s="56"/>
      <c r="ON216" s="56"/>
      <c r="OO216" s="56"/>
      <c r="OP216" s="56"/>
      <c r="OQ216" s="56"/>
      <c r="OR216" s="56"/>
      <c r="OS216" s="56"/>
      <c r="OT216" s="56"/>
      <c r="OU216" s="56"/>
      <c r="OV216" s="56"/>
      <c r="OW216" s="56"/>
      <c r="OX216" s="56"/>
      <c r="OY216" s="56"/>
      <c r="OZ216" s="56"/>
      <c r="PA216" s="56"/>
    </row>
    <row r="217" spans="1:417" s="116" customFormat="1" ht="75.75" customHeight="1">
      <c r="A217" s="56"/>
      <c r="B217" s="263"/>
      <c r="C217" s="344">
        <v>89</v>
      </c>
      <c r="D217" s="312" t="s">
        <v>1054</v>
      </c>
      <c r="E217" s="355" t="s">
        <v>6</v>
      </c>
      <c r="F217" s="312" t="s">
        <v>1055</v>
      </c>
      <c r="G217" s="319" t="s">
        <v>6</v>
      </c>
      <c r="H217" s="319"/>
      <c r="I217" s="312" t="s">
        <v>1055</v>
      </c>
      <c r="J217" s="208" t="s">
        <v>1628</v>
      </c>
      <c r="K217" s="255"/>
      <c r="L217" s="234" t="s">
        <v>661</v>
      </c>
      <c r="M217" s="76" t="s">
        <v>501</v>
      </c>
      <c r="N217" s="51" t="s">
        <v>379</v>
      </c>
      <c r="O217" s="56" t="s">
        <v>371</v>
      </c>
      <c r="P217" s="114"/>
      <c r="Q217" s="56"/>
      <c r="R217" s="235" t="s">
        <v>205</v>
      </c>
      <c r="S217" s="120"/>
      <c r="T217" s="120"/>
      <c r="U217" s="111"/>
      <c r="V217" s="120"/>
      <c r="W217" s="111"/>
      <c r="X217" s="111"/>
      <c r="Y217" s="111"/>
      <c r="Z217" s="111"/>
      <c r="AA217" s="111"/>
      <c r="AB217" s="111"/>
      <c r="AC217" s="119">
        <f t="shared" si="266"/>
        <v>1</v>
      </c>
      <c r="AD217" s="299"/>
      <c r="AE217" s="299" t="s">
        <v>552</v>
      </c>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182"/>
      <c r="BK217" s="182"/>
      <c r="BL217" s="182"/>
      <c r="BM217" s="182"/>
      <c r="BN217" s="182"/>
      <c r="BO217" s="182"/>
      <c r="BP217" s="182"/>
      <c r="BQ217" s="182"/>
      <c r="BR217" s="182"/>
      <c r="BS217" s="185"/>
      <c r="BT217" s="70"/>
      <c r="BU217" s="70"/>
      <c r="BV217" s="70"/>
      <c r="BW217" s="70"/>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70"/>
      <c r="DN217" s="70"/>
      <c r="DO217" s="70"/>
      <c r="DP217" s="70"/>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70"/>
      <c r="FG217" s="70"/>
      <c r="FH217" s="70"/>
      <c r="FI217" s="70"/>
      <c r="FJ217" s="70"/>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70"/>
      <c r="HA217" s="70"/>
      <c r="HB217" s="70"/>
      <c r="HC217" s="70"/>
      <c r="HD217" s="70"/>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c r="IO217" s="56"/>
      <c r="IP217" s="56"/>
      <c r="IQ217" s="56"/>
      <c r="IR217" s="56"/>
      <c r="IS217" s="56"/>
      <c r="IT217" s="70"/>
      <c r="IU217" s="70"/>
      <c r="IV217" s="70"/>
      <c r="IW217" s="70"/>
      <c r="IX217" s="56"/>
      <c r="IY217" s="56"/>
      <c r="IZ217" s="56"/>
      <c r="JA217" s="56"/>
      <c r="JB217" s="56"/>
      <c r="JC217" s="56"/>
      <c r="JD217" s="56"/>
      <c r="JE217" s="56"/>
      <c r="JF217" s="56"/>
      <c r="JG217" s="56"/>
      <c r="JH217" s="56"/>
      <c r="JI217" s="56"/>
      <c r="JJ217" s="56"/>
      <c r="JK217" s="56"/>
      <c r="JL217" s="56"/>
      <c r="JM217" s="56"/>
      <c r="JN217" s="56"/>
      <c r="JO217" s="56"/>
      <c r="JP217" s="56"/>
      <c r="JQ217" s="56"/>
      <c r="JR217" s="56"/>
      <c r="JS217" s="56"/>
      <c r="JT217" s="56"/>
      <c r="JU217" s="56"/>
      <c r="JV217" s="56"/>
      <c r="JW217" s="56"/>
      <c r="JX217" s="56"/>
      <c r="JY217" s="56"/>
      <c r="JZ217" s="56"/>
      <c r="KA217" s="56"/>
      <c r="KB217" s="56"/>
      <c r="KC217" s="56"/>
      <c r="KD217" s="56"/>
      <c r="KE217" s="56"/>
      <c r="KF217" s="56"/>
      <c r="KG217" s="56"/>
      <c r="KH217" s="56"/>
      <c r="KI217" s="56"/>
      <c r="KJ217" s="56"/>
      <c r="KK217" s="56"/>
      <c r="KL217" s="56"/>
      <c r="KM217" s="56"/>
      <c r="KN217" s="56"/>
      <c r="KO217" s="56"/>
      <c r="KP217" s="56"/>
      <c r="KQ217" s="56"/>
      <c r="KR217" s="56"/>
      <c r="KS217" s="56"/>
      <c r="KT217" s="56"/>
      <c r="KU217" s="56"/>
      <c r="KV217" s="56"/>
      <c r="KW217" s="56"/>
      <c r="KX217" s="56"/>
      <c r="KY217" s="56"/>
      <c r="KZ217" s="56"/>
      <c r="LA217" s="56"/>
      <c r="LB217" s="56"/>
      <c r="LC217" s="56"/>
      <c r="LD217" s="56"/>
      <c r="LE217" s="56"/>
      <c r="LF217" s="56"/>
      <c r="LG217" s="56"/>
      <c r="LH217" s="56"/>
      <c r="LI217" s="56"/>
      <c r="LJ217" s="56"/>
      <c r="LK217" s="56"/>
      <c r="LL217" s="56"/>
      <c r="LM217" s="56"/>
      <c r="LN217" s="56"/>
      <c r="LO217" s="56"/>
      <c r="LP217" s="56"/>
      <c r="LQ217" s="56"/>
      <c r="LR217" s="56"/>
      <c r="LS217" s="56"/>
      <c r="LT217" s="56"/>
      <c r="LU217" s="56"/>
      <c r="LV217" s="56"/>
      <c r="LW217" s="56"/>
      <c r="LX217" s="56"/>
      <c r="LY217" s="56"/>
      <c r="LZ217" s="56"/>
      <c r="MA217" s="56"/>
      <c r="MB217" s="56"/>
      <c r="MC217" s="56"/>
      <c r="MD217" s="56"/>
      <c r="ME217" s="56"/>
      <c r="MF217" s="56"/>
      <c r="MG217" s="56"/>
      <c r="MH217" s="56"/>
      <c r="MI217" s="56"/>
      <c r="MJ217" s="56"/>
      <c r="MK217" s="56"/>
      <c r="ML217" s="56"/>
      <c r="MM217" s="56"/>
      <c r="MN217" s="56"/>
      <c r="MO217" s="56"/>
      <c r="MP217" s="56"/>
      <c r="MQ217" s="56"/>
      <c r="MR217" s="56"/>
      <c r="MS217" s="56"/>
      <c r="MT217" s="56"/>
      <c r="MU217" s="56"/>
      <c r="MV217" s="56"/>
      <c r="MW217" s="56"/>
      <c r="MX217" s="56"/>
      <c r="MY217" s="56"/>
      <c r="MZ217" s="56"/>
      <c r="NA217" s="56"/>
      <c r="NB217" s="56"/>
      <c r="NC217" s="56"/>
      <c r="ND217" s="56"/>
      <c r="NE217" s="56"/>
      <c r="NF217" s="56"/>
      <c r="NG217" s="56"/>
      <c r="NH217" s="56"/>
      <c r="NI217" s="56"/>
      <c r="NJ217" s="56"/>
      <c r="NK217" s="56"/>
      <c r="NL217" s="56"/>
      <c r="NM217" s="56"/>
      <c r="NN217" s="56"/>
      <c r="NO217" s="56"/>
      <c r="NP217" s="56"/>
      <c r="NQ217" s="56"/>
      <c r="NR217" s="56"/>
      <c r="NS217" s="56"/>
      <c r="NT217" s="56"/>
      <c r="NU217" s="56"/>
      <c r="NV217" s="56"/>
      <c r="NW217" s="56"/>
      <c r="NX217" s="56"/>
      <c r="NY217" s="56"/>
      <c r="NZ217" s="56"/>
      <c r="OA217" s="56"/>
      <c r="OB217" s="56"/>
      <c r="OC217" s="56"/>
      <c r="OD217" s="56"/>
      <c r="OE217" s="56"/>
      <c r="OF217" s="56"/>
      <c r="OG217" s="56"/>
      <c r="OH217" s="56"/>
      <c r="OI217" s="56"/>
      <c r="OJ217" s="56"/>
      <c r="OK217" s="56"/>
      <c r="OL217" s="56"/>
      <c r="OM217" s="56"/>
      <c r="ON217" s="56"/>
      <c r="OO217" s="56"/>
      <c r="OP217" s="56"/>
      <c r="OQ217" s="56"/>
      <c r="OR217" s="56"/>
      <c r="OS217" s="56"/>
      <c r="OT217" s="56"/>
      <c r="OU217" s="56"/>
      <c r="OV217" s="56"/>
      <c r="OW217" s="56"/>
      <c r="OX217" s="56"/>
      <c r="OY217" s="56"/>
      <c r="OZ217" s="56"/>
      <c r="PA217" s="2"/>
    </row>
    <row r="218" spans="1:417" s="116" customFormat="1" ht="47.25" hidden="1" customHeight="1">
      <c r="A218" s="56"/>
      <c r="B218" s="139"/>
      <c r="C218" s="357"/>
      <c r="D218" s="313"/>
      <c r="E218" s="356"/>
      <c r="F218" s="313"/>
      <c r="G218" s="327"/>
      <c r="H218" s="356"/>
      <c r="I218" s="313"/>
      <c r="J218" s="126" t="s">
        <v>1552</v>
      </c>
      <c r="K218" s="138"/>
      <c r="L218" s="183"/>
      <c r="M218" s="123"/>
      <c r="N218" s="51" t="s">
        <v>379</v>
      </c>
      <c r="O218" s="56" t="s">
        <v>350</v>
      </c>
      <c r="P218" s="114"/>
      <c r="Q218" s="56"/>
      <c r="R218" s="120"/>
      <c r="S218" s="120" t="s">
        <v>205</v>
      </c>
      <c r="T218" s="120"/>
      <c r="U218" s="111"/>
      <c r="V218" s="120"/>
      <c r="W218" s="111"/>
      <c r="X218" s="111"/>
      <c r="Y218" s="111"/>
      <c r="Z218" s="111"/>
      <c r="AA218" s="111"/>
      <c r="AB218" s="111"/>
      <c r="AC218" s="119">
        <f t="shared" si="266"/>
        <v>1</v>
      </c>
      <c r="AD218" s="229"/>
      <c r="AE218" s="229"/>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182"/>
      <c r="BK218" s="182"/>
      <c r="BL218" s="182"/>
      <c r="BM218" s="182"/>
      <c r="BN218" s="182"/>
      <c r="BO218" s="182"/>
      <c r="BP218" s="182"/>
      <c r="BQ218" s="182"/>
      <c r="BR218" s="182"/>
      <c r="BS218" s="185"/>
      <c r="BT218" s="70"/>
      <c r="BU218" s="70"/>
      <c r="BV218" s="70"/>
      <c r="BW218" s="70"/>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70"/>
      <c r="DN218" s="70"/>
      <c r="DO218" s="70"/>
      <c r="DP218" s="70"/>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70"/>
      <c r="FG218" s="70"/>
      <c r="FH218" s="70"/>
      <c r="FI218" s="70"/>
      <c r="FJ218" s="70"/>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70"/>
      <c r="HA218" s="70"/>
      <c r="HB218" s="70"/>
      <c r="HC218" s="70"/>
      <c r="HD218" s="70"/>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c r="IO218" s="56"/>
      <c r="IP218" s="56"/>
      <c r="IQ218" s="56"/>
      <c r="IR218" s="56"/>
      <c r="IS218" s="56"/>
      <c r="IT218" s="70"/>
      <c r="IU218" s="70"/>
      <c r="IV218" s="70"/>
      <c r="IW218" s="70"/>
      <c r="IX218" s="56"/>
      <c r="IY218" s="56"/>
      <c r="IZ218" s="56"/>
      <c r="JA218" s="56"/>
      <c r="JB218" s="56"/>
      <c r="JC218" s="56"/>
      <c r="JD218" s="56"/>
      <c r="JE218" s="56"/>
      <c r="JF218" s="56"/>
      <c r="JG218" s="56"/>
      <c r="JH218" s="56"/>
      <c r="JI218" s="56"/>
      <c r="JJ218" s="56"/>
      <c r="JK218" s="56"/>
      <c r="JL218" s="56"/>
      <c r="JM218" s="56"/>
      <c r="JN218" s="56"/>
      <c r="JO218" s="56"/>
      <c r="JP218" s="56"/>
      <c r="JQ218" s="56"/>
      <c r="JR218" s="56"/>
      <c r="JS218" s="56"/>
      <c r="JT218" s="56"/>
      <c r="JU218" s="56"/>
      <c r="JV218" s="56"/>
      <c r="JW218" s="56"/>
      <c r="JX218" s="56"/>
      <c r="JY218" s="56"/>
      <c r="JZ218" s="56"/>
      <c r="KA218" s="56"/>
      <c r="KB218" s="56"/>
      <c r="KC218" s="56"/>
      <c r="KD218" s="56"/>
      <c r="KE218" s="56"/>
      <c r="KF218" s="56"/>
      <c r="KG218" s="56"/>
      <c r="KH218" s="56"/>
      <c r="KI218" s="56"/>
      <c r="KJ218" s="56"/>
      <c r="KK218" s="56"/>
      <c r="KL218" s="56"/>
      <c r="KM218" s="56"/>
      <c r="KN218" s="56"/>
      <c r="KO218" s="56"/>
      <c r="KP218" s="56"/>
      <c r="KQ218" s="56"/>
      <c r="KR218" s="56"/>
      <c r="KS218" s="56"/>
      <c r="KT218" s="56"/>
      <c r="KU218" s="56"/>
      <c r="KV218" s="56"/>
      <c r="KW218" s="56"/>
      <c r="KX218" s="56"/>
      <c r="KY218" s="56"/>
      <c r="KZ218" s="56"/>
      <c r="LA218" s="56"/>
      <c r="LB218" s="56"/>
      <c r="LC218" s="56"/>
      <c r="LD218" s="56"/>
      <c r="LE218" s="56"/>
      <c r="LF218" s="56"/>
      <c r="LG218" s="56"/>
      <c r="LH218" s="56"/>
      <c r="LI218" s="56"/>
      <c r="LJ218" s="56"/>
      <c r="LK218" s="56"/>
      <c r="LL218" s="56"/>
      <c r="LM218" s="56"/>
      <c r="LN218" s="56"/>
      <c r="LO218" s="56"/>
      <c r="LP218" s="56"/>
      <c r="LQ218" s="56"/>
      <c r="LR218" s="56"/>
      <c r="LS218" s="56"/>
      <c r="LT218" s="56"/>
      <c r="LU218" s="56"/>
      <c r="LV218" s="56"/>
      <c r="LW218" s="56"/>
      <c r="LX218" s="56"/>
      <c r="LY218" s="56"/>
      <c r="LZ218" s="56"/>
      <c r="MA218" s="56"/>
      <c r="MB218" s="56"/>
      <c r="MC218" s="56"/>
      <c r="MD218" s="56"/>
      <c r="ME218" s="56"/>
      <c r="MF218" s="56"/>
      <c r="MG218" s="56"/>
      <c r="MH218" s="56"/>
      <c r="MI218" s="56"/>
      <c r="MJ218" s="56"/>
      <c r="MK218" s="56"/>
      <c r="ML218" s="56"/>
      <c r="MM218" s="56"/>
      <c r="MN218" s="56"/>
      <c r="MO218" s="56"/>
      <c r="MP218" s="56"/>
      <c r="MQ218" s="56"/>
      <c r="MR218" s="56"/>
      <c r="MS218" s="56"/>
      <c r="MT218" s="56"/>
      <c r="MU218" s="56"/>
      <c r="MV218" s="56"/>
      <c r="MW218" s="56"/>
      <c r="MX218" s="56"/>
      <c r="MY218" s="56"/>
      <c r="MZ218" s="56"/>
      <c r="NA218" s="56"/>
      <c r="NB218" s="56"/>
      <c r="NC218" s="56"/>
      <c r="ND218" s="56"/>
      <c r="NE218" s="56"/>
      <c r="NF218" s="56"/>
      <c r="NG218" s="56"/>
      <c r="NH218" s="56"/>
      <c r="NI218" s="56"/>
      <c r="NJ218" s="56"/>
      <c r="NK218" s="56"/>
      <c r="NL218" s="56"/>
      <c r="NM218" s="56"/>
      <c r="NN218" s="56"/>
      <c r="NO218" s="56"/>
      <c r="NP218" s="56"/>
      <c r="NQ218" s="56"/>
      <c r="NR218" s="56"/>
      <c r="NS218" s="56"/>
      <c r="NT218" s="56"/>
      <c r="NU218" s="56"/>
      <c r="NV218" s="56"/>
      <c r="NW218" s="56"/>
      <c r="NX218" s="56"/>
      <c r="NY218" s="56"/>
      <c r="NZ218" s="56"/>
      <c r="OA218" s="56"/>
      <c r="OB218" s="56"/>
      <c r="OC218" s="56"/>
      <c r="OD218" s="56"/>
      <c r="OE218" s="56"/>
      <c r="OF218" s="56"/>
      <c r="OG218" s="56"/>
      <c r="OH218" s="56"/>
      <c r="OI218" s="56"/>
      <c r="OJ218" s="56"/>
      <c r="OK218" s="56"/>
      <c r="OL218" s="56"/>
      <c r="OM218" s="56"/>
      <c r="ON218" s="56"/>
      <c r="OO218" s="56"/>
      <c r="OP218" s="56"/>
      <c r="OQ218" s="56"/>
      <c r="OR218" s="56"/>
      <c r="OS218" s="56"/>
      <c r="OT218" s="56"/>
      <c r="OU218" s="56"/>
      <c r="OV218" s="56"/>
      <c r="OW218" s="56"/>
      <c r="OX218" s="56"/>
      <c r="OY218" s="56"/>
      <c r="OZ218" s="56"/>
      <c r="PA218" s="56"/>
    </row>
    <row r="219" spans="1:417" s="116" customFormat="1" ht="63" hidden="1" customHeight="1">
      <c r="A219" s="56"/>
      <c r="B219" s="139"/>
      <c r="C219" s="357"/>
      <c r="D219" s="313"/>
      <c r="E219" s="356"/>
      <c r="F219" s="313"/>
      <c r="G219" s="327"/>
      <c r="H219" s="356"/>
      <c r="I219" s="313"/>
      <c r="J219" s="126" t="s">
        <v>1544</v>
      </c>
      <c r="K219" s="138"/>
      <c r="L219" s="183"/>
      <c r="M219" s="123"/>
      <c r="N219" s="51" t="s">
        <v>379</v>
      </c>
      <c r="O219" s="56" t="s">
        <v>350</v>
      </c>
      <c r="P219" s="114"/>
      <c r="Q219" s="56"/>
      <c r="R219" s="120"/>
      <c r="S219" s="120"/>
      <c r="T219" s="120" t="s">
        <v>205</v>
      </c>
      <c r="U219" s="111"/>
      <c r="V219" s="120"/>
      <c r="W219" s="111"/>
      <c r="X219" s="111"/>
      <c r="Y219" s="111"/>
      <c r="Z219" s="111"/>
      <c r="AA219" s="111"/>
      <c r="AB219" s="111"/>
      <c r="AC219" s="119">
        <f t="shared" si="266"/>
        <v>1</v>
      </c>
      <c r="AD219" s="229"/>
      <c r="AE219" s="229"/>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182"/>
      <c r="BK219" s="182"/>
      <c r="BL219" s="182"/>
      <c r="BM219" s="182"/>
      <c r="BN219" s="182"/>
      <c r="BO219" s="182"/>
      <c r="BP219" s="182"/>
      <c r="BQ219" s="182"/>
      <c r="BR219" s="182"/>
      <c r="BS219" s="185"/>
      <c r="BT219" s="70"/>
      <c r="BU219" s="70"/>
      <c r="BV219" s="70"/>
      <c r="BW219" s="70"/>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70"/>
      <c r="DN219" s="70"/>
      <c r="DO219" s="70"/>
      <c r="DP219" s="70"/>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70"/>
      <c r="FG219" s="70"/>
      <c r="FH219" s="70"/>
      <c r="FI219" s="70"/>
      <c r="FJ219" s="70"/>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70"/>
      <c r="HA219" s="70"/>
      <c r="HB219" s="70"/>
      <c r="HC219" s="70"/>
      <c r="HD219" s="70"/>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c r="IO219" s="56"/>
      <c r="IP219" s="56"/>
      <c r="IQ219" s="56"/>
      <c r="IR219" s="56"/>
      <c r="IS219" s="56"/>
      <c r="IT219" s="70"/>
      <c r="IU219" s="70"/>
      <c r="IV219" s="70"/>
      <c r="IW219" s="70"/>
      <c r="IX219" s="56"/>
      <c r="IY219" s="56"/>
      <c r="IZ219" s="56"/>
      <c r="JA219" s="56"/>
      <c r="JB219" s="56"/>
      <c r="JC219" s="56"/>
      <c r="JD219" s="56"/>
      <c r="JE219" s="56"/>
      <c r="JF219" s="56"/>
      <c r="JG219" s="56"/>
      <c r="JH219" s="56"/>
      <c r="JI219" s="56"/>
      <c r="JJ219" s="56"/>
      <c r="JK219" s="56"/>
      <c r="JL219" s="56"/>
      <c r="JM219" s="56"/>
      <c r="JN219" s="56"/>
      <c r="JO219" s="56"/>
      <c r="JP219" s="56"/>
      <c r="JQ219" s="56"/>
      <c r="JR219" s="56"/>
      <c r="JS219" s="56"/>
      <c r="JT219" s="56"/>
      <c r="JU219" s="56"/>
      <c r="JV219" s="56"/>
      <c r="JW219" s="56"/>
      <c r="JX219" s="56"/>
      <c r="JY219" s="56"/>
      <c r="JZ219" s="56"/>
      <c r="KA219" s="56"/>
      <c r="KB219" s="56"/>
      <c r="KC219" s="56"/>
      <c r="KD219" s="56"/>
      <c r="KE219" s="56"/>
      <c r="KF219" s="56"/>
      <c r="KG219" s="56"/>
      <c r="KH219" s="56"/>
      <c r="KI219" s="56"/>
      <c r="KJ219" s="56"/>
      <c r="KK219" s="56"/>
      <c r="KL219" s="56"/>
      <c r="KM219" s="56"/>
      <c r="KN219" s="56"/>
      <c r="KO219" s="56"/>
      <c r="KP219" s="56"/>
      <c r="KQ219" s="56"/>
      <c r="KR219" s="56"/>
      <c r="KS219" s="56"/>
      <c r="KT219" s="56"/>
      <c r="KU219" s="56"/>
      <c r="KV219" s="56"/>
      <c r="KW219" s="56"/>
      <c r="KX219" s="56"/>
      <c r="KY219" s="56"/>
      <c r="KZ219" s="56"/>
      <c r="LA219" s="56"/>
      <c r="LB219" s="56"/>
      <c r="LC219" s="56"/>
      <c r="LD219" s="56"/>
      <c r="LE219" s="56"/>
      <c r="LF219" s="56"/>
      <c r="LG219" s="56"/>
      <c r="LH219" s="56"/>
      <c r="LI219" s="56"/>
      <c r="LJ219" s="56"/>
      <c r="LK219" s="56"/>
      <c r="LL219" s="56"/>
      <c r="LM219" s="56"/>
      <c r="LN219" s="56"/>
      <c r="LO219" s="56"/>
      <c r="LP219" s="56"/>
      <c r="LQ219" s="56"/>
      <c r="LR219" s="56"/>
      <c r="LS219" s="56"/>
      <c r="LT219" s="56"/>
      <c r="LU219" s="56"/>
      <c r="LV219" s="56"/>
      <c r="LW219" s="56"/>
      <c r="LX219" s="56"/>
      <c r="LY219" s="56"/>
      <c r="LZ219" s="56"/>
      <c r="MA219" s="56"/>
      <c r="MB219" s="56"/>
      <c r="MC219" s="56"/>
      <c r="MD219" s="56"/>
      <c r="ME219" s="56"/>
      <c r="MF219" s="56"/>
      <c r="MG219" s="56"/>
      <c r="MH219" s="56"/>
      <c r="MI219" s="56"/>
      <c r="MJ219" s="56"/>
      <c r="MK219" s="56"/>
      <c r="ML219" s="56"/>
      <c r="MM219" s="56"/>
      <c r="MN219" s="56"/>
      <c r="MO219" s="56"/>
      <c r="MP219" s="56"/>
      <c r="MQ219" s="56"/>
      <c r="MR219" s="56"/>
      <c r="MS219" s="56"/>
      <c r="MT219" s="56"/>
      <c r="MU219" s="56"/>
      <c r="MV219" s="56"/>
      <c r="MW219" s="56"/>
      <c r="MX219" s="56"/>
      <c r="MY219" s="56"/>
      <c r="MZ219" s="56"/>
      <c r="NA219" s="56"/>
      <c r="NB219" s="56"/>
      <c r="NC219" s="56"/>
      <c r="ND219" s="56"/>
      <c r="NE219" s="56"/>
      <c r="NF219" s="56"/>
      <c r="NG219" s="56"/>
      <c r="NH219" s="56"/>
      <c r="NI219" s="56"/>
      <c r="NJ219" s="56"/>
      <c r="NK219" s="56"/>
      <c r="NL219" s="56"/>
      <c r="NM219" s="56"/>
      <c r="NN219" s="56"/>
      <c r="NO219" s="56"/>
      <c r="NP219" s="56"/>
      <c r="NQ219" s="56"/>
      <c r="NR219" s="56"/>
      <c r="NS219" s="56"/>
      <c r="NT219" s="56"/>
      <c r="NU219" s="56"/>
      <c r="NV219" s="56"/>
      <c r="NW219" s="56"/>
      <c r="NX219" s="56"/>
      <c r="NY219" s="56"/>
      <c r="NZ219" s="56"/>
      <c r="OA219" s="56"/>
      <c r="OB219" s="56"/>
      <c r="OC219" s="56"/>
      <c r="OD219" s="56"/>
      <c r="OE219" s="56"/>
      <c r="OF219" s="56"/>
      <c r="OG219" s="56"/>
      <c r="OH219" s="56"/>
      <c r="OI219" s="56"/>
      <c r="OJ219" s="56"/>
      <c r="OK219" s="56"/>
      <c r="OL219" s="56"/>
      <c r="OM219" s="56"/>
      <c r="ON219" s="56"/>
      <c r="OO219" s="56"/>
      <c r="OP219" s="56"/>
      <c r="OQ219" s="56"/>
      <c r="OR219" s="56"/>
      <c r="OS219" s="56"/>
      <c r="OT219" s="56"/>
      <c r="OU219" s="56"/>
      <c r="OV219" s="56"/>
      <c r="OW219" s="56"/>
      <c r="OX219" s="56"/>
      <c r="OY219" s="56"/>
      <c r="OZ219" s="56"/>
      <c r="PA219" s="56"/>
    </row>
    <row r="220" spans="1:417" s="116" customFormat="1" ht="78.75" hidden="1" customHeight="1">
      <c r="A220" s="56"/>
      <c r="B220" s="139"/>
      <c r="C220" s="357"/>
      <c r="D220" s="313"/>
      <c r="E220" s="356"/>
      <c r="F220" s="313"/>
      <c r="G220" s="327"/>
      <c r="H220" s="356"/>
      <c r="I220" s="313"/>
      <c r="J220" s="126" t="s">
        <v>1545</v>
      </c>
      <c r="K220" s="138"/>
      <c r="L220" s="183" t="s">
        <v>661</v>
      </c>
      <c r="M220" s="123" t="s">
        <v>501</v>
      </c>
      <c r="N220" s="51" t="s">
        <v>379</v>
      </c>
      <c r="O220" s="56" t="s">
        <v>371</v>
      </c>
      <c r="P220" s="114"/>
      <c r="Q220" s="56"/>
      <c r="R220" s="120"/>
      <c r="S220" s="120"/>
      <c r="T220" s="120"/>
      <c r="U220" s="111" t="s">
        <v>205</v>
      </c>
      <c r="V220" s="120"/>
      <c r="W220" s="111"/>
      <c r="X220" s="111"/>
      <c r="Y220" s="111"/>
      <c r="Z220" s="111"/>
      <c r="AA220" s="111"/>
      <c r="AB220" s="111"/>
      <c r="AC220" s="119">
        <f t="shared" si="266"/>
        <v>1</v>
      </c>
      <c r="AD220" s="229"/>
      <c r="AE220" s="229"/>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182"/>
      <c r="BK220" s="182"/>
      <c r="BL220" s="182"/>
      <c r="BM220" s="182"/>
      <c r="BN220" s="182"/>
      <c r="BO220" s="182"/>
      <c r="BP220" s="182"/>
      <c r="BQ220" s="182"/>
      <c r="BR220" s="182"/>
      <c r="BS220" s="185"/>
      <c r="BT220" s="70"/>
      <c r="BU220" s="70"/>
      <c r="BV220" s="70"/>
      <c r="BW220" s="70"/>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70"/>
      <c r="DN220" s="70"/>
      <c r="DO220" s="70"/>
      <c r="DP220" s="70"/>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70"/>
      <c r="FG220" s="70"/>
      <c r="FH220" s="70"/>
      <c r="FI220" s="70"/>
      <c r="FJ220" s="70"/>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70"/>
      <c r="HA220" s="70"/>
      <c r="HB220" s="70"/>
      <c r="HC220" s="70"/>
      <c r="HD220" s="70"/>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c r="IO220" s="56"/>
      <c r="IP220" s="56"/>
      <c r="IQ220" s="56"/>
      <c r="IR220" s="56"/>
      <c r="IS220" s="56"/>
      <c r="IT220" s="70"/>
      <c r="IU220" s="70"/>
      <c r="IV220" s="70"/>
      <c r="IW220" s="70"/>
      <c r="IX220" s="56"/>
      <c r="IY220" s="56"/>
      <c r="IZ220" s="56"/>
      <c r="JA220" s="56"/>
      <c r="JB220" s="56"/>
      <c r="JC220" s="56"/>
      <c r="JD220" s="56"/>
      <c r="JE220" s="56"/>
      <c r="JF220" s="56"/>
      <c r="JG220" s="56"/>
      <c r="JH220" s="56"/>
      <c r="JI220" s="56"/>
      <c r="JJ220" s="56"/>
      <c r="JK220" s="56"/>
      <c r="JL220" s="56"/>
      <c r="JM220" s="56"/>
      <c r="JN220" s="56"/>
      <c r="JO220" s="56"/>
      <c r="JP220" s="56"/>
      <c r="JQ220" s="56"/>
      <c r="JR220" s="56"/>
      <c r="JS220" s="56"/>
      <c r="JT220" s="56"/>
      <c r="JU220" s="56"/>
      <c r="JV220" s="56"/>
      <c r="JW220" s="56"/>
      <c r="JX220" s="56"/>
      <c r="JY220" s="56"/>
      <c r="JZ220" s="56"/>
      <c r="KA220" s="56"/>
      <c r="KB220" s="56"/>
      <c r="KC220" s="56"/>
      <c r="KD220" s="56"/>
      <c r="KE220" s="56"/>
      <c r="KF220" s="56"/>
      <c r="KG220" s="56"/>
      <c r="KH220" s="56"/>
      <c r="KI220" s="56"/>
      <c r="KJ220" s="56"/>
      <c r="KK220" s="56"/>
      <c r="KL220" s="56"/>
      <c r="KM220" s="56"/>
      <c r="KN220" s="56"/>
      <c r="KO220" s="56"/>
      <c r="KP220" s="56"/>
      <c r="KQ220" s="56"/>
      <c r="KR220" s="56"/>
      <c r="KS220" s="56"/>
      <c r="KT220" s="56"/>
      <c r="KU220" s="56"/>
      <c r="KV220" s="56"/>
      <c r="KW220" s="56"/>
      <c r="KX220" s="56"/>
      <c r="KY220" s="56"/>
      <c r="KZ220" s="56"/>
      <c r="LA220" s="56"/>
      <c r="LB220" s="56"/>
      <c r="LC220" s="56"/>
      <c r="LD220" s="56"/>
      <c r="LE220" s="56"/>
      <c r="LF220" s="56"/>
      <c r="LG220" s="56"/>
      <c r="LH220" s="56"/>
      <c r="LI220" s="56"/>
      <c r="LJ220" s="56"/>
      <c r="LK220" s="56"/>
      <c r="LL220" s="56"/>
      <c r="LM220" s="56"/>
      <c r="LN220" s="56"/>
      <c r="LO220" s="56"/>
      <c r="LP220" s="56"/>
      <c r="LQ220" s="56"/>
      <c r="LR220" s="56"/>
      <c r="LS220" s="56"/>
      <c r="LT220" s="56"/>
      <c r="LU220" s="56"/>
      <c r="LV220" s="56"/>
      <c r="LW220" s="56"/>
      <c r="LX220" s="56"/>
      <c r="LY220" s="56"/>
      <c r="LZ220" s="56"/>
      <c r="MA220" s="56"/>
      <c r="MB220" s="56"/>
      <c r="MC220" s="56"/>
      <c r="MD220" s="56"/>
      <c r="ME220" s="56"/>
      <c r="MF220" s="56"/>
      <c r="MG220" s="56"/>
      <c r="MH220" s="56"/>
      <c r="MI220" s="56"/>
      <c r="MJ220" s="56"/>
      <c r="MK220" s="56"/>
      <c r="ML220" s="56"/>
      <c r="MM220" s="56"/>
      <c r="MN220" s="56"/>
      <c r="MO220" s="56"/>
      <c r="MP220" s="56"/>
      <c r="MQ220" s="56"/>
      <c r="MR220" s="56"/>
      <c r="MS220" s="56"/>
      <c r="MT220" s="56"/>
      <c r="MU220" s="56"/>
      <c r="MV220" s="56"/>
      <c r="MW220" s="56"/>
      <c r="MX220" s="56"/>
      <c r="MY220" s="56"/>
      <c r="MZ220" s="56"/>
      <c r="NA220" s="56"/>
      <c r="NB220" s="56"/>
      <c r="NC220" s="56"/>
      <c r="ND220" s="56"/>
      <c r="NE220" s="56"/>
      <c r="NF220" s="56"/>
      <c r="NG220" s="56"/>
      <c r="NH220" s="56"/>
      <c r="NI220" s="56"/>
      <c r="NJ220" s="56"/>
      <c r="NK220" s="56"/>
      <c r="NL220" s="56"/>
      <c r="NM220" s="56"/>
      <c r="NN220" s="56"/>
      <c r="NO220" s="56"/>
      <c r="NP220" s="56"/>
      <c r="NQ220" s="56"/>
      <c r="NR220" s="56"/>
      <c r="NS220" s="56"/>
      <c r="NT220" s="56"/>
      <c r="NU220" s="56"/>
      <c r="NV220" s="56"/>
      <c r="NW220" s="56"/>
      <c r="NX220" s="56"/>
      <c r="NY220" s="56"/>
      <c r="NZ220" s="56"/>
      <c r="OA220" s="56"/>
      <c r="OB220" s="56"/>
      <c r="OC220" s="56"/>
      <c r="OD220" s="56"/>
      <c r="OE220" s="56"/>
      <c r="OF220" s="56"/>
      <c r="OG220" s="56"/>
      <c r="OH220" s="56"/>
      <c r="OI220" s="56"/>
      <c r="OJ220" s="56"/>
      <c r="OK220" s="56"/>
      <c r="OL220" s="56"/>
      <c r="OM220" s="56"/>
      <c r="ON220" s="56"/>
      <c r="OO220" s="56"/>
      <c r="OP220" s="56"/>
      <c r="OQ220" s="56"/>
      <c r="OR220" s="56"/>
      <c r="OS220" s="56"/>
      <c r="OT220" s="56"/>
      <c r="OU220" s="56"/>
      <c r="OV220" s="56"/>
      <c r="OW220" s="56"/>
      <c r="OX220" s="56"/>
      <c r="OY220" s="56"/>
      <c r="OZ220" s="56"/>
      <c r="PA220" s="56"/>
    </row>
    <row r="221" spans="1:417" s="116" customFormat="1" ht="63" hidden="1" customHeight="1">
      <c r="A221" s="56"/>
      <c r="B221" s="139"/>
      <c r="C221" s="357"/>
      <c r="D221" s="313"/>
      <c r="E221" s="356"/>
      <c r="F221" s="313"/>
      <c r="G221" s="327"/>
      <c r="H221" s="356"/>
      <c r="I221" s="313"/>
      <c r="J221" s="167" t="s">
        <v>1546</v>
      </c>
      <c r="K221" s="138"/>
      <c r="L221" s="183"/>
      <c r="M221" s="123"/>
      <c r="N221" s="51"/>
      <c r="O221" s="56"/>
      <c r="P221" s="114"/>
      <c r="Q221" s="56"/>
      <c r="R221" s="120"/>
      <c r="S221" s="120"/>
      <c r="T221" s="120"/>
      <c r="U221" s="111"/>
      <c r="V221" s="120" t="s">
        <v>205</v>
      </c>
      <c r="W221" s="111"/>
      <c r="X221" s="111"/>
      <c r="Y221" s="111"/>
      <c r="Z221" s="111"/>
      <c r="AA221" s="111"/>
      <c r="AB221" s="111"/>
      <c r="AC221" s="119">
        <f t="shared" si="266"/>
        <v>1</v>
      </c>
      <c r="AD221" s="229"/>
      <c r="AE221" s="229"/>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182"/>
      <c r="BK221" s="182"/>
      <c r="BL221" s="182"/>
      <c r="BM221" s="182"/>
      <c r="BN221" s="182"/>
      <c r="BO221" s="182"/>
      <c r="BP221" s="182"/>
      <c r="BQ221" s="182"/>
      <c r="BR221" s="182"/>
      <c r="BS221" s="185"/>
      <c r="BT221" s="70"/>
      <c r="BU221" s="70"/>
      <c r="BV221" s="70"/>
      <c r="BW221" s="70"/>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70"/>
      <c r="DN221" s="70"/>
      <c r="DO221" s="70"/>
      <c r="DP221" s="70"/>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70"/>
      <c r="FG221" s="70"/>
      <c r="FH221" s="70"/>
      <c r="FI221" s="70"/>
      <c r="FJ221" s="70"/>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70"/>
      <c r="HA221" s="70"/>
      <c r="HB221" s="70"/>
      <c r="HC221" s="70"/>
      <c r="HD221" s="70"/>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70"/>
      <c r="IU221" s="70"/>
      <c r="IV221" s="70"/>
      <c r="IW221" s="70"/>
      <c r="IX221" s="56"/>
      <c r="IY221" s="56"/>
      <c r="IZ221" s="56"/>
      <c r="JA221" s="56"/>
      <c r="JB221" s="56"/>
      <c r="JC221" s="56"/>
      <c r="JD221" s="56"/>
      <c r="JE221" s="56"/>
      <c r="JF221" s="56"/>
      <c r="JG221" s="56"/>
      <c r="JH221" s="56"/>
      <c r="JI221" s="56"/>
      <c r="JJ221" s="56"/>
      <c r="JK221" s="56"/>
      <c r="JL221" s="56"/>
      <c r="JM221" s="56"/>
      <c r="JN221" s="56"/>
      <c r="JO221" s="56"/>
      <c r="JP221" s="56"/>
      <c r="JQ221" s="56"/>
      <c r="JR221" s="56"/>
      <c r="JS221" s="56"/>
      <c r="JT221" s="56"/>
      <c r="JU221" s="56"/>
      <c r="JV221" s="56"/>
      <c r="JW221" s="56"/>
      <c r="JX221" s="56"/>
      <c r="JY221" s="56"/>
      <c r="JZ221" s="56"/>
      <c r="KA221" s="56"/>
      <c r="KB221" s="56"/>
      <c r="KC221" s="56"/>
      <c r="KD221" s="56"/>
      <c r="KE221" s="56"/>
      <c r="KF221" s="56"/>
      <c r="KG221" s="56"/>
      <c r="KH221" s="56"/>
      <c r="KI221" s="56"/>
      <c r="KJ221" s="56"/>
      <c r="KK221" s="56"/>
      <c r="KL221" s="56"/>
      <c r="KM221" s="56"/>
      <c r="KN221" s="56"/>
      <c r="KO221" s="56"/>
      <c r="KP221" s="56"/>
      <c r="KQ221" s="56"/>
      <c r="KR221" s="56"/>
      <c r="KS221" s="56"/>
      <c r="KT221" s="56"/>
      <c r="KU221" s="56"/>
      <c r="KV221" s="56"/>
      <c r="KW221" s="56"/>
      <c r="KX221" s="56"/>
      <c r="KY221" s="56"/>
      <c r="KZ221" s="56"/>
      <c r="LA221" s="56"/>
      <c r="LB221" s="56"/>
      <c r="LC221" s="56"/>
      <c r="LD221" s="56"/>
      <c r="LE221" s="56"/>
      <c r="LF221" s="56"/>
      <c r="LG221" s="56"/>
      <c r="LH221" s="56"/>
      <c r="LI221" s="56"/>
      <c r="LJ221" s="56"/>
      <c r="LK221" s="56"/>
      <c r="LL221" s="56"/>
      <c r="LM221" s="56"/>
      <c r="LN221" s="56"/>
      <c r="LO221" s="56"/>
      <c r="LP221" s="56"/>
      <c r="LQ221" s="56"/>
      <c r="LR221" s="56"/>
      <c r="LS221" s="56"/>
      <c r="LT221" s="56"/>
      <c r="LU221" s="56"/>
      <c r="LV221" s="56"/>
      <c r="LW221" s="56"/>
      <c r="LX221" s="56"/>
      <c r="LY221" s="56"/>
      <c r="LZ221" s="56"/>
      <c r="MA221" s="56"/>
      <c r="MB221" s="56"/>
      <c r="MC221" s="56"/>
      <c r="MD221" s="56"/>
      <c r="ME221" s="56"/>
      <c r="MF221" s="56"/>
      <c r="MG221" s="56"/>
      <c r="MH221" s="56"/>
      <c r="MI221" s="56"/>
      <c r="MJ221" s="56"/>
      <c r="MK221" s="56"/>
      <c r="ML221" s="56"/>
      <c r="MM221" s="56"/>
      <c r="MN221" s="56"/>
      <c r="MO221" s="56"/>
      <c r="MP221" s="56"/>
      <c r="MQ221" s="56"/>
      <c r="MR221" s="56"/>
      <c r="MS221" s="56"/>
      <c r="MT221" s="56"/>
      <c r="MU221" s="56"/>
      <c r="MV221" s="56"/>
      <c r="MW221" s="56"/>
      <c r="MX221" s="56"/>
      <c r="MY221" s="56"/>
      <c r="MZ221" s="56"/>
      <c r="NA221" s="56"/>
      <c r="NB221" s="56"/>
      <c r="NC221" s="56"/>
      <c r="ND221" s="56"/>
      <c r="NE221" s="56"/>
      <c r="NF221" s="56"/>
      <c r="NG221" s="56"/>
      <c r="NH221" s="56"/>
      <c r="NI221" s="56"/>
      <c r="NJ221" s="56"/>
      <c r="NK221" s="56"/>
      <c r="NL221" s="56"/>
      <c r="NM221" s="56"/>
      <c r="NN221" s="56"/>
      <c r="NO221" s="56"/>
      <c r="NP221" s="56"/>
      <c r="NQ221" s="56"/>
      <c r="NR221" s="56"/>
      <c r="NS221" s="56"/>
      <c r="NT221" s="56"/>
      <c r="NU221" s="56"/>
      <c r="NV221" s="56"/>
      <c r="NW221" s="56"/>
      <c r="NX221" s="56"/>
      <c r="NY221" s="56"/>
      <c r="NZ221" s="56"/>
      <c r="OA221" s="56"/>
      <c r="OB221" s="56"/>
      <c r="OC221" s="56"/>
      <c r="OD221" s="56"/>
      <c r="OE221" s="56"/>
      <c r="OF221" s="56"/>
      <c r="OG221" s="56"/>
      <c r="OH221" s="56"/>
      <c r="OI221" s="56"/>
      <c r="OJ221" s="56"/>
      <c r="OK221" s="56"/>
      <c r="OL221" s="56"/>
      <c r="OM221" s="56"/>
      <c r="ON221" s="56"/>
      <c r="OO221" s="56"/>
      <c r="OP221" s="56"/>
      <c r="OQ221" s="56"/>
      <c r="OR221" s="56"/>
      <c r="OS221" s="56"/>
      <c r="OT221" s="56"/>
      <c r="OU221" s="56"/>
      <c r="OV221" s="56"/>
      <c r="OW221" s="56"/>
      <c r="OX221" s="56"/>
      <c r="OY221" s="56"/>
      <c r="OZ221" s="56"/>
      <c r="PA221" s="56"/>
    </row>
    <row r="222" spans="1:417" s="116" customFormat="1" ht="78.75" hidden="1" customHeight="1">
      <c r="A222" s="56"/>
      <c r="B222" s="139"/>
      <c r="C222" s="357"/>
      <c r="D222" s="313"/>
      <c r="E222" s="356"/>
      <c r="F222" s="313"/>
      <c r="G222" s="327"/>
      <c r="H222" s="356"/>
      <c r="I222" s="313"/>
      <c r="J222" s="126" t="s">
        <v>1592</v>
      </c>
      <c r="K222" s="138"/>
      <c r="L222" s="183"/>
      <c r="M222" s="123"/>
      <c r="N222" s="51"/>
      <c r="O222" s="56"/>
      <c r="P222" s="114"/>
      <c r="Q222" s="56"/>
      <c r="R222" s="120"/>
      <c r="S222" s="120"/>
      <c r="T222" s="120"/>
      <c r="U222" s="111"/>
      <c r="V222" s="120"/>
      <c r="W222" s="111" t="s">
        <v>205</v>
      </c>
      <c r="X222" s="111"/>
      <c r="Y222" s="111"/>
      <c r="Z222" s="111"/>
      <c r="AA222" s="111"/>
      <c r="AB222" s="111"/>
      <c r="AC222" s="119">
        <f t="shared" si="266"/>
        <v>1</v>
      </c>
      <c r="AD222" s="229"/>
      <c r="AE222" s="229"/>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182"/>
      <c r="BK222" s="182"/>
      <c r="BL222" s="182"/>
      <c r="BM222" s="182"/>
      <c r="BN222" s="182"/>
      <c r="BO222" s="182"/>
      <c r="BP222" s="182"/>
      <c r="BQ222" s="182"/>
      <c r="BR222" s="182"/>
      <c r="BS222" s="185"/>
      <c r="BT222" s="70"/>
      <c r="BU222" s="70"/>
      <c r="BV222" s="70"/>
      <c r="BW222" s="70"/>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70"/>
      <c r="DN222" s="70"/>
      <c r="DO222" s="70"/>
      <c r="DP222" s="70"/>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70"/>
      <c r="FG222" s="70"/>
      <c r="FH222" s="70"/>
      <c r="FI222" s="70"/>
      <c r="FJ222" s="70"/>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70"/>
      <c r="HA222" s="70"/>
      <c r="HB222" s="70"/>
      <c r="HC222" s="70"/>
      <c r="HD222" s="70"/>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c r="IO222" s="56"/>
      <c r="IP222" s="56"/>
      <c r="IQ222" s="56"/>
      <c r="IR222" s="56"/>
      <c r="IS222" s="56"/>
      <c r="IT222" s="70"/>
      <c r="IU222" s="70"/>
      <c r="IV222" s="70"/>
      <c r="IW222" s="70"/>
      <c r="IX222" s="56"/>
      <c r="IY222" s="56"/>
      <c r="IZ222" s="56"/>
      <c r="JA222" s="56"/>
      <c r="JB222" s="56"/>
      <c r="JC222" s="56"/>
      <c r="JD222" s="56"/>
      <c r="JE222" s="56"/>
      <c r="JF222" s="56"/>
      <c r="JG222" s="56"/>
      <c r="JH222" s="56"/>
      <c r="JI222" s="56"/>
      <c r="JJ222" s="56"/>
      <c r="JK222" s="56"/>
      <c r="JL222" s="56"/>
      <c r="JM222" s="56"/>
      <c r="JN222" s="56"/>
      <c r="JO222" s="56"/>
      <c r="JP222" s="56"/>
      <c r="JQ222" s="56"/>
      <c r="JR222" s="56"/>
      <c r="JS222" s="56"/>
      <c r="JT222" s="56"/>
      <c r="JU222" s="56"/>
      <c r="JV222" s="56"/>
      <c r="JW222" s="56"/>
      <c r="JX222" s="56"/>
      <c r="JY222" s="56"/>
      <c r="JZ222" s="56"/>
      <c r="KA222" s="56"/>
      <c r="KB222" s="56"/>
      <c r="KC222" s="56"/>
      <c r="KD222" s="56"/>
      <c r="KE222" s="56"/>
      <c r="KF222" s="56"/>
      <c r="KG222" s="56"/>
      <c r="KH222" s="56"/>
      <c r="KI222" s="56"/>
      <c r="KJ222" s="56"/>
      <c r="KK222" s="56"/>
      <c r="KL222" s="56"/>
      <c r="KM222" s="56"/>
      <c r="KN222" s="56"/>
      <c r="KO222" s="56"/>
      <c r="KP222" s="56"/>
      <c r="KQ222" s="56"/>
      <c r="KR222" s="56"/>
      <c r="KS222" s="56"/>
      <c r="KT222" s="56"/>
      <c r="KU222" s="56"/>
      <c r="KV222" s="56"/>
      <c r="KW222" s="56"/>
      <c r="KX222" s="56"/>
      <c r="KY222" s="56"/>
      <c r="KZ222" s="56"/>
      <c r="LA222" s="56"/>
      <c r="LB222" s="56"/>
      <c r="LC222" s="56"/>
      <c r="LD222" s="56"/>
      <c r="LE222" s="56"/>
      <c r="LF222" s="56"/>
      <c r="LG222" s="56"/>
      <c r="LH222" s="56"/>
      <c r="LI222" s="56"/>
      <c r="LJ222" s="56"/>
      <c r="LK222" s="56"/>
      <c r="LL222" s="56"/>
      <c r="LM222" s="56"/>
      <c r="LN222" s="56"/>
      <c r="LO222" s="56"/>
      <c r="LP222" s="56"/>
      <c r="LQ222" s="56"/>
      <c r="LR222" s="56"/>
      <c r="LS222" s="56"/>
      <c r="LT222" s="56"/>
      <c r="LU222" s="56"/>
      <c r="LV222" s="56"/>
      <c r="LW222" s="56"/>
      <c r="LX222" s="56"/>
      <c r="LY222" s="56"/>
      <c r="LZ222" s="56"/>
      <c r="MA222" s="56"/>
      <c r="MB222" s="56"/>
      <c r="MC222" s="56"/>
      <c r="MD222" s="56"/>
      <c r="ME222" s="56"/>
      <c r="MF222" s="56"/>
      <c r="MG222" s="56"/>
      <c r="MH222" s="56"/>
      <c r="MI222" s="56"/>
      <c r="MJ222" s="56"/>
      <c r="MK222" s="56"/>
      <c r="ML222" s="56"/>
      <c r="MM222" s="56"/>
      <c r="MN222" s="56"/>
      <c r="MO222" s="56"/>
      <c r="MP222" s="56"/>
      <c r="MQ222" s="56"/>
      <c r="MR222" s="56"/>
      <c r="MS222" s="56"/>
      <c r="MT222" s="56"/>
      <c r="MU222" s="56"/>
      <c r="MV222" s="56"/>
      <c r="MW222" s="56"/>
      <c r="MX222" s="56"/>
      <c r="MY222" s="56"/>
      <c r="MZ222" s="56"/>
      <c r="NA222" s="56"/>
      <c r="NB222" s="56"/>
      <c r="NC222" s="56"/>
      <c r="ND222" s="56"/>
      <c r="NE222" s="56"/>
      <c r="NF222" s="56"/>
      <c r="NG222" s="56"/>
      <c r="NH222" s="56"/>
      <c r="NI222" s="56"/>
      <c r="NJ222" s="56"/>
      <c r="NK222" s="56"/>
      <c r="NL222" s="56"/>
      <c r="NM222" s="56"/>
      <c r="NN222" s="56"/>
      <c r="NO222" s="56"/>
      <c r="NP222" s="56"/>
      <c r="NQ222" s="56"/>
      <c r="NR222" s="56"/>
      <c r="NS222" s="56"/>
      <c r="NT222" s="56"/>
      <c r="NU222" s="56"/>
      <c r="NV222" s="56"/>
      <c r="NW222" s="56"/>
      <c r="NX222" s="56"/>
      <c r="NY222" s="56"/>
      <c r="NZ222" s="56"/>
      <c r="OA222" s="56"/>
      <c r="OB222" s="56"/>
      <c r="OC222" s="56"/>
      <c r="OD222" s="56"/>
      <c r="OE222" s="56"/>
      <c r="OF222" s="56"/>
      <c r="OG222" s="56"/>
      <c r="OH222" s="56"/>
      <c r="OI222" s="56"/>
      <c r="OJ222" s="56"/>
      <c r="OK222" s="56"/>
      <c r="OL222" s="56"/>
      <c r="OM222" s="56"/>
      <c r="ON222" s="56"/>
      <c r="OO222" s="56"/>
      <c r="OP222" s="56"/>
      <c r="OQ222" s="56"/>
      <c r="OR222" s="56"/>
      <c r="OS222" s="56"/>
      <c r="OT222" s="56"/>
      <c r="OU222" s="56"/>
      <c r="OV222" s="56"/>
      <c r="OW222" s="56"/>
      <c r="OX222" s="56"/>
      <c r="OY222" s="56"/>
      <c r="OZ222" s="56"/>
      <c r="PA222" s="56"/>
    </row>
    <row r="223" spans="1:417" s="116" customFormat="1" ht="78.75" hidden="1" customHeight="1">
      <c r="A223" s="56"/>
      <c r="B223" s="139"/>
      <c r="C223" s="357"/>
      <c r="D223" s="313"/>
      <c r="E223" s="356"/>
      <c r="F223" s="313"/>
      <c r="G223" s="327"/>
      <c r="H223" s="356"/>
      <c r="I223" s="313"/>
      <c r="J223" s="126" t="s">
        <v>1547</v>
      </c>
      <c r="K223" s="138"/>
      <c r="L223" s="183"/>
      <c r="M223" s="123"/>
      <c r="N223" s="51"/>
      <c r="O223" s="56"/>
      <c r="P223" s="114"/>
      <c r="Q223" s="56"/>
      <c r="R223" s="120"/>
      <c r="S223" s="120"/>
      <c r="T223" s="120"/>
      <c r="U223" s="111"/>
      <c r="V223" s="120"/>
      <c r="W223" s="111"/>
      <c r="X223" s="111" t="s">
        <v>205</v>
      </c>
      <c r="Y223" s="111"/>
      <c r="Z223" s="111"/>
      <c r="AA223" s="111"/>
      <c r="AB223" s="111"/>
      <c r="AC223" s="119">
        <f t="shared" si="266"/>
        <v>1</v>
      </c>
      <c r="AD223" s="229"/>
      <c r="AE223" s="229"/>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182"/>
      <c r="BK223" s="182"/>
      <c r="BL223" s="182"/>
      <c r="BM223" s="182"/>
      <c r="BN223" s="182"/>
      <c r="BO223" s="182"/>
      <c r="BP223" s="182"/>
      <c r="BQ223" s="182"/>
      <c r="BR223" s="182"/>
      <c r="BS223" s="185"/>
      <c r="BT223" s="70"/>
      <c r="BU223" s="70"/>
      <c r="BV223" s="70"/>
      <c r="BW223" s="70"/>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70"/>
      <c r="DN223" s="70"/>
      <c r="DO223" s="70"/>
      <c r="DP223" s="70"/>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70"/>
      <c r="FG223" s="70"/>
      <c r="FH223" s="70"/>
      <c r="FI223" s="70"/>
      <c r="FJ223" s="70"/>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70"/>
      <c r="HA223" s="70"/>
      <c r="HB223" s="70"/>
      <c r="HC223" s="70"/>
      <c r="HD223" s="70"/>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70"/>
      <c r="IU223" s="70"/>
      <c r="IV223" s="70"/>
      <c r="IW223" s="70"/>
      <c r="IX223" s="56"/>
      <c r="IY223" s="56"/>
      <c r="IZ223" s="56"/>
      <c r="JA223" s="56"/>
      <c r="JB223" s="56"/>
      <c r="JC223" s="56"/>
      <c r="JD223" s="56"/>
      <c r="JE223" s="56"/>
      <c r="JF223" s="56"/>
      <c r="JG223" s="56"/>
      <c r="JH223" s="56"/>
      <c r="JI223" s="56"/>
      <c r="JJ223" s="56"/>
      <c r="JK223" s="56"/>
      <c r="JL223" s="56"/>
      <c r="JM223" s="56"/>
      <c r="JN223" s="56"/>
      <c r="JO223" s="56"/>
      <c r="JP223" s="56"/>
      <c r="JQ223" s="56"/>
      <c r="JR223" s="56"/>
      <c r="JS223" s="56"/>
      <c r="JT223" s="56"/>
      <c r="JU223" s="56"/>
      <c r="JV223" s="56"/>
      <c r="JW223" s="56"/>
      <c r="JX223" s="56"/>
      <c r="JY223" s="56"/>
      <c r="JZ223" s="56"/>
      <c r="KA223" s="56"/>
      <c r="KB223" s="56"/>
      <c r="KC223" s="56"/>
      <c r="KD223" s="56"/>
      <c r="KE223" s="56"/>
      <c r="KF223" s="56"/>
      <c r="KG223" s="56"/>
      <c r="KH223" s="56"/>
      <c r="KI223" s="56"/>
      <c r="KJ223" s="56"/>
      <c r="KK223" s="56"/>
      <c r="KL223" s="56"/>
      <c r="KM223" s="56"/>
      <c r="KN223" s="56"/>
      <c r="KO223" s="56"/>
      <c r="KP223" s="56"/>
      <c r="KQ223" s="56"/>
      <c r="KR223" s="56"/>
      <c r="KS223" s="56"/>
      <c r="KT223" s="56"/>
      <c r="KU223" s="56"/>
      <c r="KV223" s="56"/>
      <c r="KW223" s="56"/>
      <c r="KX223" s="56"/>
      <c r="KY223" s="56"/>
      <c r="KZ223" s="56"/>
      <c r="LA223" s="56"/>
      <c r="LB223" s="56"/>
      <c r="LC223" s="56"/>
      <c r="LD223" s="56"/>
      <c r="LE223" s="56"/>
      <c r="LF223" s="56"/>
      <c r="LG223" s="56"/>
      <c r="LH223" s="56"/>
      <c r="LI223" s="56"/>
      <c r="LJ223" s="56"/>
      <c r="LK223" s="56"/>
      <c r="LL223" s="56"/>
      <c r="LM223" s="56"/>
      <c r="LN223" s="56"/>
      <c r="LO223" s="56"/>
      <c r="LP223" s="56"/>
      <c r="LQ223" s="56"/>
      <c r="LR223" s="56"/>
      <c r="LS223" s="56"/>
      <c r="LT223" s="56"/>
      <c r="LU223" s="56"/>
      <c r="LV223" s="56"/>
      <c r="LW223" s="56"/>
      <c r="LX223" s="56"/>
      <c r="LY223" s="56"/>
      <c r="LZ223" s="56"/>
      <c r="MA223" s="56"/>
      <c r="MB223" s="56"/>
      <c r="MC223" s="56"/>
      <c r="MD223" s="56"/>
      <c r="ME223" s="56"/>
      <c r="MF223" s="56"/>
      <c r="MG223" s="56"/>
      <c r="MH223" s="56"/>
      <c r="MI223" s="56"/>
      <c r="MJ223" s="56"/>
      <c r="MK223" s="56"/>
      <c r="ML223" s="56"/>
      <c r="MM223" s="56"/>
      <c r="MN223" s="56"/>
      <c r="MO223" s="56"/>
      <c r="MP223" s="56"/>
      <c r="MQ223" s="56"/>
      <c r="MR223" s="56"/>
      <c r="MS223" s="56"/>
      <c r="MT223" s="56"/>
      <c r="MU223" s="56"/>
      <c r="MV223" s="56"/>
      <c r="MW223" s="56"/>
      <c r="MX223" s="56"/>
      <c r="MY223" s="56"/>
      <c r="MZ223" s="56"/>
      <c r="NA223" s="56"/>
      <c r="NB223" s="56"/>
      <c r="NC223" s="56"/>
      <c r="ND223" s="56"/>
      <c r="NE223" s="56"/>
      <c r="NF223" s="56"/>
      <c r="NG223" s="56"/>
      <c r="NH223" s="56"/>
      <c r="NI223" s="56"/>
      <c r="NJ223" s="56"/>
      <c r="NK223" s="56"/>
      <c r="NL223" s="56"/>
      <c r="NM223" s="56"/>
      <c r="NN223" s="56"/>
      <c r="NO223" s="56"/>
      <c r="NP223" s="56"/>
      <c r="NQ223" s="56"/>
      <c r="NR223" s="56"/>
      <c r="NS223" s="56"/>
      <c r="NT223" s="56"/>
      <c r="NU223" s="56"/>
      <c r="NV223" s="56"/>
      <c r="NW223" s="56"/>
      <c r="NX223" s="56"/>
      <c r="NY223" s="56"/>
      <c r="NZ223" s="56"/>
      <c r="OA223" s="56"/>
      <c r="OB223" s="56"/>
      <c r="OC223" s="56"/>
      <c r="OD223" s="56"/>
      <c r="OE223" s="56"/>
      <c r="OF223" s="56"/>
      <c r="OG223" s="56"/>
      <c r="OH223" s="56"/>
      <c r="OI223" s="56"/>
      <c r="OJ223" s="56"/>
      <c r="OK223" s="56"/>
      <c r="OL223" s="56"/>
      <c r="OM223" s="56"/>
      <c r="ON223" s="56"/>
      <c r="OO223" s="56"/>
      <c r="OP223" s="56"/>
      <c r="OQ223" s="56"/>
      <c r="OR223" s="56"/>
      <c r="OS223" s="56"/>
      <c r="OT223" s="56"/>
      <c r="OU223" s="56"/>
      <c r="OV223" s="56"/>
      <c r="OW223" s="56"/>
      <c r="OX223" s="56"/>
      <c r="OY223" s="56"/>
      <c r="OZ223" s="56"/>
      <c r="PA223" s="56"/>
    </row>
    <row r="224" spans="1:417" s="116" customFormat="1" ht="63" hidden="1" customHeight="1">
      <c r="A224" s="56"/>
      <c r="B224" s="139"/>
      <c r="C224" s="357"/>
      <c r="D224" s="313"/>
      <c r="E224" s="356"/>
      <c r="F224" s="313"/>
      <c r="G224" s="327"/>
      <c r="H224" s="356"/>
      <c r="I224" s="313"/>
      <c r="J224" s="126" t="s">
        <v>1548</v>
      </c>
      <c r="K224" s="138"/>
      <c r="L224" s="183"/>
      <c r="M224" s="123"/>
      <c r="N224" s="51"/>
      <c r="O224" s="56"/>
      <c r="P224" s="114"/>
      <c r="Q224" s="56"/>
      <c r="R224" s="120"/>
      <c r="S224" s="120"/>
      <c r="T224" s="120"/>
      <c r="U224" s="111"/>
      <c r="V224" s="120"/>
      <c r="W224" s="111"/>
      <c r="X224" s="111"/>
      <c r="Y224" s="111" t="s">
        <v>205</v>
      </c>
      <c r="Z224" s="111"/>
      <c r="AA224" s="111"/>
      <c r="AB224" s="111"/>
      <c r="AC224" s="119">
        <f t="shared" si="266"/>
        <v>1</v>
      </c>
      <c r="AD224" s="229"/>
      <c r="AE224" s="229"/>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182"/>
      <c r="BK224" s="182"/>
      <c r="BL224" s="182"/>
      <c r="BM224" s="182"/>
      <c r="BN224" s="182"/>
      <c r="BO224" s="182"/>
      <c r="BP224" s="182"/>
      <c r="BQ224" s="182"/>
      <c r="BR224" s="182"/>
      <c r="BS224" s="185"/>
      <c r="BT224" s="70"/>
      <c r="BU224" s="70"/>
      <c r="BV224" s="70"/>
      <c r="BW224" s="70"/>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70"/>
      <c r="DN224" s="70"/>
      <c r="DO224" s="70"/>
      <c r="DP224" s="70"/>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70"/>
      <c r="FG224" s="70"/>
      <c r="FH224" s="70"/>
      <c r="FI224" s="70"/>
      <c r="FJ224" s="70"/>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70"/>
      <c r="HA224" s="70"/>
      <c r="HB224" s="70"/>
      <c r="HC224" s="70"/>
      <c r="HD224" s="70"/>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c r="IO224" s="56"/>
      <c r="IP224" s="56"/>
      <c r="IQ224" s="56"/>
      <c r="IR224" s="56"/>
      <c r="IS224" s="56"/>
      <c r="IT224" s="70"/>
      <c r="IU224" s="70"/>
      <c r="IV224" s="70"/>
      <c r="IW224" s="70"/>
      <c r="IX224" s="56"/>
      <c r="IY224" s="56"/>
      <c r="IZ224" s="56"/>
      <c r="JA224" s="56"/>
      <c r="JB224" s="56"/>
      <c r="JC224" s="56"/>
      <c r="JD224" s="56"/>
      <c r="JE224" s="56"/>
      <c r="JF224" s="56"/>
      <c r="JG224" s="56"/>
      <c r="JH224" s="56"/>
      <c r="JI224" s="56"/>
      <c r="JJ224" s="56"/>
      <c r="JK224" s="56"/>
      <c r="JL224" s="56"/>
      <c r="JM224" s="56"/>
      <c r="JN224" s="56"/>
      <c r="JO224" s="56"/>
      <c r="JP224" s="56"/>
      <c r="JQ224" s="56"/>
      <c r="JR224" s="56"/>
      <c r="JS224" s="56"/>
      <c r="JT224" s="56"/>
      <c r="JU224" s="56"/>
      <c r="JV224" s="56"/>
      <c r="JW224" s="56"/>
      <c r="JX224" s="56"/>
      <c r="JY224" s="56"/>
      <c r="JZ224" s="56"/>
      <c r="KA224" s="56"/>
      <c r="KB224" s="56"/>
      <c r="KC224" s="56"/>
      <c r="KD224" s="56"/>
      <c r="KE224" s="56"/>
      <c r="KF224" s="56"/>
      <c r="KG224" s="56"/>
      <c r="KH224" s="56"/>
      <c r="KI224" s="56"/>
      <c r="KJ224" s="56"/>
      <c r="KK224" s="56"/>
      <c r="KL224" s="56"/>
      <c r="KM224" s="56"/>
      <c r="KN224" s="56"/>
      <c r="KO224" s="56"/>
      <c r="KP224" s="56"/>
      <c r="KQ224" s="56"/>
      <c r="KR224" s="56"/>
      <c r="KS224" s="56"/>
      <c r="KT224" s="56"/>
      <c r="KU224" s="56"/>
      <c r="KV224" s="56"/>
      <c r="KW224" s="56"/>
      <c r="KX224" s="56"/>
      <c r="KY224" s="56"/>
      <c r="KZ224" s="56"/>
      <c r="LA224" s="56"/>
      <c r="LB224" s="56"/>
      <c r="LC224" s="56"/>
      <c r="LD224" s="56"/>
      <c r="LE224" s="56"/>
      <c r="LF224" s="56"/>
      <c r="LG224" s="56"/>
      <c r="LH224" s="56"/>
      <c r="LI224" s="56"/>
      <c r="LJ224" s="56"/>
      <c r="LK224" s="56"/>
      <c r="LL224" s="56"/>
      <c r="LM224" s="56"/>
      <c r="LN224" s="56"/>
      <c r="LO224" s="56"/>
      <c r="LP224" s="56"/>
      <c r="LQ224" s="56"/>
      <c r="LR224" s="56"/>
      <c r="LS224" s="56"/>
      <c r="LT224" s="56"/>
      <c r="LU224" s="56"/>
      <c r="LV224" s="56"/>
      <c r="LW224" s="56"/>
      <c r="LX224" s="56"/>
      <c r="LY224" s="56"/>
      <c r="LZ224" s="56"/>
      <c r="MA224" s="56"/>
      <c r="MB224" s="56"/>
      <c r="MC224" s="56"/>
      <c r="MD224" s="56"/>
      <c r="ME224" s="56"/>
      <c r="MF224" s="56"/>
      <c r="MG224" s="56"/>
      <c r="MH224" s="56"/>
      <c r="MI224" s="56"/>
      <c r="MJ224" s="56"/>
      <c r="MK224" s="56"/>
      <c r="ML224" s="56"/>
      <c r="MM224" s="56"/>
      <c r="MN224" s="56"/>
      <c r="MO224" s="56"/>
      <c r="MP224" s="56"/>
      <c r="MQ224" s="56"/>
      <c r="MR224" s="56"/>
      <c r="MS224" s="56"/>
      <c r="MT224" s="56"/>
      <c r="MU224" s="56"/>
      <c r="MV224" s="56"/>
      <c r="MW224" s="56"/>
      <c r="MX224" s="56"/>
      <c r="MY224" s="56"/>
      <c r="MZ224" s="56"/>
      <c r="NA224" s="56"/>
      <c r="NB224" s="56"/>
      <c r="NC224" s="56"/>
      <c r="ND224" s="56"/>
      <c r="NE224" s="56"/>
      <c r="NF224" s="56"/>
      <c r="NG224" s="56"/>
      <c r="NH224" s="56"/>
      <c r="NI224" s="56"/>
      <c r="NJ224" s="56"/>
      <c r="NK224" s="56"/>
      <c r="NL224" s="56"/>
      <c r="NM224" s="56"/>
      <c r="NN224" s="56"/>
      <c r="NO224" s="56"/>
      <c r="NP224" s="56"/>
      <c r="NQ224" s="56"/>
      <c r="NR224" s="56"/>
      <c r="NS224" s="56"/>
      <c r="NT224" s="56"/>
      <c r="NU224" s="56"/>
      <c r="NV224" s="56"/>
      <c r="NW224" s="56"/>
      <c r="NX224" s="56"/>
      <c r="NY224" s="56"/>
      <c r="NZ224" s="56"/>
      <c r="OA224" s="56"/>
      <c r="OB224" s="56"/>
      <c r="OC224" s="56"/>
      <c r="OD224" s="56"/>
      <c r="OE224" s="56"/>
      <c r="OF224" s="56"/>
      <c r="OG224" s="56"/>
      <c r="OH224" s="56"/>
      <c r="OI224" s="56"/>
      <c r="OJ224" s="56"/>
      <c r="OK224" s="56"/>
      <c r="OL224" s="56"/>
      <c r="OM224" s="56"/>
      <c r="ON224" s="56"/>
      <c r="OO224" s="56"/>
      <c r="OP224" s="56"/>
      <c r="OQ224" s="56"/>
      <c r="OR224" s="56"/>
      <c r="OS224" s="56"/>
      <c r="OT224" s="56"/>
      <c r="OU224" s="56"/>
      <c r="OV224" s="56"/>
      <c r="OW224" s="56"/>
      <c r="OX224" s="56"/>
      <c r="OY224" s="56"/>
      <c r="OZ224" s="56"/>
      <c r="PA224" s="56"/>
    </row>
    <row r="225" spans="1:418" s="116" customFormat="1" ht="31.5" hidden="1" customHeight="1">
      <c r="A225" s="56"/>
      <c r="B225" s="139"/>
      <c r="C225" s="357"/>
      <c r="D225" s="313"/>
      <c r="E225" s="356"/>
      <c r="F225" s="313"/>
      <c r="G225" s="327"/>
      <c r="H225" s="356"/>
      <c r="I225" s="313"/>
      <c r="J225" s="126" t="s">
        <v>1549</v>
      </c>
      <c r="K225" s="138"/>
      <c r="L225" s="183"/>
      <c r="M225" s="123"/>
      <c r="N225" s="51"/>
      <c r="O225" s="56"/>
      <c r="P225" s="114"/>
      <c r="Q225" s="56"/>
      <c r="R225" s="120"/>
      <c r="S225" s="120"/>
      <c r="T225" s="120"/>
      <c r="U225" s="111"/>
      <c r="V225" s="120"/>
      <c r="W225" s="111"/>
      <c r="X225" s="111"/>
      <c r="Y225" s="111"/>
      <c r="Z225" s="111" t="s">
        <v>205</v>
      </c>
      <c r="AA225" s="111"/>
      <c r="AB225" s="111"/>
      <c r="AC225" s="119">
        <f t="shared" si="266"/>
        <v>1</v>
      </c>
      <c r="AD225" s="229"/>
      <c r="AE225" s="229"/>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182"/>
      <c r="BK225" s="182"/>
      <c r="BL225" s="182"/>
      <c r="BM225" s="182"/>
      <c r="BN225" s="182"/>
      <c r="BO225" s="182"/>
      <c r="BP225" s="182"/>
      <c r="BQ225" s="182"/>
      <c r="BR225" s="182"/>
      <c r="BS225" s="185"/>
      <c r="BT225" s="70"/>
      <c r="BU225" s="70"/>
      <c r="BV225" s="70"/>
      <c r="BW225" s="70"/>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70"/>
      <c r="DN225" s="70"/>
      <c r="DO225" s="70"/>
      <c r="DP225" s="70"/>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70"/>
      <c r="FG225" s="70"/>
      <c r="FH225" s="70"/>
      <c r="FI225" s="70"/>
      <c r="FJ225" s="70"/>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70"/>
      <c r="HA225" s="70"/>
      <c r="HB225" s="70"/>
      <c r="HC225" s="70"/>
      <c r="HD225" s="70"/>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c r="IO225" s="56"/>
      <c r="IP225" s="56"/>
      <c r="IQ225" s="56"/>
      <c r="IR225" s="56"/>
      <c r="IS225" s="56"/>
      <c r="IT225" s="70"/>
      <c r="IU225" s="70"/>
      <c r="IV225" s="70"/>
      <c r="IW225" s="70"/>
      <c r="IX225" s="56"/>
      <c r="IY225" s="56"/>
      <c r="IZ225" s="56"/>
      <c r="JA225" s="56"/>
      <c r="JB225" s="56"/>
      <c r="JC225" s="56"/>
      <c r="JD225" s="56"/>
      <c r="JE225" s="56"/>
      <c r="JF225" s="56"/>
      <c r="JG225" s="56"/>
      <c r="JH225" s="56"/>
      <c r="JI225" s="56"/>
      <c r="JJ225" s="56"/>
      <c r="JK225" s="56"/>
      <c r="JL225" s="56"/>
      <c r="JM225" s="56"/>
      <c r="JN225" s="56"/>
      <c r="JO225" s="56"/>
      <c r="JP225" s="56"/>
      <c r="JQ225" s="56"/>
      <c r="JR225" s="56"/>
      <c r="JS225" s="56"/>
      <c r="JT225" s="56"/>
      <c r="JU225" s="56"/>
      <c r="JV225" s="56"/>
      <c r="JW225" s="56"/>
      <c r="JX225" s="56"/>
      <c r="JY225" s="56"/>
      <c r="JZ225" s="56"/>
      <c r="KA225" s="56"/>
      <c r="KB225" s="56"/>
      <c r="KC225" s="56"/>
      <c r="KD225" s="56"/>
      <c r="KE225" s="56"/>
      <c r="KF225" s="56"/>
      <c r="KG225" s="56"/>
      <c r="KH225" s="56"/>
      <c r="KI225" s="56"/>
      <c r="KJ225" s="56"/>
      <c r="KK225" s="56"/>
      <c r="KL225" s="56"/>
      <c r="KM225" s="56"/>
      <c r="KN225" s="56"/>
      <c r="KO225" s="56"/>
      <c r="KP225" s="56"/>
      <c r="KQ225" s="56"/>
      <c r="KR225" s="56"/>
      <c r="KS225" s="56"/>
      <c r="KT225" s="56"/>
      <c r="KU225" s="56"/>
      <c r="KV225" s="56"/>
      <c r="KW225" s="56"/>
      <c r="KX225" s="56"/>
      <c r="KY225" s="56"/>
      <c r="KZ225" s="56"/>
      <c r="LA225" s="56"/>
      <c r="LB225" s="56"/>
      <c r="LC225" s="56"/>
      <c r="LD225" s="56"/>
      <c r="LE225" s="56"/>
      <c r="LF225" s="56"/>
      <c r="LG225" s="56"/>
      <c r="LH225" s="56"/>
      <c r="LI225" s="56"/>
      <c r="LJ225" s="56"/>
      <c r="LK225" s="56"/>
      <c r="LL225" s="56"/>
      <c r="LM225" s="56"/>
      <c r="LN225" s="56"/>
      <c r="LO225" s="56"/>
      <c r="LP225" s="56"/>
      <c r="LQ225" s="56"/>
      <c r="LR225" s="56"/>
      <c r="LS225" s="56"/>
      <c r="LT225" s="56"/>
      <c r="LU225" s="56"/>
      <c r="LV225" s="56"/>
      <c r="LW225" s="56"/>
      <c r="LX225" s="56"/>
      <c r="LY225" s="56"/>
      <c r="LZ225" s="56"/>
      <c r="MA225" s="56"/>
      <c r="MB225" s="56"/>
      <c r="MC225" s="56"/>
      <c r="MD225" s="56"/>
      <c r="ME225" s="56"/>
      <c r="MF225" s="56"/>
      <c r="MG225" s="56"/>
      <c r="MH225" s="56"/>
      <c r="MI225" s="56"/>
      <c r="MJ225" s="56"/>
      <c r="MK225" s="56"/>
      <c r="ML225" s="56"/>
      <c r="MM225" s="56"/>
      <c r="MN225" s="56"/>
      <c r="MO225" s="56"/>
      <c r="MP225" s="56"/>
      <c r="MQ225" s="56"/>
      <c r="MR225" s="56"/>
      <c r="MS225" s="56"/>
      <c r="MT225" s="56"/>
      <c r="MU225" s="56"/>
      <c r="MV225" s="56"/>
      <c r="MW225" s="56"/>
      <c r="MX225" s="56"/>
      <c r="MY225" s="56"/>
      <c r="MZ225" s="56"/>
      <c r="NA225" s="56"/>
      <c r="NB225" s="56"/>
      <c r="NC225" s="56"/>
      <c r="ND225" s="56"/>
      <c r="NE225" s="56"/>
      <c r="NF225" s="56"/>
      <c r="NG225" s="56"/>
      <c r="NH225" s="56"/>
      <c r="NI225" s="56"/>
      <c r="NJ225" s="56"/>
      <c r="NK225" s="56"/>
      <c r="NL225" s="56"/>
      <c r="NM225" s="56"/>
      <c r="NN225" s="56"/>
      <c r="NO225" s="56"/>
      <c r="NP225" s="56"/>
      <c r="NQ225" s="56"/>
      <c r="NR225" s="56"/>
      <c r="NS225" s="56"/>
      <c r="NT225" s="56"/>
      <c r="NU225" s="56"/>
      <c r="NV225" s="56"/>
      <c r="NW225" s="56"/>
      <c r="NX225" s="56"/>
      <c r="NY225" s="56"/>
      <c r="NZ225" s="56"/>
      <c r="OA225" s="56"/>
      <c r="OB225" s="56"/>
      <c r="OC225" s="56"/>
      <c r="OD225" s="56"/>
      <c r="OE225" s="56"/>
      <c r="OF225" s="56"/>
      <c r="OG225" s="56"/>
      <c r="OH225" s="56"/>
      <c r="OI225" s="56"/>
      <c r="OJ225" s="56"/>
      <c r="OK225" s="56"/>
      <c r="OL225" s="56"/>
      <c r="OM225" s="56"/>
      <c r="ON225" s="56"/>
      <c r="OO225" s="56"/>
      <c r="OP225" s="56"/>
      <c r="OQ225" s="56"/>
      <c r="OR225" s="56"/>
      <c r="OS225" s="56"/>
      <c r="OT225" s="56"/>
      <c r="OU225" s="56"/>
      <c r="OV225" s="56"/>
      <c r="OW225" s="56"/>
      <c r="OX225" s="56"/>
      <c r="OY225" s="56"/>
      <c r="OZ225" s="56"/>
      <c r="PA225" s="56"/>
    </row>
    <row r="226" spans="1:418" s="116" customFormat="1" ht="63" hidden="1" customHeight="1">
      <c r="A226" s="56"/>
      <c r="B226" s="139"/>
      <c r="C226" s="357"/>
      <c r="D226" s="313"/>
      <c r="E226" s="356"/>
      <c r="F226" s="313"/>
      <c r="G226" s="327"/>
      <c r="H226" s="356"/>
      <c r="I226" s="313"/>
      <c r="J226" s="126" t="s">
        <v>1551</v>
      </c>
      <c r="K226" s="138"/>
      <c r="L226" s="183"/>
      <c r="M226" s="123"/>
      <c r="N226" s="51"/>
      <c r="O226" s="56"/>
      <c r="P226" s="114"/>
      <c r="Q226" s="56"/>
      <c r="R226" s="120"/>
      <c r="S226" s="120"/>
      <c r="T226" s="120"/>
      <c r="U226" s="111"/>
      <c r="V226" s="120"/>
      <c r="W226" s="111"/>
      <c r="X226" s="111"/>
      <c r="Y226" s="111"/>
      <c r="Z226" s="111"/>
      <c r="AA226" s="111"/>
      <c r="AB226" s="111" t="s">
        <v>205</v>
      </c>
      <c r="AC226" s="119">
        <f t="shared" si="266"/>
        <v>1</v>
      </c>
      <c r="AD226" s="229"/>
      <c r="AE226" s="229"/>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182"/>
      <c r="BK226" s="182"/>
      <c r="BL226" s="182"/>
      <c r="BM226" s="182"/>
      <c r="BN226" s="182"/>
      <c r="BO226" s="182"/>
      <c r="BP226" s="182"/>
      <c r="BQ226" s="182"/>
      <c r="BR226" s="182"/>
      <c r="BS226" s="185"/>
      <c r="BT226" s="70"/>
      <c r="BU226" s="70"/>
      <c r="BV226" s="70"/>
      <c r="BW226" s="70"/>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70"/>
      <c r="DN226" s="70"/>
      <c r="DO226" s="70"/>
      <c r="DP226" s="70"/>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70"/>
      <c r="FG226" s="70"/>
      <c r="FH226" s="70"/>
      <c r="FI226" s="70"/>
      <c r="FJ226" s="70"/>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70"/>
      <c r="HA226" s="70"/>
      <c r="HB226" s="70"/>
      <c r="HC226" s="70"/>
      <c r="HD226" s="70"/>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c r="IO226" s="56"/>
      <c r="IP226" s="56"/>
      <c r="IQ226" s="56"/>
      <c r="IR226" s="56"/>
      <c r="IS226" s="56"/>
      <c r="IT226" s="70"/>
      <c r="IU226" s="70"/>
      <c r="IV226" s="70"/>
      <c r="IW226" s="70"/>
      <c r="IX226" s="56"/>
      <c r="IY226" s="56"/>
      <c r="IZ226" s="56"/>
      <c r="JA226" s="56"/>
      <c r="JB226" s="56"/>
      <c r="JC226" s="56"/>
      <c r="JD226" s="56"/>
      <c r="JE226" s="56"/>
      <c r="JF226" s="56"/>
      <c r="JG226" s="56"/>
      <c r="JH226" s="56"/>
      <c r="JI226" s="56"/>
      <c r="JJ226" s="56"/>
      <c r="JK226" s="56"/>
      <c r="JL226" s="56"/>
      <c r="JM226" s="56"/>
      <c r="JN226" s="56"/>
      <c r="JO226" s="56"/>
      <c r="JP226" s="56"/>
      <c r="JQ226" s="56"/>
      <c r="JR226" s="56"/>
      <c r="JS226" s="56"/>
      <c r="JT226" s="56"/>
      <c r="JU226" s="56"/>
      <c r="JV226" s="56"/>
      <c r="JW226" s="56"/>
      <c r="JX226" s="56"/>
      <c r="JY226" s="56"/>
      <c r="JZ226" s="56"/>
      <c r="KA226" s="56"/>
      <c r="KB226" s="56"/>
      <c r="KC226" s="56"/>
      <c r="KD226" s="56"/>
      <c r="KE226" s="56"/>
      <c r="KF226" s="56"/>
      <c r="KG226" s="56"/>
      <c r="KH226" s="56"/>
      <c r="KI226" s="56"/>
      <c r="KJ226" s="56"/>
      <c r="KK226" s="56"/>
      <c r="KL226" s="56"/>
      <c r="KM226" s="56"/>
      <c r="KN226" s="56"/>
      <c r="KO226" s="56"/>
      <c r="KP226" s="56"/>
      <c r="KQ226" s="56"/>
      <c r="KR226" s="56"/>
      <c r="KS226" s="56"/>
      <c r="KT226" s="56"/>
      <c r="KU226" s="56"/>
      <c r="KV226" s="56"/>
      <c r="KW226" s="56"/>
      <c r="KX226" s="56"/>
      <c r="KY226" s="56"/>
      <c r="KZ226" s="56"/>
      <c r="LA226" s="56"/>
      <c r="LB226" s="56"/>
      <c r="LC226" s="56"/>
      <c r="LD226" s="56"/>
      <c r="LE226" s="56"/>
      <c r="LF226" s="56"/>
      <c r="LG226" s="56"/>
      <c r="LH226" s="56"/>
      <c r="LI226" s="56"/>
      <c r="LJ226" s="56"/>
      <c r="LK226" s="56"/>
      <c r="LL226" s="56"/>
      <c r="LM226" s="56"/>
      <c r="LN226" s="56"/>
      <c r="LO226" s="56"/>
      <c r="LP226" s="56"/>
      <c r="LQ226" s="56"/>
      <c r="LR226" s="56"/>
      <c r="LS226" s="56"/>
      <c r="LT226" s="56"/>
      <c r="LU226" s="56"/>
      <c r="LV226" s="56"/>
      <c r="LW226" s="56"/>
      <c r="LX226" s="56"/>
      <c r="LY226" s="56"/>
      <c r="LZ226" s="56"/>
      <c r="MA226" s="56"/>
      <c r="MB226" s="56"/>
      <c r="MC226" s="56"/>
      <c r="MD226" s="56"/>
      <c r="ME226" s="56"/>
      <c r="MF226" s="56"/>
      <c r="MG226" s="56"/>
      <c r="MH226" s="56"/>
      <c r="MI226" s="56"/>
      <c r="MJ226" s="56"/>
      <c r="MK226" s="56"/>
      <c r="ML226" s="56"/>
      <c r="MM226" s="56"/>
      <c r="MN226" s="56"/>
      <c r="MO226" s="56"/>
      <c r="MP226" s="56"/>
      <c r="MQ226" s="56"/>
      <c r="MR226" s="56"/>
      <c r="MS226" s="56"/>
      <c r="MT226" s="56"/>
      <c r="MU226" s="56"/>
      <c r="MV226" s="56"/>
      <c r="MW226" s="56"/>
      <c r="MX226" s="56"/>
      <c r="MY226" s="56"/>
      <c r="MZ226" s="56"/>
      <c r="NA226" s="56"/>
      <c r="NB226" s="56"/>
      <c r="NC226" s="56"/>
      <c r="ND226" s="56"/>
      <c r="NE226" s="56"/>
      <c r="NF226" s="56"/>
      <c r="NG226" s="56"/>
      <c r="NH226" s="56"/>
      <c r="NI226" s="56"/>
      <c r="NJ226" s="56"/>
      <c r="NK226" s="56"/>
      <c r="NL226" s="56"/>
      <c r="NM226" s="56"/>
      <c r="NN226" s="56"/>
      <c r="NO226" s="56"/>
      <c r="NP226" s="56"/>
      <c r="NQ226" s="56"/>
      <c r="NR226" s="56"/>
      <c r="NS226" s="56"/>
      <c r="NT226" s="56"/>
      <c r="NU226" s="56"/>
      <c r="NV226" s="56"/>
      <c r="NW226" s="56"/>
      <c r="NX226" s="56"/>
      <c r="NY226" s="56"/>
      <c r="NZ226" s="56"/>
      <c r="OA226" s="56"/>
      <c r="OB226" s="56"/>
      <c r="OC226" s="56"/>
      <c r="OD226" s="56"/>
      <c r="OE226" s="56"/>
      <c r="OF226" s="56"/>
      <c r="OG226" s="56"/>
      <c r="OH226" s="56"/>
      <c r="OI226" s="56"/>
      <c r="OJ226" s="56"/>
      <c r="OK226" s="56"/>
      <c r="OL226" s="56"/>
      <c r="OM226" s="56"/>
      <c r="ON226" s="56"/>
      <c r="OO226" s="56"/>
      <c r="OP226" s="56"/>
      <c r="OQ226" s="56"/>
      <c r="OR226" s="56"/>
      <c r="OS226" s="56"/>
      <c r="OT226" s="56"/>
      <c r="OU226" s="56"/>
      <c r="OV226" s="56"/>
      <c r="OW226" s="56"/>
      <c r="OX226" s="56"/>
      <c r="OY226" s="56"/>
      <c r="OZ226" s="56"/>
      <c r="PA226" s="56"/>
    </row>
    <row r="227" spans="1:418" s="116" customFormat="1" ht="94.5" hidden="1" customHeight="1">
      <c r="A227" s="56"/>
      <c r="B227" s="139"/>
      <c r="C227" s="341"/>
      <c r="D227" s="314"/>
      <c r="E227" s="326"/>
      <c r="F227" s="314"/>
      <c r="G227" s="353"/>
      <c r="H227" s="326"/>
      <c r="I227" s="314"/>
      <c r="J227" s="126" t="s">
        <v>1550</v>
      </c>
      <c r="K227" s="123"/>
      <c r="L227" s="183" t="s">
        <v>661</v>
      </c>
      <c r="M227" s="123" t="s">
        <v>501</v>
      </c>
      <c r="N227" s="51" t="s">
        <v>379</v>
      </c>
      <c r="O227" s="56" t="s">
        <v>371</v>
      </c>
      <c r="P227" s="56" t="s">
        <v>205</v>
      </c>
      <c r="Q227" s="56"/>
      <c r="R227" s="136"/>
      <c r="S227" s="136"/>
      <c r="T227" s="136"/>
      <c r="U227" s="120"/>
      <c r="V227" s="120"/>
      <c r="W227" s="120"/>
      <c r="X227" s="120"/>
      <c r="Y227" s="120"/>
      <c r="Z227" s="120"/>
      <c r="AA227" s="120" t="s">
        <v>205</v>
      </c>
      <c r="AB227" s="120"/>
      <c r="AC227" s="119">
        <f t="shared" si="266"/>
        <v>1</v>
      </c>
      <c r="AD227" s="229"/>
      <c r="AE227" s="229"/>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70"/>
      <c r="BU227" s="70"/>
      <c r="BV227" s="70"/>
      <c r="BW227" s="70"/>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70"/>
      <c r="DN227" s="70"/>
      <c r="DO227" s="70"/>
      <c r="DP227" s="70"/>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70"/>
      <c r="FG227" s="70"/>
      <c r="FH227" s="70"/>
      <c r="FI227" s="70"/>
      <c r="FJ227" s="70"/>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70"/>
      <c r="HA227" s="70"/>
      <c r="HB227" s="70"/>
      <c r="HC227" s="70"/>
      <c r="HD227" s="70"/>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c r="IO227" s="56"/>
      <c r="IP227" s="56"/>
      <c r="IQ227" s="56"/>
      <c r="IR227" s="56"/>
      <c r="IS227" s="56"/>
      <c r="IT227" s="70"/>
      <c r="IU227" s="70"/>
      <c r="IV227" s="70"/>
      <c r="IW227" s="70"/>
      <c r="IX227" s="56"/>
      <c r="IY227" s="56"/>
      <c r="IZ227" s="56"/>
      <c r="JA227" s="56"/>
      <c r="JB227" s="56"/>
      <c r="JC227" s="56"/>
      <c r="JD227" s="56"/>
      <c r="JE227" s="56"/>
      <c r="JF227" s="56"/>
      <c r="JG227" s="56"/>
      <c r="JH227" s="56"/>
      <c r="JI227" s="56"/>
      <c r="JJ227" s="56"/>
      <c r="JK227" s="56"/>
      <c r="JL227" s="56"/>
      <c r="JM227" s="56"/>
      <c r="JN227" s="56"/>
      <c r="JO227" s="56"/>
      <c r="JP227" s="56"/>
      <c r="JQ227" s="56"/>
      <c r="JR227" s="56"/>
      <c r="JS227" s="56"/>
      <c r="JT227" s="56"/>
      <c r="JU227" s="56"/>
      <c r="JV227" s="56"/>
      <c r="JW227" s="56"/>
      <c r="JX227" s="56"/>
      <c r="JY227" s="56"/>
      <c r="JZ227" s="56"/>
      <c r="KA227" s="56"/>
      <c r="KB227" s="56"/>
      <c r="KC227" s="56"/>
      <c r="KD227" s="56"/>
      <c r="KE227" s="56"/>
      <c r="KF227" s="56"/>
      <c r="KG227" s="56"/>
      <c r="KH227" s="56"/>
      <c r="KI227" s="56"/>
      <c r="KJ227" s="56"/>
      <c r="KK227" s="56"/>
      <c r="KL227" s="56"/>
      <c r="KM227" s="56"/>
      <c r="KN227" s="56"/>
      <c r="KO227" s="56"/>
      <c r="KP227" s="56"/>
      <c r="KQ227" s="56"/>
      <c r="KR227" s="56"/>
      <c r="KS227" s="56"/>
      <c r="KT227" s="56"/>
      <c r="KU227" s="56"/>
      <c r="KV227" s="56"/>
      <c r="KW227" s="56"/>
      <c r="KX227" s="56"/>
      <c r="KY227" s="56"/>
      <c r="KZ227" s="56"/>
      <c r="LA227" s="56"/>
      <c r="LB227" s="56"/>
      <c r="LC227" s="56"/>
      <c r="LD227" s="56"/>
      <c r="LE227" s="56"/>
      <c r="LF227" s="56"/>
      <c r="LG227" s="56"/>
      <c r="LH227" s="56"/>
      <c r="LI227" s="56"/>
      <c r="LJ227" s="56"/>
      <c r="LK227" s="56"/>
      <c r="LL227" s="56"/>
      <c r="LM227" s="56"/>
      <c r="LN227" s="56"/>
      <c r="LO227" s="56"/>
      <c r="LP227" s="56"/>
      <c r="LQ227" s="56"/>
      <c r="LR227" s="56"/>
      <c r="LS227" s="56"/>
      <c r="LT227" s="56"/>
      <c r="LU227" s="56"/>
      <c r="LV227" s="56"/>
      <c r="LW227" s="56"/>
      <c r="LX227" s="56"/>
      <c r="LY227" s="56"/>
      <c r="LZ227" s="56"/>
      <c r="MA227" s="56"/>
      <c r="MB227" s="56"/>
      <c r="MC227" s="56"/>
      <c r="MD227" s="56"/>
      <c r="ME227" s="56"/>
      <c r="MF227" s="56"/>
      <c r="MG227" s="56"/>
      <c r="MH227" s="56"/>
      <c r="MI227" s="56"/>
      <c r="MJ227" s="56"/>
      <c r="MK227" s="56"/>
      <c r="ML227" s="56"/>
      <c r="MM227" s="56"/>
      <c r="MN227" s="56"/>
      <c r="MO227" s="56"/>
      <c r="MP227" s="56"/>
      <c r="MQ227" s="56"/>
      <c r="MR227" s="56"/>
      <c r="MS227" s="56"/>
      <c r="MT227" s="56"/>
      <c r="MU227" s="56"/>
      <c r="MV227" s="56"/>
      <c r="MW227" s="56"/>
      <c r="MX227" s="56"/>
      <c r="MY227" s="56"/>
      <c r="MZ227" s="56"/>
      <c r="NA227" s="56"/>
      <c r="NB227" s="56"/>
      <c r="NC227" s="56"/>
      <c r="ND227" s="56"/>
      <c r="NE227" s="56"/>
      <c r="NF227" s="56"/>
      <c r="NG227" s="56"/>
      <c r="NH227" s="56"/>
      <c r="NI227" s="56"/>
      <c r="NJ227" s="56"/>
      <c r="NK227" s="56"/>
      <c r="NL227" s="56"/>
      <c r="NM227" s="56"/>
      <c r="NN227" s="56"/>
      <c r="NO227" s="56"/>
      <c r="NP227" s="56"/>
      <c r="NQ227" s="56"/>
      <c r="NR227" s="56"/>
      <c r="NS227" s="56"/>
      <c r="NT227" s="56"/>
      <c r="NU227" s="56"/>
      <c r="NV227" s="56"/>
      <c r="NW227" s="56"/>
      <c r="NX227" s="56"/>
      <c r="NY227" s="56"/>
      <c r="NZ227" s="56"/>
      <c r="OA227" s="56"/>
      <c r="OB227" s="56"/>
      <c r="OC227" s="56"/>
      <c r="OD227" s="56"/>
      <c r="OE227" s="56"/>
      <c r="OF227" s="56"/>
      <c r="OG227" s="56"/>
      <c r="OH227" s="56"/>
      <c r="OI227" s="56"/>
      <c r="OJ227" s="56"/>
      <c r="OK227" s="56"/>
      <c r="OL227" s="56"/>
      <c r="OM227" s="56"/>
      <c r="ON227" s="56"/>
      <c r="OO227" s="56"/>
      <c r="OP227" s="56"/>
      <c r="OQ227" s="56"/>
      <c r="OR227" s="56"/>
      <c r="OS227" s="56"/>
      <c r="OT227" s="56"/>
      <c r="OU227" s="56"/>
      <c r="OV227" s="56"/>
      <c r="OW227" s="56"/>
      <c r="OX227" s="56"/>
      <c r="OY227" s="56"/>
      <c r="OZ227" s="56"/>
      <c r="PA227" s="56"/>
    </row>
    <row r="228" spans="1:418" s="116" customFormat="1" ht="110.25" hidden="1" customHeight="1">
      <c r="A228" s="56"/>
      <c r="B228" s="139"/>
      <c r="C228" s="310">
        <v>90</v>
      </c>
      <c r="D228" s="318" t="s">
        <v>1057</v>
      </c>
      <c r="E228" s="325" t="s">
        <v>6</v>
      </c>
      <c r="F228" s="318" t="s">
        <v>1056</v>
      </c>
      <c r="G228" s="328" t="s">
        <v>6</v>
      </c>
      <c r="H228" s="325"/>
      <c r="I228" s="318" t="s">
        <v>1056</v>
      </c>
      <c r="J228" s="137" t="s">
        <v>1556</v>
      </c>
      <c r="K228" s="123"/>
      <c r="L228" s="183" t="s">
        <v>661</v>
      </c>
      <c r="M228" s="123" t="s">
        <v>501</v>
      </c>
      <c r="N228" s="51" t="s">
        <v>379</v>
      </c>
      <c r="O228" s="56" t="s">
        <v>350</v>
      </c>
      <c r="P228" s="114" t="s">
        <v>205</v>
      </c>
      <c r="Q228" s="56"/>
      <c r="R228" s="145"/>
      <c r="S228" s="145"/>
      <c r="T228" s="145" t="s">
        <v>205</v>
      </c>
      <c r="U228" s="145"/>
      <c r="V228" s="145"/>
      <c r="W228" s="145"/>
      <c r="X228" s="145"/>
      <c r="Y228" s="145"/>
      <c r="Z228" s="145"/>
      <c r="AA228" s="145"/>
      <c r="AB228" s="145"/>
      <c r="AC228" s="119">
        <f t="shared" si="266"/>
        <v>1</v>
      </c>
      <c r="AD228" s="229"/>
      <c r="AE228" s="229"/>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70"/>
      <c r="BU228" s="70"/>
      <c r="BV228" s="70"/>
      <c r="BW228" s="70"/>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70"/>
      <c r="DN228" s="70"/>
      <c r="DO228" s="70"/>
      <c r="DP228" s="70"/>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70"/>
      <c r="FG228" s="70"/>
      <c r="FH228" s="70"/>
      <c r="FI228" s="70"/>
      <c r="FJ228" s="70"/>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70"/>
      <c r="HA228" s="70"/>
      <c r="HB228" s="70"/>
      <c r="HC228" s="70"/>
      <c r="HD228" s="72" t="s">
        <v>553</v>
      </c>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c r="IO228" s="56"/>
      <c r="IP228" s="56"/>
      <c r="IQ228" s="56"/>
      <c r="IR228" s="56"/>
      <c r="IS228" s="56"/>
      <c r="IT228" s="70"/>
      <c r="IU228" s="70"/>
      <c r="IV228" s="70"/>
      <c r="IW228" s="70"/>
      <c r="IX228" s="56"/>
      <c r="IY228" s="56"/>
      <c r="IZ228" s="56"/>
      <c r="JA228" s="56"/>
      <c r="JB228" s="56"/>
      <c r="JC228" s="56"/>
      <c r="JD228" s="56"/>
      <c r="JE228" s="56"/>
      <c r="JF228" s="56"/>
      <c r="JG228" s="56"/>
      <c r="JH228" s="56"/>
      <c r="JI228" s="56"/>
      <c r="JJ228" s="56"/>
      <c r="JK228" s="56"/>
      <c r="JL228" s="56"/>
      <c r="JM228" s="56"/>
      <c r="JN228" s="56"/>
      <c r="JO228" s="56"/>
      <c r="JP228" s="56"/>
      <c r="JQ228" s="56"/>
      <c r="JR228" s="56"/>
      <c r="JS228" s="56"/>
      <c r="JT228" s="56"/>
      <c r="JU228" s="56"/>
      <c r="JV228" s="56"/>
      <c r="JW228" s="56"/>
      <c r="JX228" s="56"/>
      <c r="JY228" s="56"/>
      <c r="JZ228" s="56"/>
      <c r="KA228" s="56"/>
      <c r="KB228" s="56"/>
      <c r="KC228" s="56"/>
      <c r="KD228" s="56"/>
      <c r="KE228" s="56"/>
      <c r="KF228" s="56"/>
      <c r="KG228" s="56"/>
      <c r="KH228" s="56"/>
      <c r="KI228" s="56"/>
      <c r="KJ228" s="56"/>
      <c r="KK228" s="56"/>
      <c r="KL228" s="56"/>
      <c r="KM228" s="56"/>
      <c r="KN228" s="56"/>
      <c r="KO228" s="56"/>
      <c r="KP228" s="56"/>
      <c r="KQ228" s="56"/>
      <c r="KR228" s="56"/>
      <c r="KS228" s="56"/>
      <c r="KT228" s="56"/>
      <c r="KU228" s="56"/>
      <c r="KV228" s="56"/>
      <c r="KW228" s="56"/>
      <c r="KX228" s="56"/>
      <c r="KY228" s="56"/>
      <c r="KZ228" s="56"/>
      <c r="LA228" s="56"/>
      <c r="LB228" s="56"/>
      <c r="LC228" s="56"/>
      <c r="LD228" s="56"/>
      <c r="LE228" s="56"/>
      <c r="LF228" s="56"/>
      <c r="LG228" s="56"/>
      <c r="LH228" s="56"/>
      <c r="LI228" s="56"/>
      <c r="LJ228" s="56"/>
      <c r="LK228" s="56"/>
      <c r="LL228" s="56"/>
      <c r="LM228" s="56"/>
      <c r="LN228" s="56"/>
      <c r="LO228" s="56"/>
      <c r="LP228" s="56"/>
      <c r="LQ228" s="56"/>
      <c r="LR228" s="56"/>
      <c r="LS228" s="56"/>
      <c r="LT228" s="56"/>
      <c r="LU228" s="56"/>
      <c r="LV228" s="56"/>
      <c r="LW228" s="56"/>
      <c r="LX228" s="56"/>
      <c r="LY228" s="56"/>
      <c r="LZ228" s="56"/>
      <c r="MA228" s="56"/>
      <c r="MB228" s="56"/>
      <c r="MC228" s="56"/>
      <c r="MD228" s="56"/>
      <c r="ME228" s="56"/>
      <c r="MF228" s="56"/>
      <c r="MG228" s="56"/>
      <c r="MH228" s="56"/>
      <c r="MI228" s="56"/>
      <c r="MJ228" s="56"/>
      <c r="MK228" s="56"/>
      <c r="ML228" s="56"/>
      <c r="MM228" s="56"/>
      <c r="MN228" s="56"/>
      <c r="MO228" s="56"/>
      <c r="MP228" s="56"/>
      <c r="MQ228" s="56"/>
      <c r="MR228" s="56"/>
      <c r="MS228" s="56"/>
      <c r="MT228" s="56"/>
      <c r="MU228" s="56"/>
      <c r="MV228" s="56"/>
      <c r="MW228" s="56"/>
      <c r="MX228" s="56"/>
      <c r="MY228" s="56"/>
      <c r="MZ228" s="56"/>
      <c r="NA228" s="56"/>
      <c r="NB228" s="56"/>
      <c r="NC228" s="56"/>
      <c r="ND228" s="56"/>
      <c r="NE228" s="56"/>
      <c r="NF228" s="56"/>
      <c r="NG228" s="56"/>
      <c r="NH228" s="56"/>
      <c r="NI228" s="56"/>
      <c r="NJ228" s="56"/>
      <c r="NK228" s="56"/>
      <c r="NL228" s="56"/>
      <c r="NM228" s="56"/>
      <c r="NN228" s="56"/>
      <c r="NO228" s="56"/>
      <c r="NP228" s="56"/>
      <c r="NQ228" s="56"/>
      <c r="NR228" s="56"/>
      <c r="NS228" s="56"/>
      <c r="NT228" s="56"/>
      <c r="NU228" s="56"/>
      <c r="NV228" s="56"/>
      <c r="NW228" s="56"/>
      <c r="NX228" s="56"/>
      <c r="NY228" s="56"/>
      <c r="NZ228" s="56"/>
      <c r="OA228" s="56"/>
      <c r="OB228" s="56"/>
      <c r="OC228" s="56"/>
      <c r="OD228" s="56"/>
      <c r="OE228" s="56"/>
      <c r="OF228" s="56"/>
      <c r="OG228" s="56"/>
      <c r="OH228" s="56"/>
      <c r="OI228" s="56"/>
      <c r="OJ228" s="56"/>
      <c r="OK228" s="56"/>
      <c r="OL228" s="56"/>
      <c r="OM228" s="56"/>
      <c r="ON228" s="56"/>
      <c r="OO228" s="56"/>
      <c r="OP228" s="56"/>
      <c r="OQ228" s="56"/>
      <c r="OR228" s="56"/>
      <c r="OS228" s="56"/>
      <c r="OT228" s="56"/>
      <c r="OU228" s="56"/>
      <c r="OV228" s="56"/>
      <c r="OW228" s="56"/>
      <c r="OX228" s="56"/>
      <c r="OY228" s="56"/>
      <c r="OZ228" s="56"/>
      <c r="PA228" s="56"/>
    </row>
    <row r="229" spans="1:418" s="116" customFormat="1" ht="63" customHeight="1">
      <c r="A229" s="146"/>
      <c r="B229" s="263"/>
      <c r="C229" s="427"/>
      <c r="D229" s="361"/>
      <c r="E229" s="329"/>
      <c r="F229" s="361"/>
      <c r="G229" s="324"/>
      <c r="H229" s="324"/>
      <c r="I229" s="361"/>
      <c r="J229" s="210" t="s">
        <v>1053</v>
      </c>
      <c r="K229" s="264"/>
      <c r="L229" s="234" t="s">
        <v>661</v>
      </c>
      <c r="M229" s="76" t="s">
        <v>501</v>
      </c>
      <c r="N229" s="51" t="s">
        <v>379</v>
      </c>
      <c r="O229" s="56" t="s">
        <v>350</v>
      </c>
      <c r="P229" s="114"/>
      <c r="Q229" s="146"/>
      <c r="R229" s="244" t="s">
        <v>205</v>
      </c>
      <c r="S229" s="145"/>
      <c r="T229" s="145"/>
      <c r="U229" s="145"/>
      <c r="V229" s="145"/>
      <c r="W229" s="145"/>
      <c r="X229" s="145"/>
      <c r="Y229" s="145"/>
      <c r="Z229" s="145"/>
      <c r="AA229" s="145"/>
      <c r="AB229" s="145"/>
      <c r="AC229" s="119">
        <f t="shared" si="266"/>
        <v>1</v>
      </c>
      <c r="AD229" s="299" t="s">
        <v>557</v>
      </c>
      <c r="AE229" s="299"/>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70"/>
      <c r="BU229" s="70"/>
      <c r="BV229" s="70"/>
      <c r="BW229" s="70"/>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70"/>
      <c r="DN229" s="70"/>
      <c r="DO229" s="70"/>
      <c r="DP229" s="70"/>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70"/>
      <c r="FG229" s="70"/>
      <c r="FH229" s="70"/>
      <c r="FI229" s="70"/>
      <c r="FJ229" s="70"/>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70"/>
      <c r="HA229" s="70"/>
      <c r="HB229" s="70"/>
      <c r="HC229" s="70"/>
      <c r="HD229" s="72"/>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c r="IO229" s="56"/>
      <c r="IP229" s="56"/>
      <c r="IQ229" s="56"/>
      <c r="IR229" s="56"/>
      <c r="IS229" s="56"/>
      <c r="IT229" s="70"/>
      <c r="IU229" s="70"/>
      <c r="IV229" s="70"/>
      <c r="IW229" s="70"/>
      <c r="IX229" s="56"/>
      <c r="IY229" s="56"/>
      <c r="IZ229" s="56"/>
      <c r="JA229" s="56"/>
      <c r="JB229" s="56"/>
      <c r="JC229" s="56"/>
      <c r="JD229" s="56"/>
      <c r="JE229" s="56"/>
      <c r="JF229" s="56"/>
      <c r="JG229" s="56"/>
      <c r="JH229" s="56"/>
      <c r="JI229" s="56"/>
      <c r="JJ229" s="56"/>
      <c r="JK229" s="56"/>
      <c r="JL229" s="56"/>
      <c r="JM229" s="56"/>
      <c r="JN229" s="56"/>
      <c r="JO229" s="56"/>
      <c r="JP229" s="56"/>
      <c r="JQ229" s="56"/>
      <c r="JR229" s="56"/>
      <c r="JS229" s="56"/>
      <c r="JT229" s="56"/>
      <c r="JU229" s="56"/>
      <c r="JV229" s="56"/>
      <c r="JW229" s="56"/>
      <c r="JX229" s="56"/>
      <c r="JY229" s="56"/>
      <c r="JZ229" s="56"/>
      <c r="KA229" s="56"/>
      <c r="KB229" s="56"/>
      <c r="KC229" s="56"/>
      <c r="KD229" s="56"/>
      <c r="KE229" s="56"/>
      <c r="KF229" s="56"/>
      <c r="KG229" s="56"/>
      <c r="KH229" s="56"/>
      <c r="KI229" s="56"/>
      <c r="KJ229" s="56"/>
      <c r="KK229" s="56"/>
      <c r="KL229" s="56"/>
      <c r="KM229" s="56"/>
      <c r="KN229" s="56"/>
      <c r="KO229" s="56"/>
      <c r="KP229" s="56"/>
      <c r="KQ229" s="56"/>
      <c r="KR229" s="56"/>
      <c r="KS229" s="56"/>
      <c r="KT229" s="56"/>
      <c r="KU229" s="56"/>
      <c r="KV229" s="56"/>
      <c r="KW229" s="56"/>
      <c r="KX229" s="56"/>
      <c r="KY229" s="56"/>
      <c r="KZ229" s="56"/>
      <c r="LA229" s="56"/>
      <c r="LB229" s="56"/>
      <c r="LC229" s="56"/>
      <c r="LD229" s="56"/>
      <c r="LE229" s="56"/>
      <c r="LF229" s="56"/>
      <c r="LG229" s="56"/>
      <c r="LH229" s="56"/>
      <c r="LI229" s="56"/>
      <c r="LJ229" s="56"/>
      <c r="LK229" s="56"/>
      <c r="LL229" s="56"/>
      <c r="LM229" s="56"/>
      <c r="LN229" s="56"/>
      <c r="LO229" s="56"/>
      <c r="LP229" s="56"/>
      <c r="LQ229" s="56"/>
      <c r="LR229" s="56"/>
      <c r="LS229" s="56"/>
      <c r="LT229" s="56"/>
      <c r="LU229" s="56"/>
      <c r="LV229" s="56"/>
      <c r="LW229" s="56"/>
      <c r="LX229" s="56"/>
      <c r="LY229" s="56"/>
      <c r="LZ229" s="56"/>
      <c r="MA229" s="56"/>
      <c r="MB229" s="56"/>
      <c r="MC229" s="56"/>
      <c r="MD229" s="56"/>
      <c r="ME229" s="56"/>
      <c r="MF229" s="56"/>
      <c r="MG229" s="56"/>
      <c r="MH229" s="56"/>
      <c r="MI229" s="56"/>
      <c r="MJ229" s="56"/>
      <c r="MK229" s="56"/>
      <c r="ML229" s="56"/>
      <c r="MM229" s="56"/>
      <c r="MN229" s="56"/>
      <c r="MO229" s="56"/>
      <c r="MP229" s="56"/>
      <c r="MQ229" s="56"/>
      <c r="MR229" s="56"/>
      <c r="MS229" s="56"/>
      <c r="MT229" s="56"/>
      <c r="MU229" s="56"/>
      <c r="MV229" s="56"/>
      <c r="MW229" s="56"/>
      <c r="MX229" s="56"/>
      <c r="MY229" s="56"/>
      <c r="MZ229" s="56"/>
      <c r="NA229" s="56"/>
      <c r="NB229" s="56"/>
      <c r="NC229" s="56"/>
      <c r="ND229" s="56"/>
      <c r="NE229" s="56"/>
      <c r="NF229" s="56"/>
      <c r="NG229" s="56"/>
      <c r="NH229" s="56"/>
      <c r="NI229" s="56"/>
      <c r="NJ229" s="56"/>
      <c r="NK229" s="56"/>
      <c r="NL229" s="56"/>
      <c r="NM229" s="56"/>
      <c r="NN229" s="56"/>
      <c r="NO229" s="56"/>
      <c r="NP229" s="56"/>
      <c r="NQ229" s="56"/>
      <c r="NR229" s="56"/>
      <c r="NS229" s="56"/>
      <c r="NT229" s="56"/>
      <c r="NU229" s="56"/>
      <c r="NV229" s="56"/>
      <c r="NW229" s="56"/>
      <c r="NX229" s="56"/>
      <c r="NY229" s="56"/>
      <c r="NZ229" s="56"/>
      <c r="OA229" s="56"/>
      <c r="OB229" s="56"/>
      <c r="OC229" s="56"/>
      <c r="OD229" s="56"/>
      <c r="OE229" s="56"/>
      <c r="OF229" s="56"/>
      <c r="OG229" s="56"/>
      <c r="OH229" s="56"/>
      <c r="OI229" s="56"/>
      <c r="OJ229" s="56"/>
      <c r="OK229" s="56"/>
      <c r="OL229" s="56"/>
      <c r="OM229" s="56"/>
      <c r="ON229" s="56"/>
      <c r="OO229" s="56"/>
      <c r="OP229" s="56"/>
      <c r="OQ229" s="56"/>
      <c r="OR229" s="56"/>
      <c r="OS229" s="56"/>
      <c r="OT229" s="56"/>
      <c r="OU229" s="56"/>
      <c r="OV229" s="56"/>
      <c r="OW229" s="56"/>
      <c r="OX229" s="56"/>
      <c r="OY229" s="56"/>
      <c r="OZ229" s="56"/>
      <c r="PA229" s="2"/>
    </row>
    <row r="230" spans="1:418" s="116" customFormat="1" ht="28.5" customHeight="1">
      <c r="A230" s="146"/>
      <c r="B230" s="265"/>
      <c r="C230" s="427"/>
      <c r="D230" s="361"/>
      <c r="E230" s="329"/>
      <c r="F230" s="361"/>
      <c r="G230" s="324"/>
      <c r="H230" s="324"/>
      <c r="I230" s="361"/>
      <c r="J230" s="210" t="s">
        <v>1614</v>
      </c>
      <c r="K230" s="264"/>
      <c r="L230" s="234" t="s">
        <v>661</v>
      </c>
      <c r="M230" s="76" t="s">
        <v>501</v>
      </c>
      <c r="N230" s="51" t="s">
        <v>379</v>
      </c>
      <c r="O230" s="56" t="s">
        <v>350</v>
      </c>
      <c r="P230" s="114"/>
      <c r="Q230" s="146"/>
      <c r="R230" s="244" t="s">
        <v>205</v>
      </c>
      <c r="S230" s="145"/>
      <c r="T230" s="145"/>
      <c r="U230" s="145"/>
      <c r="V230" s="145"/>
      <c r="W230" s="145"/>
      <c r="X230" s="145"/>
      <c r="Y230" s="145"/>
      <c r="Z230" s="145"/>
      <c r="AA230" s="145"/>
      <c r="AB230" s="145"/>
      <c r="AC230" s="119">
        <f t="shared" si="266"/>
        <v>1</v>
      </c>
      <c r="AD230" s="299" t="s">
        <v>555</v>
      </c>
      <c r="AE230" s="300"/>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70"/>
      <c r="BU230" s="70"/>
      <c r="BV230" s="70"/>
      <c r="BW230" s="70"/>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70"/>
      <c r="DN230" s="70"/>
      <c r="DO230" s="70"/>
      <c r="DP230" s="70"/>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70"/>
      <c r="FG230" s="70"/>
      <c r="FH230" s="70"/>
      <c r="FI230" s="70"/>
      <c r="FJ230" s="70"/>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70"/>
      <c r="HA230" s="70"/>
      <c r="HB230" s="70"/>
      <c r="HC230" s="70"/>
      <c r="HD230" s="72"/>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c r="IO230" s="56"/>
      <c r="IP230" s="56"/>
      <c r="IQ230" s="56"/>
      <c r="IR230" s="56"/>
      <c r="IS230" s="56"/>
      <c r="IT230" s="70"/>
      <c r="IU230" s="70"/>
      <c r="IV230" s="70"/>
      <c r="IW230" s="70"/>
      <c r="IX230" s="56"/>
      <c r="IY230" s="56"/>
      <c r="IZ230" s="56"/>
      <c r="JA230" s="56"/>
      <c r="JB230" s="56"/>
      <c r="JC230" s="56"/>
      <c r="JD230" s="56"/>
      <c r="JE230" s="56"/>
      <c r="JF230" s="56"/>
      <c r="JG230" s="56"/>
      <c r="JH230" s="56"/>
      <c r="JI230" s="56"/>
      <c r="JJ230" s="56"/>
      <c r="JK230" s="56"/>
      <c r="JL230" s="56"/>
      <c r="JM230" s="56"/>
      <c r="JN230" s="56"/>
      <c r="JO230" s="56"/>
      <c r="JP230" s="56"/>
      <c r="JQ230" s="56"/>
      <c r="JR230" s="56"/>
      <c r="JS230" s="56"/>
      <c r="JT230" s="56"/>
      <c r="JU230" s="56"/>
      <c r="JV230" s="56"/>
      <c r="JW230" s="56"/>
      <c r="JX230" s="56"/>
      <c r="JY230" s="56"/>
      <c r="JZ230" s="56"/>
      <c r="KA230" s="56"/>
      <c r="KB230" s="56"/>
      <c r="KC230" s="56"/>
      <c r="KD230" s="56"/>
      <c r="KE230" s="56"/>
      <c r="KF230" s="56"/>
      <c r="KG230" s="56"/>
      <c r="KH230" s="56"/>
      <c r="KI230" s="56"/>
      <c r="KJ230" s="56"/>
      <c r="KK230" s="56"/>
      <c r="KL230" s="56"/>
      <c r="KM230" s="56"/>
      <c r="KN230" s="56"/>
      <c r="KO230" s="56"/>
      <c r="KP230" s="56"/>
      <c r="KQ230" s="56"/>
      <c r="KR230" s="56"/>
      <c r="KS230" s="56"/>
      <c r="KT230" s="56"/>
      <c r="KU230" s="56"/>
      <c r="KV230" s="56"/>
      <c r="KW230" s="56"/>
      <c r="KX230" s="56"/>
      <c r="KY230" s="56"/>
      <c r="KZ230" s="56"/>
      <c r="LA230" s="56"/>
      <c r="LB230" s="56"/>
      <c r="LC230" s="56"/>
      <c r="LD230" s="56"/>
      <c r="LE230" s="56"/>
      <c r="LF230" s="56"/>
      <c r="LG230" s="56"/>
      <c r="LH230" s="56"/>
      <c r="LI230" s="56"/>
      <c r="LJ230" s="56"/>
      <c r="LK230" s="56"/>
      <c r="LL230" s="56"/>
      <c r="LM230" s="56"/>
      <c r="LN230" s="56"/>
      <c r="LO230" s="56"/>
      <c r="LP230" s="56"/>
      <c r="LQ230" s="56"/>
      <c r="LR230" s="56"/>
      <c r="LS230" s="56"/>
      <c r="LT230" s="56"/>
      <c r="LU230" s="56"/>
      <c r="LV230" s="56"/>
      <c r="LW230" s="56"/>
      <c r="LX230" s="56"/>
      <c r="LY230" s="56"/>
      <c r="LZ230" s="56"/>
      <c r="MA230" s="56"/>
      <c r="MB230" s="56"/>
      <c r="MC230" s="56"/>
      <c r="MD230" s="56"/>
      <c r="ME230" s="56"/>
      <c r="MF230" s="56"/>
      <c r="MG230" s="56"/>
      <c r="MH230" s="56"/>
      <c r="MI230" s="56"/>
      <c r="MJ230" s="56"/>
      <c r="MK230" s="56"/>
      <c r="ML230" s="56"/>
      <c r="MM230" s="56"/>
      <c r="MN230" s="56"/>
      <c r="MO230" s="56"/>
      <c r="MP230" s="56"/>
      <c r="MQ230" s="56"/>
      <c r="MR230" s="56"/>
      <c r="MS230" s="56"/>
      <c r="MT230" s="56"/>
      <c r="MU230" s="56"/>
      <c r="MV230" s="56"/>
      <c r="MW230" s="56"/>
      <c r="MX230" s="56"/>
      <c r="MY230" s="56"/>
      <c r="MZ230" s="56"/>
      <c r="NA230" s="56"/>
      <c r="NB230" s="56"/>
      <c r="NC230" s="56"/>
      <c r="ND230" s="56"/>
      <c r="NE230" s="56"/>
      <c r="NF230" s="56"/>
      <c r="NG230" s="56"/>
      <c r="NH230" s="56"/>
      <c r="NI230" s="56"/>
      <c r="NJ230" s="56"/>
      <c r="NK230" s="56"/>
      <c r="NL230" s="56"/>
      <c r="NM230" s="56"/>
      <c r="NN230" s="56"/>
      <c r="NO230" s="56"/>
      <c r="NP230" s="56"/>
      <c r="NQ230" s="56"/>
      <c r="NR230" s="56"/>
      <c r="NS230" s="56"/>
      <c r="NT230" s="56"/>
      <c r="NU230" s="56"/>
      <c r="NV230" s="56"/>
      <c r="NW230" s="56"/>
      <c r="NX230" s="56"/>
      <c r="NY230" s="56"/>
      <c r="NZ230" s="56"/>
      <c r="OA230" s="56"/>
      <c r="OB230" s="56"/>
      <c r="OC230" s="56"/>
      <c r="OD230" s="56"/>
      <c r="OE230" s="56"/>
      <c r="OF230" s="56"/>
      <c r="OG230" s="56"/>
      <c r="OH230" s="56"/>
      <c r="OI230" s="56"/>
      <c r="OJ230" s="56"/>
      <c r="OK230" s="56"/>
      <c r="OL230" s="56"/>
      <c r="OM230" s="56"/>
      <c r="ON230" s="56"/>
      <c r="OO230" s="56"/>
      <c r="OP230" s="56"/>
      <c r="OQ230" s="56"/>
      <c r="OR230" s="56"/>
      <c r="OS230" s="56"/>
      <c r="OT230" s="56"/>
      <c r="OU230" s="56"/>
      <c r="OV230" s="56"/>
      <c r="OW230" s="56"/>
      <c r="OX230" s="56"/>
      <c r="OY230" s="56"/>
      <c r="OZ230" s="56"/>
      <c r="PA230" s="2"/>
    </row>
    <row r="231" spans="1:418" s="116" customFormat="1" ht="63" hidden="1" customHeight="1">
      <c r="A231" s="146">
        <v>233</v>
      </c>
      <c r="B231" s="56">
        <v>234</v>
      </c>
      <c r="C231" s="56">
        <v>91</v>
      </c>
      <c r="D231" s="142" t="s">
        <v>449</v>
      </c>
      <c r="E231" s="143" t="s">
        <v>7</v>
      </c>
      <c r="F231" s="142" t="s">
        <v>450</v>
      </c>
      <c r="G231" s="123" t="s">
        <v>7</v>
      </c>
      <c r="H231" s="122" t="s">
        <v>205</v>
      </c>
      <c r="I231" s="144" t="s">
        <v>450</v>
      </c>
      <c r="J231" s="167" t="s">
        <v>1234</v>
      </c>
      <c r="K231" s="140"/>
      <c r="L231" s="183" t="s">
        <v>661</v>
      </c>
      <c r="M231" s="123" t="s">
        <v>501</v>
      </c>
      <c r="N231" s="51" t="s">
        <v>379</v>
      </c>
      <c r="O231" s="56" t="s">
        <v>350</v>
      </c>
      <c r="P231" s="310" t="s">
        <v>205</v>
      </c>
      <c r="Q231" s="580"/>
      <c r="R231" s="120"/>
      <c r="S231" s="120"/>
      <c r="T231" s="120"/>
      <c r="U231" s="120"/>
      <c r="V231" s="120"/>
      <c r="W231" s="120"/>
      <c r="X231" s="120"/>
      <c r="Y231" s="120"/>
      <c r="Z231" s="120"/>
      <c r="AA231" s="120"/>
      <c r="AB231" s="120" t="s">
        <v>205</v>
      </c>
      <c r="AC231" s="119">
        <f t="shared" si="266"/>
        <v>1</v>
      </c>
      <c r="AD231" s="229"/>
      <c r="AE231" s="229"/>
      <c r="AF231" s="178">
        <v>2</v>
      </c>
      <c r="AG231" s="178">
        <v>1</v>
      </c>
      <c r="AH231" s="178">
        <v>1</v>
      </c>
      <c r="AI231" s="178">
        <v>2</v>
      </c>
      <c r="AJ231" s="178">
        <v>2</v>
      </c>
      <c r="AK231" s="178">
        <v>2</v>
      </c>
      <c r="AL231" s="178">
        <v>2</v>
      </c>
      <c r="AM231" s="178">
        <v>2</v>
      </c>
      <c r="AN231" s="178">
        <v>2</v>
      </c>
      <c r="AO231" s="178">
        <v>2</v>
      </c>
      <c r="AP231" s="178">
        <v>2</v>
      </c>
      <c r="AQ231" s="178">
        <v>2</v>
      </c>
      <c r="AR231" s="178">
        <v>1</v>
      </c>
      <c r="AS231" s="178">
        <v>2</v>
      </c>
      <c r="AT231" s="178">
        <v>2</v>
      </c>
      <c r="AU231" s="178">
        <v>2</v>
      </c>
      <c r="AV231" s="178">
        <v>2</v>
      </c>
      <c r="AW231" s="178">
        <v>2</v>
      </c>
      <c r="AX231" s="178">
        <v>2</v>
      </c>
      <c r="AY231" s="178">
        <v>2</v>
      </c>
      <c r="AZ231" s="178">
        <v>2</v>
      </c>
      <c r="BA231" s="178">
        <v>2</v>
      </c>
      <c r="BB231" s="178">
        <v>2</v>
      </c>
      <c r="BC231" s="178">
        <v>2</v>
      </c>
      <c r="BD231" s="178">
        <v>2</v>
      </c>
      <c r="BE231" s="178">
        <v>2</v>
      </c>
      <c r="BF231" s="178">
        <v>2</v>
      </c>
      <c r="BG231" s="178">
        <v>1</v>
      </c>
      <c r="BH231" s="178">
        <v>1</v>
      </c>
      <c r="BI231" s="178">
        <v>2</v>
      </c>
      <c r="BJ231" s="179">
        <f>COUNTIF(AF231:BI231,"2")</f>
        <v>25</v>
      </c>
      <c r="BK231" s="180">
        <f>BJ231/(BJ231+BL231+BN231+BP231)</f>
        <v>0.83333333333333337</v>
      </c>
      <c r="BL231" s="179">
        <f>COUNTIF(AF231:BI231,"1")</f>
        <v>5</v>
      </c>
      <c r="BM231" s="180">
        <f>BL231/(BJ231+BL231+BN231+BP231)</f>
        <v>0.16666666666666666</v>
      </c>
      <c r="BN231" s="179">
        <f>COUNTIF(AF231:BI231,"0")</f>
        <v>0</v>
      </c>
      <c r="BO231" s="180">
        <f>BN231/(BJ231+BL231+BN231+BP231)</f>
        <v>0</v>
      </c>
      <c r="BP231" s="179">
        <f>COUNTIF(Q231:BI231,"KĐG")</f>
        <v>0</v>
      </c>
      <c r="BQ231" s="180">
        <f>BP231/(BJ231+BL231+BN231+BP231)</f>
        <v>0</v>
      </c>
      <c r="BR231" s="181">
        <f>(((BJ231*2)+(BL231*1)+(BN231*0)))/(BJ231+BL231+BN231)</f>
        <v>1.8333333333333333</v>
      </c>
      <c r="BS231" s="182" t="str">
        <f>IF(BQ231&gt;=50%,"KĐG",IF(BR231&gt;=1.6,"Đạt mục tiêu",IF(BR231&gt;=1,"Cần cố gắng","Chưa đạt")))</f>
        <v>Đạt mục tiêu</v>
      </c>
      <c r="BT231" s="70"/>
      <c r="BU231" s="70"/>
      <c r="BV231" s="70">
        <v>2</v>
      </c>
      <c r="BW231" s="70">
        <v>1</v>
      </c>
      <c r="BX231" s="56">
        <v>1</v>
      </c>
      <c r="BY231" s="56">
        <v>2</v>
      </c>
      <c r="BZ231" s="56">
        <v>2</v>
      </c>
      <c r="CA231" s="56">
        <v>2</v>
      </c>
      <c r="CB231" s="56">
        <v>2</v>
      </c>
      <c r="CC231" s="56">
        <v>2</v>
      </c>
      <c r="CD231" s="56">
        <v>2</v>
      </c>
      <c r="CE231" s="56">
        <v>2</v>
      </c>
      <c r="CF231" s="56">
        <v>2</v>
      </c>
      <c r="CG231" s="56">
        <v>2</v>
      </c>
      <c r="CH231" s="56">
        <v>1</v>
      </c>
      <c r="CI231" s="56">
        <v>2</v>
      </c>
      <c r="CJ231" s="56">
        <v>2</v>
      </c>
      <c r="CK231" s="56">
        <v>2</v>
      </c>
      <c r="CL231" s="56">
        <v>2</v>
      </c>
      <c r="CM231" s="56">
        <v>2</v>
      </c>
      <c r="CN231" s="56">
        <v>2</v>
      </c>
      <c r="CO231" s="56">
        <v>2</v>
      </c>
      <c r="CP231" s="56">
        <v>2</v>
      </c>
      <c r="CQ231" s="56">
        <v>2</v>
      </c>
      <c r="CR231" s="56">
        <v>2</v>
      </c>
      <c r="CS231" s="56">
        <v>2</v>
      </c>
      <c r="CT231" s="56">
        <v>2</v>
      </c>
      <c r="CU231" s="56">
        <v>2</v>
      </c>
      <c r="CV231" s="56">
        <v>2</v>
      </c>
      <c r="CW231" s="56">
        <v>1</v>
      </c>
      <c r="CX231" s="56">
        <v>1</v>
      </c>
      <c r="CY231" s="56">
        <v>2</v>
      </c>
      <c r="CZ231" s="56">
        <f>COUNTIF(BV231:CY231,"2")</f>
        <v>25</v>
      </c>
      <c r="DA231" s="56">
        <f>CZ231/(CZ231+DB231+DD231+DF231)</f>
        <v>0.83333333333333337</v>
      </c>
      <c r="DB231" s="56">
        <f>COUNTIF(BV231:CY231,"1")</f>
        <v>5</v>
      </c>
      <c r="DC231" s="56">
        <f>DB231/(CZ231+DB231+DD231+DF231)</f>
        <v>0.16666666666666666</v>
      </c>
      <c r="DD231" s="56">
        <f>COUNTIF(BV231:CY231,"0")</f>
        <v>0</v>
      </c>
      <c r="DE231" s="56">
        <f>DD231/(CZ231+DB231+DD231+DF231)</f>
        <v>0</v>
      </c>
      <c r="DF231" s="56">
        <f>COUNTIF(BH231:CY231,"KĐG")</f>
        <v>0</v>
      </c>
      <c r="DG231" s="56">
        <f>DF231/(CZ231+DB231+DD231+DF231)</f>
        <v>0</v>
      </c>
      <c r="DH231" s="56">
        <f>(((CZ231*2)+(DB231*1)+(DD231*0)))/(CZ231+DB231+DD231)</f>
        <v>1.8333333333333333</v>
      </c>
      <c r="DI231" s="56" t="str">
        <f>IF(DG231&gt;=50%,"KĐG",IF(DH231&gt;=1.6,"Đạt mục tiêu",IF(DH231&gt;=1,"Cần cố gắng","Chưa đạt")))</f>
        <v>Đạt mục tiêu</v>
      </c>
      <c r="DJ231" s="56"/>
      <c r="DK231" s="56"/>
      <c r="DL231" s="56"/>
      <c r="DM231" s="70"/>
      <c r="DN231" s="70"/>
      <c r="DO231" s="70"/>
      <c r="DP231" s="70"/>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70"/>
      <c r="FG231" s="70"/>
      <c r="FH231" s="70"/>
      <c r="FI231" s="70"/>
      <c r="FJ231" s="70"/>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70"/>
      <c r="HA231" s="70"/>
      <c r="HB231" s="70"/>
      <c r="HC231" s="70"/>
      <c r="HD231" s="70"/>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70"/>
      <c r="IU231" s="70"/>
      <c r="IV231" s="70"/>
      <c r="IW231" s="70"/>
      <c r="IX231" s="56"/>
      <c r="IY231" s="56"/>
      <c r="IZ231" s="56"/>
      <c r="JA231" s="56"/>
      <c r="JB231" s="56"/>
      <c r="JC231" s="56"/>
      <c r="JD231" s="56"/>
      <c r="JE231" s="56"/>
      <c r="JF231" s="56"/>
      <c r="JG231" s="56"/>
      <c r="JH231" s="56"/>
      <c r="JI231" s="56"/>
      <c r="JJ231" s="56"/>
      <c r="JK231" s="56"/>
      <c r="JL231" s="56"/>
      <c r="JM231" s="56"/>
      <c r="JN231" s="56"/>
      <c r="JO231" s="56"/>
      <c r="JP231" s="56"/>
      <c r="JQ231" s="56"/>
      <c r="JR231" s="56"/>
      <c r="JS231" s="56"/>
      <c r="JT231" s="56"/>
      <c r="JU231" s="56"/>
      <c r="JV231" s="56"/>
      <c r="JW231" s="56"/>
      <c r="JX231" s="56"/>
      <c r="JY231" s="56"/>
      <c r="JZ231" s="56"/>
      <c r="KA231" s="56"/>
      <c r="KB231" s="56"/>
      <c r="KC231" s="56"/>
      <c r="KD231" s="56"/>
      <c r="KE231" s="56"/>
      <c r="KF231" s="56"/>
      <c r="KG231" s="56"/>
      <c r="KH231" s="56"/>
      <c r="KI231" s="56"/>
      <c r="KJ231" s="56"/>
      <c r="KK231" s="56"/>
      <c r="KL231" s="56"/>
      <c r="KM231" s="56"/>
      <c r="KN231" s="56"/>
      <c r="KO231" s="56"/>
      <c r="KP231" s="56"/>
      <c r="KQ231" s="56"/>
      <c r="KR231" s="56"/>
      <c r="KS231" s="56"/>
      <c r="KT231" s="56"/>
      <c r="KU231" s="56"/>
      <c r="KV231" s="56"/>
      <c r="KW231" s="56"/>
      <c r="KX231" s="56"/>
      <c r="KY231" s="56"/>
      <c r="KZ231" s="56"/>
      <c r="LA231" s="56"/>
      <c r="LB231" s="56"/>
      <c r="LC231" s="56"/>
      <c r="LD231" s="56"/>
      <c r="LE231" s="56"/>
      <c r="LF231" s="56"/>
      <c r="LG231" s="56"/>
      <c r="LH231" s="56"/>
      <c r="LI231" s="56"/>
      <c r="LJ231" s="56"/>
      <c r="LK231" s="56"/>
      <c r="LL231" s="56"/>
      <c r="LM231" s="56"/>
      <c r="LN231" s="56"/>
      <c r="LO231" s="56"/>
      <c r="LP231" s="56"/>
      <c r="LQ231" s="56"/>
      <c r="LR231" s="56"/>
      <c r="LS231" s="56"/>
      <c r="LT231" s="56"/>
      <c r="LU231" s="56"/>
      <c r="LV231" s="56"/>
      <c r="LW231" s="56"/>
      <c r="LX231" s="56"/>
      <c r="LY231" s="56"/>
      <c r="LZ231" s="56"/>
      <c r="MA231" s="56"/>
      <c r="MB231" s="56"/>
      <c r="MC231" s="56"/>
      <c r="MD231" s="56"/>
      <c r="ME231" s="56"/>
      <c r="MF231" s="56"/>
      <c r="MG231" s="56"/>
      <c r="MH231" s="56"/>
      <c r="MI231" s="56"/>
      <c r="MJ231" s="56"/>
      <c r="MK231" s="56"/>
      <c r="ML231" s="56"/>
      <c r="MM231" s="56"/>
      <c r="MN231" s="56"/>
      <c r="MO231" s="56"/>
      <c r="MP231" s="56"/>
      <c r="MQ231" s="56"/>
      <c r="MR231" s="56"/>
      <c r="MS231" s="56"/>
      <c r="MT231" s="56"/>
      <c r="MU231" s="56"/>
      <c r="MV231" s="56"/>
      <c r="MW231" s="56"/>
      <c r="MX231" s="56"/>
      <c r="MY231" s="56"/>
      <c r="MZ231" s="56"/>
      <c r="NA231" s="56"/>
      <c r="NB231" s="56"/>
      <c r="NC231" s="56"/>
      <c r="ND231" s="56"/>
      <c r="NE231" s="56"/>
      <c r="NF231" s="56"/>
      <c r="NG231" s="56"/>
      <c r="NH231" s="56"/>
      <c r="NI231" s="56"/>
      <c r="NJ231" s="56"/>
      <c r="NK231" s="56"/>
      <c r="NL231" s="56"/>
      <c r="NM231" s="56"/>
      <c r="NN231" s="56"/>
      <c r="NO231" s="56"/>
      <c r="NP231" s="56"/>
      <c r="NQ231" s="56"/>
      <c r="NR231" s="56"/>
      <c r="NS231" s="56"/>
      <c r="NT231" s="56"/>
      <c r="NU231" s="56"/>
      <c r="NV231" s="56"/>
      <c r="NW231" s="56"/>
      <c r="NX231" s="56"/>
      <c r="NY231" s="56"/>
      <c r="NZ231" s="56"/>
      <c r="OA231" s="56"/>
      <c r="OB231" s="56"/>
      <c r="OC231" s="56"/>
      <c r="OD231" s="56"/>
      <c r="OE231" s="56"/>
      <c r="OF231" s="56"/>
      <c r="OG231" s="56"/>
      <c r="OH231" s="56"/>
      <c r="OI231" s="56"/>
      <c r="OJ231" s="56"/>
      <c r="OK231" s="56"/>
      <c r="OL231" s="56"/>
      <c r="OM231" s="56"/>
      <c r="ON231" s="56"/>
      <c r="OO231" s="56"/>
      <c r="OP231" s="56"/>
      <c r="OQ231" s="56"/>
      <c r="OR231" s="56"/>
      <c r="OS231" s="56"/>
      <c r="OT231" s="56"/>
      <c r="OU231" s="56"/>
      <c r="OV231" s="56"/>
      <c r="OW231" s="56"/>
      <c r="OX231" s="56"/>
      <c r="OY231" s="56"/>
      <c r="OZ231" s="56"/>
      <c r="PA231" s="56"/>
      <c r="PB231" s="148"/>
    </row>
    <row r="232" spans="1:418" s="116" customFormat="1" ht="47.25" hidden="1" customHeight="1">
      <c r="A232" s="56"/>
      <c r="B232" s="341">
        <v>235</v>
      </c>
      <c r="C232" s="341">
        <v>92</v>
      </c>
      <c r="D232" s="314" t="s">
        <v>215</v>
      </c>
      <c r="E232" s="326" t="s">
        <v>6</v>
      </c>
      <c r="F232" s="314" t="s">
        <v>216</v>
      </c>
      <c r="G232" s="353" t="s">
        <v>6</v>
      </c>
      <c r="H232" s="354"/>
      <c r="I232" s="318" t="s">
        <v>216</v>
      </c>
      <c r="J232" s="141" t="s">
        <v>1135</v>
      </c>
      <c r="K232" s="123"/>
      <c r="L232" s="183" t="s">
        <v>661</v>
      </c>
      <c r="M232" s="123" t="s">
        <v>500</v>
      </c>
      <c r="N232" s="51" t="s">
        <v>379</v>
      </c>
      <c r="O232" s="56" t="s">
        <v>350</v>
      </c>
      <c r="P232" s="451" t="s">
        <v>205</v>
      </c>
      <c r="Q232" s="310">
        <v>1</v>
      </c>
      <c r="R232" s="120"/>
      <c r="S232" s="120" t="s">
        <v>205</v>
      </c>
      <c r="T232" s="120"/>
      <c r="U232" s="120"/>
      <c r="V232" s="120"/>
      <c r="W232" s="120"/>
      <c r="X232" s="120"/>
      <c r="Y232" s="120"/>
      <c r="Z232" s="120"/>
      <c r="AA232" s="120"/>
      <c r="AB232" s="120"/>
      <c r="AC232" s="119">
        <f t="shared" si="266"/>
        <v>1</v>
      </c>
      <c r="AD232" s="229"/>
      <c r="AE232" s="229"/>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70"/>
      <c r="BU232" s="70"/>
      <c r="BV232" s="70"/>
      <c r="BW232" s="70"/>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70"/>
      <c r="DN232" s="70"/>
      <c r="DO232" s="70"/>
      <c r="DP232" s="70"/>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70"/>
      <c r="FG232" s="70"/>
      <c r="FH232" s="70"/>
      <c r="FI232" s="70"/>
      <c r="FJ232" s="70"/>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70"/>
      <c r="HA232" s="70"/>
      <c r="HB232" s="70"/>
      <c r="HC232" s="72"/>
      <c r="HD232" s="72" t="s">
        <v>553</v>
      </c>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c r="IO232" s="56"/>
      <c r="IP232" s="56"/>
      <c r="IQ232" s="56"/>
      <c r="IR232" s="56"/>
      <c r="IS232" s="56"/>
      <c r="IT232" s="70"/>
      <c r="IU232" s="70"/>
      <c r="IV232" s="70"/>
      <c r="IW232" s="70"/>
      <c r="IX232" s="56"/>
      <c r="IY232" s="56"/>
      <c r="IZ232" s="56"/>
      <c r="JA232" s="56"/>
      <c r="JB232" s="56"/>
      <c r="JC232" s="56"/>
      <c r="JD232" s="56"/>
      <c r="JE232" s="56"/>
      <c r="JF232" s="56"/>
      <c r="JG232" s="56"/>
      <c r="JH232" s="56"/>
      <c r="JI232" s="56"/>
      <c r="JJ232" s="56"/>
      <c r="JK232" s="56"/>
      <c r="JL232" s="56"/>
      <c r="JM232" s="56"/>
      <c r="JN232" s="56"/>
      <c r="JO232" s="56"/>
      <c r="JP232" s="56"/>
      <c r="JQ232" s="56"/>
      <c r="JR232" s="56"/>
      <c r="JS232" s="56"/>
      <c r="JT232" s="56"/>
      <c r="JU232" s="56"/>
      <c r="JV232" s="56"/>
      <c r="JW232" s="56"/>
      <c r="JX232" s="56"/>
      <c r="JY232" s="56"/>
      <c r="JZ232" s="56"/>
      <c r="KA232" s="56"/>
      <c r="KB232" s="56"/>
      <c r="KC232" s="56"/>
      <c r="KD232" s="56"/>
      <c r="KE232" s="56"/>
      <c r="KF232" s="56"/>
      <c r="KG232" s="56"/>
      <c r="KH232" s="56"/>
      <c r="KI232" s="56"/>
      <c r="KJ232" s="56"/>
      <c r="KK232" s="56"/>
      <c r="KL232" s="56"/>
      <c r="KM232" s="56"/>
      <c r="KN232" s="56"/>
      <c r="KO232" s="56"/>
      <c r="KP232" s="56"/>
      <c r="KQ232" s="56"/>
      <c r="KR232" s="56"/>
      <c r="KS232" s="56"/>
      <c r="KT232" s="56"/>
      <c r="KU232" s="56"/>
      <c r="KV232" s="56"/>
      <c r="KW232" s="56"/>
      <c r="KX232" s="56"/>
      <c r="KY232" s="56"/>
      <c r="KZ232" s="56"/>
      <c r="LA232" s="56"/>
      <c r="LB232" s="56"/>
      <c r="LC232" s="56"/>
      <c r="LD232" s="56"/>
      <c r="LE232" s="56"/>
      <c r="LF232" s="56"/>
      <c r="LG232" s="56"/>
      <c r="LH232" s="56"/>
      <c r="LI232" s="56"/>
      <c r="LJ232" s="56"/>
      <c r="LK232" s="56"/>
      <c r="LL232" s="56"/>
      <c r="LM232" s="56"/>
      <c r="LN232" s="56"/>
      <c r="LO232" s="56"/>
      <c r="LP232" s="56"/>
      <c r="LQ232" s="56"/>
      <c r="LR232" s="56"/>
      <c r="LS232" s="56"/>
      <c r="LT232" s="56"/>
      <c r="LU232" s="56"/>
      <c r="LV232" s="56"/>
      <c r="LW232" s="56"/>
      <c r="LX232" s="56"/>
      <c r="LY232" s="56"/>
      <c r="LZ232" s="56"/>
      <c r="MA232" s="56"/>
      <c r="MB232" s="56"/>
      <c r="MC232" s="56"/>
      <c r="MD232" s="56"/>
      <c r="ME232" s="56"/>
      <c r="MF232" s="56"/>
      <c r="MG232" s="56"/>
      <c r="MH232" s="56"/>
      <c r="MI232" s="56"/>
      <c r="MJ232" s="56"/>
      <c r="MK232" s="56"/>
      <c r="ML232" s="56"/>
      <c r="MM232" s="56"/>
      <c r="MN232" s="56"/>
      <c r="MO232" s="56"/>
      <c r="MP232" s="56"/>
      <c r="MQ232" s="56"/>
      <c r="MR232" s="56"/>
      <c r="MS232" s="56"/>
      <c r="MT232" s="56"/>
      <c r="MU232" s="56"/>
      <c r="MV232" s="56"/>
      <c r="MW232" s="56"/>
      <c r="MX232" s="56"/>
      <c r="MY232" s="56"/>
      <c r="MZ232" s="56"/>
      <c r="NA232" s="56"/>
      <c r="NB232" s="56"/>
      <c r="NC232" s="56"/>
      <c r="ND232" s="56"/>
      <c r="NE232" s="56"/>
      <c r="NF232" s="56"/>
      <c r="NG232" s="56"/>
      <c r="NH232" s="56"/>
      <c r="NI232" s="56"/>
      <c r="NJ232" s="56"/>
      <c r="NK232" s="56"/>
      <c r="NL232" s="56"/>
      <c r="NM232" s="56"/>
      <c r="NN232" s="56"/>
      <c r="NO232" s="70"/>
      <c r="NP232" s="70"/>
      <c r="NQ232" s="56"/>
      <c r="NR232" s="56"/>
      <c r="NS232" s="56"/>
      <c r="NT232" s="56"/>
      <c r="NU232" s="56"/>
      <c r="NV232" s="56"/>
      <c r="NW232" s="56"/>
      <c r="NX232" s="56"/>
      <c r="NY232" s="56"/>
      <c r="NZ232" s="56"/>
      <c r="OA232" s="56"/>
      <c r="OB232" s="56"/>
      <c r="OC232" s="56"/>
      <c r="OD232" s="56"/>
      <c r="OE232" s="56"/>
      <c r="OF232" s="56"/>
      <c r="OG232" s="56"/>
      <c r="OH232" s="56"/>
      <c r="OI232" s="56"/>
      <c r="OJ232" s="56"/>
      <c r="OK232" s="56"/>
      <c r="OL232" s="56"/>
      <c r="OM232" s="56"/>
      <c r="ON232" s="56"/>
      <c r="OO232" s="56"/>
      <c r="OP232" s="56"/>
      <c r="OQ232" s="179"/>
      <c r="OR232" s="180"/>
      <c r="OS232" s="179"/>
      <c r="OT232" s="180"/>
      <c r="OU232" s="179"/>
      <c r="OV232" s="180"/>
      <c r="OW232" s="179"/>
      <c r="OX232" s="180"/>
      <c r="OY232" s="181"/>
      <c r="OZ232" s="184"/>
      <c r="PA232" s="56"/>
    </row>
    <row r="233" spans="1:418" s="116" customFormat="1" ht="31.5" hidden="1" customHeight="1">
      <c r="A233" s="56"/>
      <c r="B233" s="341"/>
      <c r="C233" s="341"/>
      <c r="D233" s="314"/>
      <c r="E233" s="326"/>
      <c r="F233" s="314"/>
      <c r="G233" s="353"/>
      <c r="H233" s="356"/>
      <c r="I233" s="318"/>
      <c r="J233" s="141" t="s">
        <v>1136</v>
      </c>
      <c r="K233" s="123"/>
      <c r="L233" s="183" t="s">
        <v>661</v>
      </c>
      <c r="M233" s="123" t="s">
        <v>501</v>
      </c>
      <c r="N233" s="51" t="s">
        <v>379</v>
      </c>
      <c r="O233" s="56" t="s">
        <v>350</v>
      </c>
      <c r="P233" s="451"/>
      <c r="Q233" s="310"/>
      <c r="R233" s="147"/>
      <c r="S233" s="147" t="s">
        <v>205</v>
      </c>
      <c r="T233" s="147"/>
      <c r="U233" s="147"/>
      <c r="V233" s="147"/>
      <c r="W233" s="147"/>
      <c r="X233" s="147"/>
      <c r="Y233" s="147"/>
      <c r="Z233" s="147"/>
      <c r="AA233" s="147"/>
      <c r="AB233" s="147"/>
      <c r="AC233" s="119">
        <f t="shared" si="266"/>
        <v>1</v>
      </c>
      <c r="AD233" s="229"/>
      <c r="AE233" s="229"/>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70"/>
      <c r="BU233" s="70"/>
      <c r="BV233" s="70"/>
      <c r="BW233" s="70"/>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70"/>
      <c r="DN233" s="70"/>
      <c r="DO233" s="70"/>
      <c r="DP233" s="70"/>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70"/>
      <c r="FG233" s="70"/>
      <c r="FH233" s="70"/>
      <c r="FI233" s="70"/>
      <c r="FJ233" s="70"/>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70"/>
      <c r="HA233" s="166"/>
      <c r="HB233" s="70"/>
      <c r="HC233" s="72"/>
      <c r="HD233" s="72" t="s">
        <v>807</v>
      </c>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c r="IO233" s="56"/>
      <c r="IP233" s="56"/>
      <c r="IQ233" s="56"/>
      <c r="IR233" s="56"/>
      <c r="IS233" s="56"/>
      <c r="IT233" s="70"/>
      <c r="IU233" s="70"/>
      <c r="IV233" s="70"/>
      <c r="IW233" s="70"/>
      <c r="IX233" s="56"/>
      <c r="IY233" s="56"/>
      <c r="IZ233" s="56"/>
      <c r="JA233" s="56"/>
      <c r="JB233" s="56"/>
      <c r="JC233" s="56"/>
      <c r="JD233" s="56"/>
      <c r="JE233" s="56"/>
      <c r="JF233" s="56"/>
      <c r="JG233" s="56"/>
      <c r="JH233" s="56"/>
      <c r="JI233" s="56"/>
      <c r="JJ233" s="56"/>
      <c r="JK233" s="56"/>
      <c r="JL233" s="56"/>
      <c r="JM233" s="56"/>
      <c r="JN233" s="56"/>
      <c r="JO233" s="56"/>
      <c r="JP233" s="56"/>
      <c r="JQ233" s="56"/>
      <c r="JR233" s="56"/>
      <c r="JS233" s="56"/>
      <c r="JT233" s="56"/>
      <c r="JU233" s="56"/>
      <c r="JV233" s="56"/>
      <c r="JW233" s="56"/>
      <c r="JX233" s="56"/>
      <c r="JY233" s="56"/>
      <c r="JZ233" s="56"/>
      <c r="KA233" s="56"/>
      <c r="KB233" s="56"/>
      <c r="KC233" s="56"/>
      <c r="KD233" s="56"/>
      <c r="KE233" s="56"/>
      <c r="KF233" s="56"/>
      <c r="KG233" s="56"/>
      <c r="KH233" s="56"/>
      <c r="KI233" s="56"/>
      <c r="KJ233" s="56"/>
      <c r="KK233" s="56"/>
      <c r="KL233" s="56"/>
      <c r="KM233" s="56"/>
      <c r="KN233" s="56"/>
      <c r="KO233" s="56"/>
      <c r="KP233" s="56"/>
      <c r="KQ233" s="56"/>
      <c r="KR233" s="56"/>
      <c r="KS233" s="56"/>
      <c r="KT233" s="56"/>
      <c r="KU233" s="56"/>
      <c r="KV233" s="56"/>
      <c r="KW233" s="56"/>
      <c r="KX233" s="56"/>
      <c r="KY233" s="56"/>
      <c r="KZ233" s="56"/>
      <c r="LA233" s="56"/>
      <c r="LB233" s="56"/>
      <c r="LC233" s="56"/>
      <c r="LD233" s="56"/>
      <c r="LE233" s="56"/>
      <c r="LF233" s="56"/>
      <c r="LG233" s="56"/>
      <c r="LH233" s="56"/>
      <c r="LI233" s="56"/>
      <c r="LJ233" s="56"/>
      <c r="LK233" s="56"/>
      <c r="LL233" s="56"/>
      <c r="LM233" s="56"/>
      <c r="LN233" s="56"/>
      <c r="LO233" s="56"/>
      <c r="LP233" s="56"/>
      <c r="LQ233" s="56"/>
      <c r="LR233" s="56"/>
      <c r="LS233" s="56"/>
      <c r="LT233" s="56"/>
      <c r="LU233" s="56"/>
      <c r="LV233" s="56"/>
      <c r="LW233" s="56"/>
      <c r="LX233" s="56"/>
      <c r="LY233" s="56"/>
      <c r="LZ233" s="56"/>
      <c r="MA233" s="56"/>
      <c r="MB233" s="56"/>
      <c r="MC233" s="56"/>
      <c r="MD233" s="56"/>
      <c r="ME233" s="56"/>
      <c r="MF233" s="56"/>
      <c r="MG233" s="56"/>
      <c r="MH233" s="56"/>
      <c r="MI233" s="56"/>
      <c r="MJ233" s="56"/>
      <c r="MK233" s="56"/>
      <c r="ML233" s="56"/>
      <c r="MM233" s="56"/>
      <c r="MN233" s="56"/>
      <c r="MO233" s="56"/>
      <c r="MP233" s="56"/>
      <c r="MQ233" s="56"/>
      <c r="MR233" s="56"/>
      <c r="MS233" s="56"/>
      <c r="MT233" s="56"/>
      <c r="MU233" s="56"/>
      <c r="MV233" s="56"/>
      <c r="MW233" s="56"/>
      <c r="MX233" s="56"/>
      <c r="MY233" s="56"/>
      <c r="MZ233" s="56"/>
      <c r="NA233" s="56"/>
      <c r="NB233" s="56"/>
      <c r="NC233" s="56"/>
      <c r="ND233" s="56"/>
      <c r="NE233" s="56"/>
      <c r="NF233" s="56"/>
      <c r="NG233" s="56"/>
      <c r="NH233" s="56"/>
      <c r="NI233" s="56"/>
      <c r="NJ233" s="56"/>
      <c r="NK233" s="56"/>
      <c r="NL233" s="56"/>
      <c r="NM233" s="56"/>
      <c r="NN233" s="56"/>
      <c r="NO233" s="70"/>
      <c r="NP233" s="70"/>
      <c r="NQ233" s="56"/>
      <c r="NR233" s="56"/>
      <c r="NS233" s="56"/>
      <c r="NT233" s="56"/>
      <c r="NU233" s="56"/>
      <c r="NV233" s="56"/>
      <c r="NW233" s="56"/>
      <c r="NX233" s="56"/>
      <c r="NY233" s="56"/>
      <c r="NZ233" s="56"/>
      <c r="OA233" s="56"/>
      <c r="OB233" s="56"/>
      <c r="OC233" s="56"/>
      <c r="OD233" s="56"/>
      <c r="OE233" s="56"/>
      <c r="OF233" s="56"/>
      <c r="OG233" s="56"/>
      <c r="OH233" s="56"/>
      <c r="OI233" s="56"/>
      <c r="OJ233" s="56"/>
      <c r="OK233" s="56"/>
      <c r="OL233" s="56"/>
      <c r="OM233" s="56"/>
      <c r="ON233" s="56"/>
      <c r="OO233" s="56"/>
      <c r="OP233" s="56"/>
      <c r="OQ233" s="179"/>
      <c r="OR233" s="180"/>
      <c r="OS233" s="179"/>
      <c r="OT233" s="180"/>
      <c r="OU233" s="179"/>
      <c r="OV233" s="180"/>
      <c r="OW233" s="179"/>
      <c r="OX233" s="180"/>
      <c r="OY233" s="181"/>
      <c r="OZ233" s="184"/>
      <c r="PA233" s="56"/>
    </row>
    <row r="234" spans="1:418" s="116" customFormat="1" ht="40.5" hidden="1" customHeight="1">
      <c r="A234" s="56"/>
      <c r="B234" s="310"/>
      <c r="C234" s="310"/>
      <c r="D234" s="318"/>
      <c r="E234" s="325"/>
      <c r="F234" s="318"/>
      <c r="G234" s="328"/>
      <c r="H234" s="326"/>
      <c r="I234" s="318"/>
      <c r="J234" s="126" t="s">
        <v>1262</v>
      </c>
      <c r="K234" s="123"/>
      <c r="L234" s="183" t="s">
        <v>661</v>
      </c>
      <c r="M234" s="123" t="s">
        <v>501</v>
      </c>
      <c r="N234" s="51" t="s">
        <v>379</v>
      </c>
      <c r="O234" s="56" t="s">
        <v>350</v>
      </c>
      <c r="P234" s="451"/>
      <c r="Q234" s="310"/>
      <c r="R234" s="120"/>
      <c r="S234" s="120" t="s">
        <v>205</v>
      </c>
      <c r="T234" s="120"/>
      <c r="U234" s="120"/>
      <c r="V234" s="120"/>
      <c r="W234" s="120"/>
      <c r="X234" s="120"/>
      <c r="Y234" s="120"/>
      <c r="Z234" s="120"/>
      <c r="AA234" s="120"/>
      <c r="AB234" s="120"/>
      <c r="AC234" s="119">
        <f t="shared" si="266"/>
        <v>1</v>
      </c>
      <c r="AD234" s="229"/>
      <c r="AE234" s="229"/>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70"/>
      <c r="BU234" s="70"/>
      <c r="BV234" s="70"/>
      <c r="BW234" s="70"/>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70"/>
      <c r="DN234" s="70"/>
      <c r="DO234" s="70"/>
      <c r="DP234" s="70"/>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70"/>
      <c r="FG234" s="70"/>
      <c r="FH234" s="70"/>
      <c r="FI234" s="70"/>
      <c r="FJ234" s="70"/>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70"/>
      <c r="HB234" s="70"/>
      <c r="HC234" s="72"/>
      <c r="HD234" s="72" t="s">
        <v>555</v>
      </c>
      <c r="HE234" s="56">
        <v>2</v>
      </c>
      <c r="HF234" s="56">
        <v>2</v>
      </c>
      <c r="HG234" s="56">
        <v>2</v>
      </c>
      <c r="HH234" s="56">
        <v>2</v>
      </c>
      <c r="HI234" s="56">
        <v>2</v>
      </c>
      <c r="HJ234" s="56">
        <v>2</v>
      </c>
      <c r="HK234" s="56">
        <v>2</v>
      </c>
      <c r="HL234" s="56">
        <v>2</v>
      </c>
      <c r="HM234" s="56">
        <v>2</v>
      </c>
      <c r="HN234" s="56">
        <v>2</v>
      </c>
      <c r="HO234" s="56">
        <v>1</v>
      </c>
      <c r="HP234" s="56">
        <v>2</v>
      </c>
      <c r="HQ234" s="56">
        <v>1</v>
      </c>
      <c r="HR234" s="56">
        <v>2</v>
      </c>
      <c r="HS234" s="56">
        <v>2</v>
      </c>
      <c r="HT234" s="56">
        <v>2</v>
      </c>
      <c r="HU234" s="56">
        <v>2</v>
      </c>
      <c r="HV234" s="56">
        <v>2</v>
      </c>
      <c r="HW234" s="56">
        <v>2</v>
      </c>
      <c r="HX234" s="56"/>
      <c r="HY234" s="56"/>
      <c r="HZ234" s="56"/>
      <c r="IA234" s="56"/>
      <c r="IB234" s="56"/>
      <c r="IC234" s="56"/>
      <c r="ID234" s="56">
        <v>2</v>
      </c>
      <c r="IE234" s="56">
        <v>2</v>
      </c>
      <c r="IF234" s="56">
        <v>2</v>
      </c>
      <c r="IG234" s="56">
        <v>2</v>
      </c>
      <c r="IH234" s="56">
        <v>2</v>
      </c>
      <c r="II234" s="179">
        <f>COUNTIF(HE234:IH234,"2")</f>
        <v>22</v>
      </c>
      <c r="IJ234" s="180">
        <f>II234/(II234+IK234+IM234+IO234)</f>
        <v>0.91666666666666663</v>
      </c>
      <c r="IK234" s="179">
        <f>COUNTIF(HE234:IH234,"1")</f>
        <v>2</v>
      </c>
      <c r="IL234" s="180">
        <f>IK234/(II234+IK234+IM234+IO234)</f>
        <v>8.3333333333333329E-2</v>
      </c>
      <c r="IM234" s="179">
        <f>COUNTIF(HE234:IH234,"0")</f>
        <v>0</v>
      </c>
      <c r="IN234" s="180">
        <f>IM234/(II234+IK234+IM234+IO234)</f>
        <v>0</v>
      </c>
      <c r="IO234" s="179">
        <f>COUNTIF(GP234:IH234,"KĐG")</f>
        <v>0</v>
      </c>
      <c r="IP234" s="180">
        <f>IO234/(II234+IK234+IM234+IO234)</f>
        <v>0</v>
      </c>
      <c r="IQ234" s="181">
        <f>(((II234*2)+(IK234*1)+(IM234*0)))/(II234+IK234+IM234)</f>
        <v>1.9166666666666667</v>
      </c>
      <c r="IR234" s="185" t="str">
        <f>IF(IP234&gt;=50%,"KĐG",IF(IQ234&gt;=1.6,"Đạt mục tiêu",IF(IQ234&gt;=1,"Cần cố gắng","Chưa đạt")))</f>
        <v>Đạt mục tiêu</v>
      </c>
      <c r="IS234" s="185"/>
      <c r="IT234" s="70"/>
      <c r="IU234" s="70"/>
      <c r="IV234" s="70"/>
      <c r="IW234" s="70"/>
      <c r="IX234" s="56"/>
      <c r="IY234" s="56"/>
      <c r="IZ234" s="56"/>
      <c r="JA234" s="56"/>
      <c r="JB234" s="56"/>
      <c r="JC234" s="56"/>
      <c r="JD234" s="56"/>
      <c r="JE234" s="56"/>
      <c r="JF234" s="56"/>
      <c r="JG234" s="56"/>
      <c r="JH234" s="56"/>
      <c r="JI234" s="56"/>
      <c r="JJ234" s="56"/>
      <c r="JK234" s="56"/>
      <c r="JL234" s="56"/>
      <c r="JM234" s="56"/>
      <c r="JN234" s="56"/>
      <c r="JO234" s="56"/>
      <c r="JP234" s="56"/>
      <c r="JQ234" s="56"/>
      <c r="JR234" s="56"/>
      <c r="JS234" s="56"/>
      <c r="JT234" s="56"/>
      <c r="JU234" s="56"/>
      <c r="JV234" s="56"/>
      <c r="JW234" s="56"/>
      <c r="JX234" s="56"/>
      <c r="JY234" s="56"/>
      <c r="JZ234" s="56"/>
      <c r="KA234" s="56"/>
      <c r="KB234" s="56"/>
      <c r="KC234" s="56"/>
      <c r="KD234" s="56"/>
      <c r="KE234" s="56"/>
      <c r="KF234" s="56"/>
      <c r="KG234" s="56"/>
      <c r="KH234" s="56"/>
      <c r="KI234" s="56"/>
      <c r="KJ234" s="56"/>
      <c r="KK234" s="56"/>
      <c r="KL234" s="56"/>
      <c r="KM234" s="56"/>
      <c r="KN234" s="56"/>
      <c r="KO234" s="56"/>
      <c r="KP234" s="56"/>
      <c r="KQ234" s="56"/>
      <c r="KR234" s="56"/>
      <c r="KS234" s="56"/>
      <c r="KT234" s="56"/>
      <c r="KU234" s="56"/>
      <c r="KV234" s="56"/>
      <c r="KW234" s="56"/>
      <c r="KX234" s="56"/>
      <c r="KY234" s="56"/>
      <c r="KZ234" s="56"/>
      <c r="LA234" s="56"/>
      <c r="LB234" s="56"/>
      <c r="LC234" s="56"/>
      <c r="LD234" s="56"/>
      <c r="LE234" s="56"/>
      <c r="LF234" s="56"/>
      <c r="LG234" s="56"/>
      <c r="LH234" s="56"/>
      <c r="LI234" s="56"/>
      <c r="LJ234" s="56"/>
      <c r="LK234" s="56"/>
      <c r="LL234" s="56"/>
      <c r="LM234" s="56"/>
      <c r="LN234" s="56"/>
      <c r="LO234" s="56"/>
      <c r="LP234" s="56"/>
      <c r="LQ234" s="56"/>
      <c r="LR234" s="56"/>
      <c r="LS234" s="56"/>
      <c r="LT234" s="56"/>
      <c r="LU234" s="56"/>
      <c r="LV234" s="56"/>
      <c r="LW234" s="56"/>
      <c r="LX234" s="56"/>
      <c r="LY234" s="56"/>
      <c r="LZ234" s="56"/>
      <c r="MA234" s="56"/>
      <c r="MB234" s="56"/>
      <c r="MC234" s="56"/>
      <c r="MD234" s="56"/>
      <c r="ME234" s="56"/>
      <c r="MF234" s="56"/>
      <c r="MG234" s="56"/>
      <c r="MH234" s="56"/>
      <c r="MI234" s="56"/>
      <c r="MJ234" s="56"/>
      <c r="MK234" s="56"/>
      <c r="ML234" s="56"/>
      <c r="MM234" s="56"/>
      <c r="MN234" s="56"/>
      <c r="MO234" s="56"/>
      <c r="MP234" s="56"/>
      <c r="MQ234" s="56"/>
      <c r="MR234" s="56"/>
      <c r="MS234" s="56"/>
      <c r="MT234" s="56"/>
      <c r="MU234" s="56"/>
      <c r="MV234" s="56"/>
      <c r="MW234" s="56"/>
      <c r="MX234" s="56"/>
      <c r="MY234" s="56"/>
      <c r="MZ234" s="56"/>
      <c r="NA234" s="56"/>
      <c r="NB234" s="56"/>
      <c r="NC234" s="56"/>
      <c r="ND234" s="56"/>
      <c r="NE234" s="56"/>
      <c r="NF234" s="56"/>
      <c r="NG234" s="56"/>
      <c r="NH234" s="56"/>
      <c r="NI234" s="56"/>
      <c r="NJ234" s="56"/>
      <c r="NK234" s="56"/>
      <c r="NL234" s="56"/>
      <c r="NM234" s="56"/>
      <c r="NN234" s="56"/>
      <c r="NO234" s="56"/>
      <c r="NP234" s="56"/>
      <c r="NQ234" s="56"/>
      <c r="NR234" s="56"/>
      <c r="NS234" s="56"/>
      <c r="NT234" s="56"/>
      <c r="NU234" s="56"/>
      <c r="NV234" s="56"/>
      <c r="NW234" s="56"/>
      <c r="NX234" s="56"/>
      <c r="NY234" s="56"/>
      <c r="NZ234" s="56"/>
      <c r="OA234" s="56"/>
      <c r="OB234" s="56"/>
      <c r="OC234" s="56"/>
      <c r="OD234" s="56"/>
      <c r="OE234" s="56"/>
      <c r="OF234" s="56"/>
      <c r="OG234" s="56"/>
      <c r="OH234" s="56"/>
      <c r="OI234" s="56"/>
      <c r="OJ234" s="56"/>
      <c r="OK234" s="56"/>
      <c r="OL234" s="56"/>
      <c r="OM234" s="56"/>
      <c r="ON234" s="56"/>
      <c r="OO234" s="56"/>
      <c r="OP234" s="56"/>
      <c r="OQ234" s="56"/>
      <c r="OR234" s="56"/>
      <c r="OS234" s="56"/>
      <c r="OT234" s="56"/>
      <c r="OU234" s="56"/>
      <c r="OV234" s="56"/>
      <c r="OW234" s="56"/>
      <c r="OX234" s="56"/>
      <c r="OY234" s="56"/>
      <c r="OZ234" s="56"/>
      <c r="PA234" s="56"/>
    </row>
    <row r="235" spans="1:418" ht="24.75" customHeight="1">
      <c r="A235" s="56"/>
      <c r="B235" s="2"/>
      <c r="C235" s="2"/>
      <c r="D235" s="311" t="s">
        <v>60</v>
      </c>
      <c r="E235" s="311"/>
      <c r="F235" s="311"/>
      <c r="G235" s="253"/>
      <c r="H235" s="254">
        <f>COUNTIF(H236:H254,"x")</f>
        <v>7</v>
      </c>
      <c r="I235" s="253"/>
      <c r="J235" s="253"/>
      <c r="K235" s="255"/>
      <c r="L235" s="258"/>
      <c r="M235" s="255"/>
      <c r="N235" s="176"/>
      <c r="O235" s="176"/>
      <c r="P235" s="114">
        <f>COUNTIF(P236:P254,"x")</f>
        <v>8</v>
      </c>
      <c r="Q235" s="56">
        <f>SUM(Q236:Q254)</f>
        <v>1</v>
      </c>
      <c r="R235" s="14">
        <f t="shared" ref="R235:AB235" si="292">COUNTIF(R236:R254,"x")</f>
        <v>1</v>
      </c>
      <c r="S235" s="114">
        <f t="shared" si="292"/>
        <v>1</v>
      </c>
      <c r="T235" s="114">
        <f t="shared" si="292"/>
        <v>1</v>
      </c>
      <c r="U235" s="114">
        <f t="shared" si="292"/>
        <v>1</v>
      </c>
      <c r="V235" s="114">
        <f t="shared" si="292"/>
        <v>1</v>
      </c>
      <c r="W235" s="114">
        <f t="shared" si="292"/>
        <v>2</v>
      </c>
      <c r="X235" s="114">
        <f t="shared" si="292"/>
        <v>1</v>
      </c>
      <c r="Y235" s="114">
        <f t="shared" si="292"/>
        <v>1</v>
      </c>
      <c r="Z235" s="114">
        <f t="shared" si="292"/>
        <v>8</v>
      </c>
      <c r="AA235" s="114">
        <f t="shared" si="292"/>
        <v>1</v>
      </c>
      <c r="AB235" s="114">
        <f t="shared" si="292"/>
        <v>1</v>
      </c>
      <c r="AC235" s="114"/>
      <c r="AD235" s="300"/>
      <c r="AE235" s="295"/>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182"/>
      <c r="BK235" s="182"/>
      <c r="BL235" s="182"/>
      <c r="BM235" s="182"/>
      <c r="BN235" s="182"/>
      <c r="BO235" s="182"/>
      <c r="BP235" s="182"/>
      <c r="BQ235" s="182"/>
      <c r="BR235" s="182"/>
      <c r="BS235" s="185"/>
      <c r="BT235" s="70"/>
      <c r="BU235" s="70"/>
      <c r="BV235" s="70"/>
      <c r="BW235" s="70"/>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70"/>
      <c r="HA235" s="70"/>
      <c r="HB235" s="70"/>
      <c r="HC235" s="70"/>
      <c r="HD235" s="70"/>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c r="IO235" s="56"/>
      <c r="IP235" s="56"/>
      <c r="IQ235" s="56"/>
      <c r="IR235" s="56"/>
      <c r="IS235" s="56"/>
      <c r="IT235" s="56"/>
      <c r="IU235" s="56"/>
      <c r="IV235" s="56"/>
      <c r="IW235" s="56"/>
      <c r="IX235" s="56"/>
      <c r="IY235" s="56"/>
      <c r="IZ235" s="56"/>
      <c r="JA235" s="56"/>
      <c r="JB235" s="56"/>
      <c r="JC235" s="56"/>
      <c r="JD235" s="56"/>
      <c r="JE235" s="56"/>
      <c r="JF235" s="56"/>
      <c r="JG235" s="56"/>
      <c r="JH235" s="56"/>
      <c r="JI235" s="56"/>
      <c r="JJ235" s="56"/>
      <c r="JK235" s="56"/>
      <c r="JL235" s="56"/>
      <c r="JM235" s="56"/>
      <c r="JN235" s="56"/>
      <c r="JO235" s="56"/>
      <c r="JP235" s="56"/>
      <c r="JQ235" s="56"/>
      <c r="JR235" s="56"/>
      <c r="JS235" s="56"/>
      <c r="JT235" s="56"/>
      <c r="JU235" s="56"/>
      <c r="JV235" s="56"/>
      <c r="JW235" s="56"/>
      <c r="JX235" s="56"/>
      <c r="JY235" s="56"/>
      <c r="JZ235" s="56"/>
      <c r="KA235" s="56"/>
      <c r="KB235" s="179"/>
      <c r="KC235" s="180"/>
      <c r="KD235" s="179"/>
      <c r="KE235" s="180"/>
      <c r="KF235" s="179"/>
      <c r="KG235" s="180"/>
      <c r="KH235" s="179"/>
      <c r="KI235" s="180"/>
      <c r="KJ235" s="181"/>
      <c r="KK235" s="185"/>
      <c r="KL235" s="56"/>
      <c r="KM235" s="56"/>
      <c r="KN235" s="56"/>
      <c r="KO235" s="56"/>
      <c r="KP235" s="56"/>
      <c r="KQ235" s="56"/>
      <c r="KR235" s="56"/>
      <c r="KS235" s="56"/>
      <c r="KT235" s="56"/>
      <c r="KU235" s="56"/>
      <c r="KV235" s="56"/>
      <c r="KW235" s="56"/>
      <c r="KX235" s="56"/>
      <c r="KY235" s="56"/>
      <c r="KZ235" s="56"/>
      <c r="LA235" s="56"/>
      <c r="LB235" s="56"/>
      <c r="LC235" s="56"/>
      <c r="LD235" s="56"/>
      <c r="LE235" s="56"/>
      <c r="LF235" s="56"/>
      <c r="LG235" s="56"/>
      <c r="LH235" s="56"/>
      <c r="LI235" s="56"/>
      <c r="LJ235" s="56"/>
      <c r="LK235" s="56"/>
      <c r="LL235" s="56"/>
      <c r="LM235" s="56"/>
      <c r="LN235" s="56"/>
      <c r="LO235" s="56"/>
      <c r="LP235" s="56"/>
      <c r="LQ235" s="56"/>
      <c r="LR235" s="56"/>
      <c r="LS235" s="56"/>
      <c r="LT235" s="56"/>
      <c r="LU235" s="56"/>
      <c r="LV235" s="56"/>
      <c r="LW235" s="56"/>
      <c r="LX235" s="56"/>
      <c r="LY235" s="56"/>
      <c r="LZ235" s="56"/>
      <c r="MA235" s="56"/>
      <c r="MB235" s="56"/>
      <c r="MC235" s="56"/>
      <c r="MD235" s="56"/>
      <c r="ME235" s="56"/>
      <c r="MF235" s="56"/>
      <c r="MG235" s="56"/>
      <c r="MH235" s="56"/>
      <c r="MI235" s="56"/>
      <c r="MJ235" s="56"/>
      <c r="MK235" s="56"/>
      <c r="ML235" s="56"/>
      <c r="MM235" s="56"/>
      <c r="MN235" s="56"/>
      <c r="MO235" s="56"/>
      <c r="MP235" s="56"/>
      <c r="MQ235" s="56"/>
      <c r="MR235" s="56"/>
      <c r="MS235" s="56"/>
      <c r="MT235" s="56"/>
      <c r="MU235" s="56"/>
      <c r="MV235" s="56"/>
      <c r="MW235" s="56"/>
      <c r="MX235" s="56"/>
      <c r="MY235" s="56"/>
      <c r="MZ235" s="56"/>
      <c r="NA235" s="56"/>
      <c r="NB235" s="56"/>
      <c r="NC235" s="56"/>
      <c r="ND235" s="56"/>
      <c r="NE235" s="56"/>
      <c r="NF235" s="56"/>
      <c r="NG235" s="56"/>
      <c r="NH235" s="56"/>
      <c r="NI235" s="56"/>
      <c r="NJ235" s="56"/>
      <c r="NK235" s="56"/>
      <c r="NL235" s="56"/>
      <c r="NM235" s="56"/>
      <c r="NN235" s="56"/>
      <c r="NO235" s="70"/>
      <c r="NP235" s="70"/>
      <c r="NQ235" s="56"/>
      <c r="NR235" s="56"/>
      <c r="NS235" s="56"/>
      <c r="NT235" s="56"/>
      <c r="NU235" s="56"/>
      <c r="NV235" s="56"/>
      <c r="NW235" s="56"/>
      <c r="NX235" s="56"/>
      <c r="NY235" s="56"/>
      <c r="NZ235" s="56"/>
      <c r="OA235" s="56"/>
      <c r="OB235" s="56"/>
      <c r="OC235" s="56"/>
      <c r="OD235" s="56"/>
      <c r="OE235" s="56"/>
      <c r="OF235" s="56"/>
      <c r="OG235" s="56"/>
      <c r="OH235" s="56"/>
      <c r="OI235" s="56"/>
      <c r="OJ235" s="56"/>
      <c r="OK235" s="56"/>
      <c r="OL235" s="56"/>
      <c r="OM235" s="56"/>
      <c r="ON235" s="56"/>
      <c r="OO235" s="56"/>
      <c r="OP235" s="56"/>
      <c r="OQ235" s="56"/>
      <c r="OR235" s="56"/>
      <c r="OS235" s="56"/>
      <c r="OT235" s="56"/>
      <c r="OU235" s="56"/>
      <c r="OV235" s="56"/>
      <c r="OW235" s="56"/>
      <c r="OX235" s="56"/>
      <c r="OY235" s="56"/>
      <c r="OZ235" s="56"/>
      <c r="PA235" s="2"/>
    </row>
    <row r="236" spans="1:418" s="116" customFormat="1" ht="390" hidden="1" customHeight="1">
      <c r="A236" s="56"/>
      <c r="B236" s="340">
        <v>238</v>
      </c>
      <c r="C236" s="340">
        <v>93</v>
      </c>
      <c r="D236" s="315" t="s">
        <v>1190</v>
      </c>
      <c r="E236" s="354" t="s">
        <v>6</v>
      </c>
      <c r="F236" s="315" t="s">
        <v>61</v>
      </c>
      <c r="G236" s="316" t="s">
        <v>6</v>
      </c>
      <c r="H236" s="354"/>
      <c r="I236" s="315" t="s">
        <v>61</v>
      </c>
      <c r="J236" s="126" t="s">
        <v>1261</v>
      </c>
      <c r="K236" s="149" t="s">
        <v>839</v>
      </c>
      <c r="L236" s="183" t="s">
        <v>661</v>
      </c>
      <c r="M236" s="123" t="s">
        <v>501</v>
      </c>
      <c r="N236" s="51" t="s">
        <v>379</v>
      </c>
      <c r="O236" s="56" t="s">
        <v>350</v>
      </c>
      <c r="P236" s="56" t="s">
        <v>205</v>
      </c>
      <c r="Q236" s="56">
        <v>1</v>
      </c>
      <c r="R236" s="120"/>
      <c r="S236" s="120"/>
      <c r="T236" s="120"/>
      <c r="U236" s="120"/>
      <c r="V236" s="120"/>
      <c r="W236" s="120"/>
      <c r="X236" s="120"/>
      <c r="Y236" s="120"/>
      <c r="Z236" s="120" t="s">
        <v>205</v>
      </c>
      <c r="AA236" s="120"/>
      <c r="AB236" s="120"/>
      <c r="AC236" s="119">
        <f t="shared" ref="AC236:AC254" si="293">COUNTIF($R236:$AB236,"x")</f>
        <v>1</v>
      </c>
      <c r="AD236" s="229"/>
      <c r="AE236" s="229"/>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70"/>
      <c r="BU236" s="70"/>
      <c r="BV236" s="70"/>
      <c r="BW236" s="70"/>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70"/>
      <c r="DN236" s="70"/>
      <c r="DO236" s="70"/>
      <c r="DP236" s="70"/>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70"/>
      <c r="FG236" s="70"/>
      <c r="FH236" s="70"/>
      <c r="FI236" s="70"/>
      <c r="FJ236" s="70"/>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70"/>
      <c r="HA236" s="70"/>
      <c r="HB236" s="70"/>
      <c r="HC236" s="70"/>
      <c r="HD236" s="70"/>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c r="IS236" s="72" t="s">
        <v>552</v>
      </c>
      <c r="IT236" s="71"/>
      <c r="IU236" s="72" t="s">
        <v>552</v>
      </c>
      <c r="IV236" s="56"/>
      <c r="IW236" s="56"/>
      <c r="IX236" s="56">
        <v>2</v>
      </c>
      <c r="IY236" s="56">
        <v>2</v>
      </c>
      <c r="IZ236" s="56">
        <v>2</v>
      </c>
      <c r="JA236" s="56">
        <v>1</v>
      </c>
      <c r="JB236" s="56">
        <v>2</v>
      </c>
      <c r="JC236" s="56">
        <v>2</v>
      </c>
      <c r="JD236" s="56">
        <v>2</v>
      </c>
      <c r="JE236" s="56">
        <v>2</v>
      </c>
      <c r="JF236" s="56">
        <v>1</v>
      </c>
      <c r="JG236" s="56">
        <v>2</v>
      </c>
      <c r="JH236" s="56">
        <v>2</v>
      </c>
      <c r="JI236" s="56">
        <v>2</v>
      </c>
      <c r="JJ236" s="56">
        <v>2</v>
      </c>
      <c r="JK236" s="56">
        <v>2</v>
      </c>
      <c r="JL236" s="56">
        <v>2</v>
      </c>
      <c r="JM236" s="56">
        <v>2</v>
      </c>
      <c r="JN236" s="56">
        <v>2</v>
      </c>
      <c r="JO236" s="56">
        <v>2</v>
      </c>
      <c r="JP236" s="56">
        <v>2</v>
      </c>
      <c r="JQ236" s="56">
        <v>2</v>
      </c>
      <c r="JR236" s="56">
        <v>2</v>
      </c>
      <c r="JS236" s="56">
        <v>2</v>
      </c>
      <c r="JT236" s="56">
        <v>2</v>
      </c>
      <c r="JU236" s="56">
        <v>2</v>
      </c>
      <c r="JV236" s="56">
        <v>2</v>
      </c>
      <c r="JW236" s="56">
        <v>2</v>
      </c>
      <c r="JX236" s="56">
        <v>2</v>
      </c>
      <c r="JY236" s="56">
        <v>2</v>
      </c>
      <c r="JZ236" s="56">
        <v>2</v>
      </c>
      <c r="KA236" s="56">
        <v>2</v>
      </c>
      <c r="KB236" s="179">
        <f t="shared" ref="KB236:KB254" si="294">COUNTIF(IX236:KA236,"2")</f>
        <v>28</v>
      </c>
      <c r="KC236" s="180">
        <f t="shared" ref="KC236:KC254" si="295">KB236/(KB236+KD236+KF236+KH236)</f>
        <v>0.93333333333333335</v>
      </c>
      <c r="KD236" s="179">
        <f t="shared" ref="KD236:KD254" si="296">COUNTIF(IX236:KA236,"1")</f>
        <v>2</v>
      </c>
      <c r="KE236" s="180">
        <f t="shared" ref="KE236:KE254" si="297">KD236/(KB236+KD236+KF236+KH236)</f>
        <v>6.6666666666666666E-2</v>
      </c>
      <c r="KF236" s="179">
        <f t="shared" ref="KF236:KF254" si="298">COUNTIF(IX236:KA236,"0")</f>
        <v>0</v>
      </c>
      <c r="KG236" s="180">
        <f t="shared" ref="KG236:KG254" si="299">KF236/(KB236+KD236+KF236+KH236)</f>
        <v>0</v>
      </c>
      <c r="KH236" s="179">
        <f t="shared" ref="KH236:KH254" si="300">COUNTIF(IJ236:KA236,"KĐG")</f>
        <v>0</v>
      </c>
      <c r="KI236" s="180">
        <f t="shared" ref="KI236:KI254" si="301">KH236/(KB236+KD236+KF236+KH236)</f>
        <v>0</v>
      </c>
      <c r="KJ236" s="181">
        <f t="shared" ref="KJ236:KJ254" si="302">(((KB236*2)+(KD236*1)+(KF236*0)))/(KB236+KD236+KF236)</f>
        <v>1.9333333333333333</v>
      </c>
      <c r="KK236" s="182" t="str">
        <f t="shared" ref="KK236:KK254" si="303">IF(KI236&gt;=50%,"KĐG",IF(KJ236&gt;=1.6,"Đạt mục tiêu",IF(KJ236&gt;=1,"Cần cố gắng","Chưa đạt")))</f>
        <v>Đạt mục tiêu</v>
      </c>
      <c r="KL236" s="56"/>
      <c r="KM236" s="56"/>
      <c r="KN236" s="56"/>
      <c r="KO236" s="56"/>
      <c r="KP236" s="56"/>
      <c r="KQ236" s="56"/>
      <c r="KR236" s="56"/>
      <c r="KS236" s="56"/>
      <c r="KT236" s="56"/>
      <c r="KU236" s="56"/>
      <c r="KV236" s="56"/>
      <c r="KW236" s="56"/>
      <c r="KX236" s="56"/>
      <c r="KY236" s="56"/>
      <c r="KZ236" s="56"/>
      <c r="LA236" s="56"/>
      <c r="LB236" s="56"/>
      <c r="LC236" s="56"/>
      <c r="LD236" s="56"/>
      <c r="LE236" s="56"/>
      <c r="LF236" s="56"/>
      <c r="LG236" s="56"/>
      <c r="LH236" s="56"/>
      <c r="LI236" s="56"/>
      <c r="LJ236" s="56"/>
      <c r="LK236" s="56"/>
      <c r="LL236" s="56"/>
      <c r="LM236" s="56"/>
      <c r="LN236" s="56"/>
      <c r="LO236" s="56"/>
      <c r="LP236" s="56"/>
      <c r="LQ236" s="56"/>
      <c r="LR236" s="56"/>
      <c r="LS236" s="56"/>
      <c r="LT236" s="56"/>
      <c r="LU236" s="56"/>
      <c r="LV236" s="56"/>
      <c r="LW236" s="56"/>
      <c r="LX236" s="56"/>
      <c r="LY236" s="56"/>
      <c r="LZ236" s="56"/>
      <c r="MA236" s="56"/>
      <c r="MB236" s="56"/>
      <c r="MC236" s="56"/>
      <c r="MD236" s="56"/>
      <c r="ME236" s="56"/>
      <c r="MF236" s="56"/>
      <c r="MG236" s="56"/>
      <c r="MH236" s="56"/>
      <c r="MI236" s="56"/>
      <c r="MJ236" s="56"/>
      <c r="MK236" s="56"/>
      <c r="ML236" s="56"/>
      <c r="MM236" s="56"/>
      <c r="MN236" s="56"/>
      <c r="MO236" s="56"/>
      <c r="MP236" s="56"/>
      <c r="MQ236" s="56"/>
      <c r="MR236" s="56"/>
      <c r="MS236" s="56"/>
      <c r="MT236" s="56"/>
      <c r="MU236" s="56"/>
      <c r="MV236" s="56"/>
      <c r="MW236" s="56"/>
      <c r="MX236" s="56"/>
      <c r="MY236" s="56"/>
      <c r="MZ236" s="56"/>
      <c r="NA236" s="56"/>
      <c r="NB236" s="56"/>
      <c r="NC236" s="56"/>
      <c r="ND236" s="56"/>
      <c r="NE236" s="56"/>
      <c r="NF236" s="56"/>
      <c r="NG236" s="56"/>
      <c r="NH236" s="56"/>
      <c r="NI236" s="56"/>
      <c r="NJ236" s="56"/>
      <c r="NK236" s="56"/>
      <c r="NL236" s="56"/>
      <c r="NM236" s="56"/>
      <c r="NN236" s="56"/>
      <c r="NO236" s="56"/>
      <c r="NP236" s="56"/>
      <c r="NQ236" s="56"/>
      <c r="NR236" s="56"/>
      <c r="NS236" s="56"/>
      <c r="NT236" s="56"/>
      <c r="NU236" s="56"/>
      <c r="NV236" s="56"/>
      <c r="NW236" s="56"/>
      <c r="NX236" s="56"/>
      <c r="NY236" s="56"/>
      <c r="NZ236" s="56"/>
      <c r="OA236" s="56"/>
      <c r="OB236" s="56"/>
      <c r="OC236" s="56"/>
      <c r="OD236" s="56"/>
      <c r="OE236" s="56"/>
      <c r="OF236" s="56"/>
      <c r="OG236" s="56"/>
      <c r="OH236" s="56"/>
      <c r="OI236" s="56"/>
      <c r="OJ236" s="56"/>
      <c r="OK236" s="56"/>
      <c r="OL236" s="56"/>
      <c r="OM236" s="56"/>
      <c r="ON236" s="56"/>
      <c r="OO236" s="56"/>
      <c r="OP236" s="56"/>
      <c r="OQ236" s="56"/>
      <c r="OR236" s="56"/>
      <c r="OS236" s="56"/>
      <c r="OT236" s="56"/>
      <c r="OU236" s="56"/>
      <c r="OV236" s="56"/>
      <c r="OW236" s="56"/>
      <c r="OX236" s="56"/>
      <c r="OY236" s="56"/>
      <c r="OZ236" s="56"/>
      <c r="PA236" s="56"/>
    </row>
    <row r="237" spans="1:418" s="116" customFormat="1" ht="47.25" hidden="1" customHeight="1">
      <c r="A237" s="56"/>
      <c r="B237" s="357"/>
      <c r="C237" s="357"/>
      <c r="D237" s="313"/>
      <c r="E237" s="356"/>
      <c r="F237" s="313"/>
      <c r="G237" s="327"/>
      <c r="H237" s="356"/>
      <c r="I237" s="313"/>
      <c r="J237" s="126" t="s">
        <v>1052</v>
      </c>
      <c r="K237" s="149"/>
      <c r="L237" s="183" t="s">
        <v>661</v>
      </c>
      <c r="M237" s="123" t="s">
        <v>501</v>
      </c>
      <c r="N237" s="51" t="s">
        <v>379</v>
      </c>
      <c r="O237" s="56" t="s">
        <v>350</v>
      </c>
      <c r="P237" s="56"/>
      <c r="Q237" s="56"/>
      <c r="R237" s="120"/>
      <c r="S237" s="120"/>
      <c r="T237" s="120"/>
      <c r="U237" s="120"/>
      <c r="V237" s="120"/>
      <c r="W237" s="120"/>
      <c r="X237" s="120"/>
      <c r="Y237" s="120"/>
      <c r="Z237" s="120" t="s">
        <v>205</v>
      </c>
      <c r="AA237" s="120"/>
      <c r="AB237" s="120"/>
      <c r="AC237" s="119">
        <f t="shared" si="293"/>
        <v>1</v>
      </c>
      <c r="AD237" s="229"/>
      <c r="AE237" s="229"/>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70"/>
      <c r="BU237" s="70"/>
      <c r="BV237" s="70"/>
      <c r="BW237" s="70"/>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70"/>
      <c r="DN237" s="70"/>
      <c r="DO237" s="70"/>
      <c r="DP237" s="70"/>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70"/>
      <c r="FG237" s="70"/>
      <c r="FH237" s="70"/>
      <c r="FI237" s="70"/>
      <c r="FJ237" s="70"/>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70"/>
      <c r="HA237" s="70"/>
      <c r="HB237" s="70"/>
      <c r="HC237" s="70"/>
      <c r="HD237" s="70"/>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c r="IO237" s="56"/>
      <c r="IP237" s="56"/>
      <c r="IQ237" s="56"/>
      <c r="IR237" s="56"/>
      <c r="IS237" s="72" t="s">
        <v>557</v>
      </c>
      <c r="IT237" s="72"/>
      <c r="IU237" s="72"/>
      <c r="IV237" s="72"/>
      <c r="IW237" s="72"/>
      <c r="IX237" s="56">
        <v>2</v>
      </c>
      <c r="IY237" s="56">
        <v>2</v>
      </c>
      <c r="IZ237" s="56">
        <v>2</v>
      </c>
      <c r="JA237" s="56">
        <v>1</v>
      </c>
      <c r="JB237" s="56">
        <v>2</v>
      </c>
      <c r="JC237" s="56">
        <v>2</v>
      </c>
      <c r="JD237" s="56">
        <v>2</v>
      </c>
      <c r="JE237" s="56">
        <v>2</v>
      </c>
      <c r="JF237" s="56">
        <v>2</v>
      </c>
      <c r="JG237" s="56">
        <v>2</v>
      </c>
      <c r="JH237" s="56">
        <v>2</v>
      </c>
      <c r="JI237" s="56">
        <v>2</v>
      </c>
      <c r="JJ237" s="56">
        <v>2</v>
      </c>
      <c r="JK237" s="56">
        <v>2</v>
      </c>
      <c r="JL237" s="56">
        <v>2</v>
      </c>
      <c r="JM237" s="56">
        <v>2</v>
      </c>
      <c r="JN237" s="56">
        <v>2</v>
      </c>
      <c r="JO237" s="56">
        <v>2</v>
      </c>
      <c r="JP237" s="56">
        <v>2</v>
      </c>
      <c r="JQ237" s="56">
        <v>2</v>
      </c>
      <c r="JR237" s="56">
        <v>2</v>
      </c>
      <c r="JS237" s="56">
        <v>2</v>
      </c>
      <c r="JT237" s="56">
        <v>2</v>
      </c>
      <c r="JU237" s="56">
        <v>2</v>
      </c>
      <c r="JV237" s="56">
        <v>2</v>
      </c>
      <c r="JW237" s="56">
        <v>2</v>
      </c>
      <c r="JX237" s="56">
        <v>1</v>
      </c>
      <c r="JY237" s="56">
        <v>2</v>
      </c>
      <c r="JZ237" s="56">
        <v>2</v>
      </c>
      <c r="KA237" s="56">
        <v>2</v>
      </c>
      <c r="KB237" s="179">
        <f t="shared" si="294"/>
        <v>28</v>
      </c>
      <c r="KC237" s="180">
        <f t="shared" si="295"/>
        <v>0.93333333333333335</v>
      </c>
      <c r="KD237" s="179">
        <f t="shared" si="296"/>
        <v>2</v>
      </c>
      <c r="KE237" s="180">
        <f t="shared" si="297"/>
        <v>6.6666666666666666E-2</v>
      </c>
      <c r="KF237" s="179">
        <f t="shared" si="298"/>
        <v>0</v>
      </c>
      <c r="KG237" s="180">
        <f t="shared" si="299"/>
        <v>0</v>
      </c>
      <c r="KH237" s="179">
        <f t="shared" si="300"/>
        <v>0</v>
      </c>
      <c r="KI237" s="180">
        <f t="shared" si="301"/>
        <v>0</v>
      </c>
      <c r="KJ237" s="181">
        <f t="shared" si="302"/>
        <v>1.9333333333333333</v>
      </c>
      <c r="KK237" s="182" t="str">
        <f t="shared" si="303"/>
        <v>Đạt mục tiêu</v>
      </c>
      <c r="KL237" s="56"/>
      <c r="KM237" s="56"/>
      <c r="KN237" s="56"/>
      <c r="KO237" s="56"/>
      <c r="KP237" s="56"/>
      <c r="KQ237" s="56"/>
      <c r="KR237" s="56"/>
      <c r="KS237" s="56"/>
      <c r="KT237" s="56"/>
      <c r="KU237" s="56"/>
      <c r="KV237" s="56"/>
      <c r="KW237" s="56"/>
      <c r="KX237" s="56"/>
      <c r="KY237" s="56"/>
      <c r="KZ237" s="56"/>
      <c r="LA237" s="56"/>
      <c r="LB237" s="56"/>
      <c r="LC237" s="56"/>
      <c r="LD237" s="56"/>
      <c r="LE237" s="56"/>
      <c r="LF237" s="56"/>
      <c r="LG237" s="56"/>
      <c r="LH237" s="56"/>
      <c r="LI237" s="56"/>
      <c r="LJ237" s="56"/>
      <c r="LK237" s="56"/>
      <c r="LL237" s="56"/>
      <c r="LM237" s="56"/>
      <c r="LN237" s="56"/>
      <c r="LO237" s="56"/>
      <c r="LP237" s="56"/>
      <c r="LQ237" s="56"/>
      <c r="LR237" s="56"/>
      <c r="LS237" s="56"/>
      <c r="LT237" s="56"/>
      <c r="LU237" s="56"/>
      <c r="LV237" s="56"/>
      <c r="LW237" s="56"/>
      <c r="LX237" s="56"/>
      <c r="LY237" s="56"/>
      <c r="LZ237" s="56"/>
      <c r="MA237" s="56"/>
      <c r="MB237" s="56"/>
      <c r="MC237" s="56"/>
      <c r="MD237" s="56"/>
      <c r="ME237" s="56"/>
      <c r="MF237" s="56"/>
      <c r="MG237" s="56"/>
      <c r="MH237" s="56"/>
      <c r="MI237" s="56"/>
      <c r="MJ237" s="56"/>
      <c r="MK237" s="56"/>
      <c r="ML237" s="56"/>
      <c r="MM237" s="56"/>
      <c r="MN237" s="56"/>
      <c r="MO237" s="56"/>
      <c r="MP237" s="56"/>
      <c r="MQ237" s="56"/>
      <c r="MR237" s="56"/>
      <c r="MS237" s="56"/>
      <c r="MT237" s="56"/>
      <c r="MU237" s="56"/>
      <c r="MV237" s="56"/>
      <c r="MW237" s="56"/>
      <c r="MX237" s="56"/>
      <c r="MY237" s="56"/>
      <c r="MZ237" s="56"/>
      <c r="NA237" s="56"/>
      <c r="NB237" s="56"/>
      <c r="NC237" s="56"/>
      <c r="ND237" s="56"/>
      <c r="NE237" s="56"/>
      <c r="NF237" s="56"/>
      <c r="NG237" s="56"/>
      <c r="NH237" s="56"/>
      <c r="NI237" s="56"/>
      <c r="NJ237" s="56"/>
      <c r="NK237" s="56"/>
      <c r="NL237" s="56"/>
      <c r="NM237" s="56"/>
      <c r="NN237" s="56"/>
      <c r="NO237" s="56"/>
      <c r="NP237" s="56"/>
      <c r="NQ237" s="56"/>
      <c r="NR237" s="56"/>
      <c r="NS237" s="56"/>
      <c r="NT237" s="56"/>
      <c r="NU237" s="56"/>
      <c r="NV237" s="56"/>
      <c r="NW237" s="56"/>
      <c r="NX237" s="56"/>
      <c r="NY237" s="56"/>
      <c r="NZ237" s="56"/>
      <c r="OA237" s="56"/>
      <c r="OB237" s="56"/>
      <c r="OC237" s="56"/>
      <c r="OD237" s="56"/>
      <c r="OE237" s="56"/>
      <c r="OF237" s="56"/>
      <c r="OG237" s="56"/>
      <c r="OH237" s="56"/>
      <c r="OI237" s="56"/>
      <c r="OJ237" s="56"/>
      <c r="OK237" s="56"/>
      <c r="OL237" s="56"/>
      <c r="OM237" s="56"/>
      <c r="ON237" s="56"/>
      <c r="OO237" s="56"/>
      <c r="OP237" s="56"/>
      <c r="OQ237" s="56"/>
      <c r="OR237" s="56"/>
      <c r="OS237" s="56"/>
      <c r="OT237" s="56"/>
      <c r="OU237" s="56"/>
      <c r="OV237" s="56"/>
      <c r="OW237" s="56"/>
      <c r="OX237" s="56"/>
      <c r="OY237" s="56"/>
      <c r="OZ237" s="56"/>
      <c r="PA237" s="56"/>
    </row>
    <row r="238" spans="1:418" s="116" customFormat="1" ht="98.25" customHeight="1">
      <c r="A238" s="56"/>
      <c r="B238" s="344">
        <v>239</v>
      </c>
      <c r="C238" s="368">
        <v>94</v>
      </c>
      <c r="D238" s="481" t="s">
        <v>440</v>
      </c>
      <c r="E238" s="355"/>
      <c r="F238" s="481" t="s">
        <v>439</v>
      </c>
      <c r="G238" s="319" t="s">
        <v>7</v>
      </c>
      <c r="H238" s="319" t="s">
        <v>205</v>
      </c>
      <c r="I238" s="312" t="s">
        <v>439</v>
      </c>
      <c r="J238" s="210" t="s">
        <v>1137</v>
      </c>
      <c r="K238" s="581"/>
      <c r="L238" s="234" t="s">
        <v>661</v>
      </c>
      <c r="M238" s="76" t="s">
        <v>501</v>
      </c>
      <c r="N238" s="51" t="s">
        <v>379</v>
      </c>
      <c r="O238" s="56" t="s">
        <v>350</v>
      </c>
      <c r="P238" s="340" t="s">
        <v>205</v>
      </c>
      <c r="Q238" s="56"/>
      <c r="R238" s="235" t="s">
        <v>205</v>
      </c>
      <c r="S238" s="120"/>
      <c r="T238" s="120"/>
      <c r="U238" s="120"/>
      <c r="V238" s="120"/>
      <c r="W238" s="120"/>
      <c r="X238" s="120"/>
      <c r="Y238" s="120"/>
      <c r="Z238" s="120"/>
      <c r="AA238" s="120"/>
      <c r="AB238" s="120"/>
      <c r="AC238" s="119">
        <f t="shared" si="293"/>
        <v>1</v>
      </c>
      <c r="AD238" s="299" t="s">
        <v>557</v>
      </c>
      <c r="AE238" s="299"/>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70"/>
      <c r="BU238" s="70"/>
      <c r="BV238" s="70"/>
      <c r="BW238" s="70"/>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70"/>
      <c r="DN238" s="70"/>
      <c r="DO238" s="70"/>
      <c r="DP238" s="70"/>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70"/>
      <c r="FG238" s="70"/>
      <c r="FH238" s="70"/>
      <c r="FI238" s="70"/>
      <c r="FJ238" s="70"/>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70"/>
      <c r="HA238" s="70"/>
      <c r="HB238" s="70"/>
      <c r="HC238" s="70"/>
      <c r="HD238" s="70"/>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72"/>
      <c r="IT238" s="72"/>
      <c r="IU238" s="72"/>
      <c r="IV238" s="72"/>
      <c r="IW238" s="72"/>
      <c r="IX238" s="56"/>
      <c r="IY238" s="56"/>
      <c r="IZ238" s="56"/>
      <c r="JA238" s="56"/>
      <c r="JB238" s="56"/>
      <c r="JC238" s="56"/>
      <c r="JD238" s="56"/>
      <c r="JE238" s="56"/>
      <c r="JF238" s="56"/>
      <c r="JG238" s="56"/>
      <c r="JH238" s="56"/>
      <c r="JI238" s="56"/>
      <c r="JJ238" s="56"/>
      <c r="JK238" s="56"/>
      <c r="JL238" s="56"/>
      <c r="JM238" s="56"/>
      <c r="JN238" s="56"/>
      <c r="JO238" s="56"/>
      <c r="JP238" s="56"/>
      <c r="JQ238" s="56"/>
      <c r="JR238" s="56"/>
      <c r="JS238" s="56"/>
      <c r="JT238" s="56"/>
      <c r="JU238" s="56"/>
      <c r="JV238" s="56"/>
      <c r="JW238" s="56"/>
      <c r="JX238" s="56"/>
      <c r="JY238" s="56"/>
      <c r="JZ238" s="56"/>
      <c r="KA238" s="56"/>
      <c r="KB238" s="179"/>
      <c r="KC238" s="180"/>
      <c r="KD238" s="179"/>
      <c r="KE238" s="180"/>
      <c r="KF238" s="179"/>
      <c r="KG238" s="180"/>
      <c r="KH238" s="179"/>
      <c r="KI238" s="180"/>
      <c r="KJ238" s="181"/>
      <c r="KK238" s="182"/>
      <c r="KL238" s="56"/>
      <c r="KM238" s="56"/>
      <c r="KN238" s="56"/>
      <c r="KO238" s="56"/>
      <c r="KP238" s="56"/>
      <c r="KQ238" s="56"/>
      <c r="KR238" s="56"/>
      <c r="KS238" s="56"/>
      <c r="KT238" s="56"/>
      <c r="KU238" s="56"/>
      <c r="KV238" s="56"/>
      <c r="KW238" s="56"/>
      <c r="KX238" s="56"/>
      <c r="KY238" s="56"/>
      <c r="KZ238" s="56"/>
      <c r="LA238" s="56"/>
      <c r="LB238" s="56"/>
      <c r="LC238" s="56"/>
      <c r="LD238" s="56"/>
      <c r="LE238" s="56"/>
      <c r="LF238" s="56"/>
      <c r="LG238" s="56"/>
      <c r="LH238" s="56"/>
      <c r="LI238" s="56"/>
      <c r="LJ238" s="56"/>
      <c r="LK238" s="56"/>
      <c r="LL238" s="56"/>
      <c r="LM238" s="56"/>
      <c r="LN238" s="56"/>
      <c r="LO238" s="56"/>
      <c r="LP238" s="56"/>
      <c r="LQ238" s="56"/>
      <c r="LR238" s="56"/>
      <c r="LS238" s="56"/>
      <c r="LT238" s="56"/>
      <c r="LU238" s="56"/>
      <c r="LV238" s="56"/>
      <c r="LW238" s="56"/>
      <c r="LX238" s="56"/>
      <c r="LY238" s="56"/>
      <c r="LZ238" s="56"/>
      <c r="MA238" s="56"/>
      <c r="MB238" s="56"/>
      <c r="MC238" s="56"/>
      <c r="MD238" s="56"/>
      <c r="ME238" s="56"/>
      <c r="MF238" s="56"/>
      <c r="MG238" s="56"/>
      <c r="MH238" s="56"/>
      <c r="MI238" s="56"/>
      <c r="MJ238" s="56"/>
      <c r="MK238" s="56"/>
      <c r="ML238" s="56"/>
      <c r="MM238" s="56"/>
      <c r="MN238" s="56"/>
      <c r="MO238" s="56"/>
      <c r="MP238" s="56"/>
      <c r="MQ238" s="56"/>
      <c r="MR238" s="56"/>
      <c r="MS238" s="56"/>
      <c r="MT238" s="56"/>
      <c r="MU238" s="56"/>
      <c r="MV238" s="56"/>
      <c r="MW238" s="56"/>
      <c r="MX238" s="56"/>
      <c r="MY238" s="56"/>
      <c r="MZ238" s="56"/>
      <c r="NA238" s="56"/>
      <c r="NB238" s="56"/>
      <c r="NC238" s="56"/>
      <c r="ND238" s="56"/>
      <c r="NE238" s="56"/>
      <c r="NF238" s="56"/>
      <c r="NG238" s="56"/>
      <c r="NH238" s="56"/>
      <c r="NI238" s="56"/>
      <c r="NJ238" s="56"/>
      <c r="NK238" s="56"/>
      <c r="NL238" s="56"/>
      <c r="NM238" s="56"/>
      <c r="NN238" s="56"/>
      <c r="NO238" s="56"/>
      <c r="NP238" s="56"/>
      <c r="NQ238" s="56"/>
      <c r="NR238" s="56"/>
      <c r="NS238" s="56"/>
      <c r="NT238" s="56"/>
      <c r="NU238" s="56"/>
      <c r="NV238" s="56"/>
      <c r="NW238" s="56"/>
      <c r="NX238" s="56"/>
      <c r="NY238" s="56"/>
      <c r="NZ238" s="56"/>
      <c r="OA238" s="56"/>
      <c r="OB238" s="56"/>
      <c r="OC238" s="56"/>
      <c r="OD238" s="56"/>
      <c r="OE238" s="56"/>
      <c r="OF238" s="56"/>
      <c r="OG238" s="56"/>
      <c r="OH238" s="56"/>
      <c r="OI238" s="56"/>
      <c r="OJ238" s="56"/>
      <c r="OK238" s="56"/>
      <c r="OL238" s="56"/>
      <c r="OM238" s="56"/>
      <c r="ON238" s="56"/>
      <c r="OO238" s="56"/>
      <c r="OP238" s="56"/>
      <c r="OQ238" s="56"/>
      <c r="OR238" s="56"/>
      <c r="OS238" s="56"/>
      <c r="OT238" s="56"/>
      <c r="OU238" s="56"/>
      <c r="OV238" s="56"/>
      <c r="OW238" s="56"/>
      <c r="OX238" s="56"/>
      <c r="OY238" s="56"/>
      <c r="OZ238" s="56"/>
      <c r="PA238" s="2"/>
    </row>
    <row r="239" spans="1:418" s="116" customFormat="1" ht="110.25" hidden="1" customHeight="1">
      <c r="A239" s="56"/>
      <c r="B239" s="357"/>
      <c r="C239" s="357"/>
      <c r="D239" s="436"/>
      <c r="E239" s="356"/>
      <c r="F239" s="436"/>
      <c r="G239" s="327"/>
      <c r="H239" s="356"/>
      <c r="I239" s="313"/>
      <c r="J239" s="137" t="s">
        <v>1137</v>
      </c>
      <c r="K239" s="582"/>
      <c r="L239" s="183" t="s">
        <v>661</v>
      </c>
      <c r="M239" s="123" t="s">
        <v>501</v>
      </c>
      <c r="N239" s="51" t="s">
        <v>379</v>
      </c>
      <c r="O239" s="56" t="s">
        <v>350</v>
      </c>
      <c r="P239" s="357"/>
      <c r="Q239" s="56"/>
      <c r="R239" s="120"/>
      <c r="S239" s="120" t="s">
        <v>205</v>
      </c>
      <c r="T239" s="120"/>
      <c r="U239" s="120"/>
      <c r="V239" s="120"/>
      <c r="W239" s="120"/>
      <c r="X239" s="120"/>
      <c r="Y239" s="120"/>
      <c r="Z239" s="120"/>
      <c r="AA239" s="120"/>
      <c r="AB239" s="120"/>
      <c r="AC239" s="119">
        <f t="shared" si="293"/>
        <v>1</v>
      </c>
      <c r="AD239" s="229"/>
      <c r="AE239" s="229"/>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70"/>
      <c r="BU239" s="70"/>
      <c r="BV239" s="70"/>
      <c r="BW239" s="70"/>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70"/>
      <c r="DN239" s="70"/>
      <c r="DO239" s="70"/>
      <c r="DP239" s="70"/>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70"/>
      <c r="FG239" s="70"/>
      <c r="FH239" s="70"/>
      <c r="FI239" s="70"/>
      <c r="FJ239" s="70"/>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70"/>
      <c r="HA239" s="70"/>
      <c r="HB239" s="70"/>
      <c r="HC239" s="70"/>
      <c r="HD239" s="70"/>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72"/>
      <c r="IT239" s="72"/>
      <c r="IU239" s="72"/>
      <c r="IV239" s="72"/>
      <c r="IW239" s="72"/>
      <c r="IX239" s="56"/>
      <c r="IY239" s="56"/>
      <c r="IZ239" s="56"/>
      <c r="JA239" s="56"/>
      <c r="JB239" s="56"/>
      <c r="JC239" s="56"/>
      <c r="JD239" s="56"/>
      <c r="JE239" s="56"/>
      <c r="JF239" s="56"/>
      <c r="JG239" s="56"/>
      <c r="JH239" s="56"/>
      <c r="JI239" s="56"/>
      <c r="JJ239" s="56"/>
      <c r="JK239" s="56"/>
      <c r="JL239" s="56"/>
      <c r="JM239" s="56"/>
      <c r="JN239" s="56"/>
      <c r="JO239" s="56"/>
      <c r="JP239" s="56"/>
      <c r="JQ239" s="56"/>
      <c r="JR239" s="56"/>
      <c r="JS239" s="56"/>
      <c r="JT239" s="56"/>
      <c r="JU239" s="56"/>
      <c r="JV239" s="56"/>
      <c r="JW239" s="56"/>
      <c r="JX239" s="56"/>
      <c r="JY239" s="56"/>
      <c r="JZ239" s="56"/>
      <c r="KA239" s="56"/>
      <c r="KB239" s="179"/>
      <c r="KC239" s="180"/>
      <c r="KD239" s="179"/>
      <c r="KE239" s="180"/>
      <c r="KF239" s="179"/>
      <c r="KG239" s="180"/>
      <c r="KH239" s="179"/>
      <c r="KI239" s="180"/>
      <c r="KJ239" s="181"/>
      <c r="KK239" s="182"/>
      <c r="KL239" s="56"/>
      <c r="KM239" s="56"/>
      <c r="KN239" s="56"/>
      <c r="KO239" s="56"/>
      <c r="KP239" s="56"/>
      <c r="KQ239" s="56"/>
      <c r="KR239" s="56"/>
      <c r="KS239" s="56"/>
      <c r="KT239" s="56"/>
      <c r="KU239" s="56"/>
      <c r="KV239" s="56"/>
      <c r="KW239" s="56"/>
      <c r="KX239" s="56"/>
      <c r="KY239" s="56"/>
      <c r="KZ239" s="56"/>
      <c r="LA239" s="56"/>
      <c r="LB239" s="56"/>
      <c r="LC239" s="56"/>
      <c r="LD239" s="56"/>
      <c r="LE239" s="56"/>
      <c r="LF239" s="56"/>
      <c r="LG239" s="56"/>
      <c r="LH239" s="56"/>
      <c r="LI239" s="56"/>
      <c r="LJ239" s="56"/>
      <c r="LK239" s="56"/>
      <c r="LL239" s="56"/>
      <c r="LM239" s="56"/>
      <c r="LN239" s="56"/>
      <c r="LO239" s="56"/>
      <c r="LP239" s="56"/>
      <c r="LQ239" s="56"/>
      <c r="LR239" s="56"/>
      <c r="LS239" s="56"/>
      <c r="LT239" s="56"/>
      <c r="LU239" s="56"/>
      <c r="LV239" s="56"/>
      <c r="LW239" s="56"/>
      <c r="LX239" s="56"/>
      <c r="LY239" s="56"/>
      <c r="LZ239" s="56"/>
      <c r="MA239" s="56"/>
      <c r="MB239" s="56"/>
      <c r="MC239" s="56"/>
      <c r="MD239" s="56"/>
      <c r="ME239" s="56"/>
      <c r="MF239" s="56"/>
      <c r="MG239" s="56"/>
      <c r="MH239" s="56"/>
      <c r="MI239" s="56"/>
      <c r="MJ239" s="56"/>
      <c r="MK239" s="56"/>
      <c r="ML239" s="56"/>
      <c r="MM239" s="56"/>
      <c r="MN239" s="56"/>
      <c r="MO239" s="56"/>
      <c r="MP239" s="56"/>
      <c r="MQ239" s="56"/>
      <c r="MR239" s="56"/>
      <c r="MS239" s="56"/>
      <c r="MT239" s="56"/>
      <c r="MU239" s="56"/>
      <c r="MV239" s="56"/>
      <c r="MW239" s="56"/>
      <c r="MX239" s="56"/>
      <c r="MY239" s="56"/>
      <c r="MZ239" s="56"/>
      <c r="NA239" s="56"/>
      <c r="NB239" s="56"/>
      <c r="NC239" s="56"/>
      <c r="ND239" s="56"/>
      <c r="NE239" s="56"/>
      <c r="NF239" s="56"/>
      <c r="NG239" s="56"/>
      <c r="NH239" s="56"/>
      <c r="NI239" s="56"/>
      <c r="NJ239" s="56"/>
      <c r="NK239" s="56"/>
      <c r="NL239" s="56"/>
      <c r="NM239" s="56"/>
      <c r="NN239" s="56"/>
      <c r="NO239" s="56"/>
      <c r="NP239" s="56"/>
      <c r="NQ239" s="56"/>
      <c r="NR239" s="56"/>
      <c r="NS239" s="56"/>
      <c r="NT239" s="56"/>
      <c r="NU239" s="56"/>
      <c r="NV239" s="56"/>
      <c r="NW239" s="56"/>
      <c r="NX239" s="56"/>
      <c r="NY239" s="56"/>
      <c r="NZ239" s="56"/>
      <c r="OA239" s="56"/>
      <c r="OB239" s="56"/>
      <c r="OC239" s="56"/>
      <c r="OD239" s="56"/>
      <c r="OE239" s="56"/>
      <c r="OF239" s="56"/>
      <c r="OG239" s="56"/>
      <c r="OH239" s="56"/>
      <c r="OI239" s="56"/>
      <c r="OJ239" s="56"/>
      <c r="OK239" s="56"/>
      <c r="OL239" s="56"/>
      <c r="OM239" s="56"/>
      <c r="ON239" s="56"/>
      <c r="OO239" s="56"/>
      <c r="OP239" s="56"/>
      <c r="OQ239" s="56"/>
      <c r="OR239" s="56"/>
      <c r="OS239" s="56"/>
      <c r="OT239" s="56"/>
      <c r="OU239" s="56"/>
      <c r="OV239" s="56"/>
      <c r="OW239" s="56"/>
      <c r="OX239" s="56"/>
      <c r="OY239" s="56"/>
      <c r="OZ239" s="56"/>
      <c r="PA239" s="56"/>
    </row>
    <row r="240" spans="1:418" s="116" customFormat="1" ht="110.25" hidden="1" customHeight="1">
      <c r="A240" s="56"/>
      <c r="B240" s="357"/>
      <c r="C240" s="357"/>
      <c r="D240" s="436"/>
      <c r="E240" s="356"/>
      <c r="F240" s="436"/>
      <c r="G240" s="327"/>
      <c r="H240" s="356"/>
      <c r="I240" s="313"/>
      <c r="J240" s="137" t="s">
        <v>1137</v>
      </c>
      <c r="K240" s="582"/>
      <c r="L240" s="183" t="s">
        <v>661</v>
      </c>
      <c r="M240" s="123" t="s">
        <v>501</v>
      </c>
      <c r="N240" s="51" t="s">
        <v>379</v>
      </c>
      <c r="O240" s="56" t="s">
        <v>350</v>
      </c>
      <c r="P240" s="357"/>
      <c r="Q240" s="56"/>
      <c r="R240" s="120"/>
      <c r="S240" s="120"/>
      <c r="T240" s="120" t="s">
        <v>205</v>
      </c>
      <c r="U240" s="120"/>
      <c r="V240" s="120"/>
      <c r="W240" s="120"/>
      <c r="X240" s="120"/>
      <c r="Y240" s="120"/>
      <c r="Z240" s="120"/>
      <c r="AA240" s="120"/>
      <c r="AB240" s="120"/>
      <c r="AC240" s="119">
        <f t="shared" si="293"/>
        <v>1</v>
      </c>
      <c r="AD240" s="229"/>
      <c r="AE240" s="229"/>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70"/>
      <c r="BU240" s="70"/>
      <c r="BV240" s="70"/>
      <c r="BW240" s="70"/>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70"/>
      <c r="DN240" s="70"/>
      <c r="DO240" s="70"/>
      <c r="DP240" s="70"/>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70"/>
      <c r="FG240" s="70"/>
      <c r="FH240" s="70"/>
      <c r="FI240" s="70"/>
      <c r="FJ240" s="70"/>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70"/>
      <c r="HA240" s="70"/>
      <c r="HB240" s="70"/>
      <c r="HC240" s="70"/>
      <c r="HD240" s="70"/>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72"/>
      <c r="IT240" s="72"/>
      <c r="IU240" s="72"/>
      <c r="IV240" s="72"/>
      <c r="IW240" s="72"/>
      <c r="IX240" s="56"/>
      <c r="IY240" s="56"/>
      <c r="IZ240" s="56"/>
      <c r="JA240" s="56"/>
      <c r="JB240" s="56"/>
      <c r="JC240" s="56"/>
      <c r="JD240" s="56"/>
      <c r="JE240" s="56"/>
      <c r="JF240" s="56"/>
      <c r="JG240" s="56"/>
      <c r="JH240" s="56"/>
      <c r="JI240" s="56"/>
      <c r="JJ240" s="56"/>
      <c r="JK240" s="56"/>
      <c r="JL240" s="56"/>
      <c r="JM240" s="56"/>
      <c r="JN240" s="56"/>
      <c r="JO240" s="56"/>
      <c r="JP240" s="56"/>
      <c r="JQ240" s="56"/>
      <c r="JR240" s="56"/>
      <c r="JS240" s="56"/>
      <c r="JT240" s="56"/>
      <c r="JU240" s="56"/>
      <c r="JV240" s="56"/>
      <c r="JW240" s="56"/>
      <c r="JX240" s="56"/>
      <c r="JY240" s="56"/>
      <c r="JZ240" s="56"/>
      <c r="KA240" s="56"/>
      <c r="KB240" s="179"/>
      <c r="KC240" s="180"/>
      <c r="KD240" s="179"/>
      <c r="KE240" s="180"/>
      <c r="KF240" s="179"/>
      <c r="KG240" s="180"/>
      <c r="KH240" s="179"/>
      <c r="KI240" s="180"/>
      <c r="KJ240" s="181"/>
      <c r="KK240" s="182"/>
      <c r="KL240" s="56"/>
      <c r="KM240" s="56"/>
      <c r="KN240" s="56"/>
      <c r="KO240" s="56"/>
      <c r="KP240" s="56"/>
      <c r="KQ240" s="56"/>
      <c r="KR240" s="56"/>
      <c r="KS240" s="56"/>
      <c r="KT240" s="56"/>
      <c r="KU240" s="56"/>
      <c r="KV240" s="56"/>
      <c r="KW240" s="56"/>
      <c r="KX240" s="56"/>
      <c r="KY240" s="56"/>
      <c r="KZ240" s="56"/>
      <c r="LA240" s="56"/>
      <c r="LB240" s="56"/>
      <c r="LC240" s="56"/>
      <c r="LD240" s="56"/>
      <c r="LE240" s="56"/>
      <c r="LF240" s="56"/>
      <c r="LG240" s="56"/>
      <c r="LH240" s="56"/>
      <c r="LI240" s="56"/>
      <c r="LJ240" s="56"/>
      <c r="LK240" s="56"/>
      <c r="LL240" s="56"/>
      <c r="LM240" s="56"/>
      <c r="LN240" s="56"/>
      <c r="LO240" s="56"/>
      <c r="LP240" s="56"/>
      <c r="LQ240" s="56"/>
      <c r="LR240" s="56"/>
      <c r="LS240" s="56"/>
      <c r="LT240" s="56"/>
      <c r="LU240" s="56"/>
      <c r="LV240" s="56"/>
      <c r="LW240" s="56"/>
      <c r="LX240" s="56"/>
      <c r="LY240" s="56"/>
      <c r="LZ240" s="56"/>
      <c r="MA240" s="56"/>
      <c r="MB240" s="56"/>
      <c r="MC240" s="56"/>
      <c r="MD240" s="56"/>
      <c r="ME240" s="56"/>
      <c r="MF240" s="56"/>
      <c r="MG240" s="56"/>
      <c r="MH240" s="56"/>
      <c r="MI240" s="56"/>
      <c r="MJ240" s="56"/>
      <c r="MK240" s="56"/>
      <c r="ML240" s="56"/>
      <c r="MM240" s="56"/>
      <c r="MN240" s="56"/>
      <c r="MO240" s="56"/>
      <c r="MP240" s="56"/>
      <c r="MQ240" s="56"/>
      <c r="MR240" s="56"/>
      <c r="MS240" s="56"/>
      <c r="MT240" s="56"/>
      <c r="MU240" s="56"/>
      <c r="MV240" s="56"/>
      <c r="MW240" s="56"/>
      <c r="MX240" s="56"/>
      <c r="MY240" s="56"/>
      <c r="MZ240" s="56"/>
      <c r="NA240" s="56"/>
      <c r="NB240" s="56"/>
      <c r="NC240" s="56"/>
      <c r="ND240" s="56"/>
      <c r="NE240" s="56"/>
      <c r="NF240" s="56"/>
      <c r="NG240" s="56"/>
      <c r="NH240" s="56"/>
      <c r="NI240" s="56"/>
      <c r="NJ240" s="56"/>
      <c r="NK240" s="56"/>
      <c r="NL240" s="56"/>
      <c r="NM240" s="56"/>
      <c r="NN240" s="56"/>
      <c r="NO240" s="56"/>
      <c r="NP240" s="56"/>
      <c r="NQ240" s="56"/>
      <c r="NR240" s="56"/>
      <c r="NS240" s="56"/>
      <c r="NT240" s="56"/>
      <c r="NU240" s="56"/>
      <c r="NV240" s="56"/>
      <c r="NW240" s="56"/>
      <c r="NX240" s="56"/>
      <c r="NY240" s="56"/>
      <c r="NZ240" s="56"/>
      <c r="OA240" s="56"/>
      <c r="OB240" s="56"/>
      <c r="OC240" s="56"/>
      <c r="OD240" s="56"/>
      <c r="OE240" s="56"/>
      <c r="OF240" s="56"/>
      <c r="OG240" s="56"/>
      <c r="OH240" s="56"/>
      <c r="OI240" s="56"/>
      <c r="OJ240" s="56"/>
      <c r="OK240" s="56"/>
      <c r="OL240" s="56"/>
      <c r="OM240" s="56"/>
      <c r="ON240" s="56"/>
      <c r="OO240" s="56"/>
      <c r="OP240" s="56"/>
      <c r="OQ240" s="56"/>
      <c r="OR240" s="56"/>
      <c r="OS240" s="56"/>
      <c r="OT240" s="56"/>
      <c r="OU240" s="56"/>
      <c r="OV240" s="56"/>
      <c r="OW240" s="56"/>
      <c r="OX240" s="56"/>
      <c r="OY240" s="56"/>
      <c r="OZ240" s="56"/>
      <c r="PA240" s="56"/>
    </row>
    <row r="241" spans="1:417" s="116" customFormat="1" ht="110.25" hidden="1" customHeight="1">
      <c r="A241" s="56"/>
      <c r="B241" s="357"/>
      <c r="C241" s="357"/>
      <c r="D241" s="436"/>
      <c r="E241" s="356"/>
      <c r="F241" s="436"/>
      <c r="G241" s="327"/>
      <c r="H241" s="356"/>
      <c r="I241" s="313"/>
      <c r="J241" s="210" t="s">
        <v>1137</v>
      </c>
      <c r="K241" s="582"/>
      <c r="L241" s="183" t="s">
        <v>661</v>
      </c>
      <c r="M241" s="123" t="s">
        <v>501</v>
      </c>
      <c r="N241" s="51" t="s">
        <v>379</v>
      </c>
      <c r="O241" s="56" t="s">
        <v>350</v>
      </c>
      <c r="P241" s="357"/>
      <c r="Q241" s="56"/>
      <c r="R241" s="120"/>
      <c r="S241" s="120"/>
      <c r="T241" s="120"/>
      <c r="U241" s="120" t="s">
        <v>205</v>
      </c>
      <c r="V241" s="120"/>
      <c r="W241" s="120"/>
      <c r="X241" s="120"/>
      <c r="Y241" s="120"/>
      <c r="Z241" s="120"/>
      <c r="AA241" s="120"/>
      <c r="AB241" s="120"/>
      <c r="AC241" s="119">
        <f t="shared" si="293"/>
        <v>1</v>
      </c>
      <c r="AD241" s="229"/>
      <c r="AE241" s="229"/>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70"/>
      <c r="BU241" s="70"/>
      <c r="BV241" s="70"/>
      <c r="BW241" s="70"/>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70"/>
      <c r="DN241" s="70"/>
      <c r="DO241" s="70"/>
      <c r="DP241" s="70"/>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70"/>
      <c r="FG241" s="70"/>
      <c r="FH241" s="70"/>
      <c r="FI241" s="70"/>
      <c r="FJ241" s="70"/>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70"/>
      <c r="HA241" s="70"/>
      <c r="HB241" s="70"/>
      <c r="HC241" s="70"/>
      <c r="HD241" s="70"/>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72"/>
      <c r="IT241" s="72"/>
      <c r="IU241" s="72"/>
      <c r="IV241" s="72"/>
      <c r="IW241" s="72"/>
      <c r="IX241" s="56"/>
      <c r="IY241" s="56"/>
      <c r="IZ241" s="56"/>
      <c r="JA241" s="56"/>
      <c r="JB241" s="56"/>
      <c r="JC241" s="56"/>
      <c r="JD241" s="56"/>
      <c r="JE241" s="56"/>
      <c r="JF241" s="56"/>
      <c r="JG241" s="56"/>
      <c r="JH241" s="56"/>
      <c r="JI241" s="56"/>
      <c r="JJ241" s="56"/>
      <c r="JK241" s="56"/>
      <c r="JL241" s="56"/>
      <c r="JM241" s="56"/>
      <c r="JN241" s="56"/>
      <c r="JO241" s="56"/>
      <c r="JP241" s="56"/>
      <c r="JQ241" s="56"/>
      <c r="JR241" s="56"/>
      <c r="JS241" s="56"/>
      <c r="JT241" s="56"/>
      <c r="JU241" s="56"/>
      <c r="JV241" s="56"/>
      <c r="JW241" s="56"/>
      <c r="JX241" s="56"/>
      <c r="JY241" s="56"/>
      <c r="JZ241" s="56"/>
      <c r="KA241" s="56"/>
      <c r="KB241" s="179"/>
      <c r="KC241" s="180"/>
      <c r="KD241" s="179"/>
      <c r="KE241" s="180"/>
      <c r="KF241" s="179"/>
      <c r="KG241" s="180"/>
      <c r="KH241" s="179"/>
      <c r="KI241" s="180"/>
      <c r="KJ241" s="181"/>
      <c r="KK241" s="182"/>
      <c r="KL241" s="56"/>
      <c r="KM241" s="56"/>
      <c r="KN241" s="56"/>
      <c r="KO241" s="56"/>
      <c r="KP241" s="56"/>
      <c r="KQ241" s="56"/>
      <c r="KR241" s="56"/>
      <c r="KS241" s="56"/>
      <c r="KT241" s="56"/>
      <c r="KU241" s="56"/>
      <c r="KV241" s="56"/>
      <c r="KW241" s="56"/>
      <c r="KX241" s="56"/>
      <c r="KY241" s="56"/>
      <c r="KZ241" s="56"/>
      <c r="LA241" s="56"/>
      <c r="LB241" s="56"/>
      <c r="LC241" s="56"/>
      <c r="LD241" s="56"/>
      <c r="LE241" s="56"/>
      <c r="LF241" s="56"/>
      <c r="LG241" s="56"/>
      <c r="LH241" s="56"/>
      <c r="LI241" s="56"/>
      <c r="LJ241" s="56"/>
      <c r="LK241" s="56"/>
      <c r="LL241" s="56"/>
      <c r="LM241" s="56"/>
      <c r="LN241" s="56"/>
      <c r="LO241" s="56"/>
      <c r="LP241" s="56"/>
      <c r="LQ241" s="56"/>
      <c r="LR241" s="56"/>
      <c r="LS241" s="56"/>
      <c r="LT241" s="56"/>
      <c r="LU241" s="56"/>
      <c r="LV241" s="56"/>
      <c r="LW241" s="56"/>
      <c r="LX241" s="56"/>
      <c r="LY241" s="56"/>
      <c r="LZ241" s="56"/>
      <c r="MA241" s="56"/>
      <c r="MB241" s="56"/>
      <c r="MC241" s="56"/>
      <c r="MD241" s="56"/>
      <c r="ME241" s="56"/>
      <c r="MF241" s="56"/>
      <c r="MG241" s="56"/>
      <c r="MH241" s="56"/>
      <c r="MI241" s="56"/>
      <c r="MJ241" s="56"/>
      <c r="MK241" s="56"/>
      <c r="ML241" s="56"/>
      <c r="MM241" s="56"/>
      <c r="MN241" s="56"/>
      <c r="MO241" s="56"/>
      <c r="MP241" s="56"/>
      <c r="MQ241" s="56"/>
      <c r="MR241" s="56"/>
      <c r="MS241" s="56"/>
      <c r="MT241" s="56"/>
      <c r="MU241" s="56"/>
      <c r="MV241" s="56"/>
      <c r="MW241" s="56"/>
      <c r="MX241" s="56"/>
      <c r="MY241" s="56"/>
      <c r="MZ241" s="56"/>
      <c r="NA241" s="56"/>
      <c r="NB241" s="56"/>
      <c r="NC241" s="56"/>
      <c r="ND241" s="56"/>
      <c r="NE241" s="56"/>
      <c r="NF241" s="56"/>
      <c r="NG241" s="56"/>
      <c r="NH241" s="56"/>
      <c r="NI241" s="56"/>
      <c r="NJ241" s="56"/>
      <c r="NK241" s="56"/>
      <c r="NL241" s="56"/>
      <c r="NM241" s="56"/>
      <c r="NN241" s="56"/>
      <c r="NO241" s="56"/>
      <c r="NP241" s="56"/>
      <c r="NQ241" s="56"/>
      <c r="NR241" s="56"/>
      <c r="NS241" s="56"/>
      <c r="NT241" s="56"/>
      <c r="NU241" s="56"/>
      <c r="NV241" s="56"/>
      <c r="NW241" s="56"/>
      <c r="NX241" s="56"/>
      <c r="NY241" s="56"/>
      <c r="NZ241" s="56"/>
      <c r="OA241" s="56"/>
      <c r="OB241" s="56"/>
      <c r="OC241" s="56"/>
      <c r="OD241" s="56"/>
      <c r="OE241" s="56"/>
      <c r="OF241" s="56"/>
      <c r="OG241" s="56"/>
      <c r="OH241" s="56"/>
      <c r="OI241" s="56"/>
      <c r="OJ241" s="56"/>
      <c r="OK241" s="56"/>
      <c r="OL241" s="56"/>
      <c r="OM241" s="56"/>
      <c r="ON241" s="56"/>
      <c r="OO241" s="56"/>
      <c r="OP241" s="56"/>
      <c r="OQ241" s="56"/>
      <c r="OR241" s="56"/>
      <c r="OS241" s="56"/>
      <c r="OT241" s="56"/>
      <c r="OU241" s="56"/>
      <c r="OV241" s="56"/>
      <c r="OW241" s="56"/>
      <c r="OX241" s="56"/>
      <c r="OY241" s="56"/>
      <c r="OZ241" s="56"/>
      <c r="PA241" s="56"/>
    </row>
    <row r="242" spans="1:417" s="116" customFormat="1" ht="110.25" hidden="1" customHeight="1">
      <c r="A242" s="56"/>
      <c r="B242" s="357"/>
      <c r="C242" s="357"/>
      <c r="D242" s="436"/>
      <c r="E242" s="356"/>
      <c r="F242" s="436"/>
      <c r="G242" s="327"/>
      <c r="H242" s="356"/>
      <c r="I242" s="313"/>
      <c r="J242" s="137" t="s">
        <v>1137</v>
      </c>
      <c r="K242" s="582"/>
      <c r="L242" s="183" t="s">
        <v>661</v>
      </c>
      <c r="M242" s="123" t="s">
        <v>501</v>
      </c>
      <c r="N242" s="51" t="s">
        <v>379</v>
      </c>
      <c r="O242" s="56" t="s">
        <v>350</v>
      </c>
      <c r="P242" s="357"/>
      <c r="Q242" s="56"/>
      <c r="R242" s="120"/>
      <c r="S242" s="120"/>
      <c r="T242" s="120"/>
      <c r="U242" s="120"/>
      <c r="V242" s="120" t="s">
        <v>205</v>
      </c>
      <c r="W242" s="120"/>
      <c r="X242" s="120"/>
      <c r="Y242" s="120"/>
      <c r="Z242" s="120"/>
      <c r="AA242" s="120"/>
      <c r="AB242" s="120"/>
      <c r="AC242" s="119">
        <f t="shared" si="293"/>
        <v>1</v>
      </c>
      <c r="AD242" s="229"/>
      <c r="AE242" s="229"/>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70"/>
      <c r="BU242" s="70"/>
      <c r="BV242" s="70"/>
      <c r="BW242" s="70"/>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70"/>
      <c r="DN242" s="70"/>
      <c r="DO242" s="70"/>
      <c r="DP242" s="70"/>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70"/>
      <c r="FG242" s="70"/>
      <c r="FH242" s="70"/>
      <c r="FI242" s="70"/>
      <c r="FJ242" s="70"/>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70"/>
      <c r="HA242" s="70"/>
      <c r="HB242" s="70"/>
      <c r="HC242" s="70"/>
      <c r="HD242" s="70"/>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72"/>
      <c r="IT242" s="72"/>
      <c r="IU242" s="72"/>
      <c r="IV242" s="72"/>
      <c r="IW242" s="72"/>
      <c r="IX242" s="56"/>
      <c r="IY242" s="56"/>
      <c r="IZ242" s="56"/>
      <c r="JA242" s="56"/>
      <c r="JB242" s="56"/>
      <c r="JC242" s="56"/>
      <c r="JD242" s="56"/>
      <c r="JE242" s="56"/>
      <c r="JF242" s="56"/>
      <c r="JG242" s="56"/>
      <c r="JH242" s="56"/>
      <c r="JI242" s="56"/>
      <c r="JJ242" s="56"/>
      <c r="JK242" s="56"/>
      <c r="JL242" s="56"/>
      <c r="JM242" s="56"/>
      <c r="JN242" s="56"/>
      <c r="JO242" s="56"/>
      <c r="JP242" s="56"/>
      <c r="JQ242" s="56"/>
      <c r="JR242" s="56"/>
      <c r="JS242" s="56"/>
      <c r="JT242" s="56"/>
      <c r="JU242" s="56"/>
      <c r="JV242" s="56"/>
      <c r="JW242" s="56"/>
      <c r="JX242" s="56"/>
      <c r="JY242" s="56"/>
      <c r="JZ242" s="56"/>
      <c r="KA242" s="56"/>
      <c r="KB242" s="179"/>
      <c r="KC242" s="180"/>
      <c r="KD242" s="179"/>
      <c r="KE242" s="180"/>
      <c r="KF242" s="179"/>
      <c r="KG242" s="180"/>
      <c r="KH242" s="179"/>
      <c r="KI242" s="180"/>
      <c r="KJ242" s="181"/>
      <c r="KK242" s="182"/>
      <c r="KL242" s="56"/>
      <c r="KM242" s="56"/>
      <c r="KN242" s="56"/>
      <c r="KO242" s="56"/>
      <c r="KP242" s="56"/>
      <c r="KQ242" s="56"/>
      <c r="KR242" s="56"/>
      <c r="KS242" s="56"/>
      <c r="KT242" s="56"/>
      <c r="KU242" s="56"/>
      <c r="KV242" s="56"/>
      <c r="KW242" s="56"/>
      <c r="KX242" s="56"/>
      <c r="KY242" s="56"/>
      <c r="KZ242" s="56"/>
      <c r="LA242" s="56"/>
      <c r="LB242" s="56"/>
      <c r="LC242" s="56"/>
      <c r="LD242" s="56"/>
      <c r="LE242" s="56"/>
      <c r="LF242" s="56"/>
      <c r="LG242" s="56"/>
      <c r="LH242" s="56"/>
      <c r="LI242" s="56"/>
      <c r="LJ242" s="56"/>
      <c r="LK242" s="56"/>
      <c r="LL242" s="56"/>
      <c r="LM242" s="56"/>
      <c r="LN242" s="56"/>
      <c r="LO242" s="56"/>
      <c r="LP242" s="56"/>
      <c r="LQ242" s="56"/>
      <c r="LR242" s="56"/>
      <c r="LS242" s="56"/>
      <c r="LT242" s="56"/>
      <c r="LU242" s="56"/>
      <c r="LV242" s="56"/>
      <c r="LW242" s="56"/>
      <c r="LX242" s="56"/>
      <c r="LY242" s="56"/>
      <c r="LZ242" s="56"/>
      <c r="MA242" s="56"/>
      <c r="MB242" s="56"/>
      <c r="MC242" s="56"/>
      <c r="MD242" s="56"/>
      <c r="ME242" s="56"/>
      <c r="MF242" s="56"/>
      <c r="MG242" s="56"/>
      <c r="MH242" s="56"/>
      <c r="MI242" s="56"/>
      <c r="MJ242" s="56"/>
      <c r="MK242" s="56"/>
      <c r="ML242" s="56"/>
      <c r="MM242" s="56"/>
      <c r="MN242" s="56"/>
      <c r="MO242" s="56"/>
      <c r="MP242" s="56"/>
      <c r="MQ242" s="56"/>
      <c r="MR242" s="56"/>
      <c r="MS242" s="56"/>
      <c r="MT242" s="56"/>
      <c r="MU242" s="56"/>
      <c r="MV242" s="56"/>
      <c r="MW242" s="56"/>
      <c r="MX242" s="56"/>
      <c r="MY242" s="56"/>
      <c r="MZ242" s="56"/>
      <c r="NA242" s="56"/>
      <c r="NB242" s="56"/>
      <c r="NC242" s="56"/>
      <c r="ND242" s="56"/>
      <c r="NE242" s="56"/>
      <c r="NF242" s="56"/>
      <c r="NG242" s="56"/>
      <c r="NH242" s="56"/>
      <c r="NI242" s="56"/>
      <c r="NJ242" s="56"/>
      <c r="NK242" s="56"/>
      <c r="NL242" s="56"/>
      <c r="NM242" s="56"/>
      <c r="NN242" s="56"/>
      <c r="NO242" s="56"/>
      <c r="NP242" s="56"/>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row>
    <row r="243" spans="1:417" s="116" customFormat="1" ht="110.25" hidden="1" customHeight="1">
      <c r="A243" s="56"/>
      <c r="B243" s="357"/>
      <c r="C243" s="357"/>
      <c r="D243" s="436"/>
      <c r="E243" s="356"/>
      <c r="F243" s="436"/>
      <c r="G243" s="327"/>
      <c r="H243" s="356"/>
      <c r="I243" s="313"/>
      <c r="J243" s="137" t="s">
        <v>1137</v>
      </c>
      <c r="K243" s="582"/>
      <c r="L243" s="183" t="s">
        <v>661</v>
      </c>
      <c r="M243" s="123" t="s">
        <v>501</v>
      </c>
      <c r="N243" s="51" t="s">
        <v>379</v>
      </c>
      <c r="O243" s="56" t="s">
        <v>350</v>
      </c>
      <c r="P243" s="357"/>
      <c r="Q243" s="56"/>
      <c r="R243" s="120"/>
      <c r="S243" s="120"/>
      <c r="T243" s="120"/>
      <c r="U243" s="120"/>
      <c r="V243" s="120"/>
      <c r="W243" s="120" t="s">
        <v>205</v>
      </c>
      <c r="X243" s="120"/>
      <c r="Y243" s="120"/>
      <c r="Z243" s="120"/>
      <c r="AA243" s="120"/>
      <c r="AB243" s="120"/>
      <c r="AC243" s="119">
        <f t="shared" si="293"/>
        <v>1</v>
      </c>
      <c r="AD243" s="229"/>
      <c r="AE243" s="229"/>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70"/>
      <c r="BU243" s="70"/>
      <c r="BV243" s="70"/>
      <c r="BW243" s="70"/>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70"/>
      <c r="DN243" s="70"/>
      <c r="DO243" s="70"/>
      <c r="DP243" s="70"/>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70"/>
      <c r="FG243" s="70"/>
      <c r="FH243" s="70"/>
      <c r="FI243" s="70"/>
      <c r="FJ243" s="70"/>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70"/>
      <c r="HA243" s="70"/>
      <c r="HB243" s="70"/>
      <c r="HC243" s="70"/>
      <c r="HD243" s="70"/>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72"/>
      <c r="IT243" s="72"/>
      <c r="IU243" s="72"/>
      <c r="IV243" s="72"/>
      <c r="IW243" s="72"/>
      <c r="IX243" s="56"/>
      <c r="IY243" s="56"/>
      <c r="IZ243" s="56"/>
      <c r="JA243" s="56"/>
      <c r="JB243" s="56"/>
      <c r="JC243" s="56"/>
      <c r="JD243" s="56"/>
      <c r="JE243" s="56"/>
      <c r="JF243" s="56"/>
      <c r="JG243" s="56"/>
      <c r="JH243" s="56"/>
      <c r="JI243" s="56"/>
      <c r="JJ243" s="56"/>
      <c r="JK243" s="56"/>
      <c r="JL243" s="56"/>
      <c r="JM243" s="56"/>
      <c r="JN243" s="56"/>
      <c r="JO243" s="56"/>
      <c r="JP243" s="56"/>
      <c r="JQ243" s="56"/>
      <c r="JR243" s="56"/>
      <c r="JS243" s="56"/>
      <c r="JT243" s="56"/>
      <c r="JU243" s="56"/>
      <c r="JV243" s="56"/>
      <c r="JW243" s="56"/>
      <c r="JX243" s="56"/>
      <c r="JY243" s="56"/>
      <c r="JZ243" s="56"/>
      <c r="KA243" s="56"/>
      <c r="KB243" s="179"/>
      <c r="KC243" s="180"/>
      <c r="KD243" s="179"/>
      <c r="KE243" s="180"/>
      <c r="KF243" s="179"/>
      <c r="KG243" s="180"/>
      <c r="KH243" s="179"/>
      <c r="KI243" s="180"/>
      <c r="KJ243" s="181"/>
      <c r="KK243" s="182"/>
      <c r="KL243" s="56"/>
      <c r="KM243" s="56"/>
      <c r="KN243" s="56"/>
      <c r="KO243" s="56"/>
      <c r="KP243" s="56"/>
      <c r="KQ243" s="56"/>
      <c r="KR243" s="56"/>
      <c r="KS243" s="56"/>
      <c r="KT243" s="56"/>
      <c r="KU243" s="56"/>
      <c r="KV243" s="56"/>
      <c r="KW243" s="56"/>
      <c r="KX243" s="56"/>
      <c r="KY243" s="56"/>
      <c r="KZ243" s="56"/>
      <c r="LA243" s="56"/>
      <c r="LB243" s="56"/>
      <c r="LC243" s="56"/>
      <c r="LD243" s="56"/>
      <c r="LE243" s="56"/>
      <c r="LF243" s="56"/>
      <c r="LG243" s="56"/>
      <c r="LH243" s="56"/>
      <c r="LI243" s="56"/>
      <c r="LJ243" s="56"/>
      <c r="LK243" s="56"/>
      <c r="LL243" s="56"/>
      <c r="LM243" s="56"/>
      <c r="LN243" s="56"/>
      <c r="LO243" s="56"/>
      <c r="LP243" s="56"/>
      <c r="LQ243" s="56"/>
      <c r="LR243" s="56"/>
      <c r="LS243" s="56"/>
      <c r="LT243" s="56"/>
      <c r="LU243" s="56"/>
      <c r="LV243" s="56"/>
      <c r="LW243" s="56"/>
      <c r="LX243" s="56"/>
      <c r="LY243" s="56"/>
      <c r="LZ243" s="56"/>
      <c r="MA243" s="56"/>
      <c r="MB243" s="56"/>
      <c r="MC243" s="56"/>
      <c r="MD243" s="56"/>
      <c r="ME243" s="56"/>
      <c r="MF243" s="56"/>
      <c r="MG243" s="56"/>
      <c r="MH243" s="56"/>
      <c r="MI243" s="56"/>
      <c r="MJ243" s="56"/>
      <c r="MK243" s="56"/>
      <c r="ML243" s="56"/>
      <c r="MM243" s="56"/>
      <c r="MN243" s="56"/>
      <c r="MO243" s="56"/>
      <c r="MP243" s="56"/>
      <c r="MQ243" s="56"/>
      <c r="MR243" s="56"/>
      <c r="MS243" s="56"/>
      <c r="MT243" s="56"/>
      <c r="MU243" s="56"/>
      <c r="MV243" s="56"/>
      <c r="MW243" s="56"/>
      <c r="MX243" s="56"/>
      <c r="MY243" s="56"/>
      <c r="MZ243" s="56"/>
      <c r="NA243" s="56"/>
      <c r="NB243" s="56"/>
      <c r="NC243" s="56"/>
      <c r="ND243" s="56"/>
      <c r="NE243" s="56"/>
      <c r="NF243" s="56"/>
      <c r="NG243" s="56"/>
      <c r="NH243" s="56"/>
      <c r="NI243" s="56"/>
      <c r="NJ243" s="56"/>
      <c r="NK243" s="56"/>
      <c r="NL243" s="56"/>
      <c r="NM243" s="56"/>
      <c r="NN243" s="56"/>
      <c r="NO243" s="56"/>
      <c r="NP243" s="56"/>
      <c r="NQ243" s="56"/>
      <c r="NR243" s="56"/>
      <c r="NS243" s="56"/>
      <c r="NT243" s="56"/>
      <c r="NU243" s="56"/>
      <c r="NV243" s="56"/>
      <c r="NW243" s="56"/>
      <c r="NX243" s="56"/>
      <c r="NY243" s="56"/>
      <c r="NZ243" s="56"/>
      <c r="OA243" s="56"/>
      <c r="OB243" s="56"/>
      <c r="OC243" s="56"/>
      <c r="OD243" s="56"/>
      <c r="OE243" s="56"/>
      <c r="OF243" s="56"/>
      <c r="OG243" s="56"/>
      <c r="OH243" s="56"/>
      <c r="OI243" s="56"/>
      <c r="OJ243" s="56"/>
      <c r="OK243" s="56"/>
      <c r="OL243" s="56"/>
      <c r="OM243" s="56"/>
      <c r="ON243" s="56"/>
      <c r="OO243" s="56"/>
      <c r="OP243" s="56"/>
      <c r="OQ243" s="56"/>
      <c r="OR243" s="56"/>
      <c r="OS243" s="56"/>
      <c r="OT243" s="56"/>
      <c r="OU243" s="56"/>
      <c r="OV243" s="56"/>
      <c r="OW243" s="56"/>
      <c r="OX243" s="56"/>
      <c r="OY243" s="56"/>
      <c r="OZ243" s="56"/>
      <c r="PA243" s="56"/>
    </row>
    <row r="244" spans="1:417" s="116" customFormat="1" ht="110.25" hidden="1" customHeight="1">
      <c r="A244" s="56"/>
      <c r="B244" s="357"/>
      <c r="C244" s="357"/>
      <c r="D244" s="436"/>
      <c r="E244" s="356"/>
      <c r="F244" s="436"/>
      <c r="G244" s="327"/>
      <c r="H244" s="356"/>
      <c r="I244" s="313"/>
      <c r="J244" s="137" t="s">
        <v>1137</v>
      </c>
      <c r="K244" s="582"/>
      <c r="L244" s="183" t="s">
        <v>661</v>
      </c>
      <c r="M244" s="123" t="s">
        <v>501</v>
      </c>
      <c r="N244" s="51" t="s">
        <v>379</v>
      </c>
      <c r="O244" s="56" t="s">
        <v>350</v>
      </c>
      <c r="P244" s="357"/>
      <c r="Q244" s="56"/>
      <c r="R244" s="120"/>
      <c r="S244" s="120"/>
      <c r="T244" s="120"/>
      <c r="U244" s="120"/>
      <c r="V244" s="120"/>
      <c r="W244" s="120"/>
      <c r="X244" s="120" t="s">
        <v>205</v>
      </c>
      <c r="Y244" s="120"/>
      <c r="Z244" s="120"/>
      <c r="AA244" s="120"/>
      <c r="AB244" s="120"/>
      <c r="AC244" s="119">
        <f t="shared" si="293"/>
        <v>1</v>
      </c>
      <c r="AD244" s="229"/>
      <c r="AE244" s="229"/>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70"/>
      <c r="BU244" s="70"/>
      <c r="BV244" s="70"/>
      <c r="BW244" s="70"/>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70"/>
      <c r="DN244" s="70"/>
      <c r="DO244" s="70"/>
      <c r="DP244" s="70"/>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70"/>
      <c r="FG244" s="70"/>
      <c r="FH244" s="70"/>
      <c r="FI244" s="70"/>
      <c r="FJ244" s="70"/>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70"/>
      <c r="HA244" s="70"/>
      <c r="HB244" s="70"/>
      <c r="HC244" s="70"/>
      <c r="HD244" s="70"/>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c r="IO244" s="56"/>
      <c r="IP244" s="56"/>
      <c r="IQ244" s="56"/>
      <c r="IR244" s="56"/>
      <c r="IS244" s="72"/>
      <c r="IT244" s="72"/>
      <c r="IU244" s="72"/>
      <c r="IV244" s="72"/>
      <c r="IW244" s="72"/>
      <c r="IX244" s="56"/>
      <c r="IY244" s="56"/>
      <c r="IZ244" s="56"/>
      <c r="JA244" s="56"/>
      <c r="JB244" s="56"/>
      <c r="JC244" s="56"/>
      <c r="JD244" s="56"/>
      <c r="JE244" s="56"/>
      <c r="JF244" s="56"/>
      <c r="JG244" s="56"/>
      <c r="JH244" s="56"/>
      <c r="JI244" s="56"/>
      <c r="JJ244" s="56"/>
      <c r="JK244" s="56"/>
      <c r="JL244" s="56"/>
      <c r="JM244" s="56"/>
      <c r="JN244" s="56"/>
      <c r="JO244" s="56"/>
      <c r="JP244" s="56"/>
      <c r="JQ244" s="56"/>
      <c r="JR244" s="56"/>
      <c r="JS244" s="56"/>
      <c r="JT244" s="56"/>
      <c r="JU244" s="56"/>
      <c r="JV244" s="56"/>
      <c r="JW244" s="56"/>
      <c r="JX244" s="56"/>
      <c r="JY244" s="56"/>
      <c r="JZ244" s="56"/>
      <c r="KA244" s="56"/>
      <c r="KB244" s="179"/>
      <c r="KC244" s="180"/>
      <c r="KD244" s="179"/>
      <c r="KE244" s="180"/>
      <c r="KF244" s="179"/>
      <c r="KG244" s="180"/>
      <c r="KH244" s="179"/>
      <c r="KI244" s="180"/>
      <c r="KJ244" s="181"/>
      <c r="KK244" s="182"/>
      <c r="KL244" s="56"/>
      <c r="KM244" s="56"/>
      <c r="KN244" s="56"/>
      <c r="KO244" s="56"/>
      <c r="KP244" s="56"/>
      <c r="KQ244" s="56"/>
      <c r="KR244" s="56"/>
      <c r="KS244" s="56"/>
      <c r="KT244" s="56"/>
      <c r="KU244" s="56"/>
      <c r="KV244" s="56"/>
      <c r="KW244" s="56"/>
      <c r="KX244" s="56"/>
      <c r="KY244" s="56"/>
      <c r="KZ244" s="56"/>
      <c r="LA244" s="56"/>
      <c r="LB244" s="56"/>
      <c r="LC244" s="56"/>
      <c r="LD244" s="56"/>
      <c r="LE244" s="56"/>
      <c r="LF244" s="56"/>
      <c r="LG244" s="56"/>
      <c r="LH244" s="56"/>
      <c r="LI244" s="56"/>
      <c r="LJ244" s="56"/>
      <c r="LK244" s="56"/>
      <c r="LL244" s="56"/>
      <c r="LM244" s="56"/>
      <c r="LN244" s="56"/>
      <c r="LO244" s="56"/>
      <c r="LP244" s="56"/>
      <c r="LQ244" s="56"/>
      <c r="LR244" s="56"/>
      <c r="LS244" s="56"/>
      <c r="LT244" s="56"/>
      <c r="LU244" s="56"/>
      <c r="LV244" s="56"/>
      <c r="LW244" s="56"/>
      <c r="LX244" s="56"/>
      <c r="LY244" s="56"/>
      <c r="LZ244" s="56"/>
      <c r="MA244" s="56"/>
      <c r="MB244" s="56"/>
      <c r="MC244" s="56"/>
      <c r="MD244" s="56"/>
      <c r="ME244" s="56"/>
      <c r="MF244" s="56"/>
      <c r="MG244" s="56"/>
      <c r="MH244" s="56"/>
      <c r="MI244" s="56"/>
      <c r="MJ244" s="56"/>
      <c r="MK244" s="56"/>
      <c r="ML244" s="56"/>
      <c r="MM244" s="56"/>
      <c r="MN244" s="56"/>
      <c r="MO244" s="56"/>
      <c r="MP244" s="56"/>
      <c r="MQ244" s="56"/>
      <c r="MR244" s="56"/>
      <c r="MS244" s="56"/>
      <c r="MT244" s="56"/>
      <c r="MU244" s="56"/>
      <c r="MV244" s="56"/>
      <c r="MW244" s="56"/>
      <c r="MX244" s="56"/>
      <c r="MY244" s="56"/>
      <c r="MZ244" s="56"/>
      <c r="NA244" s="56"/>
      <c r="NB244" s="56"/>
      <c r="NC244" s="56"/>
      <c r="ND244" s="56"/>
      <c r="NE244" s="56"/>
      <c r="NF244" s="56"/>
      <c r="NG244" s="56"/>
      <c r="NH244" s="56"/>
      <c r="NI244" s="56"/>
      <c r="NJ244" s="56"/>
      <c r="NK244" s="56"/>
      <c r="NL244" s="56"/>
      <c r="NM244" s="56"/>
      <c r="NN244" s="56"/>
      <c r="NO244" s="56"/>
      <c r="NP244" s="56"/>
      <c r="NQ244" s="56"/>
      <c r="NR244" s="56"/>
      <c r="NS244" s="56"/>
      <c r="NT244" s="56"/>
      <c r="NU244" s="56"/>
      <c r="NV244" s="56"/>
      <c r="NW244" s="56"/>
      <c r="NX244" s="56"/>
      <c r="NY244" s="56"/>
      <c r="NZ244" s="56"/>
      <c r="OA244" s="56"/>
      <c r="OB244" s="56"/>
      <c r="OC244" s="56"/>
      <c r="OD244" s="56"/>
      <c r="OE244" s="56"/>
      <c r="OF244" s="56"/>
      <c r="OG244" s="56"/>
      <c r="OH244" s="56"/>
      <c r="OI244" s="56"/>
      <c r="OJ244" s="56"/>
      <c r="OK244" s="56"/>
      <c r="OL244" s="56"/>
      <c r="OM244" s="56"/>
      <c r="ON244" s="56"/>
      <c r="OO244" s="56"/>
      <c r="OP244" s="56"/>
      <c r="OQ244" s="56"/>
      <c r="OR244" s="56"/>
      <c r="OS244" s="56"/>
      <c r="OT244" s="56"/>
      <c r="OU244" s="56"/>
      <c r="OV244" s="56"/>
      <c r="OW244" s="56"/>
      <c r="OX244" s="56"/>
      <c r="OY244" s="56"/>
      <c r="OZ244" s="56"/>
      <c r="PA244" s="56"/>
    </row>
    <row r="245" spans="1:417" s="116" customFormat="1" ht="110.25" hidden="1" customHeight="1">
      <c r="A245" s="56"/>
      <c r="B245" s="357"/>
      <c r="C245" s="357"/>
      <c r="D245" s="436"/>
      <c r="E245" s="356"/>
      <c r="F245" s="436"/>
      <c r="G245" s="327"/>
      <c r="H245" s="356"/>
      <c r="I245" s="313"/>
      <c r="J245" s="137" t="s">
        <v>1137</v>
      </c>
      <c r="K245" s="582"/>
      <c r="L245" s="183" t="s">
        <v>661</v>
      </c>
      <c r="M245" s="123" t="s">
        <v>501</v>
      </c>
      <c r="N245" s="51" t="s">
        <v>379</v>
      </c>
      <c r="O245" s="56" t="s">
        <v>350</v>
      </c>
      <c r="P245" s="357"/>
      <c r="Q245" s="56"/>
      <c r="R245" s="120"/>
      <c r="S245" s="120"/>
      <c r="T245" s="120"/>
      <c r="U245" s="120"/>
      <c r="V245" s="120"/>
      <c r="W245" s="120"/>
      <c r="X245" s="120"/>
      <c r="Y245" s="120" t="s">
        <v>205</v>
      </c>
      <c r="Z245" s="120"/>
      <c r="AA245" s="120"/>
      <c r="AB245" s="120"/>
      <c r="AC245" s="119">
        <f t="shared" si="293"/>
        <v>1</v>
      </c>
      <c r="AD245" s="229"/>
      <c r="AE245" s="229"/>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70"/>
      <c r="BU245" s="70"/>
      <c r="BV245" s="70"/>
      <c r="BW245" s="70"/>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70"/>
      <c r="DN245" s="70"/>
      <c r="DO245" s="70"/>
      <c r="DP245" s="70"/>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70"/>
      <c r="FG245" s="70"/>
      <c r="FH245" s="70"/>
      <c r="FI245" s="70"/>
      <c r="FJ245" s="70"/>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70"/>
      <c r="HA245" s="70"/>
      <c r="HB245" s="70"/>
      <c r="HC245" s="70"/>
      <c r="HD245" s="70"/>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72"/>
      <c r="IT245" s="72"/>
      <c r="IU245" s="72"/>
      <c r="IV245" s="72"/>
      <c r="IW245" s="72"/>
      <c r="IX245" s="56"/>
      <c r="IY245" s="56"/>
      <c r="IZ245" s="56"/>
      <c r="JA245" s="56"/>
      <c r="JB245" s="56"/>
      <c r="JC245" s="56"/>
      <c r="JD245" s="56"/>
      <c r="JE245" s="56"/>
      <c r="JF245" s="56"/>
      <c r="JG245" s="56"/>
      <c r="JH245" s="56"/>
      <c r="JI245" s="56"/>
      <c r="JJ245" s="56"/>
      <c r="JK245" s="56"/>
      <c r="JL245" s="56"/>
      <c r="JM245" s="56"/>
      <c r="JN245" s="56"/>
      <c r="JO245" s="56"/>
      <c r="JP245" s="56"/>
      <c r="JQ245" s="56"/>
      <c r="JR245" s="56"/>
      <c r="JS245" s="56"/>
      <c r="JT245" s="56"/>
      <c r="JU245" s="56"/>
      <c r="JV245" s="56"/>
      <c r="JW245" s="56"/>
      <c r="JX245" s="56"/>
      <c r="JY245" s="56"/>
      <c r="JZ245" s="56"/>
      <c r="KA245" s="56"/>
      <c r="KB245" s="179"/>
      <c r="KC245" s="180"/>
      <c r="KD245" s="179"/>
      <c r="KE245" s="180"/>
      <c r="KF245" s="179"/>
      <c r="KG245" s="180"/>
      <c r="KH245" s="179"/>
      <c r="KI245" s="180"/>
      <c r="KJ245" s="181"/>
      <c r="KK245" s="182"/>
      <c r="KL245" s="56"/>
      <c r="KM245" s="56"/>
      <c r="KN245" s="56"/>
      <c r="KO245" s="56"/>
      <c r="KP245" s="56"/>
      <c r="KQ245" s="56"/>
      <c r="KR245" s="56"/>
      <c r="KS245" s="56"/>
      <c r="KT245" s="56"/>
      <c r="KU245" s="56"/>
      <c r="KV245" s="56"/>
      <c r="KW245" s="56"/>
      <c r="KX245" s="56"/>
      <c r="KY245" s="56"/>
      <c r="KZ245" s="56"/>
      <c r="LA245" s="56"/>
      <c r="LB245" s="56"/>
      <c r="LC245" s="56"/>
      <c r="LD245" s="56"/>
      <c r="LE245" s="56"/>
      <c r="LF245" s="56"/>
      <c r="LG245" s="56"/>
      <c r="LH245" s="56"/>
      <c r="LI245" s="56"/>
      <c r="LJ245" s="56"/>
      <c r="LK245" s="56"/>
      <c r="LL245" s="56"/>
      <c r="LM245" s="56"/>
      <c r="LN245" s="56"/>
      <c r="LO245" s="56"/>
      <c r="LP245" s="56"/>
      <c r="LQ245" s="56"/>
      <c r="LR245" s="56"/>
      <c r="LS245" s="56"/>
      <c r="LT245" s="56"/>
      <c r="LU245" s="56"/>
      <c r="LV245" s="56"/>
      <c r="LW245" s="56"/>
      <c r="LX245" s="56"/>
      <c r="LY245" s="56"/>
      <c r="LZ245" s="56"/>
      <c r="MA245" s="56"/>
      <c r="MB245" s="56"/>
      <c r="MC245" s="56"/>
      <c r="MD245" s="56"/>
      <c r="ME245" s="56"/>
      <c r="MF245" s="56"/>
      <c r="MG245" s="56"/>
      <c r="MH245" s="56"/>
      <c r="MI245" s="56"/>
      <c r="MJ245" s="56"/>
      <c r="MK245" s="56"/>
      <c r="ML245" s="56"/>
      <c r="MM245" s="56"/>
      <c r="MN245" s="56"/>
      <c r="MO245" s="56"/>
      <c r="MP245" s="56"/>
      <c r="MQ245" s="56"/>
      <c r="MR245" s="56"/>
      <c r="MS245" s="56"/>
      <c r="MT245" s="56"/>
      <c r="MU245" s="56"/>
      <c r="MV245" s="56"/>
      <c r="MW245" s="56"/>
      <c r="MX245" s="56"/>
      <c r="MY245" s="56"/>
      <c r="MZ245" s="56"/>
      <c r="NA245" s="56"/>
      <c r="NB245" s="56"/>
      <c r="NC245" s="56"/>
      <c r="ND245" s="56"/>
      <c r="NE245" s="56"/>
      <c r="NF245" s="56"/>
      <c r="NG245" s="56"/>
      <c r="NH245" s="56"/>
      <c r="NI245" s="56"/>
      <c r="NJ245" s="56"/>
      <c r="NK245" s="56"/>
      <c r="NL245" s="56"/>
      <c r="NM245" s="56"/>
      <c r="NN245" s="56"/>
      <c r="NO245" s="56"/>
      <c r="NP245" s="56"/>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row>
    <row r="246" spans="1:417" s="116" customFormat="1" ht="141.75" hidden="1" customHeight="1">
      <c r="A246" s="56"/>
      <c r="B246" s="357"/>
      <c r="C246" s="357"/>
      <c r="D246" s="436"/>
      <c r="E246" s="356"/>
      <c r="F246" s="436"/>
      <c r="G246" s="327"/>
      <c r="H246" s="356"/>
      <c r="I246" s="313"/>
      <c r="J246" s="137" t="s">
        <v>1564</v>
      </c>
      <c r="K246" s="582"/>
      <c r="L246" s="183" t="s">
        <v>661</v>
      </c>
      <c r="M246" s="123" t="s">
        <v>501</v>
      </c>
      <c r="N246" s="51" t="s">
        <v>379</v>
      </c>
      <c r="O246" s="56" t="s">
        <v>350</v>
      </c>
      <c r="P246" s="357"/>
      <c r="Q246" s="56"/>
      <c r="R246" s="120"/>
      <c r="S246" s="120"/>
      <c r="T246" s="120"/>
      <c r="U246" s="120"/>
      <c r="V246" s="120"/>
      <c r="W246" s="120"/>
      <c r="X246" s="120"/>
      <c r="Y246" s="120"/>
      <c r="Z246" s="120" t="s">
        <v>205</v>
      </c>
      <c r="AA246" s="120"/>
      <c r="AB246" s="120"/>
      <c r="AC246" s="119">
        <f t="shared" si="293"/>
        <v>1</v>
      </c>
      <c r="AD246" s="229"/>
      <c r="AE246" s="229"/>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70"/>
      <c r="BU246" s="70"/>
      <c r="BV246" s="70"/>
      <c r="BW246" s="70"/>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70"/>
      <c r="DN246" s="70"/>
      <c r="DO246" s="70"/>
      <c r="DP246" s="70"/>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70"/>
      <c r="FG246" s="70"/>
      <c r="FH246" s="70"/>
      <c r="FI246" s="70"/>
      <c r="FJ246" s="70"/>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70"/>
      <c r="HA246" s="70"/>
      <c r="HB246" s="70"/>
      <c r="HC246" s="70"/>
      <c r="HD246" s="70"/>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72"/>
      <c r="IT246" s="72"/>
      <c r="IU246" s="72"/>
      <c r="IV246" s="72"/>
      <c r="IW246" s="72"/>
      <c r="IX246" s="56"/>
      <c r="IY246" s="56"/>
      <c r="IZ246" s="56"/>
      <c r="JA246" s="56"/>
      <c r="JB246" s="56"/>
      <c r="JC246" s="56"/>
      <c r="JD246" s="56"/>
      <c r="JE246" s="56"/>
      <c r="JF246" s="56"/>
      <c r="JG246" s="56"/>
      <c r="JH246" s="56"/>
      <c r="JI246" s="56"/>
      <c r="JJ246" s="56"/>
      <c r="JK246" s="56"/>
      <c r="JL246" s="56"/>
      <c r="JM246" s="56"/>
      <c r="JN246" s="56"/>
      <c r="JO246" s="56"/>
      <c r="JP246" s="56"/>
      <c r="JQ246" s="56"/>
      <c r="JR246" s="56"/>
      <c r="JS246" s="56"/>
      <c r="JT246" s="56"/>
      <c r="JU246" s="56"/>
      <c r="JV246" s="56"/>
      <c r="JW246" s="56"/>
      <c r="JX246" s="56"/>
      <c r="JY246" s="56"/>
      <c r="JZ246" s="56"/>
      <c r="KA246" s="56"/>
      <c r="KB246" s="179"/>
      <c r="KC246" s="180"/>
      <c r="KD246" s="179"/>
      <c r="KE246" s="180"/>
      <c r="KF246" s="179"/>
      <c r="KG246" s="180"/>
      <c r="KH246" s="179"/>
      <c r="KI246" s="180"/>
      <c r="KJ246" s="181"/>
      <c r="KK246" s="182"/>
      <c r="KL246" s="56"/>
      <c r="KM246" s="56"/>
      <c r="KN246" s="56"/>
      <c r="KO246" s="56"/>
      <c r="KP246" s="56"/>
      <c r="KQ246" s="56"/>
      <c r="KR246" s="56"/>
      <c r="KS246" s="56"/>
      <c r="KT246" s="56"/>
      <c r="KU246" s="56"/>
      <c r="KV246" s="56"/>
      <c r="KW246" s="56"/>
      <c r="KX246" s="56"/>
      <c r="KY246" s="56"/>
      <c r="KZ246" s="56"/>
      <c r="LA246" s="56"/>
      <c r="LB246" s="56"/>
      <c r="LC246" s="56"/>
      <c r="LD246" s="56"/>
      <c r="LE246" s="56"/>
      <c r="LF246" s="56"/>
      <c r="LG246" s="56"/>
      <c r="LH246" s="56"/>
      <c r="LI246" s="56"/>
      <c r="LJ246" s="56"/>
      <c r="LK246" s="56"/>
      <c r="LL246" s="56"/>
      <c r="LM246" s="56"/>
      <c r="LN246" s="56"/>
      <c r="LO246" s="56"/>
      <c r="LP246" s="56"/>
      <c r="LQ246" s="56"/>
      <c r="LR246" s="56"/>
      <c r="LS246" s="56"/>
      <c r="LT246" s="56"/>
      <c r="LU246" s="56"/>
      <c r="LV246" s="56"/>
      <c r="LW246" s="56"/>
      <c r="LX246" s="56"/>
      <c r="LY246" s="56"/>
      <c r="LZ246" s="56"/>
      <c r="MA246" s="56"/>
      <c r="MB246" s="56"/>
      <c r="MC246" s="56"/>
      <c r="MD246" s="56"/>
      <c r="ME246" s="56"/>
      <c r="MF246" s="56"/>
      <c r="MG246" s="56"/>
      <c r="MH246" s="56"/>
      <c r="MI246" s="56"/>
      <c r="MJ246" s="56"/>
      <c r="MK246" s="56"/>
      <c r="ML246" s="56"/>
      <c r="MM246" s="56"/>
      <c r="MN246" s="56"/>
      <c r="MO246" s="56"/>
      <c r="MP246" s="56"/>
      <c r="MQ246" s="56"/>
      <c r="MR246" s="56"/>
      <c r="MS246" s="56"/>
      <c r="MT246" s="56"/>
      <c r="MU246" s="56"/>
      <c r="MV246" s="56"/>
      <c r="MW246" s="56"/>
      <c r="MX246" s="56"/>
      <c r="MY246" s="56"/>
      <c r="MZ246" s="56"/>
      <c r="NA246" s="56"/>
      <c r="NB246" s="56"/>
      <c r="NC246" s="56"/>
      <c r="ND246" s="56"/>
      <c r="NE246" s="56"/>
      <c r="NF246" s="56"/>
      <c r="NG246" s="56"/>
      <c r="NH246" s="56"/>
      <c r="NI246" s="56"/>
      <c r="NJ246" s="56"/>
      <c r="NK246" s="56"/>
      <c r="NL246" s="56"/>
      <c r="NM246" s="56"/>
      <c r="NN246" s="56"/>
      <c r="NO246" s="56"/>
      <c r="NP246" s="56"/>
      <c r="NQ246" s="56"/>
      <c r="NR246" s="56"/>
      <c r="NS246" s="56"/>
      <c r="NT246" s="56"/>
      <c r="NU246" s="56"/>
      <c r="NV246" s="56"/>
      <c r="NW246" s="56"/>
      <c r="NX246" s="56"/>
      <c r="NY246" s="56"/>
      <c r="NZ246" s="56"/>
      <c r="OA246" s="56"/>
      <c r="OB246" s="56"/>
      <c r="OC246" s="56"/>
      <c r="OD246" s="56"/>
      <c r="OE246" s="56"/>
      <c r="OF246" s="56"/>
      <c r="OG246" s="56"/>
      <c r="OH246" s="56"/>
      <c r="OI246" s="56"/>
      <c r="OJ246" s="56"/>
      <c r="OK246" s="56"/>
      <c r="OL246" s="56"/>
      <c r="OM246" s="56"/>
      <c r="ON246" s="56"/>
      <c r="OO246" s="56"/>
      <c r="OP246" s="56"/>
      <c r="OQ246" s="56"/>
      <c r="OR246" s="56"/>
      <c r="OS246" s="56"/>
      <c r="OT246" s="56"/>
      <c r="OU246" s="56"/>
      <c r="OV246" s="56"/>
      <c r="OW246" s="56"/>
      <c r="OX246" s="56"/>
      <c r="OY246" s="56"/>
      <c r="OZ246" s="56"/>
      <c r="PA246" s="56"/>
    </row>
    <row r="247" spans="1:417" s="116" customFormat="1" ht="110.25" hidden="1" customHeight="1">
      <c r="A247" s="56"/>
      <c r="B247" s="341"/>
      <c r="C247" s="341"/>
      <c r="D247" s="438"/>
      <c r="E247" s="326"/>
      <c r="F247" s="438"/>
      <c r="G247" s="353"/>
      <c r="H247" s="326"/>
      <c r="I247" s="314"/>
      <c r="J247" s="137" t="s">
        <v>1137</v>
      </c>
      <c r="K247" s="583"/>
      <c r="L247" s="183" t="s">
        <v>661</v>
      </c>
      <c r="M247" s="123" t="s">
        <v>501</v>
      </c>
      <c r="N247" s="51" t="s">
        <v>379</v>
      </c>
      <c r="O247" s="56" t="s">
        <v>386</v>
      </c>
      <c r="P247" s="357"/>
      <c r="Q247" s="56"/>
      <c r="R247" s="120"/>
      <c r="S247" s="120"/>
      <c r="T247" s="120"/>
      <c r="U247" s="120"/>
      <c r="V247" s="120"/>
      <c r="W247" s="120"/>
      <c r="X247" s="120"/>
      <c r="Y247" s="120"/>
      <c r="Z247" s="120"/>
      <c r="AA247" s="120" t="s">
        <v>205</v>
      </c>
      <c r="AB247" s="120"/>
      <c r="AC247" s="119">
        <f t="shared" si="293"/>
        <v>1</v>
      </c>
      <c r="AD247" s="229"/>
      <c r="AE247" s="229"/>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70"/>
      <c r="BU247" s="70"/>
      <c r="BV247" s="70"/>
      <c r="BW247" s="70"/>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70"/>
      <c r="DN247" s="70"/>
      <c r="DO247" s="70"/>
      <c r="DP247" s="70"/>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70"/>
      <c r="FG247" s="70"/>
      <c r="FH247" s="70"/>
      <c r="FI247" s="70"/>
      <c r="FJ247" s="70"/>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70"/>
      <c r="HA247" s="70"/>
      <c r="HB247" s="70"/>
      <c r="HC247" s="70"/>
      <c r="HD247" s="70"/>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72" t="s">
        <v>557</v>
      </c>
      <c r="IT247" s="71"/>
      <c r="IU247" s="72" t="s">
        <v>557</v>
      </c>
      <c r="IV247" s="56"/>
      <c r="IW247" s="72" t="s">
        <v>556</v>
      </c>
      <c r="IX247" s="56">
        <v>2</v>
      </c>
      <c r="IY247" s="56">
        <v>2</v>
      </c>
      <c r="IZ247" s="56">
        <v>2</v>
      </c>
      <c r="JA247" s="56">
        <v>1</v>
      </c>
      <c r="JB247" s="56">
        <v>2</v>
      </c>
      <c r="JC247" s="56">
        <v>2</v>
      </c>
      <c r="JD247" s="56">
        <v>2</v>
      </c>
      <c r="JE247" s="56">
        <v>2</v>
      </c>
      <c r="JF247" s="56">
        <v>2</v>
      </c>
      <c r="JG247" s="56">
        <v>2</v>
      </c>
      <c r="JH247" s="56">
        <v>2</v>
      </c>
      <c r="JI247" s="56">
        <v>2</v>
      </c>
      <c r="JJ247" s="56">
        <v>2</v>
      </c>
      <c r="JK247" s="56">
        <v>2</v>
      </c>
      <c r="JL247" s="56">
        <v>2</v>
      </c>
      <c r="JM247" s="56">
        <v>2</v>
      </c>
      <c r="JN247" s="56">
        <v>2</v>
      </c>
      <c r="JO247" s="56">
        <v>2</v>
      </c>
      <c r="JP247" s="56">
        <v>2</v>
      </c>
      <c r="JQ247" s="56">
        <v>2</v>
      </c>
      <c r="JR247" s="56">
        <v>2</v>
      </c>
      <c r="JS247" s="56">
        <v>2</v>
      </c>
      <c r="JT247" s="56">
        <v>2</v>
      </c>
      <c r="JU247" s="56">
        <v>2</v>
      </c>
      <c r="JV247" s="56">
        <v>2</v>
      </c>
      <c r="JW247" s="56">
        <v>2</v>
      </c>
      <c r="JX247" s="56">
        <v>2</v>
      </c>
      <c r="JY247" s="56">
        <v>2</v>
      </c>
      <c r="JZ247" s="56">
        <v>2</v>
      </c>
      <c r="KA247" s="56">
        <v>2</v>
      </c>
      <c r="KB247" s="179">
        <f t="shared" si="294"/>
        <v>29</v>
      </c>
      <c r="KC247" s="180">
        <f t="shared" si="295"/>
        <v>0.96666666666666667</v>
      </c>
      <c r="KD247" s="179">
        <f t="shared" si="296"/>
        <v>1</v>
      </c>
      <c r="KE247" s="180">
        <f t="shared" si="297"/>
        <v>3.3333333333333333E-2</v>
      </c>
      <c r="KF247" s="179">
        <f t="shared" si="298"/>
        <v>0</v>
      </c>
      <c r="KG247" s="180">
        <f t="shared" si="299"/>
        <v>0</v>
      </c>
      <c r="KH247" s="179">
        <f t="shared" si="300"/>
        <v>0</v>
      </c>
      <c r="KI247" s="180">
        <f t="shared" si="301"/>
        <v>0</v>
      </c>
      <c r="KJ247" s="181">
        <f t="shared" si="302"/>
        <v>1.9666666666666666</v>
      </c>
      <c r="KK247" s="182" t="str">
        <f t="shared" si="303"/>
        <v>Đạt mục tiêu</v>
      </c>
      <c r="KL247" s="56"/>
      <c r="KM247" s="56"/>
      <c r="KN247" s="56"/>
      <c r="KO247" s="56"/>
      <c r="KP247" s="56"/>
      <c r="KQ247" s="56"/>
      <c r="KR247" s="56"/>
      <c r="KS247" s="56"/>
      <c r="KT247" s="56"/>
      <c r="KU247" s="56"/>
      <c r="KV247" s="56"/>
      <c r="KW247" s="56"/>
      <c r="KX247" s="56"/>
      <c r="KY247" s="56"/>
      <c r="KZ247" s="56"/>
      <c r="LA247" s="56"/>
      <c r="LB247" s="56"/>
      <c r="LC247" s="56"/>
      <c r="LD247" s="56"/>
      <c r="LE247" s="56"/>
      <c r="LF247" s="56"/>
      <c r="LG247" s="56"/>
      <c r="LH247" s="56"/>
      <c r="LI247" s="56"/>
      <c r="LJ247" s="56"/>
      <c r="LK247" s="56"/>
      <c r="LL247" s="56"/>
      <c r="LM247" s="56"/>
      <c r="LN247" s="56"/>
      <c r="LO247" s="56"/>
      <c r="LP247" s="56"/>
      <c r="LQ247" s="56"/>
      <c r="LR247" s="56"/>
      <c r="LS247" s="56"/>
      <c r="LT247" s="56"/>
      <c r="LU247" s="56"/>
      <c r="LV247" s="56"/>
      <c r="LW247" s="56"/>
      <c r="LX247" s="56"/>
      <c r="LY247" s="56"/>
      <c r="LZ247" s="56"/>
      <c r="MA247" s="56"/>
      <c r="MB247" s="56"/>
      <c r="MC247" s="56"/>
      <c r="MD247" s="56"/>
      <c r="ME247" s="56"/>
      <c r="MF247" s="56"/>
      <c r="MG247" s="56"/>
      <c r="MH247" s="56"/>
      <c r="MI247" s="56"/>
      <c r="MJ247" s="56"/>
      <c r="MK247" s="56"/>
      <c r="ML247" s="56"/>
      <c r="MM247" s="56"/>
      <c r="MN247" s="56"/>
      <c r="MO247" s="56"/>
      <c r="MP247" s="56"/>
      <c r="MQ247" s="56"/>
      <c r="MR247" s="56"/>
      <c r="MS247" s="56"/>
      <c r="MT247" s="56"/>
      <c r="MU247" s="56"/>
      <c r="MV247" s="56"/>
      <c r="MW247" s="56"/>
      <c r="MX247" s="56"/>
      <c r="MY247" s="56"/>
      <c r="MZ247" s="56"/>
      <c r="NA247" s="56"/>
      <c r="NB247" s="56"/>
      <c r="NC247" s="56"/>
      <c r="ND247" s="56"/>
      <c r="NE247" s="56"/>
      <c r="NF247" s="56"/>
      <c r="NG247" s="56"/>
      <c r="NH247" s="56"/>
      <c r="NI247" s="56"/>
      <c r="NJ247" s="56"/>
      <c r="NK247" s="56"/>
      <c r="NL247" s="56"/>
      <c r="NM247" s="56"/>
      <c r="NN247" s="56"/>
      <c r="NO247" s="56"/>
      <c r="NP247" s="56"/>
      <c r="NQ247" s="56"/>
      <c r="NR247" s="56"/>
      <c r="NS247" s="56"/>
      <c r="NT247" s="56"/>
      <c r="NU247" s="56"/>
      <c r="NV247" s="56"/>
      <c r="NW247" s="56"/>
      <c r="NX247" s="56"/>
      <c r="NY247" s="56"/>
      <c r="NZ247" s="56"/>
      <c r="OA247" s="56"/>
      <c r="OB247" s="56"/>
      <c r="OC247" s="56"/>
      <c r="OD247" s="56"/>
      <c r="OE247" s="56"/>
      <c r="OF247" s="56"/>
      <c r="OG247" s="56"/>
      <c r="OH247" s="56"/>
      <c r="OI247" s="56"/>
      <c r="OJ247" s="56"/>
      <c r="OK247" s="56"/>
      <c r="OL247" s="56"/>
      <c r="OM247" s="56"/>
      <c r="ON247" s="56"/>
      <c r="OO247" s="56"/>
      <c r="OP247" s="56"/>
      <c r="OQ247" s="56"/>
      <c r="OR247" s="56"/>
      <c r="OS247" s="56"/>
      <c r="OT247" s="56"/>
      <c r="OU247" s="56"/>
      <c r="OV247" s="56"/>
      <c r="OW247" s="56"/>
      <c r="OX247" s="56"/>
      <c r="OY247" s="56"/>
      <c r="OZ247" s="56"/>
      <c r="PA247" s="56"/>
    </row>
    <row r="248" spans="1:417" s="116" customFormat="1" ht="110.25" hidden="1" customHeight="1">
      <c r="A248" s="56"/>
      <c r="B248" s="340">
        <v>240</v>
      </c>
      <c r="C248" s="340">
        <v>95</v>
      </c>
      <c r="D248" s="387" t="s">
        <v>1602</v>
      </c>
      <c r="E248" s="316" t="s">
        <v>1603</v>
      </c>
      <c r="F248" s="387" t="s">
        <v>1604</v>
      </c>
      <c r="G248" s="316"/>
      <c r="H248" s="316" t="s">
        <v>205</v>
      </c>
      <c r="I248" s="357" t="s">
        <v>205</v>
      </c>
      <c r="J248" s="137" t="s">
        <v>1137</v>
      </c>
      <c r="K248" s="203"/>
      <c r="L248" s="183"/>
      <c r="M248" s="123"/>
      <c r="N248" s="51" t="s">
        <v>379</v>
      </c>
      <c r="O248" s="56" t="s">
        <v>350</v>
      </c>
      <c r="P248" s="357" t="s">
        <v>205</v>
      </c>
      <c r="Q248" s="56"/>
      <c r="R248" s="120"/>
      <c r="S248" s="120"/>
      <c r="T248" s="120"/>
      <c r="U248" s="120"/>
      <c r="V248" s="120"/>
      <c r="W248" s="120"/>
      <c r="X248" s="120"/>
      <c r="Y248" s="120"/>
      <c r="Z248" s="120"/>
      <c r="AA248" s="120"/>
      <c r="AB248" s="120" t="s">
        <v>205</v>
      </c>
      <c r="AC248" s="119">
        <f t="shared" si="293"/>
        <v>1</v>
      </c>
      <c r="AD248" s="229"/>
      <c r="AE248" s="229"/>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70"/>
      <c r="BU248" s="70"/>
      <c r="BV248" s="70"/>
      <c r="BW248" s="70"/>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70"/>
      <c r="DN248" s="70"/>
      <c r="DO248" s="70"/>
      <c r="DP248" s="70"/>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70"/>
      <c r="FG248" s="70"/>
      <c r="FH248" s="70"/>
      <c r="FI248" s="70"/>
      <c r="FJ248" s="70"/>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70"/>
      <c r="HA248" s="70"/>
      <c r="HB248" s="70"/>
      <c r="HC248" s="70"/>
      <c r="HD248" s="70"/>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c r="IO248" s="56"/>
      <c r="IP248" s="56"/>
      <c r="IQ248" s="56"/>
      <c r="IR248" s="56"/>
      <c r="IS248" s="72"/>
      <c r="IT248" s="71"/>
      <c r="IU248" s="72"/>
      <c r="IV248" s="56"/>
      <c r="IW248" s="72"/>
      <c r="IX248" s="56"/>
      <c r="IY248" s="56"/>
      <c r="IZ248" s="56"/>
      <c r="JA248" s="56"/>
      <c r="JB248" s="56"/>
      <c r="JC248" s="56"/>
      <c r="JD248" s="56"/>
      <c r="JE248" s="56"/>
      <c r="JF248" s="56"/>
      <c r="JG248" s="56"/>
      <c r="JH248" s="56"/>
      <c r="JI248" s="56"/>
      <c r="JJ248" s="56"/>
      <c r="JK248" s="56"/>
      <c r="JL248" s="56"/>
      <c r="JM248" s="56"/>
      <c r="JN248" s="56"/>
      <c r="JO248" s="56"/>
      <c r="JP248" s="56"/>
      <c r="JQ248" s="56"/>
      <c r="JR248" s="56"/>
      <c r="JS248" s="56"/>
      <c r="JT248" s="56"/>
      <c r="JU248" s="56"/>
      <c r="JV248" s="56"/>
      <c r="JW248" s="56"/>
      <c r="JX248" s="56"/>
      <c r="JY248" s="56"/>
      <c r="JZ248" s="56"/>
      <c r="KA248" s="56"/>
      <c r="KB248" s="179"/>
      <c r="KC248" s="180"/>
      <c r="KD248" s="179"/>
      <c r="KE248" s="180"/>
      <c r="KF248" s="179"/>
      <c r="KG248" s="180"/>
      <c r="KH248" s="179"/>
      <c r="KI248" s="180"/>
      <c r="KJ248" s="181"/>
      <c r="KK248" s="182"/>
      <c r="KL248" s="56"/>
      <c r="KM248" s="56"/>
      <c r="KN248" s="56"/>
      <c r="KO248" s="56"/>
      <c r="KP248" s="56"/>
      <c r="KQ248" s="56"/>
      <c r="KR248" s="56"/>
      <c r="KS248" s="56"/>
      <c r="KT248" s="56"/>
      <c r="KU248" s="56"/>
      <c r="KV248" s="56"/>
      <c r="KW248" s="56"/>
      <c r="KX248" s="56"/>
      <c r="KY248" s="56"/>
      <c r="KZ248" s="56"/>
      <c r="LA248" s="56"/>
      <c r="LB248" s="56"/>
      <c r="LC248" s="56"/>
      <c r="LD248" s="56"/>
      <c r="LE248" s="56"/>
      <c r="LF248" s="56"/>
      <c r="LG248" s="56"/>
      <c r="LH248" s="56"/>
      <c r="LI248" s="56"/>
      <c r="LJ248" s="56"/>
      <c r="LK248" s="56"/>
      <c r="LL248" s="56"/>
      <c r="LM248" s="56"/>
      <c r="LN248" s="56"/>
      <c r="LO248" s="56"/>
      <c r="LP248" s="56"/>
      <c r="LQ248" s="56"/>
      <c r="LR248" s="56"/>
      <c r="LS248" s="56"/>
      <c r="LT248" s="56"/>
      <c r="LU248" s="56"/>
      <c r="LV248" s="56"/>
      <c r="LW248" s="56"/>
      <c r="LX248" s="56"/>
      <c r="LY248" s="56"/>
      <c r="LZ248" s="56"/>
      <c r="MA248" s="56"/>
      <c r="MB248" s="56"/>
      <c r="MC248" s="56"/>
      <c r="MD248" s="56"/>
      <c r="ME248" s="56"/>
      <c r="MF248" s="56"/>
      <c r="MG248" s="56"/>
      <c r="MH248" s="56"/>
      <c r="MI248" s="56"/>
      <c r="MJ248" s="56"/>
      <c r="MK248" s="56"/>
      <c r="ML248" s="56"/>
      <c r="MM248" s="56"/>
      <c r="MN248" s="56"/>
      <c r="MO248" s="56"/>
      <c r="MP248" s="56"/>
      <c r="MQ248" s="56"/>
      <c r="MR248" s="56"/>
      <c r="MS248" s="56"/>
      <c r="MT248" s="56"/>
      <c r="MU248" s="56"/>
      <c r="MV248" s="56"/>
      <c r="MW248" s="56"/>
      <c r="MX248" s="56"/>
      <c r="MY248" s="56"/>
      <c r="MZ248" s="56"/>
      <c r="NA248" s="56"/>
      <c r="NB248" s="56"/>
      <c r="NC248" s="56"/>
      <c r="ND248" s="56"/>
      <c r="NE248" s="56"/>
      <c r="NF248" s="56"/>
      <c r="NG248" s="56"/>
      <c r="NH248" s="56"/>
      <c r="NI248" s="56"/>
      <c r="NJ248" s="56"/>
      <c r="NK248" s="56"/>
      <c r="NL248" s="56"/>
      <c r="NM248" s="56"/>
      <c r="NN248" s="56"/>
      <c r="NO248" s="56"/>
      <c r="NP248" s="56"/>
      <c r="NQ248" s="56"/>
      <c r="NR248" s="56"/>
      <c r="NS248" s="56"/>
      <c r="NT248" s="56"/>
      <c r="NU248" s="56"/>
      <c r="NV248" s="56"/>
      <c r="NW248" s="56"/>
      <c r="NX248" s="56"/>
      <c r="NY248" s="56"/>
      <c r="NZ248" s="56"/>
      <c r="OA248" s="56"/>
      <c r="OB248" s="56"/>
      <c r="OC248" s="56"/>
      <c r="OD248" s="56"/>
      <c r="OE248" s="56"/>
      <c r="OF248" s="56"/>
      <c r="OG248" s="56"/>
      <c r="OH248" s="56"/>
      <c r="OI248" s="56"/>
      <c r="OJ248" s="56"/>
      <c r="OK248" s="56"/>
      <c r="OL248" s="56"/>
      <c r="OM248" s="56"/>
      <c r="ON248" s="56"/>
      <c r="OO248" s="56"/>
      <c r="OP248" s="56"/>
      <c r="OQ248" s="56"/>
      <c r="OR248" s="56"/>
      <c r="OS248" s="56"/>
      <c r="OT248" s="56"/>
      <c r="OU248" s="56"/>
      <c r="OV248" s="56"/>
      <c r="OW248" s="56"/>
      <c r="OX248" s="56"/>
      <c r="OY248" s="56"/>
      <c r="OZ248" s="56"/>
      <c r="PA248" s="56"/>
    </row>
    <row r="249" spans="1:417" s="116" customFormat="1" ht="126" hidden="1" customHeight="1">
      <c r="A249" s="56"/>
      <c r="B249" s="341"/>
      <c r="C249" s="341"/>
      <c r="D249" s="388"/>
      <c r="E249" s="353"/>
      <c r="F249" s="388"/>
      <c r="G249" s="353"/>
      <c r="H249" s="353"/>
      <c r="I249" s="341"/>
      <c r="J249" s="167" t="s">
        <v>1235</v>
      </c>
      <c r="K249" s="123"/>
      <c r="L249" s="183" t="s">
        <v>661</v>
      </c>
      <c r="M249" s="123" t="s">
        <v>501</v>
      </c>
      <c r="N249" s="51" t="s">
        <v>379</v>
      </c>
      <c r="O249" s="56" t="s">
        <v>386</v>
      </c>
      <c r="P249" s="341"/>
      <c r="Q249" s="56"/>
      <c r="R249" s="120"/>
      <c r="S249" s="120"/>
      <c r="T249" s="120"/>
      <c r="U249" s="120"/>
      <c r="V249" s="120"/>
      <c r="W249" s="120"/>
      <c r="X249" s="120"/>
      <c r="Y249" s="120"/>
      <c r="Z249" s="120" t="s">
        <v>205</v>
      </c>
      <c r="AA249" s="120"/>
      <c r="AB249" s="120"/>
      <c r="AC249" s="119">
        <f t="shared" si="293"/>
        <v>1</v>
      </c>
      <c r="AD249" s="229"/>
      <c r="AE249" s="229"/>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70"/>
      <c r="BU249" s="70"/>
      <c r="BV249" s="70"/>
      <c r="BW249" s="70"/>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70"/>
      <c r="DN249" s="70"/>
      <c r="DO249" s="70"/>
      <c r="DP249" s="70"/>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70"/>
      <c r="FG249" s="70"/>
      <c r="FH249" s="70"/>
      <c r="FI249" s="70"/>
      <c r="FJ249" s="70"/>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70"/>
      <c r="HA249" s="70"/>
      <c r="HB249" s="70"/>
      <c r="HC249" s="70"/>
      <c r="HD249" s="70"/>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c r="IO249" s="56"/>
      <c r="IP249" s="56"/>
      <c r="IQ249" s="56"/>
      <c r="IR249" s="56"/>
      <c r="IS249" s="72" t="s">
        <v>556</v>
      </c>
      <c r="IT249" s="56"/>
      <c r="IU249" s="72" t="s">
        <v>556</v>
      </c>
      <c r="IV249" s="71"/>
      <c r="IW249" s="72" t="s">
        <v>556</v>
      </c>
      <c r="IX249" s="56">
        <v>2</v>
      </c>
      <c r="IY249" s="56">
        <v>2</v>
      </c>
      <c r="IZ249" s="56">
        <v>2</v>
      </c>
      <c r="JA249" s="56">
        <v>1</v>
      </c>
      <c r="JB249" s="56">
        <v>2</v>
      </c>
      <c r="JC249" s="56">
        <v>2</v>
      </c>
      <c r="JD249" s="56">
        <v>2</v>
      </c>
      <c r="JE249" s="56">
        <v>2</v>
      </c>
      <c r="JF249" s="56">
        <v>1</v>
      </c>
      <c r="JG249" s="56">
        <v>2</v>
      </c>
      <c r="JH249" s="56">
        <v>2</v>
      </c>
      <c r="JI249" s="56">
        <v>2</v>
      </c>
      <c r="JJ249" s="56">
        <v>2</v>
      </c>
      <c r="JK249" s="56">
        <v>2</v>
      </c>
      <c r="JL249" s="56">
        <v>2</v>
      </c>
      <c r="JM249" s="56">
        <v>2</v>
      </c>
      <c r="JN249" s="56">
        <v>2</v>
      </c>
      <c r="JO249" s="56">
        <v>2</v>
      </c>
      <c r="JP249" s="56">
        <v>2</v>
      </c>
      <c r="JQ249" s="56">
        <v>2</v>
      </c>
      <c r="JR249" s="56">
        <v>2</v>
      </c>
      <c r="JS249" s="56">
        <v>2</v>
      </c>
      <c r="JT249" s="56">
        <v>2</v>
      </c>
      <c r="JU249" s="56">
        <v>2</v>
      </c>
      <c r="JV249" s="56">
        <v>2</v>
      </c>
      <c r="JW249" s="56">
        <v>2</v>
      </c>
      <c r="JX249" s="56">
        <v>2</v>
      </c>
      <c r="JY249" s="56">
        <v>2</v>
      </c>
      <c r="JZ249" s="56">
        <v>2</v>
      </c>
      <c r="KA249" s="56">
        <v>2</v>
      </c>
      <c r="KB249" s="179">
        <f t="shared" si="294"/>
        <v>28</v>
      </c>
      <c r="KC249" s="180">
        <f t="shared" si="295"/>
        <v>0.93333333333333335</v>
      </c>
      <c r="KD249" s="179">
        <f t="shared" si="296"/>
        <v>2</v>
      </c>
      <c r="KE249" s="180">
        <f t="shared" si="297"/>
        <v>6.6666666666666666E-2</v>
      </c>
      <c r="KF249" s="179">
        <f t="shared" si="298"/>
        <v>0</v>
      </c>
      <c r="KG249" s="180">
        <f t="shared" si="299"/>
        <v>0</v>
      </c>
      <c r="KH249" s="179">
        <f t="shared" si="300"/>
        <v>0</v>
      </c>
      <c r="KI249" s="180">
        <f t="shared" si="301"/>
        <v>0</v>
      </c>
      <c r="KJ249" s="181">
        <f t="shared" si="302"/>
        <v>1.9333333333333333</v>
      </c>
      <c r="KK249" s="182" t="str">
        <f t="shared" si="303"/>
        <v>Đạt mục tiêu</v>
      </c>
      <c r="KL249" s="56"/>
      <c r="KM249" s="56"/>
      <c r="KN249" s="56"/>
      <c r="KO249" s="56"/>
      <c r="KP249" s="56"/>
      <c r="KQ249" s="56"/>
      <c r="KR249" s="56"/>
      <c r="KS249" s="56"/>
      <c r="KT249" s="56"/>
      <c r="KU249" s="56"/>
      <c r="KV249" s="56"/>
      <c r="KW249" s="56"/>
      <c r="KX249" s="56"/>
      <c r="KY249" s="56"/>
      <c r="KZ249" s="56"/>
      <c r="LA249" s="56"/>
      <c r="LB249" s="56"/>
      <c r="LC249" s="56"/>
      <c r="LD249" s="56"/>
      <c r="LE249" s="56"/>
      <c r="LF249" s="56"/>
      <c r="LG249" s="56"/>
      <c r="LH249" s="56"/>
      <c r="LI249" s="56"/>
      <c r="LJ249" s="56"/>
      <c r="LK249" s="56"/>
      <c r="LL249" s="56"/>
      <c r="LM249" s="56"/>
      <c r="LN249" s="56"/>
      <c r="LO249" s="56"/>
      <c r="LP249" s="56"/>
      <c r="LQ249" s="56"/>
      <c r="LR249" s="56"/>
      <c r="LS249" s="56"/>
      <c r="LT249" s="56"/>
      <c r="LU249" s="56"/>
      <c r="LV249" s="56"/>
      <c r="LW249" s="56"/>
      <c r="LX249" s="56"/>
      <c r="LY249" s="56"/>
      <c r="LZ249" s="56"/>
      <c r="MA249" s="56"/>
      <c r="MB249" s="56"/>
      <c r="MC249" s="56"/>
      <c r="MD249" s="56"/>
      <c r="ME249" s="56"/>
      <c r="MF249" s="56"/>
      <c r="MG249" s="56"/>
      <c r="MH249" s="56"/>
      <c r="MI249" s="56"/>
      <c r="MJ249" s="56"/>
      <c r="MK249" s="56"/>
      <c r="ML249" s="56"/>
      <c r="MM249" s="56"/>
      <c r="MN249" s="56"/>
      <c r="MO249" s="56"/>
      <c r="MP249" s="56"/>
      <c r="MQ249" s="56"/>
      <c r="MR249" s="56"/>
      <c r="MS249" s="56"/>
      <c r="MT249" s="56"/>
      <c r="MU249" s="56"/>
      <c r="MV249" s="56"/>
      <c r="MW249" s="56"/>
      <c r="MX249" s="56"/>
      <c r="MY249" s="56"/>
      <c r="MZ249" s="56"/>
      <c r="NA249" s="56"/>
      <c r="NB249" s="56"/>
      <c r="NC249" s="56"/>
      <c r="ND249" s="56"/>
      <c r="NE249" s="56"/>
      <c r="NF249" s="56"/>
      <c r="NG249" s="56"/>
      <c r="NH249" s="56"/>
      <c r="NI249" s="56"/>
      <c r="NJ249" s="56"/>
      <c r="NK249" s="56"/>
      <c r="NL249" s="56"/>
      <c r="NM249" s="56"/>
      <c r="NN249" s="56"/>
      <c r="NO249" s="56"/>
      <c r="NP249" s="56"/>
      <c r="NQ249" s="56"/>
      <c r="NR249" s="56"/>
      <c r="NS249" s="56"/>
      <c r="NT249" s="56"/>
      <c r="NU249" s="56"/>
      <c r="NV249" s="56"/>
      <c r="NW249" s="56"/>
      <c r="NX249" s="56"/>
      <c r="NY249" s="56"/>
      <c r="NZ249" s="56"/>
      <c r="OA249" s="56"/>
      <c r="OB249" s="56"/>
      <c r="OC249" s="56"/>
      <c r="OD249" s="56"/>
      <c r="OE249" s="56"/>
      <c r="OF249" s="56"/>
      <c r="OG249" s="56"/>
      <c r="OH249" s="56"/>
      <c r="OI249" s="56"/>
      <c r="OJ249" s="56"/>
      <c r="OK249" s="56"/>
      <c r="OL249" s="56"/>
      <c r="OM249" s="56"/>
      <c r="ON249" s="56"/>
      <c r="OO249" s="56"/>
      <c r="OP249" s="56"/>
      <c r="OQ249" s="56"/>
      <c r="OR249" s="56"/>
      <c r="OS249" s="56"/>
      <c r="OT249" s="56"/>
      <c r="OU249" s="56"/>
      <c r="OV249" s="56"/>
      <c r="OW249" s="56"/>
      <c r="OX249" s="56"/>
      <c r="OY249" s="56"/>
      <c r="OZ249" s="56"/>
      <c r="PA249" s="56"/>
    </row>
    <row r="250" spans="1:417" s="116" customFormat="1" ht="126" hidden="1" customHeight="1">
      <c r="A250" s="56"/>
      <c r="B250" s="56">
        <v>241</v>
      </c>
      <c r="C250" s="56">
        <v>96</v>
      </c>
      <c r="D250" s="129" t="s">
        <v>697</v>
      </c>
      <c r="E250" s="152" t="s">
        <v>698</v>
      </c>
      <c r="F250" s="129" t="s">
        <v>699</v>
      </c>
      <c r="G250" s="123" t="s">
        <v>698</v>
      </c>
      <c r="H250" s="122" t="s">
        <v>205</v>
      </c>
      <c r="I250" s="126" t="s">
        <v>699</v>
      </c>
      <c r="J250" s="126" t="s">
        <v>1077</v>
      </c>
      <c r="K250" s="123"/>
      <c r="L250" s="183" t="s">
        <v>661</v>
      </c>
      <c r="M250" s="123" t="s">
        <v>501</v>
      </c>
      <c r="N250" s="51" t="s">
        <v>379</v>
      </c>
      <c r="O250" s="56"/>
      <c r="P250" s="56" t="s">
        <v>205</v>
      </c>
      <c r="Q250" s="56"/>
      <c r="R250" s="120"/>
      <c r="S250" s="120"/>
      <c r="T250" s="120"/>
      <c r="U250" s="120"/>
      <c r="V250" s="120"/>
      <c r="W250" s="120" t="s">
        <v>205</v>
      </c>
      <c r="X250" s="120"/>
      <c r="Y250" s="120"/>
      <c r="Z250" s="120"/>
      <c r="AA250" s="120"/>
      <c r="AB250" s="120"/>
      <c r="AC250" s="119">
        <f t="shared" si="293"/>
        <v>1</v>
      </c>
      <c r="AD250" s="229"/>
      <c r="AE250" s="229"/>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70"/>
      <c r="BU250" s="70"/>
      <c r="BV250" s="70"/>
      <c r="BW250" s="70"/>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70"/>
      <c r="DN250" s="70"/>
      <c r="DO250" s="70"/>
      <c r="DP250" s="70"/>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70"/>
      <c r="FG250" s="70"/>
      <c r="FH250" s="70"/>
      <c r="FI250" s="70"/>
      <c r="FJ250" s="70"/>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70"/>
      <c r="HA250" s="70"/>
      <c r="HB250" s="70"/>
      <c r="HC250" s="70"/>
      <c r="HD250" s="70"/>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c r="IO250" s="56"/>
      <c r="IP250" s="56"/>
      <c r="IQ250" s="56"/>
      <c r="IR250" s="56"/>
      <c r="IS250" s="71"/>
      <c r="IT250" s="71"/>
      <c r="IU250" s="71"/>
      <c r="IV250" s="71" t="s">
        <v>557</v>
      </c>
      <c r="IW250" s="71" t="s">
        <v>557</v>
      </c>
      <c r="IX250" s="56">
        <v>2</v>
      </c>
      <c r="IY250" s="56">
        <v>2</v>
      </c>
      <c r="IZ250" s="56">
        <v>2</v>
      </c>
      <c r="JA250" s="56">
        <v>1</v>
      </c>
      <c r="JB250" s="56">
        <v>2</v>
      </c>
      <c r="JC250" s="56">
        <v>2</v>
      </c>
      <c r="JD250" s="56">
        <v>2</v>
      </c>
      <c r="JE250" s="56">
        <v>2</v>
      </c>
      <c r="JF250" s="56">
        <v>2</v>
      </c>
      <c r="JG250" s="56">
        <v>2</v>
      </c>
      <c r="JH250" s="56">
        <v>2</v>
      </c>
      <c r="JI250" s="56">
        <v>2</v>
      </c>
      <c r="JJ250" s="56">
        <v>2</v>
      </c>
      <c r="JK250" s="56">
        <v>2</v>
      </c>
      <c r="JL250" s="56">
        <v>2</v>
      </c>
      <c r="JM250" s="56">
        <v>2</v>
      </c>
      <c r="JN250" s="56">
        <v>2</v>
      </c>
      <c r="JO250" s="56">
        <v>2</v>
      </c>
      <c r="JP250" s="56">
        <v>2</v>
      </c>
      <c r="JQ250" s="56">
        <v>2</v>
      </c>
      <c r="JR250" s="56">
        <v>2</v>
      </c>
      <c r="JS250" s="56">
        <v>1</v>
      </c>
      <c r="JT250" s="56">
        <v>2</v>
      </c>
      <c r="JU250" s="56">
        <v>2</v>
      </c>
      <c r="JV250" s="56">
        <v>2</v>
      </c>
      <c r="JW250" s="56">
        <v>2</v>
      </c>
      <c r="JX250" s="56">
        <v>2</v>
      </c>
      <c r="JY250" s="56">
        <v>2</v>
      </c>
      <c r="JZ250" s="56">
        <v>2</v>
      </c>
      <c r="KA250" s="56">
        <v>2</v>
      </c>
      <c r="KB250" s="179">
        <f t="shared" si="294"/>
        <v>28</v>
      </c>
      <c r="KC250" s="180">
        <f t="shared" si="295"/>
        <v>0.93333333333333335</v>
      </c>
      <c r="KD250" s="179">
        <f t="shared" si="296"/>
        <v>2</v>
      </c>
      <c r="KE250" s="180">
        <f t="shared" si="297"/>
        <v>6.6666666666666666E-2</v>
      </c>
      <c r="KF250" s="179">
        <f t="shared" si="298"/>
        <v>0</v>
      </c>
      <c r="KG250" s="180">
        <f t="shared" si="299"/>
        <v>0</v>
      </c>
      <c r="KH250" s="179">
        <f t="shared" si="300"/>
        <v>0</v>
      </c>
      <c r="KI250" s="180">
        <f t="shared" si="301"/>
        <v>0</v>
      </c>
      <c r="KJ250" s="181">
        <f t="shared" si="302"/>
        <v>1.9333333333333333</v>
      </c>
      <c r="KK250" s="182" t="str">
        <f t="shared" si="303"/>
        <v>Đạt mục tiêu</v>
      </c>
      <c r="KL250" s="56"/>
      <c r="KM250" s="56"/>
      <c r="KN250" s="56"/>
      <c r="KO250" s="56"/>
      <c r="KP250" s="56"/>
      <c r="KQ250" s="56"/>
      <c r="KR250" s="56"/>
      <c r="KS250" s="56"/>
      <c r="KT250" s="56"/>
      <c r="KU250" s="56"/>
      <c r="KV250" s="56"/>
      <c r="KW250" s="56"/>
      <c r="KX250" s="56"/>
      <c r="KY250" s="56"/>
      <c r="KZ250" s="56"/>
      <c r="LA250" s="56"/>
      <c r="LB250" s="56"/>
      <c r="LC250" s="56"/>
      <c r="LD250" s="56"/>
      <c r="LE250" s="56"/>
      <c r="LF250" s="56"/>
      <c r="LG250" s="56"/>
      <c r="LH250" s="56"/>
      <c r="LI250" s="56"/>
      <c r="LJ250" s="56"/>
      <c r="LK250" s="56"/>
      <c r="LL250" s="56"/>
      <c r="LM250" s="56"/>
      <c r="LN250" s="56"/>
      <c r="LO250" s="56"/>
      <c r="LP250" s="56"/>
      <c r="LQ250" s="56"/>
      <c r="LR250" s="56"/>
      <c r="LS250" s="56"/>
      <c r="LT250" s="56"/>
      <c r="LU250" s="56"/>
      <c r="LV250" s="56"/>
      <c r="LW250" s="56"/>
      <c r="LX250" s="56"/>
      <c r="LY250" s="56"/>
      <c r="LZ250" s="56"/>
      <c r="MA250" s="56"/>
      <c r="MB250" s="56"/>
      <c r="MC250" s="56"/>
      <c r="MD250" s="56"/>
      <c r="ME250" s="56"/>
      <c r="MF250" s="56"/>
      <c r="MG250" s="56"/>
      <c r="MH250" s="56"/>
      <c r="MI250" s="56"/>
      <c r="MJ250" s="56"/>
      <c r="MK250" s="56"/>
      <c r="ML250" s="56"/>
      <c r="MM250" s="56"/>
      <c r="MN250" s="56"/>
      <c r="MO250" s="56"/>
      <c r="MP250" s="56"/>
      <c r="MQ250" s="56"/>
      <c r="MR250" s="56"/>
      <c r="MS250" s="56"/>
      <c r="MT250" s="56"/>
      <c r="MU250" s="56"/>
      <c r="MV250" s="56"/>
      <c r="MW250" s="56"/>
      <c r="MX250" s="56"/>
      <c r="MY250" s="56"/>
      <c r="MZ250" s="56"/>
      <c r="NA250" s="56"/>
      <c r="NB250" s="56"/>
      <c r="NC250" s="56"/>
      <c r="ND250" s="56"/>
      <c r="NE250" s="56"/>
      <c r="NF250" s="56"/>
      <c r="NG250" s="56"/>
      <c r="NH250" s="56"/>
      <c r="NI250" s="56"/>
      <c r="NJ250" s="56"/>
      <c r="NK250" s="56"/>
      <c r="NL250" s="56"/>
      <c r="NM250" s="56"/>
      <c r="NN250" s="56"/>
      <c r="NO250" s="56"/>
      <c r="NP250" s="56"/>
      <c r="NQ250" s="56"/>
      <c r="NR250" s="56"/>
      <c r="NS250" s="56"/>
      <c r="NT250" s="56"/>
      <c r="NU250" s="56"/>
      <c r="NV250" s="56"/>
      <c r="NW250" s="56"/>
      <c r="NX250" s="56"/>
      <c r="NY250" s="56"/>
      <c r="NZ250" s="56"/>
      <c r="OA250" s="56"/>
      <c r="OB250" s="56"/>
      <c r="OC250" s="56"/>
      <c r="OD250" s="56"/>
      <c r="OE250" s="56"/>
      <c r="OF250" s="56"/>
      <c r="OG250" s="56"/>
      <c r="OH250" s="56"/>
      <c r="OI250" s="56"/>
      <c r="OJ250" s="56"/>
      <c r="OK250" s="56"/>
      <c r="OL250" s="56"/>
      <c r="OM250" s="56"/>
      <c r="ON250" s="56"/>
      <c r="OO250" s="56"/>
      <c r="OP250" s="56"/>
      <c r="OQ250" s="56"/>
      <c r="OR250" s="56"/>
      <c r="OS250" s="56"/>
      <c r="OT250" s="56"/>
      <c r="OU250" s="56"/>
      <c r="OV250" s="56"/>
      <c r="OW250" s="56"/>
      <c r="OX250" s="56"/>
      <c r="OY250" s="56"/>
      <c r="OZ250" s="56"/>
      <c r="PA250" s="56"/>
    </row>
    <row r="251" spans="1:417" s="116" customFormat="1" ht="63" hidden="1" customHeight="1">
      <c r="A251" s="56"/>
      <c r="B251" s="56">
        <v>242</v>
      </c>
      <c r="C251" s="56">
        <v>97</v>
      </c>
      <c r="D251" s="129" t="s">
        <v>700</v>
      </c>
      <c r="E251" s="152" t="s">
        <v>698</v>
      </c>
      <c r="F251" s="129" t="s">
        <v>701</v>
      </c>
      <c r="G251" s="123" t="s">
        <v>698</v>
      </c>
      <c r="H251" s="122" t="s">
        <v>205</v>
      </c>
      <c r="I251" s="129" t="s">
        <v>715</v>
      </c>
      <c r="J251" s="167" t="s">
        <v>1017</v>
      </c>
      <c r="K251" s="123"/>
      <c r="L251" s="183" t="s">
        <v>661</v>
      </c>
      <c r="M251" s="123" t="s">
        <v>501</v>
      </c>
      <c r="N251" s="51" t="s">
        <v>379</v>
      </c>
      <c r="O251" s="56" t="s">
        <v>350</v>
      </c>
      <c r="P251" s="56" t="s">
        <v>205</v>
      </c>
      <c r="Q251" s="56"/>
      <c r="R251" s="120"/>
      <c r="S251" s="120"/>
      <c r="T251" s="120"/>
      <c r="U251" s="120"/>
      <c r="V251" s="120"/>
      <c r="W251" s="120"/>
      <c r="X251" s="120"/>
      <c r="Y251" s="120"/>
      <c r="Z251" s="120" t="s">
        <v>205</v>
      </c>
      <c r="AA251" s="120"/>
      <c r="AB251" s="120"/>
      <c r="AC251" s="119">
        <f t="shared" si="293"/>
        <v>1</v>
      </c>
      <c r="AD251" s="229"/>
      <c r="AE251" s="229"/>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70"/>
      <c r="BU251" s="70"/>
      <c r="BV251" s="70"/>
      <c r="BW251" s="70"/>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70"/>
      <c r="DN251" s="70"/>
      <c r="DO251" s="70"/>
      <c r="DP251" s="70"/>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70"/>
      <c r="FG251" s="70"/>
      <c r="FH251" s="70"/>
      <c r="FI251" s="70"/>
      <c r="FJ251" s="70"/>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70"/>
      <c r="HA251" s="70"/>
      <c r="HB251" s="70"/>
      <c r="HC251" s="70"/>
      <c r="HD251" s="70"/>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c r="IO251" s="56"/>
      <c r="IP251" s="56"/>
      <c r="IQ251" s="56"/>
      <c r="IR251" s="56"/>
      <c r="IS251" s="71"/>
      <c r="IT251" s="56"/>
      <c r="IU251" s="71"/>
      <c r="IV251" s="71"/>
      <c r="IW251" s="71" t="s">
        <v>662</v>
      </c>
      <c r="IX251" s="56">
        <v>2</v>
      </c>
      <c r="IY251" s="56">
        <v>2</v>
      </c>
      <c r="IZ251" s="56">
        <v>2</v>
      </c>
      <c r="JA251" s="56">
        <v>1</v>
      </c>
      <c r="JB251" s="56">
        <v>2</v>
      </c>
      <c r="JC251" s="56">
        <v>2</v>
      </c>
      <c r="JD251" s="56">
        <v>2</v>
      </c>
      <c r="JE251" s="56">
        <v>2</v>
      </c>
      <c r="JF251" s="56">
        <v>2</v>
      </c>
      <c r="JG251" s="56">
        <v>2</v>
      </c>
      <c r="JH251" s="56">
        <v>2</v>
      </c>
      <c r="JI251" s="56">
        <v>2</v>
      </c>
      <c r="JJ251" s="56">
        <v>2</v>
      </c>
      <c r="JK251" s="56">
        <v>2</v>
      </c>
      <c r="JL251" s="56">
        <v>2</v>
      </c>
      <c r="JM251" s="56">
        <v>2</v>
      </c>
      <c r="JN251" s="56">
        <v>2</v>
      </c>
      <c r="JO251" s="56">
        <v>2</v>
      </c>
      <c r="JP251" s="56">
        <v>2</v>
      </c>
      <c r="JQ251" s="56">
        <v>1</v>
      </c>
      <c r="JR251" s="56">
        <v>2</v>
      </c>
      <c r="JS251" s="56">
        <v>2</v>
      </c>
      <c r="JT251" s="56">
        <v>2</v>
      </c>
      <c r="JU251" s="56">
        <v>2</v>
      </c>
      <c r="JV251" s="56">
        <v>2</v>
      </c>
      <c r="JW251" s="56">
        <v>2</v>
      </c>
      <c r="JX251" s="56">
        <v>2</v>
      </c>
      <c r="JY251" s="56">
        <v>2</v>
      </c>
      <c r="JZ251" s="56">
        <v>2</v>
      </c>
      <c r="KA251" s="56">
        <v>2</v>
      </c>
      <c r="KB251" s="179">
        <f t="shared" si="294"/>
        <v>28</v>
      </c>
      <c r="KC251" s="180">
        <f t="shared" si="295"/>
        <v>0.93333333333333335</v>
      </c>
      <c r="KD251" s="179">
        <f t="shared" si="296"/>
        <v>2</v>
      </c>
      <c r="KE251" s="180">
        <f t="shared" si="297"/>
        <v>6.6666666666666666E-2</v>
      </c>
      <c r="KF251" s="179">
        <f t="shared" si="298"/>
        <v>0</v>
      </c>
      <c r="KG251" s="180">
        <f t="shared" si="299"/>
        <v>0</v>
      </c>
      <c r="KH251" s="179">
        <f t="shared" si="300"/>
        <v>0</v>
      </c>
      <c r="KI251" s="180">
        <f t="shared" si="301"/>
        <v>0</v>
      </c>
      <c r="KJ251" s="181">
        <f t="shared" si="302"/>
        <v>1.9333333333333333</v>
      </c>
      <c r="KK251" s="182" t="str">
        <f t="shared" si="303"/>
        <v>Đạt mục tiêu</v>
      </c>
      <c r="KL251" s="56"/>
      <c r="KM251" s="56"/>
      <c r="KN251" s="56"/>
      <c r="KO251" s="56"/>
      <c r="KP251" s="56"/>
      <c r="KQ251" s="56"/>
      <c r="KR251" s="56"/>
      <c r="KS251" s="56"/>
      <c r="KT251" s="56"/>
      <c r="KU251" s="56"/>
      <c r="KV251" s="56"/>
      <c r="KW251" s="56"/>
      <c r="KX251" s="56"/>
      <c r="KY251" s="56"/>
      <c r="KZ251" s="56"/>
      <c r="LA251" s="56"/>
      <c r="LB251" s="56"/>
      <c r="LC251" s="56"/>
      <c r="LD251" s="56"/>
      <c r="LE251" s="56"/>
      <c r="LF251" s="56"/>
      <c r="LG251" s="56"/>
      <c r="LH251" s="56"/>
      <c r="LI251" s="56"/>
      <c r="LJ251" s="56"/>
      <c r="LK251" s="56"/>
      <c r="LL251" s="56"/>
      <c r="LM251" s="56"/>
      <c r="LN251" s="56"/>
      <c r="LO251" s="56"/>
      <c r="LP251" s="56"/>
      <c r="LQ251" s="56"/>
      <c r="LR251" s="56"/>
      <c r="LS251" s="56"/>
      <c r="LT251" s="56"/>
      <c r="LU251" s="56"/>
      <c r="LV251" s="56"/>
      <c r="LW251" s="56"/>
      <c r="LX251" s="56"/>
      <c r="LY251" s="56"/>
      <c r="LZ251" s="56"/>
      <c r="MA251" s="56"/>
      <c r="MB251" s="56"/>
      <c r="MC251" s="56"/>
      <c r="MD251" s="56"/>
      <c r="ME251" s="56"/>
      <c r="MF251" s="56"/>
      <c r="MG251" s="56"/>
      <c r="MH251" s="56"/>
      <c r="MI251" s="56"/>
      <c r="MJ251" s="56"/>
      <c r="MK251" s="56"/>
      <c r="ML251" s="56"/>
      <c r="MM251" s="56"/>
      <c r="MN251" s="56"/>
      <c r="MO251" s="56"/>
      <c r="MP251" s="56"/>
      <c r="MQ251" s="56"/>
      <c r="MR251" s="56"/>
      <c r="MS251" s="56"/>
      <c r="MT251" s="56"/>
      <c r="MU251" s="56"/>
      <c r="MV251" s="56"/>
      <c r="MW251" s="56"/>
      <c r="MX251" s="56"/>
      <c r="MY251" s="56"/>
      <c r="MZ251" s="56"/>
      <c r="NA251" s="56"/>
      <c r="NB251" s="56"/>
      <c r="NC251" s="56"/>
      <c r="ND251" s="56"/>
      <c r="NE251" s="56"/>
      <c r="NF251" s="56"/>
      <c r="NG251" s="56"/>
      <c r="NH251" s="56"/>
      <c r="NI251" s="56"/>
      <c r="NJ251" s="56"/>
      <c r="NK251" s="56"/>
      <c r="NL251" s="56"/>
      <c r="NM251" s="56"/>
      <c r="NN251" s="56"/>
      <c r="NO251" s="56"/>
      <c r="NP251" s="56"/>
      <c r="NQ251" s="56"/>
      <c r="NR251" s="56"/>
      <c r="NS251" s="56"/>
      <c r="NT251" s="56"/>
      <c r="NU251" s="56"/>
      <c r="NV251" s="56"/>
      <c r="NW251" s="56"/>
      <c r="NX251" s="56"/>
      <c r="NY251" s="56"/>
      <c r="NZ251" s="56"/>
      <c r="OA251" s="56"/>
      <c r="OB251" s="56"/>
      <c r="OC251" s="56"/>
      <c r="OD251" s="56"/>
      <c r="OE251" s="56"/>
      <c r="OF251" s="56"/>
      <c r="OG251" s="56"/>
      <c r="OH251" s="56"/>
      <c r="OI251" s="56"/>
      <c r="OJ251" s="56"/>
      <c r="OK251" s="56"/>
      <c r="OL251" s="56"/>
      <c r="OM251" s="56"/>
      <c r="ON251" s="56"/>
      <c r="OO251" s="56"/>
      <c r="OP251" s="56"/>
      <c r="OQ251" s="56"/>
      <c r="OR251" s="56"/>
      <c r="OS251" s="56"/>
      <c r="OT251" s="56"/>
      <c r="OU251" s="56"/>
      <c r="OV251" s="56"/>
      <c r="OW251" s="56"/>
      <c r="OX251" s="56"/>
      <c r="OY251" s="56"/>
      <c r="OZ251" s="56"/>
      <c r="PA251" s="56"/>
    </row>
    <row r="252" spans="1:417" s="116" customFormat="1" ht="63" hidden="1" customHeight="1">
      <c r="A252" s="56"/>
      <c r="B252" s="56">
        <v>243</v>
      </c>
      <c r="C252" s="56">
        <v>98</v>
      </c>
      <c r="D252" s="129" t="s">
        <v>700</v>
      </c>
      <c r="E252" s="152" t="s">
        <v>698</v>
      </c>
      <c r="F252" s="129" t="s">
        <v>702</v>
      </c>
      <c r="G252" s="123" t="s">
        <v>698</v>
      </c>
      <c r="H252" s="122" t="s">
        <v>205</v>
      </c>
      <c r="I252" s="129" t="s">
        <v>716</v>
      </c>
      <c r="J252" s="167" t="s">
        <v>1114</v>
      </c>
      <c r="K252" s="123"/>
      <c r="L252" s="183" t="s">
        <v>661</v>
      </c>
      <c r="M252" s="123" t="s">
        <v>501</v>
      </c>
      <c r="N252" s="51" t="s">
        <v>379</v>
      </c>
      <c r="O252" s="56" t="s">
        <v>350</v>
      </c>
      <c r="P252" s="56" t="s">
        <v>205</v>
      </c>
      <c r="Q252" s="56"/>
      <c r="R252" s="120"/>
      <c r="S252" s="120"/>
      <c r="T252" s="120"/>
      <c r="U252" s="120"/>
      <c r="V252" s="120"/>
      <c r="W252" s="120"/>
      <c r="X252" s="120"/>
      <c r="Y252" s="120"/>
      <c r="Z252" s="120" t="s">
        <v>205</v>
      </c>
      <c r="AA252" s="120"/>
      <c r="AB252" s="120"/>
      <c r="AC252" s="119">
        <f t="shared" si="293"/>
        <v>1</v>
      </c>
      <c r="AD252" s="229"/>
      <c r="AE252" s="229"/>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70"/>
      <c r="BU252" s="70"/>
      <c r="BV252" s="70"/>
      <c r="BW252" s="70"/>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70"/>
      <c r="DN252" s="70"/>
      <c r="DO252" s="70"/>
      <c r="DP252" s="70"/>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70"/>
      <c r="FG252" s="70"/>
      <c r="FH252" s="70"/>
      <c r="FI252" s="70"/>
      <c r="FJ252" s="70"/>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70"/>
      <c r="HA252" s="70"/>
      <c r="HB252" s="70"/>
      <c r="HC252" s="70"/>
      <c r="HD252" s="70"/>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c r="IO252" s="56"/>
      <c r="IP252" s="56"/>
      <c r="IQ252" s="56"/>
      <c r="IR252" s="56"/>
      <c r="IS252" s="71" t="s">
        <v>662</v>
      </c>
      <c r="IT252" s="71"/>
      <c r="IU252" s="71" t="s">
        <v>555</v>
      </c>
      <c r="IV252" s="71"/>
      <c r="IW252" s="71"/>
      <c r="IX252" s="56">
        <v>2</v>
      </c>
      <c r="IY252" s="56">
        <v>2</v>
      </c>
      <c r="IZ252" s="56">
        <v>2</v>
      </c>
      <c r="JA252" s="56">
        <v>1</v>
      </c>
      <c r="JB252" s="56">
        <v>2</v>
      </c>
      <c r="JC252" s="56">
        <v>2</v>
      </c>
      <c r="JD252" s="56">
        <v>2</v>
      </c>
      <c r="JE252" s="56">
        <v>2</v>
      </c>
      <c r="JF252" s="56">
        <v>2</v>
      </c>
      <c r="JG252" s="56">
        <v>2</v>
      </c>
      <c r="JH252" s="56">
        <v>2</v>
      </c>
      <c r="JI252" s="56">
        <v>2</v>
      </c>
      <c r="JJ252" s="56">
        <v>2</v>
      </c>
      <c r="JK252" s="56">
        <v>2</v>
      </c>
      <c r="JL252" s="56">
        <v>2</v>
      </c>
      <c r="JM252" s="56">
        <v>2</v>
      </c>
      <c r="JN252" s="56">
        <v>2</v>
      </c>
      <c r="JO252" s="56">
        <v>2</v>
      </c>
      <c r="JP252" s="56">
        <v>1</v>
      </c>
      <c r="JQ252" s="56">
        <v>2</v>
      </c>
      <c r="JR252" s="56">
        <v>2</v>
      </c>
      <c r="JS252" s="56">
        <v>2</v>
      </c>
      <c r="JT252" s="56">
        <v>2</v>
      </c>
      <c r="JU252" s="56">
        <v>2</v>
      </c>
      <c r="JV252" s="56">
        <v>2</v>
      </c>
      <c r="JW252" s="56">
        <v>2</v>
      </c>
      <c r="JX252" s="56">
        <v>2</v>
      </c>
      <c r="JY252" s="56">
        <v>2</v>
      </c>
      <c r="JZ252" s="56">
        <v>2</v>
      </c>
      <c r="KA252" s="56">
        <v>2</v>
      </c>
      <c r="KB252" s="179">
        <f t="shared" si="294"/>
        <v>28</v>
      </c>
      <c r="KC252" s="180">
        <f t="shared" si="295"/>
        <v>0.93333333333333335</v>
      </c>
      <c r="KD252" s="179">
        <f t="shared" si="296"/>
        <v>2</v>
      </c>
      <c r="KE252" s="180">
        <f t="shared" si="297"/>
        <v>6.6666666666666666E-2</v>
      </c>
      <c r="KF252" s="179">
        <f t="shared" si="298"/>
        <v>0</v>
      </c>
      <c r="KG252" s="180">
        <f t="shared" si="299"/>
        <v>0</v>
      </c>
      <c r="KH252" s="179">
        <f t="shared" si="300"/>
        <v>0</v>
      </c>
      <c r="KI252" s="180">
        <f t="shared" si="301"/>
        <v>0</v>
      </c>
      <c r="KJ252" s="181">
        <f t="shared" si="302"/>
        <v>1.9333333333333333</v>
      </c>
      <c r="KK252" s="182" t="str">
        <f t="shared" si="303"/>
        <v>Đạt mục tiêu</v>
      </c>
      <c r="KL252" s="56"/>
      <c r="KM252" s="56"/>
      <c r="KN252" s="56"/>
      <c r="KO252" s="56"/>
      <c r="KP252" s="56"/>
      <c r="KQ252" s="56"/>
      <c r="KR252" s="56"/>
      <c r="KS252" s="56"/>
      <c r="KT252" s="56"/>
      <c r="KU252" s="56"/>
      <c r="KV252" s="56"/>
      <c r="KW252" s="56"/>
      <c r="KX252" s="56"/>
      <c r="KY252" s="56"/>
      <c r="KZ252" s="56"/>
      <c r="LA252" s="56"/>
      <c r="LB252" s="56"/>
      <c r="LC252" s="56"/>
      <c r="LD252" s="56"/>
      <c r="LE252" s="56"/>
      <c r="LF252" s="56"/>
      <c r="LG252" s="56"/>
      <c r="LH252" s="56"/>
      <c r="LI252" s="56"/>
      <c r="LJ252" s="56"/>
      <c r="LK252" s="56"/>
      <c r="LL252" s="56"/>
      <c r="LM252" s="56"/>
      <c r="LN252" s="56"/>
      <c r="LO252" s="56"/>
      <c r="LP252" s="56"/>
      <c r="LQ252" s="56"/>
      <c r="LR252" s="56"/>
      <c r="LS252" s="56"/>
      <c r="LT252" s="56"/>
      <c r="LU252" s="56"/>
      <c r="LV252" s="56"/>
      <c r="LW252" s="56"/>
      <c r="LX252" s="56"/>
      <c r="LY252" s="56"/>
      <c r="LZ252" s="56"/>
      <c r="MA252" s="56"/>
      <c r="MB252" s="56"/>
      <c r="MC252" s="56"/>
      <c r="MD252" s="56"/>
      <c r="ME252" s="56"/>
      <c r="MF252" s="56"/>
      <c r="MG252" s="56"/>
      <c r="MH252" s="56"/>
      <c r="MI252" s="56"/>
      <c r="MJ252" s="56"/>
      <c r="MK252" s="56"/>
      <c r="ML252" s="56"/>
      <c r="MM252" s="56"/>
      <c r="MN252" s="56"/>
      <c r="MO252" s="56"/>
      <c r="MP252" s="56"/>
      <c r="MQ252" s="56"/>
      <c r="MR252" s="56"/>
      <c r="MS252" s="56"/>
      <c r="MT252" s="56"/>
      <c r="MU252" s="56"/>
      <c r="MV252" s="56"/>
      <c r="MW252" s="56"/>
      <c r="MX252" s="56"/>
      <c r="MY252" s="56"/>
      <c r="MZ252" s="56"/>
      <c r="NA252" s="56"/>
      <c r="NB252" s="56"/>
      <c r="NC252" s="56"/>
      <c r="ND252" s="56"/>
      <c r="NE252" s="56"/>
      <c r="NF252" s="56"/>
      <c r="NG252" s="56"/>
      <c r="NH252" s="56"/>
      <c r="NI252" s="56"/>
      <c r="NJ252" s="56"/>
      <c r="NK252" s="56"/>
      <c r="NL252" s="56"/>
      <c r="NM252" s="56"/>
      <c r="NN252" s="56"/>
      <c r="NO252" s="56"/>
      <c r="NP252" s="56"/>
      <c r="NQ252" s="56"/>
      <c r="NR252" s="56"/>
      <c r="NS252" s="56"/>
      <c r="NT252" s="56"/>
      <c r="NU252" s="56"/>
      <c r="NV252" s="56"/>
      <c r="NW252" s="56"/>
      <c r="NX252" s="56"/>
      <c r="NY252" s="56"/>
      <c r="NZ252" s="56"/>
      <c r="OA252" s="56"/>
      <c r="OB252" s="56"/>
      <c r="OC252" s="56"/>
      <c r="OD252" s="56"/>
      <c r="OE252" s="56"/>
      <c r="OF252" s="56"/>
      <c r="OG252" s="56"/>
      <c r="OH252" s="56"/>
      <c r="OI252" s="56"/>
      <c r="OJ252" s="56"/>
      <c r="OK252" s="56"/>
      <c r="OL252" s="56"/>
      <c r="OM252" s="56"/>
      <c r="ON252" s="56"/>
      <c r="OO252" s="56"/>
      <c r="OP252" s="56"/>
      <c r="OQ252" s="56"/>
      <c r="OR252" s="56"/>
      <c r="OS252" s="56"/>
      <c r="OT252" s="56"/>
      <c r="OU252" s="56"/>
      <c r="OV252" s="56"/>
      <c r="OW252" s="56"/>
      <c r="OX252" s="56"/>
      <c r="OY252" s="56"/>
      <c r="OZ252" s="56"/>
      <c r="PA252" s="56"/>
    </row>
    <row r="253" spans="1:417" s="116" customFormat="1" ht="63" hidden="1" customHeight="1">
      <c r="A253" s="56"/>
      <c r="B253" s="56">
        <v>244</v>
      </c>
      <c r="C253" s="56">
        <v>99</v>
      </c>
      <c r="D253" s="129" t="s">
        <v>700</v>
      </c>
      <c r="E253" s="152" t="s">
        <v>698</v>
      </c>
      <c r="F253" s="129" t="s">
        <v>703</v>
      </c>
      <c r="G253" s="123"/>
      <c r="H253" s="122" t="s">
        <v>205</v>
      </c>
      <c r="I253" s="129" t="s">
        <v>717</v>
      </c>
      <c r="J253" s="167" t="s">
        <v>1115</v>
      </c>
      <c r="K253" s="123"/>
      <c r="L253" s="183" t="s">
        <v>661</v>
      </c>
      <c r="M253" s="123" t="s">
        <v>501</v>
      </c>
      <c r="N253" s="51" t="s">
        <v>379</v>
      </c>
      <c r="O253" s="56" t="s">
        <v>350</v>
      </c>
      <c r="P253" s="56" t="s">
        <v>205</v>
      </c>
      <c r="Q253" s="56"/>
      <c r="R253" s="120"/>
      <c r="S253" s="120"/>
      <c r="T253" s="120"/>
      <c r="U253" s="120"/>
      <c r="V253" s="120"/>
      <c r="W253" s="120"/>
      <c r="X253" s="120"/>
      <c r="Y253" s="120"/>
      <c r="Z253" s="120" t="s">
        <v>205</v>
      </c>
      <c r="AA253" s="120"/>
      <c r="AB253" s="120"/>
      <c r="AC253" s="119">
        <f t="shared" si="293"/>
        <v>1</v>
      </c>
      <c r="AD253" s="229"/>
      <c r="AE253" s="229"/>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70"/>
      <c r="BU253" s="70"/>
      <c r="BV253" s="70"/>
      <c r="BW253" s="70"/>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70"/>
      <c r="DN253" s="70"/>
      <c r="DO253" s="70"/>
      <c r="DP253" s="70"/>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70"/>
      <c r="FG253" s="70"/>
      <c r="FH253" s="70"/>
      <c r="FI253" s="70"/>
      <c r="FJ253" s="70"/>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70"/>
      <c r="HA253" s="70"/>
      <c r="HB253" s="70"/>
      <c r="HC253" s="70"/>
      <c r="HD253" s="70"/>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c r="IO253" s="56"/>
      <c r="IP253" s="56"/>
      <c r="IQ253" s="56"/>
      <c r="IR253" s="56"/>
      <c r="IS253" s="72"/>
      <c r="IT253" s="72"/>
      <c r="IU253" s="71"/>
      <c r="IV253" s="72" t="s">
        <v>662</v>
      </c>
      <c r="IW253" s="72"/>
      <c r="IX253" s="56">
        <v>2</v>
      </c>
      <c r="IY253" s="56">
        <v>2</v>
      </c>
      <c r="IZ253" s="56">
        <v>2</v>
      </c>
      <c r="JA253" s="56">
        <v>1</v>
      </c>
      <c r="JB253" s="56">
        <v>2</v>
      </c>
      <c r="JC253" s="56">
        <v>2</v>
      </c>
      <c r="JD253" s="56">
        <v>2</v>
      </c>
      <c r="JE253" s="56">
        <v>2</v>
      </c>
      <c r="JF253" s="56">
        <v>2</v>
      </c>
      <c r="JG253" s="56">
        <v>2</v>
      </c>
      <c r="JH253" s="56">
        <v>2</v>
      </c>
      <c r="JI253" s="56">
        <v>2</v>
      </c>
      <c r="JJ253" s="56">
        <v>2</v>
      </c>
      <c r="JK253" s="56">
        <v>2</v>
      </c>
      <c r="JL253" s="56">
        <v>2</v>
      </c>
      <c r="JM253" s="56">
        <v>2</v>
      </c>
      <c r="JN253" s="56">
        <v>1</v>
      </c>
      <c r="JO253" s="56">
        <v>2</v>
      </c>
      <c r="JP253" s="56">
        <v>2</v>
      </c>
      <c r="JQ253" s="56">
        <v>2</v>
      </c>
      <c r="JR253" s="56">
        <v>2</v>
      </c>
      <c r="JS253" s="56">
        <v>2</v>
      </c>
      <c r="JT253" s="56">
        <v>2</v>
      </c>
      <c r="JU253" s="56">
        <v>2</v>
      </c>
      <c r="JV253" s="56">
        <v>2</v>
      </c>
      <c r="JW253" s="56">
        <v>2</v>
      </c>
      <c r="JX253" s="56">
        <v>2</v>
      </c>
      <c r="JY253" s="56">
        <v>2</v>
      </c>
      <c r="JZ253" s="56">
        <v>2</v>
      </c>
      <c r="KA253" s="56">
        <v>2</v>
      </c>
      <c r="KB253" s="179">
        <f t="shared" si="294"/>
        <v>28</v>
      </c>
      <c r="KC253" s="180">
        <f t="shared" si="295"/>
        <v>0.93333333333333335</v>
      </c>
      <c r="KD253" s="179">
        <f t="shared" si="296"/>
        <v>2</v>
      </c>
      <c r="KE253" s="180">
        <f t="shared" si="297"/>
        <v>6.6666666666666666E-2</v>
      </c>
      <c r="KF253" s="179">
        <f t="shared" si="298"/>
        <v>0</v>
      </c>
      <c r="KG253" s="180">
        <f t="shared" si="299"/>
        <v>0</v>
      </c>
      <c r="KH253" s="179">
        <f t="shared" si="300"/>
        <v>0</v>
      </c>
      <c r="KI253" s="180">
        <f t="shared" si="301"/>
        <v>0</v>
      </c>
      <c r="KJ253" s="181">
        <f t="shared" si="302"/>
        <v>1.9333333333333333</v>
      </c>
      <c r="KK253" s="182" t="str">
        <f t="shared" si="303"/>
        <v>Đạt mục tiêu</v>
      </c>
      <c r="KL253" s="56"/>
      <c r="KM253" s="56"/>
      <c r="KN253" s="56"/>
      <c r="KO253" s="56"/>
      <c r="KP253" s="56"/>
      <c r="KQ253" s="56"/>
      <c r="KR253" s="56"/>
      <c r="KS253" s="56"/>
      <c r="KT253" s="56"/>
      <c r="KU253" s="56"/>
      <c r="KV253" s="56"/>
      <c r="KW253" s="56"/>
      <c r="KX253" s="56"/>
      <c r="KY253" s="56"/>
      <c r="KZ253" s="56"/>
      <c r="LA253" s="56"/>
      <c r="LB253" s="56"/>
      <c r="LC253" s="56"/>
      <c r="LD253" s="56"/>
      <c r="LE253" s="56"/>
      <c r="LF253" s="56"/>
      <c r="LG253" s="56"/>
      <c r="LH253" s="56"/>
      <c r="LI253" s="56"/>
      <c r="LJ253" s="56"/>
      <c r="LK253" s="56"/>
      <c r="LL253" s="56"/>
      <c r="LM253" s="56"/>
      <c r="LN253" s="56"/>
      <c r="LO253" s="56"/>
      <c r="LP253" s="56"/>
      <c r="LQ253" s="56"/>
      <c r="LR253" s="56"/>
      <c r="LS253" s="56"/>
      <c r="LT253" s="56"/>
      <c r="LU253" s="56"/>
      <c r="LV253" s="56"/>
      <c r="LW253" s="56"/>
      <c r="LX253" s="56"/>
      <c r="LY253" s="56"/>
      <c r="LZ253" s="56"/>
      <c r="MA253" s="56"/>
      <c r="MB253" s="56"/>
      <c r="MC253" s="56"/>
      <c r="MD253" s="56"/>
      <c r="ME253" s="56"/>
      <c r="MF253" s="56"/>
      <c r="MG253" s="56"/>
      <c r="MH253" s="56"/>
      <c r="MI253" s="56"/>
      <c r="MJ253" s="56"/>
      <c r="MK253" s="56"/>
      <c r="ML253" s="56"/>
      <c r="MM253" s="56"/>
      <c r="MN253" s="56"/>
      <c r="MO253" s="56"/>
      <c r="MP253" s="56"/>
      <c r="MQ253" s="56"/>
      <c r="MR253" s="56"/>
      <c r="MS253" s="56"/>
      <c r="MT253" s="56"/>
      <c r="MU253" s="56"/>
      <c r="MV253" s="56"/>
      <c r="MW253" s="56"/>
      <c r="MX253" s="56"/>
      <c r="MY253" s="56"/>
      <c r="MZ253" s="56"/>
      <c r="NA253" s="56"/>
      <c r="NB253" s="56"/>
      <c r="NC253" s="56"/>
      <c r="ND253" s="56"/>
      <c r="NE253" s="56"/>
      <c r="NF253" s="56"/>
      <c r="NG253" s="56"/>
      <c r="NH253" s="56"/>
      <c r="NI253" s="56"/>
      <c r="NJ253" s="56"/>
      <c r="NK253" s="56"/>
      <c r="NL253" s="56"/>
      <c r="NM253" s="56"/>
      <c r="NN253" s="56"/>
      <c r="NO253" s="56"/>
      <c r="NP253" s="56"/>
      <c r="NQ253" s="56"/>
      <c r="NR253" s="56"/>
      <c r="NS253" s="56"/>
      <c r="NT253" s="56"/>
      <c r="NU253" s="56"/>
      <c r="NV253" s="56"/>
      <c r="NW253" s="56"/>
      <c r="NX253" s="56"/>
      <c r="NY253" s="56"/>
      <c r="NZ253" s="56"/>
      <c r="OA253" s="56"/>
      <c r="OB253" s="56"/>
      <c r="OC253" s="56"/>
      <c r="OD253" s="56"/>
      <c r="OE253" s="56"/>
      <c r="OF253" s="56"/>
      <c r="OG253" s="56"/>
      <c r="OH253" s="56"/>
      <c r="OI253" s="56"/>
      <c r="OJ253" s="56"/>
      <c r="OK253" s="56"/>
      <c r="OL253" s="56"/>
      <c r="OM253" s="56"/>
      <c r="ON253" s="56"/>
      <c r="OO253" s="56"/>
      <c r="OP253" s="56"/>
      <c r="OQ253" s="56"/>
      <c r="OR253" s="56"/>
      <c r="OS253" s="56"/>
      <c r="OT253" s="56"/>
      <c r="OU253" s="56"/>
      <c r="OV253" s="56"/>
      <c r="OW253" s="56"/>
      <c r="OX253" s="56"/>
      <c r="OY253" s="56"/>
      <c r="OZ253" s="56"/>
      <c r="PA253" s="56"/>
    </row>
    <row r="254" spans="1:417" s="116" customFormat="1" ht="63" hidden="1" customHeight="1">
      <c r="A254" s="56"/>
      <c r="B254" s="56">
        <v>245</v>
      </c>
      <c r="C254" s="56">
        <v>100</v>
      </c>
      <c r="D254" s="129" t="s">
        <v>700</v>
      </c>
      <c r="E254" s="152" t="s">
        <v>698</v>
      </c>
      <c r="F254" s="129" t="s">
        <v>704</v>
      </c>
      <c r="G254" s="123"/>
      <c r="H254" s="122" t="s">
        <v>205</v>
      </c>
      <c r="I254" s="129" t="s">
        <v>718</v>
      </c>
      <c r="J254" s="126" t="s">
        <v>1018</v>
      </c>
      <c r="K254" s="123"/>
      <c r="L254" s="183" t="s">
        <v>661</v>
      </c>
      <c r="M254" s="123" t="s">
        <v>501</v>
      </c>
      <c r="N254" s="51" t="s">
        <v>379</v>
      </c>
      <c r="O254" s="56" t="s">
        <v>350</v>
      </c>
      <c r="P254" s="56" t="s">
        <v>205</v>
      </c>
      <c r="Q254" s="56"/>
      <c r="R254" s="120"/>
      <c r="S254" s="120"/>
      <c r="T254" s="120"/>
      <c r="U254" s="120"/>
      <c r="V254" s="120"/>
      <c r="W254" s="120"/>
      <c r="X254" s="120"/>
      <c r="Y254" s="120"/>
      <c r="Z254" s="120" t="s">
        <v>205</v>
      </c>
      <c r="AA254" s="120"/>
      <c r="AB254" s="120"/>
      <c r="AC254" s="119">
        <f t="shared" si="293"/>
        <v>1</v>
      </c>
      <c r="AD254" s="229"/>
      <c r="AE254" s="229"/>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70"/>
      <c r="BU254" s="70"/>
      <c r="BV254" s="70"/>
      <c r="BW254" s="70"/>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70"/>
      <c r="DN254" s="70"/>
      <c r="DO254" s="70"/>
      <c r="DP254" s="70"/>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70"/>
      <c r="FG254" s="70"/>
      <c r="FH254" s="70"/>
      <c r="FI254" s="70"/>
      <c r="FJ254" s="70"/>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70"/>
      <c r="HA254" s="70"/>
      <c r="HB254" s="70"/>
      <c r="HC254" s="70"/>
      <c r="HD254" s="70"/>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c r="IN254" s="56"/>
      <c r="IO254" s="56"/>
      <c r="IP254" s="56"/>
      <c r="IQ254" s="56"/>
      <c r="IR254" s="56"/>
      <c r="IS254" s="71"/>
      <c r="IT254" s="56"/>
      <c r="IU254" s="71"/>
      <c r="IV254" s="71"/>
      <c r="IW254" s="71" t="s">
        <v>662</v>
      </c>
      <c r="IX254" s="56">
        <v>2</v>
      </c>
      <c r="IY254" s="56">
        <v>2</v>
      </c>
      <c r="IZ254" s="56">
        <v>2</v>
      </c>
      <c r="JA254" s="56">
        <v>1</v>
      </c>
      <c r="JB254" s="56">
        <v>2</v>
      </c>
      <c r="JC254" s="56">
        <v>2</v>
      </c>
      <c r="JD254" s="56">
        <v>2</v>
      </c>
      <c r="JE254" s="56">
        <v>2</v>
      </c>
      <c r="JF254" s="56">
        <v>2</v>
      </c>
      <c r="JG254" s="56">
        <v>2</v>
      </c>
      <c r="JH254" s="56">
        <v>2</v>
      </c>
      <c r="JI254" s="56">
        <v>2</v>
      </c>
      <c r="JJ254" s="56">
        <v>2</v>
      </c>
      <c r="JK254" s="56">
        <v>2</v>
      </c>
      <c r="JL254" s="56">
        <v>2</v>
      </c>
      <c r="JM254" s="56">
        <v>2</v>
      </c>
      <c r="JN254" s="56">
        <v>2</v>
      </c>
      <c r="JO254" s="56">
        <v>2</v>
      </c>
      <c r="JP254" s="56">
        <v>2</v>
      </c>
      <c r="JQ254" s="56">
        <v>2</v>
      </c>
      <c r="JR254" s="56">
        <v>2</v>
      </c>
      <c r="JS254" s="56">
        <v>2</v>
      </c>
      <c r="JT254" s="56">
        <v>2</v>
      </c>
      <c r="JU254" s="56">
        <v>2</v>
      </c>
      <c r="JV254" s="56">
        <v>2</v>
      </c>
      <c r="JW254" s="56">
        <v>2</v>
      </c>
      <c r="JX254" s="56">
        <v>2</v>
      </c>
      <c r="JY254" s="56">
        <v>2</v>
      </c>
      <c r="JZ254" s="56">
        <v>2</v>
      </c>
      <c r="KA254" s="56">
        <v>2</v>
      </c>
      <c r="KB254" s="179">
        <f t="shared" si="294"/>
        <v>29</v>
      </c>
      <c r="KC254" s="180">
        <f t="shared" si="295"/>
        <v>0.96666666666666667</v>
      </c>
      <c r="KD254" s="179">
        <f t="shared" si="296"/>
        <v>1</v>
      </c>
      <c r="KE254" s="180">
        <f t="shared" si="297"/>
        <v>3.3333333333333333E-2</v>
      </c>
      <c r="KF254" s="179">
        <f t="shared" si="298"/>
        <v>0</v>
      </c>
      <c r="KG254" s="180">
        <f t="shared" si="299"/>
        <v>0</v>
      </c>
      <c r="KH254" s="179">
        <f t="shared" si="300"/>
        <v>0</v>
      </c>
      <c r="KI254" s="180">
        <f t="shared" si="301"/>
        <v>0</v>
      </c>
      <c r="KJ254" s="181">
        <f t="shared" si="302"/>
        <v>1.9666666666666666</v>
      </c>
      <c r="KK254" s="182" t="str">
        <f t="shared" si="303"/>
        <v>Đạt mục tiêu</v>
      </c>
      <c r="KL254" s="56"/>
      <c r="KM254" s="56"/>
      <c r="KN254" s="56"/>
      <c r="KO254" s="56"/>
      <c r="KP254" s="56"/>
      <c r="KQ254" s="56"/>
      <c r="KR254" s="56"/>
      <c r="KS254" s="56"/>
      <c r="KT254" s="56"/>
      <c r="KU254" s="56"/>
      <c r="KV254" s="56"/>
      <c r="KW254" s="56"/>
      <c r="KX254" s="56"/>
      <c r="KY254" s="56"/>
      <c r="KZ254" s="56"/>
      <c r="LA254" s="56"/>
      <c r="LB254" s="56"/>
      <c r="LC254" s="56"/>
      <c r="LD254" s="56"/>
      <c r="LE254" s="56"/>
      <c r="LF254" s="56"/>
      <c r="LG254" s="56"/>
      <c r="LH254" s="56"/>
      <c r="LI254" s="56"/>
      <c r="LJ254" s="56"/>
      <c r="LK254" s="56"/>
      <c r="LL254" s="56"/>
      <c r="LM254" s="56"/>
      <c r="LN254" s="56"/>
      <c r="LO254" s="56"/>
      <c r="LP254" s="56"/>
      <c r="LQ254" s="56"/>
      <c r="LR254" s="56"/>
      <c r="LS254" s="56"/>
      <c r="LT254" s="56"/>
      <c r="LU254" s="56"/>
      <c r="LV254" s="56"/>
      <c r="LW254" s="56"/>
      <c r="LX254" s="56"/>
      <c r="LY254" s="56"/>
      <c r="LZ254" s="56"/>
      <c r="MA254" s="56"/>
      <c r="MB254" s="56"/>
      <c r="MC254" s="56"/>
      <c r="MD254" s="56"/>
      <c r="ME254" s="56"/>
      <c r="MF254" s="56"/>
      <c r="MG254" s="56"/>
      <c r="MH254" s="56"/>
      <c r="MI254" s="56"/>
      <c r="MJ254" s="56"/>
      <c r="MK254" s="56"/>
      <c r="ML254" s="56"/>
      <c r="MM254" s="56"/>
      <c r="MN254" s="56"/>
      <c r="MO254" s="56"/>
      <c r="MP254" s="56"/>
      <c r="MQ254" s="56"/>
      <c r="MR254" s="56"/>
      <c r="MS254" s="56"/>
      <c r="MT254" s="56"/>
      <c r="MU254" s="56"/>
      <c r="MV254" s="56"/>
      <c r="MW254" s="56"/>
      <c r="MX254" s="56"/>
      <c r="MY254" s="56"/>
      <c r="MZ254" s="56"/>
      <c r="NA254" s="56"/>
      <c r="NB254" s="56"/>
      <c r="NC254" s="56"/>
      <c r="ND254" s="56"/>
      <c r="NE254" s="56"/>
      <c r="NF254" s="56"/>
      <c r="NG254" s="56"/>
      <c r="NH254" s="56"/>
      <c r="NI254" s="56"/>
      <c r="NJ254" s="56"/>
      <c r="NK254" s="56"/>
      <c r="NL254" s="56"/>
      <c r="NM254" s="56"/>
      <c r="NN254" s="56"/>
      <c r="NO254" s="56"/>
      <c r="NP254" s="56"/>
      <c r="NQ254" s="56"/>
      <c r="NR254" s="56"/>
      <c r="NS254" s="56"/>
      <c r="NT254" s="56"/>
      <c r="NU254" s="56"/>
      <c r="NV254" s="56"/>
      <c r="NW254" s="56"/>
      <c r="NX254" s="56"/>
      <c r="NY254" s="56"/>
      <c r="NZ254" s="56"/>
      <c r="OA254" s="56"/>
      <c r="OB254" s="56"/>
      <c r="OC254" s="56"/>
      <c r="OD254" s="56"/>
      <c r="OE254" s="56"/>
      <c r="OF254" s="56"/>
      <c r="OG254" s="56"/>
      <c r="OH254" s="56"/>
      <c r="OI254" s="56"/>
      <c r="OJ254" s="56"/>
      <c r="OK254" s="56"/>
      <c r="OL254" s="56"/>
      <c r="OM254" s="56"/>
      <c r="ON254" s="56"/>
      <c r="OO254" s="56"/>
      <c r="OP254" s="56"/>
      <c r="OQ254" s="56"/>
      <c r="OR254" s="56"/>
      <c r="OS254" s="56"/>
      <c r="OT254" s="56"/>
      <c r="OU254" s="56"/>
      <c r="OV254" s="56"/>
      <c r="OW254" s="56"/>
      <c r="OX254" s="56"/>
      <c r="OY254" s="56"/>
      <c r="OZ254" s="56"/>
      <c r="PA254" s="56"/>
    </row>
    <row r="255" spans="1:417" ht="30" customHeight="1">
      <c r="A255" s="56"/>
      <c r="B255" s="2"/>
      <c r="C255" s="2"/>
      <c r="D255" s="311" t="s">
        <v>62</v>
      </c>
      <c r="E255" s="311"/>
      <c r="F255" s="311"/>
      <c r="G255" s="253"/>
      <c r="H255" s="254">
        <f>COUNTIF(H257:H273,"x")</f>
        <v>1</v>
      </c>
      <c r="I255" s="253"/>
      <c r="J255" s="253"/>
      <c r="K255" s="255"/>
      <c r="L255" s="258"/>
      <c r="M255" s="255"/>
      <c r="N255" s="176"/>
      <c r="O255" s="176"/>
      <c r="P255" s="114">
        <f>COUNTIF(P256:P276,"x")</f>
        <v>6</v>
      </c>
      <c r="Q255" s="56">
        <f>SUM(Q257:Q276)</f>
        <v>3</v>
      </c>
      <c r="R255" s="14">
        <f>COUNTIF(R257:R276,"x")</f>
        <v>1</v>
      </c>
      <c r="S255" s="114">
        <f t="shared" ref="S255:T255" si="304">COUNTIF(S257:S276,"x")</f>
        <v>2</v>
      </c>
      <c r="T255" s="114">
        <f t="shared" si="304"/>
        <v>1</v>
      </c>
      <c r="U255" s="114">
        <f t="shared" ref="U255:AB255" si="305">COUNTIF(U257:U276,"x")</f>
        <v>2</v>
      </c>
      <c r="V255" s="114">
        <f t="shared" si="305"/>
        <v>1</v>
      </c>
      <c r="W255" s="114">
        <f t="shared" si="305"/>
        <v>2</v>
      </c>
      <c r="X255" s="114">
        <f t="shared" si="305"/>
        <v>5</v>
      </c>
      <c r="Y255" s="114">
        <f t="shared" si="305"/>
        <v>3</v>
      </c>
      <c r="Z255" s="114">
        <f t="shared" si="305"/>
        <v>1</v>
      </c>
      <c r="AA255" s="114">
        <f t="shared" si="305"/>
        <v>1</v>
      </c>
      <c r="AB255" s="114">
        <f t="shared" si="305"/>
        <v>1</v>
      </c>
      <c r="AC255" s="114"/>
      <c r="AD255" s="300"/>
      <c r="AE255" s="295"/>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182"/>
      <c r="BK255" s="182"/>
      <c r="BL255" s="182"/>
      <c r="BM255" s="182"/>
      <c r="BN255" s="182"/>
      <c r="BO255" s="182"/>
      <c r="BP255" s="182"/>
      <c r="BQ255" s="182"/>
      <c r="BR255" s="182"/>
      <c r="BS255" s="185"/>
      <c r="BT255" s="70"/>
      <c r="BU255" s="70"/>
      <c r="BV255" s="70"/>
      <c r="BW255" s="70"/>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179"/>
      <c r="GQ255" s="180"/>
      <c r="GR255" s="179"/>
      <c r="GS255" s="180"/>
      <c r="GT255" s="179"/>
      <c r="GU255" s="180"/>
      <c r="GV255" s="179"/>
      <c r="GW255" s="180"/>
      <c r="GX255" s="181"/>
      <c r="GY255" s="184"/>
      <c r="GZ255" s="70"/>
      <c r="HA255" s="70"/>
      <c r="HB255" s="70"/>
      <c r="HC255" s="70"/>
      <c r="HD255" s="70"/>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179"/>
      <c r="IJ255" s="180"/>
      <c r="IK255" s="179"/>
      <c r="IL255" s="180"/>
      <c r="IM255" s="179"/>
      <c r="IN255" s="180"/>
      <c r="IO255" s="179"/>
      <c r="IP255" s="180"/>
      <c r="IQ255" s="181"/>
      <c r="IR255" s="185"/>
      <c r="IS255" s="56"/>
      <c r="IT255" s="56"/>
      <c r="IU255" s="56"/>
      <c r="IV255" s="56"/>
      <c r="IW255" s="56"/>
      <c r="IX255" s="56"/>
      <c r="IY255" s="56"/>
      <c r="IZ255" s="56"/>
      <c r="JA255" s="56"/>
      <c r="JB255" s="56"/>
      <c r="JC255" s="56"/>
      <c r="JD255" s="56"/>
      <c r="JE255" s="56"/>
      <c r="JF255" s="56"/>
      <c r="JG255" s="56"/>
      <c r="JH255" s="56"/>
      <c r="JI255" s="56"/>
      <c r="JJ255" s="56"/>
      <c r="JK255" s="56"/>
      <c r="JL255" s="56"/>
      <c r="JM255" s="56"/>
      <c r="JN255" s="56"/>
      <c r="JO255" s="56"/>
      <c r="JP255" s="56"/>
      <c r="JQ255" s="56"/>
      <c r="JR255" s="56"/>
      <c r="JS255" s="56"/>
      <c r="JT255" s="56"/>
      <c r="JU255" s="56"/>
      <c r="JV255" s="56"/>
      <c r="JW255" s="56"/>
      <c r="JX255" s="56"/>
      <c r="JY255" s="56"/>
      <c r="JZ255" s="56"/>
      <c r="KA255" s="56"/>
      <c r="KB255" s="56"/>
      <c r="KC255" s="56"/>
      <c r="KD255" s="56"/>
      <c r="KE255" s="56"/>
      <c r="KF255" s="56"/>
      <c r="KG255" s="56"/>
      <c r="KH255" s="56"/>
      <c r="KI255" s="56"/>
      <c r="KJ255" s="56"/>
      <c r="KK255" s="56"/>
      <c r="KL255" s="56"/>
      <c r="KM255" s="56"/>
      <c r="KN255" s="56"/>
      <c r="KO255" s="56"/>
      <c r="KP255" s="56"/>
      <c r="KQ255" s="56"/>
      <c r="KR255" s="56"/>
      <c r="KS255" s="56"/>
      <c r="KT255" s="56"/>
      <c r="KU255" s="56"/>
      <c r="KV255" s="56"/>
      <c r="KW255" s="56"/>
      <c r="KX255" s="56"/>
      <c r="KY255" s="56"/>
      <c r="KZ255" s="56"/>
      <c r="LA255" s="56"/>
      <c r="LB255" s="56"/>
      <c r="LC255" s="56"/>
      <c r="LD255" s="56"/>
      <c r="LE255" s="56"/>
      <c r="LF255" s="56"/>
      <c r="LG255" s="56"/>
      <c r="LH255" s="56"/>
      <c r="LI255" s="56"/>
      <c r="LJ255" s="56"/>
      <c r="LK255" s="56"/>
      <c r="LL255" s="56"/>
      <c r="LM255" s="56"/>
      <c r="LN255" s="56"/>
      <c r="LO255" s="56"/>
      <c r="LP255" s="56"/>
      <c r="LQ255" s="56"/>
      <c r="LR255" s="56"/>
      <c r="LS255" s="56"/>
      <c r="LT255" s="56"/>
      <c r="LU255" s="56"/>
      <c r="LV255" s="56"/>
      <c r="LW255" s="56"/>
      <c r="LX255" s="56"/>
      <c r="LY255" s="56"/>
      <c r="LZ255" s="56"/>
      <c r="MA255" s="56"/>
      <c r="MB255" s="56"/>
      <c r="MC255" s="56"/>
      <c r="MD255" s="56"/>
      <c r="ME255" s="56"/>
      <c r="MF255" s="56"/>
      <c r="MG255" s="56"/>
      <c r="MH255" s="56"/>
      <c r="MI255" s="56"/>
      <c r="MJ255" s="56"/>
      <c r="MK255" s="56"/>
      <c r="ML255" s="56"/>
      <c r="MM255" s="56"/>
      <c r="MN255" s="56"/>
      <c r="MO255" s="56"/>
      <c r="MP255" s="56"/>
      <c r="MQ255" s="56"/>
      <c r="MR255" s="56"/>
      <c r="MS255" s="56"/>
      <c r="MT255" s="56"/>
      <c r="MU255" s="56"/>
      <c r="MV255" s="56"/>
      <c r="MW255" s="56"/>
      <c r="MX255" s="56"/>
      <c r="MY255" s="56"/>
      <c r="MZ255" s="56"/>
      <c r="NA255" s="56"/>
      <c r="NB255" s="56"/>
      <c r="NC255" s="56"/>
      <c r="ND255" s="56"/>
      <c r="NE255" s="179"/>
      <c r="NF255" s="180"/>
      <c r="NG255" s="179"/>
      <c r="NH255" s="180"/>
      <c r="NI255" s="179"/>
      <c r="NJ255" s="180"/>
      <c r="NK255" s="179"/>
      <c r="NL255" s="180"/>
      <c r="NM255" s="181"/>
      <c r="NN255" s="184"/>
      <c r="NO255" s="70"/>
      <c r="NP255" s="70"/>
      <c r="NQ255" s="56"/>
      <c r="NR255" s="56"/>
      <c r="NS255" s="56"/>
      <c r="NT255" s="56"/>
      <c r="NU255" s="56"/>
      <c r="NV255" s="56"/>
      <c r="NW255" s="56"/>
      <c r="NX255" s="56"/>
      <c r="NY255" s="56"/>
      <c r="NZ255" s="56"/>
      <c r="OA255" s="56"/>
      <c r="OB255" s="56"/>
      <c r="OC255" s="56"/>
      <c r="OD255" s="56"/>
      <c r="OE255" s="56"/>
      <c r="OF255" s="56"/>
      <c r="OG255" s="56"/>
      <c r="OH255" s="56"/>
      <c r="OI255" s="56"/>
      <c r="OJ255" s="56"/>
      <c r="OK255" s="56"/>
      <c r="OL255" s="56"/>
      <c r="OM255" s="56"/>
      <c r="ON255" s="56"/>
      <c r="OO255" s="56"/>
      <c r="OP255" s="56"/>
      <c r="OQ255" s="179"/>
      <c r="OR255" s="180"/>
      <c r="OS255" s="179"/>
      <c r="OT255" s="180"/>
      <c r="OU255" s="179"/>
      <c r="OV255" s="180"/>
      <c r="OW255" s="179"/>
      <c r="OX255" s="180"/>
      <c r="OY255" s="181"/>
      <c r="OZ255" s="184"/>
      <c r="PA255" s="2"/>
    </row>
    <row r="256" spans="1:417" s="116" customFormat="1" ht="94.5" hidden="1" customHeight="1">
      <c r="A256" s="56"/>
      <c r="B256" s="340">
        <v>254</v>
      </c>
      <c r="C256" s="340">
        <v>101</v>
      </c>
      <c r="D256" s="315" t="s">
        <v>399</v>
      </c>
      <c r="E256" s="354" t="s">
        <v>6</v>
      </c>
      <c r="F256" s="315" t="s">
        <v>400</v>
      </c>
      <c r="G256" s="316" t="s">
        <v>6</v>
      </c>
      <c r="H256" s="571"/>
      <c r="I256" s="315" t="s">
        <v>400</v>
      </c>
      <c r="J256" s="126" t="s">
        <v>1260</v>
      </c>
      <c r="K256" s="485"/>
      <c r="L256" s="183" t="s">
        <v>661</v>
      </c>
      <c r="M256" s="123" t="s">
        <v>501</v>
      </c>
      <c r="N256" s="51" t="s">
        <v>379</v>
      </c>
      <c r="O256" s="56" t="s">
        <v>350</v>
      </c>
      <c r="P256" s="340" t="s">
        <v>205</v>
      </c>
      <c r="Q256" s="56"/>
      <c r="R256" s="114"/>
      <c r="S256" s="114"/>
      <c r="T256" s="114"/>
      <c r="U256" s="114"/>
      <c r="V256" s="114"/>
      <c r="W256" s="114"/>
      <c r="X256" s="114" t="s">
        <v>205</v>
      </c>
      <c r="Y256" s="114"/>
      <c r="Z256" s="114"/>
      <c r="AA256" s="114"/>
      <c r="AB256" s="114"/>
      <c r="AC256" s="119">
        <f t="shared" ref="AC256:AC276" si="306">COUNTIF($R256:$AB256,"x")</f>
        <v>1</v>
      </c>
      <c r="AD256" s="229"/>
      <c r="AE256" s="229"/>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182"/>
      <c r="BK256" s="182"/>
      <c r="BL256" s="182"/>
      <c r="BM256" s="182"/>
      <c r="BN256" s="182"/>
      <c r="BO256" s="182"/>
      <c r="BP256" s="182"/>
      <c r="BQ256" s="182"/>
      <c r="BR256" s="182"/>
      <c r="BS256" s="185"/>
      <c r="BT256" s="70"/>
      <c r="BU256" s="70"/>
      <c r="BV256" s="70"/>
      <c r="BW256" s="70"/>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179"/>
      <c r="GQ256" s="180"/>
      <c r="GR256" s="179"/>
      <c r="GS256" s="180"/>
      <c r="GT256" s="179"/>
      <c r="GU256" s="180"/>
      <c r="GV256" s="179"/>
      <c r="GW256" s="180"/>
      <c r="GX256" s="181"/>
      <c r="GY256" s="184"/>
      <c r="GZ256" s="70"/>
      <c r="HA256" s="70"/>
      <c r="HB256" s="70"/>
      <c r="HC256" s="70"/>
      <c r="HD256" s="70"/>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179"/>
      <c r="IJ256" s="180"/>
      <c r="IK256" s="179"/>
      <c r="IL256" s="180"/>
      <c r="IM256" s="179"/>
      <c r="IN256" s="180"/>
      <c r="IO256" s="179"/>
      <c r="IP256" s="180"/>
      <c r="IQ256" s="181"/>
      <c r="IR256" s="185"/>
      <c r="IS256" s="56"/>
      <c r="IT256" s="56"/>
      <c r="IU256" s="56"/>
      <c r="IV256" s="56"/>
      <c r="IW256" s="56"/>
      <c r="IX256" s="56"/>
      <c r="IY256" s="56"/>
      <c r="IZ256" s="56"/>
      <c r="JA256" s="56"/>
      <c r="JB256" s="56"/>
      <c r="JC256" s="56"/>
      <c r="JD256" s="56"/>
      <c r="JE256" s="56"/>
      <c r="JF256" s="56"/>
      <c r="JG256" s="56"/>
      <c r="JH256" s="56"/>
      <c r="JI256" s="56"/>
      <c r="JJ256" s="56"/>
      <c r="JK256" s="56"/>
      <c r="JL256" s="56"/>
      <c r="JM256" s="56"/>
      <c r="JN256" s="56"/>
      <c r="JO256" s="56"/>
      <c r="JP256" s="56"/>
      <c r="JQ256" s="56"/>
      <c r="JR256" s="56"/>
      <c r="JS256" s="56"/>
      <c r="JT256" s="56"/>
      <c r="JU256" s="56"/>
      <c r="JV256" s="56"/>
      <c r="JW256" s="56"/>
      <c r="JX256" s="56"/>
      <c r="JY256" s="56"/>
      <c r="JZ256" s="56"/>
      <c r="KA256" s="56"/>
      <c r="KB256" s="56"/>
      <c r="KC256" s="56"/>
      <c r="KD256" s="56"/>
      <c r="KE256" s="56"/>
      <c r="KF256" s="56"/>
      <c r="KG256" s="56"/>
      <c r="KH256" s="56"/>
      <c r="KI256" s="56"/>
      <c r="KJ256" s="56"/>
      <c r="KK256" s="56"/>
      <c r="KL256" s="56"/>
      <c r="KM256" s="56"/>
      <c r="KN256" s="56"/>
      <c r="KO256" s="56"/>
      <c r="KP256" s="56"/>
      <c r="KQ256" s="56"/>
      <c r="KR256" s="56"/>
      <c r="KS256" s="56"/>
      <c r="KT256" s="56"/>
      <c r="KU256" s="56"/>
      <c r="KV256" s="56"/>
      <c r="KW256" s="56"/>
      <c r="KX256" s="56"/>
      <c r="KY256" s="56"/>
      <c r="KZ256" s="56"/>
      <c r="LA256" s="56"/>
      <c r="LB256" s="56"/>
      <c r="LC256" s="56"/>
      <c r="LD256" s="56"/>
      <c r="LE256" s="56"/>
      <c r="LF256" s="56"/>
      <c r="LG256" s="56"/>
      <c r="LH256" s="56"/>
      <c r="LI256" s="56"/>
      <c r="LJ256" s="56"/>
      <c r="LK256" s="56"/>
      <c r="LL256" s="56"/>
      <c r="LM256" s="56"/>
      <c r="LN256" s="56"/>
      <c r="LO256" s="56"/>
      <c r="LP256" s="56"/>
      <c r="LQ256" s="56"/>
      <c r="LR256" s="56"/>
      <c r="LS256" s="56"/>
      <c r="LT256" s="56"/>
      <c r="LU256" s="56"/>
      <c r="LV256" s="56"/>
      <c r="LW256" s="56"/>
      <c r="LX256" s="56"/>
      <c r="LY256" s="56"/>
      <c r="LZ256" s="56"/>
      <c r="MA256" s="56"/>
      <c r="MB256" s="56"/>
      <c r="MC256" s="56"/>
      <c r="MD256" s="56"/>
      <c r="ME256" s="56"/>
      <c r="MF256" s="56"/>
      <c r="MG256" s="56"/>
      <c r="MH256" s="56"/>
      <c r="MI256" s="56"/>
      <c r="MJ256" s="56"/>
      <c r="MK256" s="56"/>
      <c r="ML256" s="56"/>
      <c r="MM256" s="56"/>
      <c r="MN256" s="56"/>
      <c r="MO256" s="56"/>
      <c r="MP256" s="56"/>
      <c r="MQ256" s="56"/>
      <c r="MR256" s="56"/>
      <c r="MS256" s="56"/>
      <c r="MT256" s="56"/>
      <c r="MU256" s="56"/>
      <c r="MV256" s="56"/>
      <c r="MW256" s="56"/>
      <c r="MX256" s="56"/>
      <c r="MY256" s="56"/>
      <c r="MZ256" s="56"/>
      <c r="NA256" s="56"/>
      <c r="NB256" s="56"/>
      <c r="NC256" s="56"/>
      <c r="ND256" s="56"/>
      <c r="NE256" s="179"/>
      <c r="NF256" s="180"/>
      <c r="NG256" s="179"/>
      <c r="NH256" s="180"/>
      <c r="NI256" s="179"/>
      <c r="NJ256" s="180"/>
      <c r="NK256" s="179"/>
      <c r="NL256" s="180"/>
      <c r="NM256" s="181"/>
      <c r="NN256" s="184"/>
      <c r="NO256" s="70"/>
      <c r="NP256" s="70"/>
      <c r="NQ256" s="56"/>
      <c r="NR256" s="56"/>
      <c r="NS256" s="56"/>
      <c r="NT256" s="56"/>
      <c r="NU256" s="56"/>
      <c r="NV256" s="56"/>
      <c r="NW256" s="56"/>
      <c r="NX256" s="56"/>
      <c r="NY256" s="56"/>
      <c r="NZ256" s="56"/>
      <c r="OA256" s="56"/>
      <c r="OB256" s="56"/>
      <c r="OC256" s="56"/>
      <c r="OD256" s="56"/>
      <c r="OE256" s="56"/>
      <c r="OF256" s="56"/>
      <c r="OG256" s="56"/>
      <c r="OH256" s="56"/>
      <c r="OI256" s="56"/>
      <c r="OJ256" s="56"/>
      <c r="OK256" s="56"/>
      <c r="OL256" s="56"/>
      <c r="OM256" s="56"/>
      <c r="ON256" s="56"/>
      <c r="OO256" s="56"/>
      <c r="OP256" s="56"/>
      <c r="OQ256" s="179"/>
      <c r="OR256" s="180"/>
      <c r="OS256" s="179"/>
      <c r="OT256" s="180"/>
      <c r="OU256" s="179"/>
      <c r="OV256" s="180"/>
      <c r="OW256" s="179"/>
      <c r="OX256" s="180"/>
      <c r="OY256" s="181"/>
      <c r="OZ256" s="184"/>
      <c r="PA256" s="56"/>
    </row>
    <row r="257" spans="1:417" s="116" customFormat="1" ht="78.75" hidden="1" customHeight="1">
      <c r="A257" s="56"/>
      <c r="B257" s="341"/>
      <c r="C257" s="341"/>
      <c r="D257" s="314"/>
      <c r="E257" s="326"/>
      <c r="F257" s="314"/>
      <c r="G257" s="353"/>
      <c r="H257" s="572"/>
      <c r="I257" s="314"/>
      <c r="J257" s="108" t="s">
        <v>1116</v>
      </c>
      <c r="K257" s="486"/>
      <c r="L257" s="183" t="s">
        <v>661</v>
      </c>
      <c r="M257" s="123" t="s">
        <v>501</v>
      </c>
      <c r="N257" s="51" t="s">
        <v>379</v>
      </c>
      <c r="O257" s="56" t="s">
        <v>350</v>
      </c>
      <c r="P257" s="341"/>
      <c r="Q257" s="56">
        <v>1</v>
      </c>
      <c r="R257" s="120"/>
      <c r="S257" s="120"/>
      <c r="T257" s="120"/>
      <c r="U257" s="120"/>
      <c r="V257" s="120"/>
      <c r="W257" s="120"/>
      <c r="X257" s="120" t="s">
        <v>205</v>
      </c>
      <c r="Y257" s="120"/>
      <c r="Z257" s="120"/>
      <c r="AA257" s="120"/>
      <c r="AB257" s="120"/>
      <c r="AC257" s="119">
        <f t="shared" si="306"/>
        <v>1</v>
      </c>
      <c r="AD257" s="229"/>
      <c r="AE257" s="229"/>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70"/>
      <c r="BU257" s="70"/>
      <c r="BV257" s="70"/>
      <c r="BW257" s="70"/>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70"/>
      <c r="DN257" s="70"/>
      <c r="DO257" s="70"/>
      <c r="DP257" s="70"/>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70"/>
      <c r="FG257" s="70"/>
      <c r="FH257" s="70"/>
      <c r="FI257" s="70"/>
      <c r="FJ257" s="70"/>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72" t="s">
        <v>553</v>
      </c>
      <c r="HA257" s="72" t="s">
        <v>553</v>
      </c>
      <c r="HB257" s="72" t="s">
        <v>553</v>
      </c>
      <c r="HC257" s="72" t="s">
        <v>553</v>
      </c>
      <c r="HD257" s="72" t="s">
        <v>553</v>
      </c>
      <c r="HE257" s="56">
        <v>2</v>
      </c>
      <c r="HF257" s="56">
        <v>2</v>
      </c>
      <c r="HG257" s="56">
        <v>2</v>
      </c>
      <c r="HH257" s="56">
        <v>2</v>
      </c>
      <c r="HI257" s="56">
        <v>2</v>
      </c>
      <c r="HJ257" s="56">
        <v>2</v>
      </c>
      <c r="HK257" s="56">
        <v>2</v>
      </c>
      <c r="HL257" s="56">
        <v>2</v>
      </c>
      <c r="HM257" s="56">
        <v>2</v>
      </c>
      <c r="HN257" s="56">
        <v>2</v>
      </c>
      <c r="HO257" s="56">
        <v>1</v>
      </c>
      <c r="HP257" s="56">
        <v>2</v>
      </c>
      <c r="HQ257" s="56">
        <v>1</v>
      </c>
      <c r="HR257" s="56">
        <v>2</v>
      </c>
      <c r="HS257" s="56">
        <v>2</v>
      </c>
      <c r="HT257" s="56">
        <v>2</v>
      </c>
      <c r="HU257" s="56">
        <v>2</v>
      </c>
      <c r="HV257" s="56">
        <v>2</v>
      </c>
      <c r="HW257" s="56">
        <v>2</v>
      </c>
      <c r="HX257" s="56"/>
      <c r="HY257" s="56"/>
      <c r="HZ257" s="56"/>
      <c r="IA257" s="56"/>
      <c r="IB257" s="56"/>
      <c r="IC257" s="56"/>
      <c r="ID257" s="56">
        <v>2</v>
      </c>
      <c r="IE257" s="56">
        <v>2</v>
      </c>
      <c r="IF257" s="56">
        <v>2</v>
      </c>
      <c r="IG257" s="56">
        <v>2</v>
      </c>
      <c r="IH257" s="56">
        <v>2</v>
      </c>
      <c r="II257" s="179">
        <f>COUNTIF(HE257:IH257,"2")</f>
        <v>22</v>
      </c>
      <c r="IJ257" s="180">
        <f>II257/(II257+IK257+IM257+IO257)</f>
        <v>0.91666666666666663</v>
      </c>
      <c r="IK257" s="179">
        <f>COUNTIF(HE257:IH257,"1")</f>
        <v>2</v>
      </c>
      <c r="IL257" s="180">
        <f>IK257/(II257+IK257+IM257+IO257)</f>
        <v>8.3333333333333329E-2</v>
      </c>
      <c r="IM257" s="179">
        <f>COUNTIF(HE257:IH257,"0")</f>
        <v>0</v>
      </c>
      <c r="IN257" s="180">
        <f>IM257/(II257+IK257+IM257+IO257)</f>
        <v>0</v>
      </c>
      <c r="IO257" s="179">
        <f>COUNTIF(GP257:IH257,"KĐG")</f>
        <v>0</v>
      </c>
      <c r="IP257" s="180">
        <f>IO257/(II257+IK257+IM257+IO257)</f>
        <v>0</v>
      </c>
      <c r="IQ257" s="181">
        <f>(((II257*2)+(IK257*1)+(IM257*0)))/(II257+IK257+IM257)</f>
        <v>1.9166666666666667</v>
      </c>
      <c r="IR257" s="185" t="str">
        <f>IF(IP257&gt;=50%,"KĐG",IF(IQ257&gt;=1.6,"Đạt mục tiêu",IF(IQ257&gt;=1,"Cần cố gắng","Chưa đạt")))</f>
        <v>Đạt mục tiêu</v>
      </c>
      <c r="IS257" s="185"/>
      <c r="IT257" s="70"/>
      <c r="IU257" s="70"/>
      <c r="IV257" s="70"/>
      <c r="IW257" s="70"/>
      <c r="IX257" s="56"/>
      <c r="IY257" s="56"/>
      <c r="IZ257" s="56"/>
      <c r="JA257" s="56"/>
      <c r="JB257" s="56"/>
      <c r="JC257" s="56"/>
      <c r="JD257" s="56"/>
      <c r="JE257" s="56"/>
      <c r="JF257" s="56"/>
      <c r="JG257" s="56"/>
      <c r="JH257" s="56"/>
      <c r="JI257" s="56"/>
      <c r="JJ257" s="56"/>
      <c r="JK257" s="56"/>
      <c r="JL257" s="56"/>
      <c r="JM257" s="56"/>
      <c r="JN257" s="56"/>
      <c r="JO257" s="56"/>
      <c r="JP257" s="56"/>
      <c r="JQ257" s="56"/>
      <c r="JR257" s="56"/>
      <c r="JS257" s="56"/>
      <c r="JT257" s="56"/>
      <c r="JU257" s="56"/>
      <c r="JV257" s="56"/>
      <c r="JW257" s="56"/>
      <c r="JX257" s="56"/>
      <c r="JY257" s="56"/>
      <c r="JZ257" s="56"/>
      <c r="KA257" s="56"/>
      <c r="KB257" s="56"/>
      <c r="KC257" s="56"/>
      <c r="KD257" s="56"/>
      <c r="KE257" s="56"/>
      <c r="KF257" s="56"/>
      <c r="KG257" s="56"/>
      <c r="KH257" s="56"/>
      <c r="KI257" s="56"/>
      <c r="KJ257" s="56"/>
      <c r="KK257" s="56"/>
      <c r="KL257" s="56"/>
      <c r="KM257" s="56"/>
      <c r="KN257" s="56"/>
      <c r="KO257" s="56"/>
      <c r="KP257" s="56"/>
      <c r="KQ257" s="56"/>
      <c r="KR257" s="56"/>
      <c r="KS257" s="56"/>
      <c r="KT257" s="56"/>
      <c r="KU257" s="56"/>
      <c r="KV257" s="56"/>
      <c r="KW257" s="56"/>
      <c r="KX257" s="56"/>
      <c r="KY257" s="56"/>
      <c r="KZ257" s="56"/>
      <c r="LA257" s="56"/>
      <c r="LB257" s="56"/>
      <c r="LC257" s="56"/>
      <c r="LD257" s="56"/>
      <c r="LE257" s="56"/>
      <c r="LF257" s="56"/>
      <c r="LG257" s="56"/>
      <c r="LH257" s="56"/>
      <c r="LI257" s="56"/>
      <c r="LJ257" s="56"/>
      <c r="LK257" s="56"/>
      <c r="LL257" s="56"/>
      <c r="LM257" s="56"/>
      <c r="LN257" s="56"/>
      <c r="LO257" s="56"/>
      <c r="LP257" s="56"/>
      <c r="LQ257" s="56"/>
      <c r="LR257" s="56"/>
      <c r="LS257" s="56"/>
      <c r="LT257" s="56"/>
      <c r="LU257" s="56"/>
      <c r="LV257" s="56"/>
      <c r="LW257" s="56"/>
      <c r="LX257" s="56"/>
      <c r="LY257" s="56"/>
      <c r="LZ257" s="56"/>
      <c r="MA257" s="56"/>
      <c r="MB257" s="56"/>
      <c r="MC257" s="71" t="s">
        <v>553</v>
      </c>
      <c r="MD257" s="71" t="s">
        <v>553</v>
      </c>
      <c r="ME257" s="56">
        <v>2</v>
      </c>
      <c r="MF257" s="56">
        <v>2</v>
      </c>
      <c r="MG257" s="56">
        <v>2</v>
      </c>
      <c r="MH257" s="56">
        <v>2</v>
      </c>
      <c r="MI257" s="56">
        <v>2</v>
      </c>
      <c r="MJ257" s="56">
        <v>2</v>
      </c>
      <c r="MK257" s="56">
        <v>2</v>
      </c>
      <c r="ML257" s="56">
        <v>2</v>
      </c>
      <c r="MM257" s="56">
        <v>2</v>
      </c>
      <c r="MN257" s="56">
        <v>2</v>
      </c>
      <c r="MO257" s="56">
        <v>1</v>
      </c>
      <c r="MP257" s="56">
        <v>2</v>
      </c>
      <c r="MQ257" s="56">
        <v>1</v>
      </c>
      <c r="MR257" s="56">
        <v>2</v>
      </c>
      <c r="MS257" s="56">
        <v>2</v>
      </c>
      <c r="MT257" s="56">
        <v>2</v>
      </c>
      <c r="MU257" s="56">
        <v>2</v>
      </c>
      <c r="MV257" s="56">
        <v>2</v>
      </c>
      <c r="MW257" s="56">
        <v>2</v>
      </c>
      <c r="MX257" s="56">
        <v>2</v>
      </c>
      <c r="MY257" s="56">
        <v>2</v>
      </c>
      <c r="MZ257" s="56">
        <v>2</v>
      </c>
      <c r="NA257" s="56">
        <v>2</v>
      </c>
      <c r="NB257" s="56">
        <v>2</v>
      </c>
      <c r="NC257" s="56">
        <v>2</v>
      </c>
      <c r="ND257" s="56">
        <v>2</v>
      </c>
      <c r="NE257" s="179">
        <f>COUNTIF(ME257:ND257,"2")</f>
        <v>24</v>
      </c>
      <c r="NF257" s="180">
        <f>NE257/(NE257+NG257+NI257+NK257)</f>
        <v>0.92307692307692313</v>
      </c>
      <c r="NG257" s="179">
        <f>COUNTIF(ME257:ND257,"1")</f>
        <v>2</v>
      </c>
      <c r="NH257" s="180">
        <f>NG257/(NE257+NG257+NI257+NK257)</f>
        <v>7.6923076923076927E-2</v>
      </c>
      <c r="NI257" s="179">
        <f>COUNTIF(ME257:ND257,"0")</f>
        <v>0</v>
      </c>
      <c r="NJ257" s="180">
        <f>NI257/(NE257+NG257+NI257+NK257)</f>
        <v>0</v>
      </c>
      <c r="NK257" s="179">
        <f>COUNTIF(LR257:ND257,"KĐG")</f>
        <v>0</v>
      </c>
      <c r="NL257" s="180">
        <f>NK257/(NE257+NG257+NI257+NK257)</f>
        <v>0</v>
      </c>
      <c r="NM257" s="181">
        <f>(((NE257*2)+(NG257*1)+(NI257*0)))/(NE257+NG257+NI257)</f>
        <v>1.9230769230769231</v>
      </c>
      <c r="NN257" s="184" t="str">
        <f>IF(NL257&gt;=50%,"KĐG",IF(NM257&gt;=1.6,"Đạt mục tiêu",IF(NM257&gt;=1,"Cần cố gắng","Chưa đạt")))</f>
        <v>Đạt mục tiêu</v>
      </c>
      <c r="NO257" s="70" t="s">
        <v>553</v>
      </c>
      <c r="NP257" s="70" t="s">
        <v>553</v>
      </c>
      <c r="NQ257" s="56">
        <v>2</v>
      </c>
      <c r="NR257" s="56">
        <v>2</v>
      </c>
      <c r="NS257" s="56">
        <v>2</v>
      </c>
      <c r="NT257" s="56">
        <v>2</v>
      </c>
      <c r="NU257" s="56">
        <v>2</v>
      </c>
      <c r="NV257" s="56">
        <v>2</v>
      </c>
      <c r="NW257" s="56">
        <v>2</v>
      </c>
      <c r="NX257" s="56">
        <v>2</v>
      </c>
      <c r="NY257" s="56">
        <v>2</v>
      </c>
      <c r="NZ257" s="56">
        <v>2</v>
      </c>
      <c r="OA257" s="56">
        <v>2</v>
      </c>
      <c r="OB257" s="56">
        <v>2</v>
      </c>
      <c r="OC257" s="56">
        <v>2</v>
      </c>
      <c r="OD257" s="56">
        <v>2</v>
      </c>
      <c r="OE257" s="56">
        <v>2</v>
      </c>
      <c r="OF257" s="56">
        <v>2</v>
      </c>
      <c r="OG257" s="56">
        <v>2</v>
      </c>
      <c r="OH257" s="56">
        <v>2</v>
      </c>
      <c r="OI257" s="56">
        <v>2</v>
      </c>
      <c r="OJ257" s="56">
        <v>2</v>
      </c>
      <c r="OK257" s="56">
        <v>2</v>
      </c>
      <c r="OL257" s="56">
        <v>2</v>
      </c>
      <c r="OM257" s="56">
        <v>2</v>
      </c>
      <c r="ON257" s="56">
        <v>2</v>
      </c>
      <c r="OO257" s="56">
        <v>2</v>
      </c>
      <c r="OP257" s="56">
        <v>2</v>
      </c>
      <c r="OQ257" s="179">
        <f>COUNTIF(NQ257:OP257,"2")</f>
        <v>26</v>
      </c>
      <c r="OR257" s="180">
        <f>OQ257/(OQ257+OS257+OU257+OW257)</f>
        <v>1</v>
      </c>
      <c r="OS257" s="179">
        <f>COUNTIF(NQ257:OP257,"1")</f>
        <v>0</v>
      </c>
      <c r="OT257" s="180">
        <f>OS257/(OQ257+OS257+OU257+OW257)</f>
        <v>0</v>
      </c>
      <c r="OU257" s="179">
        <f>COUNTIF(NQ257:OP257,"0")</f>
        <v>0</v>
      </c>
      <c r="OV257" s="180">
        <f>OU257/(OQ257+OS257+OU257+OW257)</f>
        <v>0</v>
      </c>
      <c r="OW257" s="179">
        <f>COUNTIF(ND257:OP257,"KĐG")</f>
        <v>0</v>
      </c>
      <c r="OX257" s="180">
        <f>OW257/(OQ257+OS257+OU257+OW257)</f>
        <v>0</v>
      </c>
      <c r="OY257" s="181">
        <f>(((OQ257*2)+(OS257*1)+(OU257*0)))/(OQ257+OS257+OU257)</f>
        <v>2</v>
      </c>
      <c r="OZ257" s="184" t="str">
        <f>IF(OX257&gt;=50%,"KĐG",IF(OY257&gt;=1.6,"Đạt mục tiêu",IF(OY257&gt;=1,"Cần cố gắng","Chưa đạt")))</f>
        <v>Đạt mục tiêu</v>
      </c>
      <c r="PA257" s="56"/>
    </row>
    <row r="258" spans="1:417" s="116" customFormat="1" ht="47.25" hidden="1" customHeight="1">
      <c r="A258" s="56"/>
      <c r="B258" s="56">
        <v>255</v>
      </c>
      <c r="C258" s="56">
        <v>102</v>
      </c>
      <c r="D258" s="126" t="s">
        <v>402</v>
      </c>
      <c r="E258" s="122" t="s">
        <v>6</v>
      </c>
      <c r="F258" s="126" t="s">
        <v>405</v>
      </c>
      <c r="G258" s="123" t="s">
        <v>6</v>
      </c>
      <c r="H258" s="122"/>
      <c r="I258" s="126" t="s">
        <v>405</v>
      </c>
      <c r="J258" s="167" t="s">
        <v>1259</v>
      </c>
      <c r="K258" s="123"/>
      <c r="L258" s="183" t="s">
        <v>661</v>
      </c>
      <c r="M258" s="123" t="s">
        <v>501</v>
      </c>
      <c r="N258" s="51" t="s">
        <v>379</v>
      </c>
      <c r="O258" s="56" t="s">
        <v>350</v>
      </c>
      <c r="P258" s="56" t="s">
        <v>205</v>
      </c>
      <c r="Q258" s="167"/>
      <c r="R258" s="120"/>
      <c r="S258" s="120"/>
      <c r="T258" s="120"/>
      <c r="U258" s="120"/>
      <c r="V258" s="120"/>
      <c r="W258" s="120"/>
      <c r="X258" s="120" t="s">
        <v>205</v>
      </c>
      <c r="Y258" s="120"/>
      <c r="Z258" s="120"/>
      <c r="AA258" s="120"/>
      <c r="AB258" s="120"/>
      <c r="AC258" s="119">
        <f t="shared" si="306"/>
        <v>1</v>
      </c>
      <c r="AD258" s="229"/>
      <c r="AE258" s="229"/>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70"/>
      <c r="BU258" s="70"/>
      <c r="BV258" s="70"/>
      <c r="BW258" s="70"/>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70"/>
      <c r="DN258" s="70"/>
      <c r="DO258" s="70"/>
      <c r="DP258" s="70"/>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70"/>
      <c r="FG258" s="70"/>
      <c r="FH258" s="70"/>
      <c r="FI258" s="70"/>
      <c r="FJ258" s="70"/>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72"/>
      <c r="HA258" s="72"/>
      <c r="HB258" s="72"/>
      <c r="HC258" s="72" t="s">
        <v>555</v>
      </c>
      <c r="HD258" s="72"/>
      <c r="HE258" s="56">
        <v>2</v>
      </c>
      <c r="HF258" s="56">
        <v>2</v>
      </c>
      <c r="HG258" s="56">
        <v>2</v>
      </c>
      <c r="HH258" s="56">
        <v>2</v>
      </c>
      <c r="HI258" s="56">
        <v>2</v>
      </c>
      <c r="HJ258" s="56">
        <v>2</v>
      </c>
      <c r="HK258" s="56">
        <v>2</v>
      </c>
      <c r="HL258" s="56">
        <v>2</v>
      </c>
      <c r="HM258" s="56">
        <v>2</v>
      </c>
      <c r="HN258" s="56">
        <v>2</v>
      </c>
      <c r="HO258" s="56">
        <v>1</v>
      </c>
      <c r="HP258" s="56">
        <v>2</v>
      </c>
      <c r="HQ258" s="56">
        <v>1</v>
      </c>
      <c r="HR258" s="56">
        <v>2</v>
      </c>
      <c r="HS258" s="56">
        <v>2</v>
      </c>
      <c r="HT258" s="56">
        <v>2</v>
      </c>
      <c r="HU258" s="56">
        <v>2</v>
      </c>
      <c r="HV258" s="56">
        <v>2</v>
      </c>
      <c r="HW258" s="56">
        <v>2</v>
      </c>
      <c r="HX258" s="56"/>
      <c r="HY258" s="56"/>
      <c r="HZ258" s="56"/>
      <c r="IA258" s="56"/>
      <c r="IB258" s="56"/>
      <c r="IC258" s="56"/>
      <c r="ID258" s="56">
        <v>2</v>
      </c>
      <c r="IE258" s="56">
        <v>2</v>
      </c>
      <c r="IF258" s="56">
        <v>2</v>
      </c>
      <c r="IG258" s="56">
        <v>2</v>
      </c>
      <c r="IH258" s="56">
        <v>2</v>
      </c>
      <c r="II258" s="179">
        <f>COUNTIF(HE258:IH258,"2")</f>
        <v>22</v>
      </c>
      <c r="IJ258" s="180">
        <f>II258/(II258+IK258+IM258+IO258)</f>
        <v>0.91666666666666663</v>
      </c>
      <c r="IK258" s="179">
        <f>COUNTIF(HE258:IH258,"1")</f>
        <v>2</v>
      </c>
      <c r="IL258" s="180">
        <f>IK258/(II258+IK258+IM258+IO258)</f>
        <v>8.3333333333333329E-2</v>
      </c>
      <c r="IM258" s="179">
        <f>COUNTIF(HE258:IH258,"0")</f>
        <v>0</v>
      </c>
      <c r="IN258" s="180">
        <f>IM258/(II258+IK258+IM258+IO258)</f>
        <v>0</v>
      </c>
      <c r="IO258" s="179">
        <f>COUNTIF(GP258:IH258,"KĐG")</f>
        <v>0</v>
      </c>
      <c r="IP258" s="180">
        <f>IO258/(II258+IK258+IM258+IO258)</f>
        <v>0</v>
      </c>
      <c r="IQ258" s="181">
        <f>(((II258*2)+(IK258*1)+(IM258*0)))/(II258+IK258+IM258)</f>
        <v>1.9166666666666667</v>
      </c>
      <c r="IR258" s="185" t="str">
        <f>IF(IP258&gt;=50%,"KĐG",IF(IQ258&gt;=1.6,"Đạt mục tiêu",IF(IQ258&gt;=1,"Cần cố gắng","Chưa đạt")))</f>
        <v>Đạt mục tiêu</v>
      </c>
      <c r="IS258" s="185"/>
      <c r="IT258" s="70"/>
      <c r="IU258" s="70"/>
      <c r="IV258" s="70"/>
      <c r="IW258" s="70"/>
      <c r="IX258" s="56"/>
      <c r="IY258" s="56"/>
      <c r="IZ258" s="56"/>
      <c r="JA258" s="56"/>
      <c r="JB258" s="56"/>
      <c r="JC258" s="56"/>
      <c r="JD258" s="56"/>
      <c r="JE258" s="56"/>
      <c r="JF258" s="56"/>
      <c r="JG258" s="56"/>
      <c r="JH258" s="56"/>
      <c r="JI258" s="56"/>
      <c r="JJ258" s="56"/>
      <c r="JK258" s="56"/>
      <c r="JL258" s="56"/>
      <c r="JM258" s="56"/>
      <c r="JN258" s="56"/>
      <c r="JO258" s="56"/>
      <c r="JP258" s="56"/>
      <c r="JQ258" s="56"/>
      <c r="JR258" s="56"/>
      <c r="JS258" s="56"/>
      <c r="JT258" s="56"/>
      <c r="JU258" s="56"/>
      <c r="JV258" s="56"/>
      <c r="JW258" s="56"/>
      <c r="JX258" s="56"/>
      <c r="JY258" s="56"/>
      <c r="JZ258" s="56"/>
      <c r="KA258" s="56"/>
      <c r="KB258" s="56"/>
      <c r="KC258" s="56"/>
      <c r="KD258" s="56"/>
      <c r="KE258" s="56"/>
      <c r="KF258" s="56"/>
      <c r="KG258" s="56"/>
      <c r="KH258" s="56"/>
      <c r="KI258" s="56"/>
      <c r="KJ258" s="56"/>
      <c r="KK258" s="56"/>
      <c r="KL258" s="56"/>
      <c r="KM258" s="56"/>
      <c r="KN258" s="56"/>
      <c r="KO258" s="56"/>
      <c r="KP258" s="56"/>
      <c r="KQ258" s="56"/>
      <c r="KR258" s="56"/>
      <c r="KS258" s="56"/>
      <c r="KT258" s="56"/>
      <c r="KU258" s="56"/>
      <c r="KV258" s="56"/>
      <c r="KW258" s="56"/>
      <c r="KX258" s="56"/>
      <c r="KY258" s="56"/>
      <c r="KZ258" s="56"/>
      <c r="LA258" s="56"/>
      <c r="LB258" s="56"/>
      <c r="LC258" s="56"/>
      <c r="LD258" s="56"/>
      <c r="LE258" s="56"/>
      <c r="LF258" s="56"/>
      <c r="LG258" s="56"/>
      <c r="LH258" s="56"/>
      <c r="LI258" s="56"/>
      <c r="LJ258" s="56"/>
      <c r="LK258" s="56"/>
      <c r="LL258" s="56"/>
      <c r="LM258" s="56"/>
      <c r="LN258" s="56"/>
      <c r="LO258" s="56"/>
      <c r="LP258" s="56"/>
      <c r="LQ258" s="56"/>
      <c r="LR258" s="56"/>
      <c r="LS258" s="56"/>
      <c r="LT258" s="56"/>
      <c r="LU258" s="56"/>
      <c r="LV258" s="56"/>
      <c r="LW258" s="56"/>
      <c r="LX258" s="56"/>
      <c r="LY258" s="56"/>
      <c r="LZ258" s="56"/>
      <c r="MA258" s="56"/>
      <c r="MB258" s="56"/>
      <c r="MC258" s="56"/>
      <c r="MD258" s="56"/>
      <c r="ME258" s="56"/>
      <c r="MF258" s="56"/>
      <c r="MG258" s="56"/>
      <c r="MH258" s="56"/>
      <c r="MI258" s="56"/>
      <c r="MJ258" s="56"/>
      <c r="MK258" s="56"/>
      <c r="ML258" s="56"/>
      <c r="MM258" s="56"/>
      <c r="MN258" s="56"/>
      <c r="MO258" s="56"/>
      <c r="MP258" s="56"/>
      <c r="MQ258" s="56"/>
      <c r="MR258" s="56"/>
      <c r="MS258" s="56"/>
      <c r="MT258" s="56"/>
      <c r="MU258" s="56"/>
      <c r="MV258" s="56"/>
      <c r="MW258" s="56"/>
      <c r="MX258" s="56"/>
      <c r="MY258" s="56"/>
      <c r="MZ258" s="56"/>
      <c r="NA258" s="56"/>
      <c r="NB258" s="56"/>
      <c r="NC258" s="56"/>
      <c r="ND258" s="56"/>
      <c r="NE258" s="56"/>
      <c r="NF258" s="56"/>
      <c r="NG258" s="56"/>
      <c r="NH258" s="56"/>
      <c r="NI258" s="56"/>
      <c r="NJ258" s="56"/>
      <c r="NK258" s="56"/>
      <c r="NL258" s="56"/>
      <c r="NM258" s="56"/>
      <c r="NN258" s="56"/>
      <c r="NO258" s="56"/>
      <c r="NP258" s="56"/>
      <c r="NQ258" s="56"/>
      <c r="NR258" s="56"/>
      <c r="NS258" s="56"/>
      <c r="NT258" s="56"/>
      <c r="NU258" s="56"/>
      <c r="NV258" s="56"/>
      <c r="NW258" s="56"/>
      <c r="NX258" s="56"/>
      <c r="NY258" s="56"/>
      <c r="NZ258" s="56"/>
      <c r="OA258" s="56"/>
      <c r="OB258" s="56"/>
      <c r="OC258" s="56"/>
      <c r="OD258" s="56"/>
      <c r="OE258" s="56"/>
      <c r="OF258" s="56"/>
      <c r="OG258" s="56"/>
      <c r="OH258" s="56"/>
      <c r="OI258" s="56"/>
      <c r="OJ258" s="56"/>
      <c r="OK258" s="56"/>
      <c r="OL258" s="56"/>
      <c r="OM258" s="56"/>
      <c r="ON258" s="56"/>
      <c r="OO258" s="56"/>
      <c r="OP258" s="56"/>
      <c r="OQ258" s="56"/>
      <c r="OR258" s="56"/>
      <c r="OS258" s="56"/>
      <c r="OT258" s="56"/>
      <c r="OU258" s="56"/>
      <c r="OV258" s="56"/>
      <c r="OW258" s="56"/>
      <c r="OX258" s="56"/>
      <c r="OY258" s="56"/>
      <c r="OZ258" s="56"/>
      <c r="PA258" s="56"/>
    </row>
    <row r="259" spans="1:417" s="116" customFormat="1" ht="94.5" hidden="1" customHeight="1">
      <c r="A259" s="56"/>
      <c r="B259" s="340">
        <v>256</v>
      </c>
      <c r="C259" s="340">
        <v>103</v>
      </c>
      <c r="D259" s="315" t="s">
        <v>398</v>
      </c>
      <c r="E259" s="354" t="s">
        <v>6</v>
      </c>
      <c r="F259" s="315" t="s">
        <v>401</v>
      </c>
      <c r="G259" s="316" t="s">
        <v>6</v>
      </c>
      <c r="H259" s="354"/>
      <c r="I259" s="315" t="s">
        <v>401</v>
      </c>
      <c r="J259" s="167" t="s">
        <v>1059</v>
      </c>
      <c r="K259" s="123"/>
      <c r="L259" s="183" t="s">
        <v>661</v>
      </c>
      <c r="M259" s="123" t="s">
        <v>501</v>
      </c>
      <c r="N259" s="51" t="s">
        <v>379</v>
      </c>
      <c r="O259" s="56" t="s">
        <v>350</v>
      </c>
      <c r="P259" s="578" t="s">
        <v>205</v>
      </c>
      <c r="Q259" s="137"/>
      <c r="R259" s="120"/>
      <c r="S259" s="120"/>
      <c r="T259" s="120"/>
      <c r="U259" s="120"/>
      <c r="V259" s="120"/>
      <c r="W259" s="120"/>
      <c r="X259" s="120" t="s">
        <v>205</v>
      </c>
      <c r="Y259" s="120"/>
      <c r="Z259" s="120"/>
      <c r="AA259" s="120"/>
      <c r="AB259" s="120"/>
      <c r="AC259" s="119">
        <f t="shared" si="306"/>
        <v>1</v>
      </c>
      <c r="AD259" s="229"/>
      <c r="AE259" s="229"/>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70"/>
      <c r="BU259" s="70"/>
      <c r="BV259" s="70"/>
      <c r="BW259" s="70"/>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70"/>
      <c r="DN259" s="70"/>
      <c r="DO259" s="70"/>
      <c r="DP259" s="70"/>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70"/>
      <c r="FG259" s="70"/>
      <c r="FH259" s="70"/>
      <c r="FI259" s="70"/>
      <c r="FJ259" s="70"/>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72"/>
      <c r="HA259" s="72"/>
      <c r="HB259" s="72"/>
      <c r="HC259" s="72"/>
      <c r="HD259" s="72"/>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179"/>
      <c r="IJ259" s="180"/>
      <c r="IK259" s="179"/>
      <c r="IL259" s="180"/>
      <c r="IM259" s="179"/>
      <c r="IN259" s="180"/>
      <c r="IO259" s="179"/>
      <c r="IP259" s="180"/>
      <c r="IQ259" s="181"/>
      <c r="IR259" s="185"/>
      <c r="IS259" s="185"/>
      <c r="IT259" s="70"/>
      <c r="IU259" s="70"/>
      <c r="IV259" s="70"/>
      <c r="IW259" s="70"/>
      <c r="IX259" s="56"/>
      <c r="IY259" s="56"/>
      <c r="IZ259" s="56"/>
      <c r="JA259" s="56"/>
      <c r="JB259" s="56"/>
      <c r="JC259" s="56"/>
      <c r="JD259" s="56"/>
      <c r="JE259" s="56"/>
      <c r="JF259" s="56"/>
      <c r="JG259" s="56"/>
      <c r="JH259" s="56"/>
      <c r="JI259" s="56"/>
      <c r="JJ259" s="56"/>
      <c r="JK259" s="56"/>
      <c r="JL259" s="56"/>
      <c r="JM259" s="56"/>
      <c r="JN259" s="56"/>
      <c r="JO259" s="56"/>
      <c r="JP259" s="56"/>
      <c r="JQ259" s="56"/>
      <c r="JR259" s="56"/>
      <c r="JS259" s="56"/>
      <c r="JT259" s="56"/>
      <c r="JU259" s="56"/>
      <c r="JV259" s="56"/>
      <c r="JW259" s="56"/>
      <c r="JX259" s="56"/>
      <c r="JY259" s="56"/>
      <c r="JZ259" s="56"/>
      <c r="KA259" s="56"/>
      <c r="KB259" s="56"/>
      <c r="KC259" s="56"/>
      <c r="KD259" s="56"/>
      <c r="KE259" s="56"/>
      <c r="KF259" s="56"/>
      <c r="KG259" s="56"/>
      <c r="KH259" s="56"/>
      <c r="KI259" s="56"/>
      <c r="KJ259" s="56"/>
      <c r="KK259" s="56"/>
      <c r="KL259" s="56"/>
      <c r="KM259" s="56"/>
      <c r="KN259" s="56"/>
      <c r="KO259" s="56"/>
      <c r="KP259" s="56"/>
      <c r="KQ259" s="56"/>
      <c r="KR259" s="56"/>
      <c r="KS259" s="56"/>
      <c r="KT259" s="56"/>
      <c r="KU259" s="56"/>
      <c r="KV259" s="56"/>
      <c r="KW259" s="56"/>
      <c r="KX259" s="56"/>
      <c r="KY259" s="56"/>
      <c r="KZ259" s="56"/>
      <c r="LA259" s="56"/>
      <c r="LB259" s="56"/>
      <c r="LC259" s="56"/>
      <c r="LD259" s="56"/>
      <c r="LE259" s="56"/>
      <c r="LF259" s="56"/>
      <c r="LG259" s="56"/>
      <c r="LH259" s="56"/>
      <c r="LI259" s="56"/>
      <c r="LJ259" s="56"/>
      <c r="LK259" s="56"/>
      <c r="LL259" s="56"/>
      <c r="LM259" s="56"/>
      <c r="LN259" s="56"/>
      <c r="LO259" s="56"/>
      <c r="LP259" s="56"/>
      <c r="LQ259" s="56"/>
      <c r="LR259" s="56"/>
      <c r="LS259" s="56"/>
      <c r="LT259" s="56"/>
      <c r="LU259" s="56"/>
      <c r="LV259" s="56"/>
      <c r="LW259" s="56"/>
      <c r="LX259" s="56"/>
      <c r="LY259" s="56"/>
      <c r="LZ259" s="56"/>
      <c r="MA259" s="56"/>
      <c r="MB259" s="56"/>
      <c r="MC259" s="56"/>
      <c r="MD259" s="56"/>
      <c r="ME259" s="56"/>
      <c r="MF259" s="56"/>
      <c r="MG259" s="56"/>
      <c r="MH259" s="56"/>
      <c r="MI259" s="56"/>
      <c r="MJ259" s="56"/>
      <c r="MK259" s="56"/>
      <c r="ML259" s="56"/>
      <c r="MM259" s="56"/>
      <c r="MN259" s="56"/>
      <c r="MO259" s="56"/>
      <c r="MP259" s="56"/>
      <c r="MQ259" s="56"/>
      <c r="MR259" s="56"/>
      <c r="MS259" s="56"/>
      <c r="MT259" s="56"/>
      <c r="MU259" s="56"/>
      <c r="MV259" s="56"/>
      <c r="MW259" s="56"/>
      <c r="MX259" s="56"/>
      <c r="MY259" s="56"/>
      <c r="MZ259" s="56"/>
      <c r="NA259" s="56"/>
      <c r="NB259" s="56"/>
      <c r="NC259" s="56"/>
      <c r="ND259" s="56"/>
      <c r="NE259" s="56"/>
      <c r="NF259" s="56"/>
      <c r="NG259" s="56"/>
      <c r="NH259" s="56"/>
      <c r="NI259" s="56"/>
      <c r="NJ259" s="56"/>
      <c r="NK259" s="56"/>
      <c r="NL259" s="56"/>
      <c r="NM259" s="56"/>
      <c r="NN259" s="56"/>
      <c r="NO259" s="56"/>
      <c r="NP259" s="56"/>
      <c r="NQ259" s="56"/>
      <c r="NR259" s="56"/>
      <c r="NS259" s="56"/>
      <c r="NT259" s="56"/>
      <c r="NU259" s="56"/>
      <c r="NV259" s="56"/>
      <c r="NW259" s="56"/>
      <c r="NX259" s="56"/>
      <c r="NY259" s="56"/>
      <c r="NZ259" s="56"/>
      <c r="OA259" s="56"/>
      <c r="OB259" s="56"/>
      <c r="OC259" s="56"/>
      <c r="OD259" s="56"/>
      <c r="OE259" s="56"/>
      <c r="OF259" s="56"/>
      <c r="OG259" s="56"/>
      <c r="OH259" s="56"/>
      <c r="OI259" s="56"/>
      <c r="OJ259" s="56"/>
      <c r="OK259" s="56"/>
      <c r="OL259" s="56"/>
      <c r="OM259" s="56"/>
      <c r="ON259" s="56"/>
      <c r="OO259" s="56"/>
      <c r="OP259" s="56"/>
      <c r="OQ259" s="56"/>
      <c r="OR259" s="56"/>
      <c r="OS259" s="56"/>
      <c r="OT259" s="56"/>
      <c r="OU259" s="56"/>
      <c r="OV259" s="56"/>
      <c r="OW259" s="56"/>
      <c r="OX259" s="56"/>
      <c r="OY259" s="56"/>
      <c r="OZ259" s="56"/>
      <c r="PA259" s="56"/>
    </row>
    <row r="260" spans="1:417" s="116" customFormat="1" ht="78.75" hidden="1" customHeight="1">
      <c r="A260" s="56"/>
      <c r="B260" s="341"/>
      <c r="C260" s="341"/>
      <c r="D260" s="314"/>
      <c r="E260" s="326"/>
      <c r="F260" s="314"/>
      <c r="G260" s="353"/>
      <c r="H260" s="326"/>
      <c r="I260" s="314"/>
      <c r="J260" s="167" t="s">
        <v>1058</v>
      </c>
      <c r="K260" s="123"/>
      <c r="L260" s="183" t="s">
        <v>661</v>
      </c>
      <c r="M260" s="123" t="s">
        <v>501</v>
      </c>
      <c r="N260" s="51" t="s">
        <v>379</v>
      </c>
      <c r="O260" s="56" t="s">
        <v>350</v>
      </c>
      <c r="P260" s="579"/>
      <c r="Q260" s="130">
        <v>1</v>
      </c>
      <c r="R260" s="120"/>
      <c r="S260" s="120"/>
      <c r="T260" s="120"/>
      <c r="U260" s="120"/>
      <c r="V260" s="120"/>
      <c r="W260" s="120"/>
      <c r="X260" s="120" t="s">
        <v>205</v>
      </c>
      <c r="Y260" s="120"/>
      <c r="Z260" s="120"/>
      <c r="AA260" s="120"/>
      <c r="AB260" s="120"/>
      <c r="AC260" s="119">
        <f t="shared" si="306"/>
        <v>1</v>
      </c>
      <c r="AD260" s="229"/>
      <c r="AE260" s="229"/>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70"/>
      <c r="BU260" s="70"/>
      <c r="BV260" s="70"/>
      <c r="BW260" s="70"/>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72" t="s">
        <v>557</v>
      </c>
      <c r="DP260" s="56"/>
      <c r="DQ260" s="178">
        <v>2</v>
      </c>
      <c r="DR260" s="178">
        <v>2</v>
      </c>
      <c r="DS260" s="178">
        <v>2</v>
      </c>
      <c r="DT260" s="178">
        <v>1</v>
      </c>
      <c r="DU260" s="178">
        <v>2</v>
      </c>
      <c r="DV260" s="178">
        <v>2</v>
      </c>
      <c r="DW260" s="178">
        <v>2</v>
      </c>
      <c r="DX260" s="178">
        <v>2</v>
      </c>
      <c r="DY260" s="178">
        <v>2</v>
      </c>
      <c r="DZ260" s="178">
        <v>2</v>
      </c>
      <c r="EA260" s="178">
        <v>1</v>
      </c>
      <c r="EB260" s="178">
        <v>2</v>
      </c>
      <c r="EC260" s="178">
        <v>2</v>
      </c>
      <c r="ED260" s="178">
        <v>2</v>
      </c>
      <c r="EE260" s="178">
        <v>2</v>
      </c>
      <c r="EF260" s="178">
        <v>2</v>
      </c>
      <c r="EG260" s="178">
        <v>2</v>
      </c>
      <c r="EH260" s="178">
        <v>2</v>
      </c>
      <c r="EI260" s="178">
        <v>2</v>
      </c>
      <c r="EJ260" s="178">
        <v>2</v>
      </c>
      <c r="EK260" s="178">
        <v>2</v>
      </c>
      <c r="EL260" s="178">
        <v>2</v>
      </c>
      <c r="EM260" s="178">
        <v>2</v>
      </c>
      <c r="EN260" s="178">
        <v>2</v>
      </c>
      <c r="EO260" s="178">
        <v>2</v>
      </c>
      <c r="EP260" s="178">
        <v>2</v>
      </c>
      <c r="EQ260" s="178">
        <v>2</v>
      </c>
      <c r="ER260" s="178">
        <v>2</v>
      </c>
      <c r="ES260" s="178">
        <v>2</v>
      </c>
      <c r="ET260" s="178">
        <v>2</v>
      </c>
      <c r="EU260" s="178">
        <v>2</v>
      </c>
      <c r="EV260" s="179">
        <f>COUNTIF(DM260:EU260,"2")</f>
        <v>29</v>
      </c>
      <c r="EW260" s="180">
        <f>EV260/(EV260+EX260+EZ260+FB260)</f>
        <v>0.93548387096774188</v>
      </c>
      <c r="EX260" s="179">
        <f>COUNTIF(DM260:EU260,"1")</f>
        <v>2</v>
      </c>
      <c r="EY260" s="180">
        <f>EX260/(EV260+EX260+EZ260+FB260)</f>
        <v>6.4516129032258063E-2</v>
      </c>
      <c r="EZ260" s="179">
        <f>COUNTIF(DM260:EU260,"0")</f>
        <v>0</v>
      </c>
      <c r="FA260" s="180">
        <f>EZ260/(EV260+EX260+EZ260+FB260)</f>
        <v>0</v>
      </c>
      <c r="FB260" s="179">
        <f>COUNTIF(DM260:EU260,"KĐG")</f>
        <v>0</v>
      </c>
      <c r="FC260" s="180">
        <f>FB260/(EV260+EX260+EZ260+FB260)</f>
        <v>0</v>
      </c>
      <c r="FD260" s="181">
        <f>(((EV260*2)+(EX260*1)+(EZ260*0)))/(EV260+EX260+EZ260)</f>
        <v>1.935483870967742</v>
      </c>
      <c r="FE260" s="184" t="str">
        <f>IF(FC260&gt;=50%,"KĐG",IF(FD260&gt;=1.6,"Đạt mục tiêu",IF(FD260&gt;=1,"Cần cố gắng","Chưa đạt")))</f>
        <v>Đạt mục tiêu</v>
      </c>
      <c r="FF260" s="70"/>
      <c r="FG260" s="70"/>
      <c r="FH260" s="70"/>
      <c r="FI260" s="70"/>
      <c r="FJ260" s="70"/>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70"/>
      <c r="HA260" s="70"/>
      <c r="HB260" s="70"/>
      <c r="HC260" s="70"/>
      <c r="HD260" s="70"/>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c r="IO260" s="56"/>
      <c r="IP260" s="56"/>
      <c r="IQ260" s="56"/>
      <c r="IR260" s="56"/>
      <c r="IS260" s="56"/>
      <c r="IT260" s="70"/>
      <c r="IU260" s="70"/>
      <c r="IV260" s="70"/>
      <c r="IW260" s="70"/>
      <c r="IX260" s="56"/>
      <c r="IY260" s="56"/>
      <c r="IZ260" s="56"/>
      <c r="JA260" s="56"/>
      <c r="JB260" s="56"/>
      <c r="JC260" s="56"/>
      <c r="JD260" s="56"/>
      <c r="JE260" s="56"/>
      <c r="JF260" s="56"/>
      <c r="JG260" s="56"/>
      <c r="JH260" s="56"/>
      <c r="JI260" s="56"/>
      <c r="JJ260" s="56"/>
      <c r="JK260" s="56"/>
      <c r="JL260" s="56"/>
      <c r="JM260" s="56"/>
      <c r="JN260" s="56"/>
      <c r="JO260" s="56"/>
      <c r="JP260" s="56"/>
      <c r="JQ260" s="56"/>
      <c r="JR260" s="56"/>
      <c r="JS260" s="56"/>
      <c r="JT260" s="56"/>
      <c r="JU260" s="56"/>
      <c r="JV260" s="56"/>
      <c r="JW260" s="56"/>
      <c r="JX260" s="56"/>
      <c r="JY260" s="56"/>
      <c r="JZ260" s="56"/>
      <c r="KA260" s="56"/>
      <c r="KB260" s="56"/>
      <c r="KC260" s="56"/>
      <c r="KD260" s="56"/>
      <c r="KE260" s="56"/>
      <c r="KF260" s="56"/>
      <c r="KG260" s="56"/>
      <c r="KH260" s="56"/>
      <c r="KI260" s="56"/>
      <c r="KJ260" s="56"/>
      <c r="KK260" s="56"/>
      <c r="KL260" s="56"/>
      <c r="KM260" s="56"/>
      <c r="KN260" s="56"/>
      <c r="KO260" s="56"/>
      <c r="KP260" s="56"/>
      <c r="KQ260" s="56"/>
      <c r="KR260" s="56"/>
      <c r="KS260" s="56"/>
      <c r="KT260" s="56"/>
      <c r="KU260" s="56"/>
      <c r="KV260" s="56"/>
      <c r="KW260" s="56"/>
      <c r="KX260" s="56"/>
      <c r="KY260" s="56"/>
      <c r="KZ260" s="56"/>
      <c r="LA260" s="56"/>
      <c r="LB260" s="56"/>
      <c r="LC260" s="56"/>
      <c r="LD260" s="56"/>
      <c r="LE260" s="56"/>
      <c r="LF260" s="56"/>
      <c r="LG260" s="56"/>
      <c r="LH260" s="56"/>
      <c r="LI260" s="56"/>
      <c r="LJ260" s="56"/>
      <c r="LK260" s="56"/>
      <c r="LL260" s="56"/>
      <c r="LM260" s="56"/>
      <c r="LN260" s="56"/>
      <c r="LO260" s="56"/>
      <c r="LP260" s="56"/>
      <c r="LQ260" s="56"/>
      <c r="LR260" s="56"/>
      <c r="LS260" s="56"/>
      <c r="LT260" s="56"/>
      <c r="LU260" s="56"/>
      <c r="LV260" s="56"/>
      <c r="LW260" s="56"/>
      <c r="LX260" s="56"/>
      <c r="LY260" s="56"/>
      <c r="LZ260" s="56"/>
      <c r="MA260" s="56"/>
      <c r="MB260" s="56"/>
      <c r="MC260" s="56"/>
      <c r="MD260" s="56"/>
      <c r="ME260" s="56"/>
      <c r="MF260" s="56"/>
      <c r="MG260" s="56"/>
      <c r="MH260" s="56"/>
      <c r="MI260" s="56"/>
      <c r="MJ260" s="56"/>
      <c r="MK260" s="56"/>
      <c r="ML260" s="56"/>
      <c r="MM260" s="56"/>
      <c r="MN260" s="56"/>
      <c r="MO260" s="56"/>
      <c r="MP260" s="56"/>
      <c r="MQ260" s="56"/>
      <c r="MR260" s="56"/>
      <c r="MS260" s="56"/>
      <c r="MT260" s="56"/>
      <c r="MU260" s="56"/>
      <c r="MV260" s="56"/>
      <c r="MW260" s="56"/>
      <c r="MX260" s="56"/>
      <c r="MY260" s="56"/>
      <c r="MZ260" s="56"/>
      <c r="NA260" s="56"/>
      <c r="NB260" s="56"/>
      <c r="NC260" s="56"/>
      <c r="ND260" s="56"/>
      <c r="NE260" s="56"/>
      <c r="NF260" s="56"/>
      <c r="NG260" s="56"/>
      <c r="NH260" s="56"/>
      <c r="NI260" s="56"/>
      <c r="NJ260" s="56"/>
      <c r="NK260" s="56"/>
      <c r="NL260" s="56"/>
      <c r="NM260" s="56"/>
      <c r="NN260" s="56"/>
      <c r="NO260" s="56"/>
      <c r="NP260" s="56"/>
      <c r="NQ260" s="56"/>
      <c r="NR260" s="56"/>
      <c r="NS260" s="56"/>
      <c r="NT260" s="56"/>
      <c r="NU260" s="56"/>
      <c r="NV260" s="56"/>
      <c r="NW260" s="56"/>
      <c r="NX260" s="56"/>
      <c r="NY260" s="56"/>
      <c r="NZ260" s="56"/>
      <c r="OA260" s="56"/>
      <c r="OB260" s="56"/>
      <c r="OC260" s="56"/>
      <c r="OD260" s="56"/>
      <c r="OE260" s="56"/>
      <c r="OF260" s="56"/>
      <c r="OG260" s="56"/>
      <c r="OH260" s="56"/>
      <c r="OI260" s="56"/>
      <c r="OJ260" s="56"/>
      <c r="OK260" s="56"/>
      <c r="OL260" s="56"/>
      <c r="OM260" s="56"/>
      <c r="ON260" s="56"/>
      <c r="OO260" s="56"/>
      <c r="OP260" s="56"/>
      <c r="OQ260" s="56"/>
      <c r="OR260" s="56"/>
      <c r="OS260" s="56"/>
      <c r="OT260" s="56"/>
      <c r="OU260" s="56"/>
      <c r="OV260" s="56"/>
      <c r="OW260" s="56"/>
      <c r="OX260" s="56"/>
      <c r="OY260" s="56"/>
      <c r="OZ260" s="56"/>
      <c r="PA260" s="56"/>
    </row>
    <row r="261" spans="1:417" s="116" customFormat="1" ht="55.5" hidden="1" customHeight="1">
      <c r="A261" s="56"/>
      <c r="B261" s="56">
        <v>257</v>
      </c>
      <c r="C261" s="56">
        <v>104</v>
      </c>
      <c r="D261" s="126" t="s">
        <v>403</v>
      </c>
      <c r="E261" s="122" t="s">
        <v>6</v>
      </c>
      <c r="F261" s="126" t="s">
        <v>404</v>
      </c>
      <c r="G261" s="123" t="s">
        <v>6</v>
      </c>
      <c r="H261" s="122"/>
      <c r="I261" s="126" t="s">
        <v>404</v>
      </c>
      <c r="J261" s="167" t="s">
        <v>1258</v>
      </c>
      <c r="K261" s="123"/>
      <c r="L261" s="183" t="s">
        <v>661</v>
      </c>
      <c r="M261" s="123" t="s">
        <v>501</v>
      </c>
      <c r="N261" s="51" t="s">
        <v>379</v>
      </c>
      <c r="O261" s="56" t="s">
        <v>350</v>
      </c>
      <c r="P261" s="56" t="s">
        <v>205</v>
      </c>
      <c r="Q261" s="56"/>
      <c r="R261" s="120"/>
      <c r="S261" s="120"/>
      <c r="T261" s="120"/>
      <c r="U261" s="120"/>
      <c r="V261" s="120"/>
      <c r="W261" s="120"/>
      <c r="X261" s="120"/>
      <c r="Y261" s="120" t="s">
        <v>205</v>
      </c>
      <c r="Z261" s="120"/>
      <c r="AA261" s="120"/>
      <c r="AB261" s="120"/>
      <c r="AC261" s="119">
        <f t="shared" si="306"/>
        <v>1</v>
      </c>
      <c r="AD261" s="229"/>
      <c r="AE261" s="229"/>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70"/>
      <c r="BU261" s="70"/>
      <c r="BV261" s="70"/>
      <c r="BW261" s="70"/>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72" t="s">
        <v>555</v>
      </c>
      <c r="DO261" s="56"/>
      <c r="DP261" s="56"/>
      <c r="DQ261" s="178">
        <v>2</v>
      </c>
      <c r="DR261" s="178">
        <v>2</v>
      </c>
      <c r="DS261" s="178">
        <v>1</v>
      </c>
      <c r="DT261" s="178">
        <v>1</v>
      </c>
      <c r="DU261" s="178">
        <v>2</v>
      </c>
      <c r="DV261" s="178">
        <v>2</v>
      </c>
      <c r="DW261" s="178">
        <v>2</v>
      </c>
      <c r="DX261" s="178">
        <v>2</v>
      </c>
      <c r="DY261" s="178">
        <v>2</v>
      </c>
      <c r="DZ261" s="178">
        <v>2</v>
      </c>
      <c r="EA261" s="178">
        <v>1</v>
      </c>
      <c r="EB261" s="178">
        <v>2</v>
      </c>
      <c r="EC261" s="178">
        <v>2</v>
      </c>
      <c r="ED261" s="178">
        <v>2</v>
      </c>
      <c r="EE261" s="178">
        <v>2</v>
      </c>
      <c r="EF261" s="178">
        <v>2</v>
      </c>
      <c r="EG261" s="178">
        <v>2</v>
      </c>
      <c r="EH261" s="178">
        <v>2</v>
      </c>
      <c r="EI261" s="178">
        <v>2</v>
      </c>
      <c r="EJ261" s="178">
        <v>2</v>
      </c>
      <c r="EK261" s="178">
        <v>2</v>
      </c>
      <c r="EL261" s="178">
        <v>2</v>
      </c>
      <c r="EM261" s="178">
        <v>2</v>
      </c>
      <c r="EN261" s="178">
        <v>1</v>
      </c>
      <c r="EO261" s="178">
        <v>2</v>
      </c>
      <c r="EP261" s="178">
        <v>2</v>
      </c>
      <c r="EQ261" s="178">
        <v>2</v>
      </c>
      <c r="ER261" s="178">
        <v>2</v>
      </c>
      <c r="ES261" s="178">
        <v>2</v>
      </c>
      <c r="ET261" s="178">
        <v>2</v>
      </c>
      <c r="EU261" s="178">
        <v>2</v>
      </c>
      <c r="EV261" s="179">
        <f>COUNTIF(DM261:EU261,"2")</f>
        <v>27</v>
      </c>
      <c r="EW261" s="180">
        <f>EV261/(EV261+EX261+EZ261+FB261)</f>
        <v>0.87096774193548387</v>
      </c>
      <c r="EX261" s="179">
        <f>COUNTIF(DM261:EU261,"1")</f>
        <v>4</v>
      </c>
      <c r="EY261" s="180">
        <f>EX261/(EV261+EX261+EZ261+FB261)</f>
        <v>0.12903225806451613</v>
      </c>
      <c r="EZ261" s="179">
        <f>COUNTIF(DM261:EU261,"0")</f>
        <v>0</v>
      </c>
      <c r="FA261" s="180">
        <f>EZ261/(EV261+EX261+EZ261+FB261)</f>
        <v>0</v>
      </c>
      <c r="FB261" s="179">
        <f>COUNTIF(DM261:EU261,"KĐG")</f>
        <v>0</v>
      </c>
      <c r="FC261" s="180">
        <f>FB261/(EV261+EX261+EZ261+FB261)</f>
        <v>0</v>
      </c>
      <c r="FD261" s="181">
        <f>(((EV261*2)+(EX261*1)+(EZ261*0)))/(EV261+EX261+EZ261)</f>
        <v>1.8709677419354838</v>
      </c>
      <c r="FE261" s="184" t="str">
        <f>IF(FC261&gt;=50%,"KĐG",IF(FD261&gt;=1.6,"Đạt mục tiêu",IF(FD261&gt;=1,"Cần cố gắng","Chưa đạt")))</f>
        <v>Đạt mục tiêu</v>
      </c>
      <c r="FF261" s="70"/>
      <c r="FG261" s="70"/>
      <c r="FH261" s="70"/>
      <c r="FI261" s="70"/>
      <c r="FJ261" s="70"/>
      <c r="FK261" s="56">
        <v>2</v>
      </c>
      <c r="FL261" s="56">
        <v>2</v>
      </c>
      <c r="FM261" s="56">
        <v>2</v>
      </c>
      <c r="FN261" s="56">
        <v>2</v>
      </c>
      <c r="FO261" s="56">
        <v>2</v>
      </c>
      <c r="FP261" s="56">
        <v>2</v>
      </c>
      <c r="FQ261" s="56">
        <v>2</v>
      </c>
      <c r="FR261" s="56">
        <v>2</v>
      </c>
      <c r="FS261" s="56">
        <v>2</v>
      </c>
      <c r="FT261" s="56">
        <v>2</v>
      </c>
      <c r="FU261" s="56">
        <v>1</v>
      </c>
      <c r="FV261" s="56">
        <v>2</v>
      </c>
      <c r="FW261" s="56">
        <v>1</v>
      </c>
      <c r="FX261" s="56">
        <v>2</v>
      </c>
      <c r="FY261" s="56">
        <v>2</v>
      </c>
      <c r="FZ261" s="56">
        <v>2</v>
      </c>
      <c r="GA261" s="56">
        <v>2</v>
      </c>
      <c r="GB261" s="56">
        <v>2</v>
      </c>
      <c r="GC261" s="56">
        <v>2</v>
      </c>
      <c r="GD261" s="56">
        <v>2</v>
      </c>
      <c r="GE261" s="56"/>
      <c r="GF261" s="56"/>
      <c r="GG261" s="56"/>
      <c r="GH261" s="56"/>
      <c r="GI261" s="56"/>
      <c r="GJ261" s="56">
        <v>2</v>
      </c>
      <c r="GK261" s="56">
        <v>2</v>
      </c>
      <c r="GL261" s="56">
        <v>2</v>
      </c>
      <c r="GM261" s="56">
        <v>2</v>
      </c>
      <c r="GN261" s="56"/>
      <c r="GO261" s="56">
        <v>2</v>
      </c>
      <c r="GP261" s="179">
        <f>COUNTIF(FB261:GO261,"2")</f>
        <v>23</v>
      </c>
      <c r="GQ261" s="180">
        <f>GP261/(GP261+GR261+GT261+GV261)</f>
        <v>0.85185185185185186</v>
      </c>
      <c r="GR261" s="179">
        <f>COUNTIF(FB261:GO261,"1")</f>
        <v>2</v>
      </c>
      <c r="GS261" s="180">
        <f>GR261/(GP261+GR261+GT261+GV261)</f>
        <v>7.407407407407407E-2</v>
      </c>
      <c r="GT261" s="179">
        <f>COUNTIF(FB261:GO261,"0")</f>
        <v>2</v>
      </c>
      <c r="GU261" s="180">
        <f>GT261/(GP261+GR261+GT261+GV261)</f>
        <v>7.407407407407407E-2</v>
      </c>
      <c r="GV261" s="179">
        <f>COUNTIF(EV261:GO261,"KĐG")</f>
        <v>0</v>
      </c>
      <c r="GW261" s="180">
        <f>GV261/(GP261+GR261+GT261+GV261)</f>
        <v>0</v>
      </c>
      <c r="GX261" s="181">
        <f>(((GP261*2)+(GR261*1)+(GT261*0)))/(GP261+GR261+GT261)</f>
        <v>1.7777777777777777</v>
      </c>
      <c r="GY261" s="184" t="str">
        <f>IF(GW261&gt;=50%,"KĐG",IF(GX261&gt;=1.6,"Đạt mục tiêu",IF(GX261&gt;=1,"Cần cố gắng","Chưa đạt")))</f>
        <v>Đạt mục tiêu</v>
      </c>
      <c r="GZ261" s="70"/>
      <c r="HA261" s="70"/>
      <c r="HB261" s="70"/>
      <c r="HC261" s="70"/>
      <c r="HD261" s="70"/>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c r="IO261" s="56"/>
      <c r="IP261" s="56"/>
      <c r="IQ261" s="56"/>
      <c r="IR261" s="56"/>
      <c r="IS261" s="56"/>
      <c r="IT261" s="70"/>
      <c r="IU261" s="70"/>
      <c r="IV261" s="70"/>
      <c r="IW261" s="70"/>
      <c r="IX261" s="56"/>
      <c r="IY261" s="56"/>
      <c r="IZ261" s="56"/>
      <c r="JA261" s="56"/>
      <c r="JB261" s="56"/>
      <c r="JC261" s="56"/>
      <c r="JD261" s="56"/>
      <c r="JE261" s="56"/>
      <c r="JF261" s="56"/>
      <c r="JG261" s="56"/>
      <c r="JH261" s="56"/>
      <c r="JI261" s="56"/>
      <c r="JJ261" s="56"/>
      <c r="JK261" s="56"/>
      <c r="JL261" s="56"/>
      <c r="JM261" s="56"/>
      <c r="JN261" s="56"/>
      <c r="JO261" s="56"/>
      <c r="JP261" s="56"/>
      <c r="JQ261" s="56"/>
      <c r="JR261" s="56"/>
      <c r="JS261" s="56"/>
      <c r="JT261" s="56"/>
      <c r="JU261" s="56"/>
      <c r="JV261" s="56"/>
      <c r="JW261" s="56"/>
      <c r="JX261" s="56"/>
      <c r="JY261" s="56"/>
      <c r="JZ261" s="56"/>
      <c r="KA261" s="56"/>
      <c r="KB261" s="56"/>
      <c r="KC261" s="56"/>
      <c r="KD261" s="56"/>
      <c r="KE261" s="56"/>
      <c r="KF261" s="56"/>
      <c r="KG261" s="56"/>
      <c r="KH261" s="56"/>
      <c r="KI261" s="56"/>
      <c r="KJ261" s="56"/>
      <c r="KK261" s="56"/>
      <c r="KL261" s="56"/>
      <c r="KM261" s="56"/>
      <c r="KN261" s="56"/>
      <c r="KO261" s="56"/>
      <c r="KP261" s="56"/>
      <c r="KQ261" s="56"/>
      <c r="KR261" s="56"/>
      <c r="KS261" s="56"/>
      <c r="KT261" s="56"/>
      <c r="KU261" s="56"/>
      <c r="KV261" s="56"/>
      <c r="KW261" s="56"/>
      <c r="KX261" s="56"/>
      <c r="KY261" s="56"/>
      <c r="KZ261" s="56"/>
      <c r="LA261" s="56"/>
      <c r="LB261" s="56"/>
      <c r="LC261" s="56"/>
      <c r="LD261" s="56"/>
      <c r="LE261" s="56"/>
      <c r="LF261" s="56"/>
      <c r="LG261" s="56"/>
      <c r="LH261" s="56"/>
      <c r="LI261" s="56"/>
      <c r="LJ261" s="56"/>
      <c r="LK261" s="56"/>
      <c r="LL261" s="56"/>
      <c r="LM261" s="56"/>
      <c r="LN261" s="56"/>
      <c r="LO261" s="56"/>
      <c r="LP261" s="56"/>
      <c r="LQ261" s="56"/>
      <c r="LR261" s="56"/>
      <c r="LS261" s="56"/>
      <c r="LT261" s="56"/>
      <c r="LU261" s="56"/>
      <c r="LV261" s="56"/>
      <c r="LW261" s="56"/>
      <c r="LX261" s="56"/>
      <c r="LY261" s="56"/>
      <c r="LZ261" s="56"/>
      <c r="MA261" s="56"/>
      <c r="MB261" s="56"/>
      <c r="MC261" s="56"/>
      <c r="MD261" s="56"/>
      <c r="ME261" s="56"/>
      <c r="MF261" s="56"/>
      <c r="MG261" s="56"/>
      <c r="MH261" s="56"/>
      <c r="MI261" s="56"/>
      <c r="MJ261" s="56"/>
      <c r="MK261" s="56"/>
      <c r="ML261" s="56"/>
      <c r="MM261" s="56"/>
      <c r="MN261" s="56"/>
      <c r="MO261" s="56"/>
      <c r="MP261" s="56"/>
      <c r="MQ261" s="56"/>
      <c r="MR261" s="56"/>
      <c r="MS261" s="56"/>
      <c r="MT261" s="56"/>
      <c r="MU261" s="56"/>
      <c r="MV261" s="56"/>
      <c r="MW261" s="56"/>
      <c r="MX261" s="56"/>
      <c r="MY261" s="56"/>
      <c r="MZ261" s="56"/>
      <c r="NA261" s="56"/>
      <c r="NB261" s="56"/>
      <c r="NC261" s="56"/>
      <c r="ND261" s="56"/>
      <c r="NE261" s="56"/>
      <c r="NF261" s="56"/>
      <c r="NG261" s="56"/>
      <c r="NH261" s="56"/>
      <c r="NI261" s="56"/>
      <c r="NJ261" s="56"/>
      <c r="NK261" s="56"/>
      <c r="NL261" s="56"/>
      <c r="NM261" s="56"/>
      <c r="NN261" s="56"/>
      <c r="NO261" s="56"/>
      <c r="NP261" s="56"/>
      <c r="NQ261" s="56"/>
      <c r="NR261" s="56"/>
      <c r="NS261" s="56"/>
      <c r="NT261" s="56"/>
      <c r="NU261" s="56"/>
      <c r="NV261" s="56"/>
      <c r="NW261" s="56"/>
      <c r="NX261" s="56"/>
      <c r="NY261" s="56"/>
      <c r="NZ261" s="56"/>
      <c r="OA261" s="56"/>
      <c r="OB261" s="56"/>
      <c r="OC261" s="56"/>
      <c r="OD261" s="56"/>
      <c r="OE261" s="56"/>
      <c r="OF261" s="56"/>
      <c r="OG261" s="56"/>
      <c r="OH261" s="56"/>
      <c r="OI261" s="56"/>
      <c r="OJ261" s="56"/>
      <c r="OK261" s="56"/>
      <c r="OL261" s="56"/>
      <c r="OM261" s="56"/>
      <c r="ON261" s="56"/>
      <c r="OO261" s="56"/>
      <c r="OP261" s="56"/>
      <c r="OQ261" s="56"/>
      <c r="OR261" s="56"/>
      <c r="OS261" s="56"/>
      <c r="OT261" s="56"/>
      <c r="OU261" s="56"/>
      <c r="OV261" s="56"/>
      <c r="OW261" s="56"/>
      <c r="OX261" s="56"/>
      <c r="OY261" s="56"/>
      <c r="OZ261" s="56"/>
      <c r="PA261" s="56"/>
    </row>
    <row r="262" spans="1:417" s="116" customFormat="1" ht="109.5" customHeight="1">
      <c r="A262" s="56"/>
      <c r="B262" s="344">
        <v>259</v>
      </c>
      <c r="C262" s="344">
        <v>105</v>
      </c>
      <c r="D262" s="342" t="s">
        <v>206</v>
      </c>
      <c r="E262" s="243" t="s">
        <v>6</v>
      </c>
      <c r="F262" s="312" t="s">
        <v>548</v>
      </c>
      <c r="G262" s="319" t="s">
        <v>6</v>
      </c>
      <c r="H262" s="319"/>
      <c r="I262" s="208" t="s">
        <v>738</v>
      </c>
      <c r="J262" s="237" t="s">
        <v>1117</v>
      </c>
      <c r="K262" s="76"/>
      <c r="L262" s="234" t="s">
        <v>661</v>
      </c>
      <c r="M262" s="76" t="s">
        <v>500</v>
      </c>
      <c r="N262" s="51" t="s">
        <v>379</v>
      </c>
      <c r="O262" s="56" t="s">
        <v>350</v>
      </c>
      <c r="P262" s="310" t="s">
        <v>205</v>
      </c>
      <c r="Q262" s="310">
        <v>1</v>
      </c>
      <c r="R262" s="235" t="s">
        <v>205</v>
      </c>
      <c r="S262" s="120"/>
      <c r="T262" s="120"/>
      <c r="U262" s="120"/>
      <c r="V262" s="120"/>
      <c r="W262" s="120"/>
      <c r="X262" s="120"/>
      <c r="Y262" s="120"/>
      <c r="Z262" s="120"/>
      <c r="AA262" s="120"/>
      <c r="AB262" s="120"/>
      <c r="AC262" s="119">
        <f t="shared" si="306"/>
        <v>1</v>
      </c>
      <c r="AD262" s="300" t="s">
        <v>553</v>
      </c>
      <c r="AE262" s="300" t="s">
        <v>553</v>
      </c>
      <c r="AF262" s="178">
        <v>2</v>
      </c>
      <c r="AG262" s="178">
        <v>1</v>
      </c>
      <c r="AH262" s="178">
        <v>1</v>
      </c>
      <c r="AI262" s="178">
        <v>2</v>
      </c>
      <c r="AJ262" s="178">
        <v>2</v>
      </c>
      <c r="AK262" s="178">
        <v>2</v>
      </c>
      <c r="AL262" s="178">
        <v>2</v>
      </c>
      <c r="AM262" s="178">
        <v>2</v>
      </c>
      <c r="AN262" s="178">
        <v>2</v>
      </c>
      <c r="AO262" s="178">
        <v>2</v>
      </c>
      <c r="AP262" s="178">
        <v>2</v>
      </c>
      <c r="AQ262" s="178">
        <v>2</v>
      </c>
      <c r="AR262" s="178">
        <v>1</v>
      </c>
      <c r="AS262" s="178">
        <v>2</v>
      </c>
      <c r="AT262" s="178">
        <v>2</v>
      </c>
      <c r="AU262" s="178">
        <v>2</v>
      </c>
      <c r="AV262" s="178">
        <v>2</v>
      </c>
      <c r="AW262" s="178">
        <v>2</v>
      </c>
      <c r="AX262" s="178">
        <v>2</v>
      </c>
      <c r="AY262" s="178">
        <v>2</v>
      </c>
      <c r="AZ262" s="178">
        <v>2</v>
      </c>
      <c r="BA262" s="178">
        <v>2</v>
      </c>
      <c r="BB262" s="178">
        <v>2</v>
      </c>
      <c r="BC262" s="178">
        <v>2</v>
      </c>
      <c r="BD262" s="178">
        <v>2</v>
      </c>
      <c r="BE262" s="178">
        <v>2</v>
      </c>
      <c r="BF262" s="178">
        <v>2</v>
      </c>
      <c r="BG262" s="178">
        <v>1</v>
      </c>
      <c r="BH262" s="178">
        <v>1</v>
      </c>
      <c r="BI262" s="178">
        <v>2</v>
      </c>
      <c r="BJ262" s="179">
        <f>COUNTIF(AF262:BI262,"2")</f>
        <v>25</v>
      </c>
      <c r="BK262" s="180">
        <f>BJ262/(BJ262+BL262+BN262+BP262)</f>
        <v>0.83333333333333337</v>
      </c>
      <c r="BL262" s="179">
        <f>COUNTIF(AF262:BI262,"1")</f>
        <v>5</v>
      </c>
      <c r="BM262" s="180">
        <f>BL262/(BJ262+BL262+BN262+BP262)</f>
        <v>0.16666666666666666</v>
      </c>
      <c r="BN262" s="179">
        <f>COUNTIF(AF262:BI262,"0")</f>
        <v>0</v>
      </c>
      <c r="BO262" s="180">
        <f>BN262/(BJ262+BL262+BN262+BP262)</f>
        <v>0</v>
      </c>
      <c r="BP262" s="179">
        <f>COUNTIF(Q262:BI262,"KĐG")</f>
        <v>0</v>
      </c>
      <c r="BQ262" s="180">
        <f>BP262/(BJ262+BL262+BN262+BP262)</f>
        <v>0</v>
      </c>
      <c r="BR262" s="181">
        <f>(((BJ262*2)+(BL262*1)+(BN262*0)))/(BJ262+BL262+BN262)</f>
        <v>1.8333333333333333</v>
      </c>
      <c r="BS262" s="182" t="str">
        <f>IF(BQ262&gt;=50%,"KĐG",IF(BR262&gt;=1.6,"Đạt mục tiêu",IF(BR262&gt;=1,"Cần cố gắng","Chưa đạt")))</f>
        <v>Đạt mục tiêu</v>
      </c>
      <c r="BT262" s="70"/>
      <c r="BU262" s="70"/>
      <c r="BV262" s="70">
        <v>2</v>
      </c>
      <c r="BW262" s="70">
        <v>1</v>
      </c>
      <c r="BX262" s="56">
        <v>1</v>
      </c>
      <c r="BY262" s="56">
        <v>2</v>
      </c>
      <c r="BZ262" s="56">
        <v>2</v>
      </c>
      <c r="CA262" s="56">
        <v>2</v>
      </c>
      <c r="CB262" s="56">
        <v>2</v>
      </c>
      <c r="CC262" s="56">
        <v>2</v>
      </c>
      <c r="CD262" s="56">
        <v>2</v>
      </c>
      <c r="CE262" s="56">
        <v>2</v>
      </c>
      <c r="CF262" s="56">
        <v>2</v>
      </c>
      <c r="CG262" s="56">
        <v>2</v>
      </c>
      <c r="CH262" s="56">
        <v>1</v>
      </c>
      <c r="CI262" s="56">
        <v>2</v>
      </c>
      <c r="CJ262" s="56">
        <v>2</v>
      </c>
      <c r="CK262" s="56">
        <v>2</v>
      </c>
      <c r="CL262" s="56">
        <v>2</v>
      </c>
      <c r="CM262" s="56">
        <v>2</v>
      </c>
      <c r="CN262" s="56">
        <v>2</v>
      </c>
      <c r="CO262" s="56">
        <v>2</v>
      </c>
      <c r="CP262" s="56">
        <v>2</v>
      </c>
      <c r="CQ262" s="56">
        <v>2</v>
      </c>
      <c r="CR262" s="56">
        <v>2</v>
      </c>
      <c r="CS262" s="56">
        <v>2</v>
      </c>
      <c r="CT262" s="56">
        <v>2</v>
      </c>
      <c r="CU262" s="56">
        <v>2</v>
      </c>
      <c r="CV262" s="56">
        <v>2</v>
      </c>
      <c r="CW262" s="56">
        <v>1</v>
      </c>
      <c r="CX262" s="56">
        <v>1</v>
      </c>
      <c r="CY262" s="56">
        <v>2</v>
      </c>
      <c r="CZ262" s="56">
        <f>COUNTIF(BV262:CY262,"2")</f>
        <v>25</v>
      </c>
      <c r="DA262" s="56">
        <f>CZ262/(CZ262+DB262+DD262+DF262)</f>
        <v>0.83333333333333337</v>
      </c>
      <c r="DB262" s="56">
        <f>COUNTIF(BV262:CY262,"1")</f>
        <v>5</v>
      </c>
      <c r="DC262" s="56">
        <f>DB262/(CZ262+DB262+DD262+DF262)</f>
        <v>0.16666666666666666</v>
      </c>
      <c r="DD262" s="56">
        <f>COUNTIF(BV262:CY262,"0")</f>
        <v>0</v>
      </c>
      <c r="DE262" s="56">
        <f>DD262/(CZ262+DB262+DD262+DF262)</f>
        <v>0</v>
      </c>
      <c r="DF262" s="56">
        <f>COUNTIF(BH262:CY262,"KĐG")</f>
        <v>0</v>
      </c>
      <c r="DG262" s="56">
        <f>DF262/(CZ262+DB262+DD262+DF262)</f>
        <v>0</v>
      </c>
      <c r="DH262" s="56">
        <f>(((CZ262*2)+(DB262*1)+(DD262*0)))/(CZ262+DB262+DD262)</f>
        <v>1.8333333333333333</v>
      </c>
      <c r="DI262" s="56" t="str">
        <f>IF(DG262&gt;=50%,"KĐG",IF(DH262&gt;=1.6,"Đạt mục tiêu",IF(DH262&gt;=1,"Cần cố gắng","Chưa đạt")))</f>
        <v>Đạt mục tiêu</v>
      </c>
      <c r="DJ262" s="56"/>
      <c r="DK262" s="56"/>
      <c r="DL262" s="56"/>
      <c r="DM262" s="70"/>
      <c r="DN262" s="70"/>
      <c r="DO262" s="70"/>
      <c r="DP262" s="70"/>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70"/>
      <c r="FG262" s="70"/>
      <c r="FH262" s="70"/>
      <c r="FI262" s="70"/>
      <c r="FJ262" s="70"/>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70"/>
      <c r="HA262" s="70"/>
      <c r="HB262" s="70"/>
      <c r="HC262" s="70"/>
      <c r="HD262" s="70"/>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c r="IO262" s="56"/>
      <c r="IP262" s="56"/>
      <c r="IQ262" s="56"/>
      <c r="IR262" s="56"/>
      <c r="IS262" s="56"/>
      <c r="IT262" s="70"/>
      <c r="IU262" s="70"/>
      <c r="IV262" s="70"/>
      <c r="IW262" s="70"/>
      <c r="IX262" s="56"/>
      <c r="IY262" s="56"/>
      <c r="IZ262" s="56"/>
      <c r="JA262" s="56"/>
      <c r="JB262" s="56"/>
      <c r="JC262" s="56"/>
      <c r="JD262" s="56"/>
      <c r="JE262" s="56"/>
      <c r="JF262" s="56"/>
      <c r="JG262" s="56"/>
      <c r="JH262" s="56"/>
      <c r="JI262" s="56"/>
      <c r="JJ262" s="56"/>
      <c r="JK262" s="56"/>
      <c r="JL262" s="56"/>
      <c r="JM262" s="56"/>
      <c r="JN262" s="56"/>
      <c r="JO262" s="56"/>
      <c r="JP262" s="56"/>
      <c r="JQ262" s="56"/>
      <c r="JR262" s="56"/>
      <c r="JS262" s="56"/>
      <c r="JT262" s="56"/>
      <c r="JU262" s="56"/>
      <c r="JV262" s="56"/>
      <c r="JW262" s="56"/>
      <c r="JX262" s="56"/>
      <c r="JY262" s="56"/>
      <c r="JZ262" s="56"/>
      <c r="KA262" s="56"/>
      <c r="KB262" s="56"/>
      <c r="KC262" s="56"/>
      <c r="KD262" s="56"/>
      <c r="KE262" s="56"/>
      <c r="KF262" s="56"/>
      <c r="KG262" s="56"/>
      <c r="KH262" s="56"/>
      <c r="KI262" s="56"/>
      <c r="KJ262" s="56"/>
      <c r="KK262" s="56"/>
      <c r="KL262" s="56"/>
      <c r="KM262" s="56"/>
      <c r="KN262" s="56"/>
      <c r="KO262" s="56"/>
      <c r="KP262" s="56"/>
      <c r="KQ262" s="56"/>
      <c r="KR262" s="56"/>
      <c r="KS262" s="56"/>
      <c r="KT262" s="56"/>
      <c r="KU262" s="56"/>
      <c r="KV262" s="56"/>
      <c r="KW262" s="56"/>
      <c r="KX262" s="56"/>
      <c r="KY262" s="56"/>
      <c r="KZ262" s="56"/>
      <c r="LA262" s="56"/>
      <c r="LB262" s="56"/>
      <c r="LC262" s="56"/>
      <c r="LD262" s="56"/>
      <c r="LE262" s="56"/>
      <c r="LF262" s="56"/>
      <c r="LG262" s="56"/>
      <c r="LH262" s="56"/>
      <c r="LI262" s="56"/>
      <c r="LJ262" s="56"/>
      <c r="LK262" s="56"/>
      <c r="LL262" s="56"/>
      <c r="LM262" s="56"/>
      <c r="LN262" s="56"/>
      <c r="LO262" s="56"/>
      <c r="LP262" s="56"/>
      <c r="LQ262" s="56"/>
      <c r="LR262" s="56"/>
      <c r="LS262" s="56"/>
      <c r="LT262" s="56"/>
      <c r="LU262" s="56"/>
      <c r="LV262" s="56"/>
      <c r="LW262" s="56"/>
      <c r="LX262" s="56"/>
      <c r="LY262" s="56"/>
      <c r="LZ262" s="56"/>
      <c r="MA262" s="56"/>
      <c r="MB262" s="56"/>
      <c r="MC262" s="56"/>
      <c r="MD262" s="56"/>
      <c r="ME262" s="56"/>
      <c r="MF262" s="56"/>
      <c r="MG262" s="56"/>
      <c r="MH262" s="56"/>
      <c r="MI262" s="56"/>
      <c r="MJ262" s="56"/>
      <c r="MK262" s="56"/>
      <c r="ML262" s="56"/>
      <c r="MM262" s="56"/>
      <c r="MN262" s="56"/>
      <c r="MO262" s="56"/>
      <c r="MP262" s="56"/>
      <c r="MQ262" s="56"/>
      <c r="MR262" s="56"/>
      <c r="MS262" s="56"/>
      <c r="MT262" s="56"/>
      <c r="MU262" s="56"/>
      <c r="MV262" s="56"/>
      <c r="MW262" s="56"/>
      <c r="MX262" s="56"/>
      <c r="MY262" s="56"/>
      <c r="MZ262" s="56"/>
      <c r="NA262" s="56"/>
      <c r="NB262" s="56"/>
      <c r="NC262" s="56"/>
      <c r="ND262" s="56"/>
      <c r="NE262" s="56"/>
      <c r="NF262" s="56"/>
      <c r="NG262" s="56"/>
      <c r="NH262" s="56"/>
      <c r="NI262" s="56"/>
      <c r="NJ262" s="56"/>
      <c r="NK262" s="56"/>
      <c r="NL262" s="56"/>
      <c r="NM262" s="56"/>
      <c r="NN262" s="56"/>
      <c r="NO262" s="56"/>
      <c r="NP262" s="56"/>
      <c r="NQ262" s="56"/>
      <c r="NR262" s="56"/>
      <c r="NS262" s="56"/>
      <c r="NT262" s="56"/>
      <c r="NU262" s="56"/>
      <c r="NV262" s="56"/>
      <c r="NW262" s="56"/>
      <c r="NX262" s="56"/>
      <c r="NY262" s="56"/>
      <c r="NZ262" s="56"/>
      <c r="OA262" s="56"/>
      <c r="OB262" s="56"/>
      <c r="OC262" s="56"/>
      <c r="OD262" s="56"/>
      <c r="OE262" s="56"/>
      <c r="OF262" s="56"/>
      <c r="OG262" s="56"/>
      <c r="OH262" s="56"/>
      <c r="OI262" s="56"/>
      <c r="OJ262" s="56"/>
      <c r="OK262" s="56"/>
      <c r="OL262" s="56"/>
      <c r="OM262" s="56"/>
      <c r="ON262" s="56"/>
      <c r="OO262" s="56"/>
      <c r="OP262" s="56"/>
      <c r="OQ262" s="56"/>
      <c r="OR262" s="56"/>
      <c r="OS262" s="56"/>
      <c r="OT262" s="56"/>
      <c r="OU262" s="56"/>
      <c r="OV262" s="56"/>
      <c r="OW262" s="56"/>
      <c r="OX262" s="56"/>
      <c r="OY262" s="56"/>
      <c r="OZ262" s="56"/>
      <c r="PA262" s="2"/>
    </row>
    <row r="263" spans="1:417" s="116" customFormat="1" ht="94.5" hidden="1" customHeight="1">
      <c r="A263" s="56"/>
      <c r="B263" s="357"/>
      <c r="C263" s="357"/>
      <c r="D263" s="363"/>
      <c r="E263" s="150"/>
      <c r="F263" s="313"/>
      <c r="G263" s="327"/>
      <c r="H263" s="356"/>
      <c r="I263" s="126" t="s">
        <v>1371</v>
      </c>
      <c r="J263" s="167" t="s">
        <v>1117</v>
      </c>
      <c r="K263" s="123"/>
      <c r="L263" s="183"/>
      <c r="M263" s="123"/>
      <c r="N263" s="51" t="s">
        <v>379</v>
      </c>
      <c r="O263" s="56" t="s">
        <v>350</v>
      </c>
      <c r="P263" s="310"/>
      <c r="Q263" s="310"/>
      <c r="R263" s="120"/>
      <c r="S263" s="120" t="s">
        <v>205</v>
      </c>
      <c r="T263" s="120"/>
      <c r="U263" s="120"/>
      <c r="V263" s="120"/>
      <c r="W263" s="120"/>
      <c r="X263" s="120"/>
      <c r="Y263" s="120"/>
      <c r="Z263" s="120"/>
      <c r="AA263" s="120"/>
      <c r="AB263" s="120"/>
      <c r="AC263" s="119">
        <f t="shared" si="306"/>
        <v>1</v>
      </c>
      <c r="AD263" s="229"/>
      <c r="AE263" s="229"/>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9"/>
      <c r="BK263" s="180"/>
      <c r="BL263" s="179"/>
      <c r="BM263" s="180"/>
      <c r="BN263" s="179"/>
      <c r="BO263" s="180"/>
      <c r="BP263" s="179"/>
      <c r="BQ263" s="180"/>
      <c r="BR263" s="181"/>
      <c r="BS263" s="182"/>
      <c r="BT263" s="70"/>
      <c r="BU263" s="70"/>
      <c r="BV263" s="70"/>
      <c r="BW263" s="70"/>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70"/>
      <c r="DN263" s="70"/>
      <c r="DO263" s="70"/>
      <c r="DP263" s="70"/>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70"/>
      <c r="FG263" s="70"/>
      <c r="FH263" s="70"/>
      <c r="FI263" s="70"/>
      <c r="FJ263" s="70"/>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70"/>
      <c r="HA263" s="70"/>
      <c r="HB263" s="70"/>
      <c r="HC263" s="70"/>
      <c r="HD263" s="70"/>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c r="IO263" s="56"/>
      <c r="IP263" s="56"/>
      <c r="IQ263" s="56"/>
      <c r="IR263" s="56"/>
      <c r="IS263" s="56"/>
      <c r="IT263" s="70"/>
      <c r="IU263" s="70"/>
      <c r="IV263" s="70"/>
      <c r="IW263" s="70"/>
      <c r="IX263" s="56"/>
      <c r="IY263" s="56"/>
      <c r="IZ263" s="56"/>
      <c r="JA263" s="56"/>
      <c r="JB263" s="56"/>
      <c r="JC263" s="56"/>
      <c r="JD263" s="56"/>
      <c r="JE263" s="56"/>
      <c r="JF263" s="56"/>
      <c r="JG263" s="56"/>
      <c r="JH263" s="56"/>
      <c r="JI263" s="56"/>
      <c r="JJ263" s="56"/>
      <c r="JK263" s="56"/>
      <c r="JL263" s="56"/>
      <c r="JM263" s="56"/>
      <c r="JN263" s="56"/>
      <c r="JO263" s="56"/>
      <c r="JP263" s="56"/>
      <c r="JQ263" s="56"/>
      <c r="JR263" s="56"/>
      <c r="JS263" s="56"/>
      <c r="JT263" s="56"/>
      <c r="JU263" s="56"/>
      <c r="JV263" s="56"/>
      <c r="JW263" s="56"/>
      <c r="JX263" s="56"/>
      <c r="JY263" s="56"/>
      <c r="JZ263" s="56"/>
      <c r="KA263" s="56"/>
      <c r="KB263" s="56"/>
      <c r="KC263" s="56"/>
      <c r="KD263" s="56"/>
      <c r="KE263" s="56"/>
      <c r="KF263" s="56"/>
      <c r="KG263" s="56"/>
      <c r="KH263" s="56"/>
      <c r="KI263" s="56"/>
      <c r="KJ263" s="56"/>
      <c r="KK263" s="56"/>
      <c r="KL263" s="56"/>
      <c r="KM263" s="56"/>
      <c r="KN263" s="56"/>
      <c r="KO263" s="56"/>
      <c r="KP263" s="56"/>
      <c r="KQ263" s="56"/>
      <c r="KR263" s="56"/>
      <c r="KS263" s="56"/>
      <c r="KT263" s="56"/>
      <c r="KU263" s="56"/>
      <c r="KV263" s="56"/>
      <c r="KW263" s="56"/>
      <c r="KX263" s="56"/>
      <c r="KY263" s="56"/>
      <c r="KZ263" s="56"/>
      <c r="LA263" s="56"/>
      <c r="LB263" s="56"/>
      <c r="LC263" s="56"/>
      <c r="LD263" s="56"/>
      <c r="LE263" s="56"/>
      <c r="LF263" s="56"/>
      <c r="LG263" s="56"/>
      <c r="LH263" s="56"/>
      <c r="LI263" s="56"/>
      <c r="LJ263" s="56"/>
      <c r="LK263" s="56"/>
      <c r="LL263" s="56"/>
      <c r="LM263" s="56"/>
      <c r="LN263" s="56"/>
      <c r="LO263" s="56"/>
      <c r="LP263" s="56"/>
      <c r="LQ263" s="56"/>
      <c r="LR263" s="56"/>
      <c r="LS263" s="56"/>
      <c r="LT263" s="56"/>
      <c r="LU263" s="56"/>
      <c r="LV263" s="56"/>
      <c r="LW263" s="56"/>
      <c r="LX263" s="56"/>
      <c r="LY263" s="56"/>
      <c r="LZ263" s="56"/>
      <c r="MA263" s="56"/>
      <c r="MB263" s="56"/>
      <c r="MC263" s="56"/>
      <c r="MD263" s="56"/>
      <c r="ME263" s="56"/>
      <c r="MF263" s="56"/>
      <c r="MG263" s="56"/>
      <c r="MH263" s="56"/>
      <c r="MI263" s="56"/>
      <c r="MJ263" s="56"/>
      <c r="MK263" s="56"/>
      <c r="ML263" s="56"/>
      <c r="MM263" s="56"/>
      <c r="MN263" s="56"/>
      <c r="MO263" s="56"/>
      <c r="MP263" s="56"/>
      <c r="MQ263" s="56"/>
      <c r="MR263" s="56"/>
      <c r="MS263" s="56"/>
      <c r="MT263" s="56"/>
      <c r="MU263" s="56"/>
      <c r="MV263" s="56"/>
      <c r="MW263" s="56"/>
      <c r="MX263" s="56"/>
      <c r="MY263" s="56"/>
      <c r="MZ263" s="56"/>
      <c r="NA263" s="56"/>
      <c r="NB263" s="56"/>
      <c r="NC263" s="56"/>
      <c r="ND263" s="56"/>
      <c r="NE263" s="56"/>
      <c r="NF263" s="56"/>
      <c r="NG263" s="56"/>
      <c r="NH263" s="56"/>
      <c r="NI263" s="56"/>
      <c r="NJ263" s="56"/>
      <c r="NK263" s="56"/>
      <c r="NL263" s="56"/>
      <c r="NM263" s="56"/>
      <c r="NN263" s="56"/>
      <c r="NO263" s="56"/>
      <c r="NP263" s="56"/>
      <c r="NQ263" s="56"/>
      <c r="NR263" s="56"/>
      <c r="NS263" s="56"/>
      <c r="NT263" s="56"/>
      <c r="NU263" s="56"/>
      <c r="NV263" s="56"/>
      <c r="NW263" s="56"/>
      <c r="NX263" s="56"/>
      <c r="NY263" s="56"/>
      <c r="NZ263" s="56"/>
      <c r="OA263" s="56"/>
      <c r="OB263" s="56"/>
      <c r="OC263" s="56"/>
      <c r="OD263" s="56"/>
      <c r="OE263" s="56"/>
      <c r="OF263" s="56"/>
      <c r="OG263" s="56"/>
      <c r="OH263" s="56"/>
      <c r="OI263" s="56"/>
      <c r="OJ263" s="56"/>
      <c r="OK263" s="56"/>
      <c r="OL263" s="56"/>
      <c r="OM263" s="56"/>
      <c r="ON263" s="56"/>
      <c r="OO263" s="56"/>
      <c r="OP263" s="56"/>
      <c r="OQ263" s="56"/>
      <c r="OR263" s="56"/>
      <c r="OS263" s="56"/>
      <c r="OT263" s="56"/>
      <c r="OU263" s="56"/>
      <c r="OV263" s="56"/>
      <c r="OW263" s="56"/>
      <c r="OX263" s="56"/>
      <c r="OY263" s="56"/>
      <c r="OZ263" s="56"/>
      <c r="PA263" s="56"/>
    </row>
    <row r="264" spans="1:417" s="116" customFormat="1" ht="94.5" hidden="1" customHeight="1">
      <c r="A264" s="56"/>
      <c r="B264" s="357"/>
      <c r="C264" s="357"/>
      <c r="D264" s="363"/>
      <c r="E264" s="150"/>
      <c r="F264" s="313"/>
      <c r="G264" s="327"/>
      <c r="H264" s="356"/>
      <c r="I264" s="126" t="s">
        <v>1372</v>
      </c>
      <c r="J264" s="167" t="s">
        <v>1117</v>
      </c>
      <c r="K264" s="123"/>
      <c r="L264" s="183"/>
      <c r="M264" s="123"/>
      <c r="N264" s="51" t="s">
        <v>379</v>
      </c>
      <c r="O264" s="56" t="s">
        <v>350</v>
      </c>
      <c r="P264" s="310"/>
      <c r="Q264" s="310"/>
      <c r="R264" s="120"/>
      <c r="S264" s="120"/>
      <c r="T264" s="120" t="s">
        <v>205</v>
      </c>
      <c r="U264" s="120"/>
      <c r="V264" s="120"/>
      <c r="W264" s="120"/>
      <c r="X264" s="120"/>
      <c r="Y264" s="120"/>
      <c r="Z264" s="120"/>
      <c r="AA264" s="120"/>
      <c r="AB264" s="120"/>
      <c r="AC264" s="119">
        <f t="shared" si="306"/>
        <v>1</v>
      </c>
      <c r="AD264" s="229"/>
      <c r="AE264" s="229"/>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9"/>
      <c r="BK264" s="180"/>
      <c r="BL264" s="179"/>
      <c r="BM264" s="180"/>
      <c r="BN264" s="179"/>
      <c r="BO264" s="180"/>
      <c r="BP264" s="179"/>
      <c r="BQ264" s="180"/>
      <c r="BR264" s="181"/>
      <c r="BS264" s="182"/>
      <c r="BT264" s="70"/>
      <c r="BU264" s="70"/>
      <c r="BV264" s="70"/>
      <c r="BW264" s="70"/>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70"/>
      <c r="DN264" s="70"/>
      <c r="DO264" s="70"/>
      <c r="DP264" s="70"/>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70"/>
      <c r="FG264" s="70"/>
      <c r="FH264" s="70"/>
      <c r="FI264" s="70"/>
      <c r="FJ264" s="70"/>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70"/>
      <c r="HA264" s="70"/>
      <c r="HB264" s="70"/>
      <c r="HC264" s="70"/>
      <c r="HD264" s="70"/>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c r="IO264" s="56"/>
      <c r="IP264" s="56"/>
      <c r="IQ264" s="56"/>
      <c r="IR264" s="56"/>
      <c r="IS264" s="56"/>
      <c r="IT264" s="70"/>
      <c r="IU264" s="70"/>
      <c r="IV264" s="70"/>
      <c r="IW264" s="70"/>
      <c r="IX264" s="56"/>
      <c r="IY264" s="56"/>
      <c r="IZ264" s="56"/>
      <c r="JA264" s="56"/>
      <c r="JB264" s="56"/>
      <c r="JC264" s="56"/>
      <c r="JD264" s="56"/>
      <c r="JE264" s="56"/>
      <c r="JF264" s="56"/>
      <c r="JG264" s="56"/>
      <c r="JH264" s="56"/>
      <c r="JI264" s="56"/>
      <c r="JJ264" s="56"/>
      <c r="JK264" s="56"/>
      <c r="JL264" s="56"/>
      <c r="JM264" s="56"/>
      <c r="JN264" s="56"/>
      <c r="JO264" s="56"/>
      <c r="JP264" s="56"/>
      <c r="JQ264" s="56"/>
      <c r="JR264" s="56"/>
      <c r="JS264" s="56"/>
      <c r="JT264" s="56"/>
      <c r="JU264" s="56"/>
      <c r="JV264" s="56"/>
      <c r="JW264" s="56"/>
      <c r="JX264" s="56"/>
      <c r="JY264" s="56"/>
      <c r="JZ264" s="56"/>
      <c r="KA264" s="56"/>
      <c r="KB264" s="56"/>
      <c r="KC264" s="56"/>
      <c r="KD264" s="56"/>
      <c r="KE264" s="56"/>
      <c r="KF264" s="56"/>
      <c r="KG264" s="56"/>
      <c r="KH264" s="56"/>
      <c r="KI264" s="56"/>
      <c r="KJ264" s="56"/>
      <c r="KK264" s="56"/>
      <c r="KL264" s="56"/>
      <c r="KM264" s="56"/>
      <c r="KN264" s="56"/>
      <c r="KO264" s="56"/>
      <c r="KP264" s="56"/>
      <c r="KQ264" s="56"/>
      <c r="KR264" s="56"/>
      <c r="KS264" s="56"/>
      <c r="KT264" s="56"/>
      <c r="KU264" s="56"/>
      <c r="KV264" s="56"/>
      <c r="KW264" s="56"/>
      <c r="KX264" s="56"/>
      <c r="KY264" s="56"/>
      <c r="KZ264" s="56"/>
      <c r="LA264" s="56"/>
      <c r="LB264" s="56"/>
      <c r="LC264" s="56"/>
      <c r="LD264" s="56"/>
      <c r="LE264" s="56"/>
      <c r="LF264" s="56"/>
      <c r="LG264" s="56"/>
      <c r="LH264" s="56"/>
      <c r="LI264" s="56"/>
      <c r="LJ264" s="56"/>
      <c r="LK264" s="56"/>
      <c r="LL264" s="56"/>
      <c r="LM264" s="56"/>
      <c r="LN264" s="56"/>
      <c r="LO264" s="56"/>
      <c r="LP264" s="56"/>
      <c r="LQ264" s="56"/>
      <c r="LR264" s="56"/>
      <c r="LS264" s="56"/>
      <c r="LT264" s="56"/>
      <c r="LU264" s="56"/>
      <c r="LV264" s="56"/>
      <c r="LW264" s="56"/>
      <c r="LX264" s="56"/>
      <c r="LY264" s="56"/>
      <c r="LZ264" s="56"/>
      <c r="MA264" s="56"/>
      <c r="MB264" s="56"/>
      <c r="MC264" s="56"/>
      <c r="MD264" s="56"/>
      <c r="ME264" s="56"/>
      <c r="MF264" s="56"/>
      <c r="MG264" s="56"/>
      <c r="MH264" s="56"/>
      <c r="MI264" s="56"/>
      <c r="MJ264" s="56"/>
      <c r="MK264" s="56"/>
      <c r="ML264" s="56"/>
      <c r="MM264" s="56"/>
      <c r="MN264" s="56"/>
      <c r="MO264" s="56"/>
      <c r="MP264" s="56"/>
      <c r="MQ264" s="56"/>
      <c r="MR264" s="56"/>
      <c r="MS264" s="56"/>
      <c r="MT264" s="56"/>
      <c r="MU264" s="56"/>
      <c r="MV264" s="56"/>
      <c r="MW264" s="56"/>
      <c r="MX264" s="56"/>
      <c r="MY264" s="56"/>
      <c r="MZ264" s="56"/>
      <c r="NA264" s="56"/>
      <c r="NB264" s="56"/>
      <c r="NC264" s="56"/>
      <c r="ND264" s="56"/>
      <c r="NE264" s="56"/>
      <c r="NF264" s="56"/>
      <c r="NG264" s="56"/>
      <c r="NH264" s="56"/>
      <c r="NI264" s="56"/>
      <c r="NJ264" s="56"/>
      <c r="NK264" s="56"/>
      <c r="NL264" s="56"/>
      <c r="NM264" s="56"/>
      <c r="NN264" s="56"/>
      <c r="NO264" s="56"/>
      <c r="NP264" s="56"/>
      <c r="NQ264" s="56"/>
      <c r="NR264" s="56"/>
      <c r="NS264" s="56"/>
      <c r="NT264" s="56"/>
      <c r="NU264" s="56"/>
      <c r="NV264" s="56"/>
      <c r="NW264" s="56"/>
      <c r="NX264" s="56"/>
      <c r="NY264" s="56"/>
      <c r="NZ264" s="56"/>
      <c r="OA264" s="56"/>
      <c r="OB264" s="56"/>
      <c r="OC264" s="56"/>
      <c r="OD264" s="56"/>
      <c r="OE264" s="56"/>
      <c r="OF264" s="56"/>
      <c r="OG264" s="56"/>
      <c r="OH264" s="56"/>
      <c r="OI264" s="56"/>
      <c r="OJ264" s="56"/>
      <c r="OK264" s="56"/>
      <c r="OL264" s="56"/>
      <c r="OM264" s="56"/>
      <c r="ON264" s="56"/>
      <c r="OO264" s="56"/>
      <c r="OP264" s="56"/>
      <c r="OQ264" s="56"/>
      <c r="OR264" s="56"/>
      <c r="OS264" s="56"/>
      <c r="OT264" s="56"/>
      <c r="OU264" s="56"/>
      <c r="OV264" s="56"/>
      <c r="OW264" s="56"/>
      <c r="OX264" s="56"/>
      <c r="OY264" s="56"/>
      <c r="OZ264" s="56"/>
      <c r="PA264" s="56"/>
    </row>
    <row r="265" spans="1:417" s="116" customFormat="1" ht="94.5" hidden="1" customHeight="1">
      <c r="A265" s="56"/>
      <c r="B265" s="357"/>
      <c r="C265" s="357"/>
      <c r="D265" s="363"/>
      <c r="E265" s="150"/>
      <c r="F265" s="313"/>
      <c r="G265" s="327"/>
      <c r="H265" s="356"/>
      <c r="I265" s="126" t="s">
        <v>739</v>
      </c>
      <c r="J265" s="167" t="s">
        <v>1117</v>
      </c>
      <c r="K265" s="123"/>
      <c r="L265" s="183" t="s">
        <v>661</v>
      </c>
      <c r="M265" s="123" t="s">
        <v>500</v>
      </c>
      <c r="N265" s="51" t="s">
        <v>379</v>
      </c>
      <c r="O265" s="56" t="s">
        <v>350</v>
      </c>
      <c r="P265" s="310"/>
      <c r="Q265" s="310"/>
      <c r="R265" s="120"/>
      <c r="S265" s="120"/>
      <c r="T265" s="120"/>
      <c r="U265" s="120"/>
      <c r="V265" s="120"/>
      <c r="W265" s="120" t="s">
        <v>205</v>
      </c>
      <c r="X265" s="120"/>
      <c r="Y265" s="120"/>
      <c r="Z265" s="120"/>
      <c r="AA265" s="120"/>
      <c r="AB265" s="120"/>
      <c r="AC265" s="119">
        <f t="shared" si="306"/>
        <v>1</v>
      </c>
      <c r="AD265" s="229"/>
      <c r="AE265" s="229"/>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70"/>
      <c r="BU265" s="70"/>
      <c r="BV265" s="72"/>
      <c r="BW265" s="72"/>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179"/>
      <c r="DD265" s="180"/>
      <c r="DE265" s="179"/>
      <c r="DF265" s="180"/>
      <c r="DG265" s="179"/>
      <c r="DH265" s="180"/>
      <c r="DI265" s="179"/>
      <c r="DJ265" s="180" t="e">
        <f>DI265/(DC265+DE265+DG265+DI265)</f>
        <v>#DIV/0!</v>
      </c>
      <c r="DK265" s="181" t="e">
        <f>(((DC265*2)+(DE265*1)+(DG265*0)))/(DC265+DE265+DG265)</f>
        <v>#DIV/0!</v>
      </c>
      <c r="DL265" s="184" t="e">
        <f>IF(DJ265&gt;=50%,"KĐG",IF(DK265&gt;=1.6,"Đạt mục tiêu",IF(DK265&gt;=1,"Cần cố gắng","Chưa đạt")))</f>
        <v>#DIV/0!</v>
      </c>
      <c r="DM265" s="70"/>
      <c r="DN265" s="70"/>
      <c r="DO265" s="70"/>
      <c r="DP265" s="70"/>
      <c r="DQ265" s="178">
        <v>2</v>
      </c>
      <c r="DR265" s="178">
        <v>2</v>
      </c>
      <c r="DS265" s="178">
        <v>2</v>
      </c>
      <c r="DT265" s="178">
        <v>2</v>
      </c>
      <c r="DU265" s="178">
        <v>2</v>
      </c>
      <c r="DV265" s="178">
        <v>2</v>
      </c>
      <c r="DW265" s="178">
        <v>2</v>
      </c>
      <c r="DX265" s="178">
        <v>2</v>
      </c>
      <c r="DY265" s="178">
        <v>2</v>
      </c>
      <c r="DZ265" s="178">
        <v>2</v>
      </c>
      <c r="EA265" s="178">
        <v>2</v>
      </c>
      <c r="EB265" s="178">
        <v>2</v>
      </c>
      <c r="EC265" s="178">
        <v>2</v>
      </c>
      <c r="ED265" s="178">
        <v>2</v>
      </c>
      <c r="EE265" s="178">
        <v>2</v>
      </c>
      <c r="EF265" s="178">
        <v>2</v>
      </c>
      <c r="EG265" s="178">
        <v>2</v>
      </c>
      <c r="EH265" s="178">
        <v>2</v>
      </c>
      <c r="EI265" s="178">
        <v>2</v>
      </c>
      <c r="EJ265" s="178">
        <v>2</v>
      </c>
      <c r="EK265" s="178">
        <v>2</v>
      </c>
      <c r="EL265" s="178">
        <v>2</v>
      </c>
      <c r="EM265" s="178">
        <v>2</v>
      </c>
      <c r="EN265" s="178">
        <v>2</v>
      </c>
      <c r="EO265" s="178">
        <v>2</v>
      </c>
      <c r="EP265" s="178">
        <v>2</v>
      </c>
      <c r="EQ265" s="178">
        <v>2</v>
      </c>
      <c r="ER265" s="178">
        <v>2</v>
      </c>
      <c r="ES265" s="178">
        <v>2</v>
      </c>
      <c r="ET265" s="178">
        <v>2</v>
      </c>
      <c r="EU265" s="178">
        <v>2</v>
      </c>
      <c r="EV265" s="56"/>
      <c r="EW265" s="56"/>
      <c r="EX265" s="56"/>
      <c r="EY265" s="56"/>
      <c r="EZ265" s="56"/>
      <c r="FA265" s="56"/>
      <c r="FB265" s="56"/>
      <c r="FC265" s="56"/>
      <c r="FD265" s="56"/>
      <c r="FE265" s="56"/>
      <c r="FF265" s="70"/>
      <c r="FG265" s="70"/>
      <c r="FH265" s="70"/>
      <c r="FI265" s="70"/>
      <c r="FJ265" s="70"/>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70"/>
      <c r="HA265" s="70"/>
      <c r="HB265" s="70"/>
      <c r="HC265" s="70"/>
      <c r="HD265" s="70"/>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c r="IO265" s="56"/>
      <c r="IP265" s="56"/>
      <c r="IQ265" s="56"/>
      <c r="IR265" s="56"/>
      <c r="IS265" s="56"/>
      <c r="IT265" s="70"/>
      <c r="IU265" s="70"/>
      <c r="IV265" s="70"/>
      <c r="IW265" s="70"/>
      <c r="IX265" s="56"/>
      <c r="IY265" s="56"/>
      <c r="IZ265" s="56"/>
      <c r="JA265" s="56"/>
      <c r="JB265" s="56"/>
      <c r="JC265" s="56"/>
      <c r="JD265" s="56"/>
      <c r="JE265" s="56"/>
      <c r="JF265" s="56"/>
      <c r="JG265" s="56"/>
      <c r="JH265" s="56"/>
      <c r="JI265" s="56"/>
      <c r="JJ265" s="56"/>
      <c r="JK265" s="56"/>
      <c r="JL265" s="56"/>
      <c r="JM265" s="56"/>
      <c r="JN265" s="56"/>
      <c r="JO265" s="56"/>
      <c r="JP265" s="56"/>
      <c r="JQ265" s="56"/>
      <c r="JR265" s="56"/>
      <c r="JS265" s="56"/>
      <c r="JT265" s="56"/>
      <c r="JU265" s="56"/>
      <c r="JV265" s="56"/>
      <c r="JW265" s="56"/>
      <c r="JX265" s="56"/>
      <c r="JY265" s="56"/>
      <c r="JZ265" s="56"/>
      <c r="KA265" s="56"/>
      <c r="KB265" s="56"/>
      <c r="KC265" s="56"/>
      <c r="KD265" s="56"/>
      <c r="KE265" s="56"/>
      <c r="KF265" s="56"/>
      <c r="KG265" s="56"/>
      <c r="KH265" s="56"/>
      <c r="KI265" s="56"/>
      <c r="KJ265" s="56"/>
      <c r="KK265" s="56"/>
      <c r="KL265" s="56"/>
      <c r="KM265" s="56"/>
      <c r="KN265" s="56"/>
      <c r="KO265" s="56"/>
      <c r="KP265" s="56"/>
      <c r="KQ265" s="56"/>
      <c r="KR265" s="56"/>
      <c r="KS265" s="56"/>
      <c r="KT265" s="56"/>
      <c r="KU265" s="56"/>
      <c r="KV265" s="56"/>
      <c r="KW265" s="56"/>
      <c r="KX265" s="56"/>
      <c r="KY265" s="56"/>
      <c r="KZ265" s="56"/>
      <c r="LA265" s="56"/>
      <c r="LB265" s="56"/>
      <c r="LC265" s="56"/>
      <c r="LD265" s="56"/>
      <c r="LE265" s="56"/>
      <c r="LF265" s="56"/>
      <c r="LG265" s="56"/>
      <c r="LH265" s="56"/>
      <c r="LI265" s="56"/>
      <c r="LJ265" s="56"/>
      <c r="LK265" s="56"/>
      <c r="LL265" s="56"/>
      <c r="LM265" s="56"/>
      <c r="LN265" s="56"/>
      <c r="LO265" s="56"/>
      <c r="LP265" s="56"/>
      <c r="LQ265" s="56"/>
      <c r="LR265" s="56"/>
      <c r="LS265" s="56"/>
      <c r="LT265" s="56"/>
      <c r="LU265" s="56"/>
      <c r="LV265" s="56"/>
      <c r="LW265" s="56"/>
      <c r="LX265" s="56"/>
      <c r="LY265" s="56"/>
      <c r="LZ265" s="56"/>
      <c r="MA265" s="56"/>
      <c r="MB265" s="56"/>
      <c r="MC265" s="56"/>
      <c r="MD265" s="56"/>
      <c r="ME265" s="56"/>
      <c r="MF265" s="56"/>
      <c r="MG265" s="56"/>
      <c r="MH265" s="56"/>
      <c r="MI265" s="56"/>
      <c r="MJ265" s="56"/>
      <c r="MK265" s="56"/>
      <c r="ML265" s="56"/>
      <c r="MM265" s="56"/>
      <c r="MN265" s="56"/>
      <c r="MO265" s="56"/>
      <c r="MP265" s="56"/>
      <c r="MQ265" s="56"/>
      <c r="MR265" s="56"/>
      <c r="MS265" s="56"/>
      <c r="MT265" s="56"/>
      <c r="MU265" s="56"/>
      <c r="MV265" s="56"/>
      <c r="MW265" s="56"/>
      <c r="MX265" s="56"/>
      <c r="MY265" s="56"/>
      <c r="MZ265" s="56"/>
      <c r="NA265" s="56"/>
      <c r="NB265" s="56"/>
      <c r="NC265" s="56"/>
      <c r="ND265" s="56"/>
      <c r="NE265" s="56"/>
      <c r="NF265" s="56"/>
      <c r="NG265" s="56"/>
      <c r="NH265" s="56"/>
      <c r="NI265" s="56"/>
      <c r="NJ265" s="56"/>
      <c r="NK265" s="56"/>
      <c r="NL265" s="56"/>
      <c r="NM265" s="56"/>
      <c r="NN265" s="56"/>
      <c r="NO265" s="56"/>
      <c r="NP265" s="56"/>
      <c r="NQ265" s="56"/>
      <c r="NR265" s="56"/>
      <c r="NS265" s="56"/>
      <c r="NT265" s="56"/>
      <c r="NU265" s="56"/>
      <c r="NV265" s="56"/>
      <c r="NW265" s="56"/>
      <c r="NX265" s="56"/>
      <c r="NY265" s="56"/>
      <c r="NZ265" s="56"/>
      <c r="OA265" s="56"/>
      <c r="OB265" s="56"/>
      <c r="OC265" s="56"/>
      <c r="OD265" s="56"/>
      <c r="OE265" s="56"/>
      <c r="OF265" s="56"/>
      <c r="OG265" s="56"/>
      <c r="OH265" s="56"/>
      <c r="OI265" s="56"/>
      <c r="OJ265" s="56"/>
      <c r="OK265" s="56"/>
      <c r="OL265" s="56"/>
      <c r="OM265" s="56"/>
      <c r="ON265" s="56"/>
      <c r="OO265" s="56"/>
      <c r="OP265" s="56"/>
      <c r="OQ265" s="56"/>
      <c r="OR265" s="56"/>
      <c r="OS265" s="56"/>
      <c r="OT265" s="56"/>
      <c r="OU265" s="56"/>
      <c r="OV265" s="56"/>
      <c r="OW265" s="56"/>
      <c r="OX265" s="56"/>
      <c r="OY265" s="56"/>
      <c r="OZ265" s="56"/>
      <c r="PA265" s="56"/>
    </row>
    <row r="266" spans="1:417" s="116" customFormat="1" ht="94.5" hidden="1" customHeight="1">
      <c r="A266" s="56"/>
      <c r="B266" s="357"/>
      <c r="C266" s="357"/>
      <c r="D266" s="363"/>
      <c r="E266" s="150"/>
      <c r="F266" s="313"/>
      <c r="G266" s="327"/>
      <c r="H266" s="356"/>
      <c r="I266" s="126" t="s">
        <v>740</v>
      </c>
      <c r="J266" s="167" t="s">
        <v>1117</v>
      </c>
      <c r="K266" s="123"/>
      <c r="L266" s="183" t="s">
        <v>661</v>
      </c>
      <c r="M266" s="123" t="s">
        <v>500</v>
      </c>
      <c r="N266" s="51" t="s">
        <v>379</v>
      </c>
      <c r="O266" s="56" t="s">
        <v>350</v>
      </c>
      <c r="P266" s="310"/>
      <c r="Q266" s="310"/>
      <c r="R266" s="120"/>
      <c r="S266" s="120"/>
      <c r="T266" s="120"/>
      <c r="U266" s="120"/>
      <c r="V266" s="120"/>
      <c r="W266" s="120"/>
      <c r="X266" s="120"/>
      <c r="Y266" s="120" t="s">
        <v>205</v>
      </c>
      <c r="Z266" s="120"/>
      <c r="AA266" s="120"/>
      <c r="AB266" s="120"/>
      <c r="AC266" s="119">
        <f t="shared" si="306"/>
        <v>1</v>
      </c>
      <c r="AD266" s="229"/>
      <c r="AE266" s="229"/>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70"/>
      <c r="BU266" s="70"/>
      <c r="BV266" s="70"/>
      <c r="BW266" s="70"/>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168" t="s">
        <v>553</v>
      </c>
      <c r="DN266" s="168" t="s">
        <v>553</v>
      </c>
      <c r="DO266" s="168" t="s">
        <v>553</v>
      </c>
      <c r="DP266" s="168" t="s">
        <v>553</v>
      </c>
      <c r="DQ266" s="178">
        <v>2</v>
      </c>
      <c r="DR266" s="178">
        <v>2</v>
      </c>
      <c r="DS266" s="178">
        <v>2</v>
      </c>
      <c r="DT266" s="178">
        <v>2</v>
      </c>
      <c r="DU266" s="178">
        <v>2</v>
      </c>
      <c r="DV266" s="178">
        <v>2</v>
      </c>
      <c r="DW266" s="178">
        <v>2</v>
      </c>
      <c r="DX266" s="178">
        <v>2</v>
      </c>
      <c r="DY266" s="178">
        <v>2</v>
      </c>
      <c r="DZ266" s="178">
        <v>2</v>
      </c>
      <c r="EA266" s="178">
        <v>2</v>
      </c>
      <c r="EB266" s="178">
        <v>2</v>
      </c>
      <c r="EC266" s="178">
        <v>2</v>
      </c>
      <c r="ED266" s="178">
        <v>2</v>
      </c>
      <c r="EE266" s="178">
        <v>2</v>
      </c>
      <c r="EF266" s="178">
        <v>2</v>
      </c>
      <c r="EG266" s="178">
        <v>2</v>
      </c>
      <c r="EH266" s="178">
        <v>2</v>
      </c>
      <c r="EI266" s="178">
        <v>1</v>
      </c>
      <c r="EJ266" s="178">
        <v>2</v>
      </c>
      <c r="EK266" s="178">
        <v>2</v>
      </c>
      <c r="EL266" s="178">
        <v>2</v>
      </c>
      <c r="EM266" s="178">
        <v>2</v>
      </c>
      <c r="EN266" s="178">
        <v>1</v>
      </c>
      <c r="EO266" s="178">
        <v>2</v>
      </c>
      <c r="EP266" s="178">
        <v>2</v>
      </c>
      <c r="EQ266" s="178">
        <v>1</v>
      </c>
      <c r="ER266" s="178">
        <v>2</v>
      </c>
      <c r="ES266" s="178">
        <v>2</v>
      </c>
      <c r="ET266" s="178">
        <v>2</v>
      </c>
      <c r="EU266" s="178">
        <v>2</v>
      </c>
      <c r="EV266" s="179">
        <f>COUNTIF(DM266:EU266,"2")</f>
        <v>28</v>
      </c>
      <c r="EW266" s="180">
        <f>EV266/(EV266+EX266+EZ266+FB266)</f>
        <v>0.90322580645161288</v>
      </c>
      <c r="EX266" s="179">
        <f>COUNTIF(DM266:EU266,"1")</f>
        <v>3</v>
      </c>
      <c r="EY266" s="180">
        <f>EX266/(EV266+EX266+EZ266+FB266)</f>
        <v>9.6774193548387094E-2</v>
      </c>
      <c r="EZ266" s="179">
        <f>COUNTIF(DM266:EU266,"0")</f>
        <v>0</v>
      </c>
      <c r="FA266" s="180">
        <f>EZ266/(EV266+EX266+EZ266+FB266)</f>
        <v>0</v>
      </c>
      <c r="FB266" s="179">
        <f>COUNTIF(DM266:EU266,"KĐG")</f>
        <v>0</v>
      </c>
      <c r="FC266" s="180">
        <f>FB266/(EV266+EX266+EZ266+FB266)</f>
        <v>0</v>
      </c>
      <c r="FD266" s="181">
        <f>(((EV266*2)+(EX266*1)+(EZ266*0)))/(EV266+EX266+EZ266)</f>
        <v>1.903225806451613</v>
      </c>
      <c r="FE266" s="184" t="str">
        <f>IF(FC266&gt;=50%,"KĐG",IF(FD266&gt;=1.6,"Đạt mục tiêu",IF(FD266&gt;=1,"Cần cố gắng","Chưa đạt")))</f>
        <v>Đạt mục tiêu</v>
      </c>
      <c r="FF266" s="70"/>
      <c r="FG266" s="70"/>
      <c r="FH266" s="70"/>
      <c r="FI266" s="70"/>
      <c r="FJ266" s="70"/>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70"/>
      <c r="HA266" s="70"/>
      <c r="HB266" s="70"/>
      <c r="HC266" s="70"/>
      <c r="HD266" s="70"/>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c r="IO266" s="56"/>
      <c r="IP266" s="56"/>
      <c r="IQ266" s="56"/>
      <c r="IR266" s="56"/>
      <c r="IS266" s="56"/>
      <c r="IT266" s="70"/>
      <c r="IU266" s="70"/>
      <c r="IV266" s="70"/>
      <c r="IW266" s="70"/>
      <c r="IX266" s="56"/>
      <c r="IY266" s="56"/>
      <c r="IZ266" s="56"/>
      <c r="JA266" s="56"/>
      <c r="JB266" s="56"/>
      <c r="JC266" s="56"/>
      <c r="JD266" s="56"/>
      <c r="JE266" s="56"/>
      <c r="JF266" s="56"/>
      <c r="JG266" s="56"/>
      <c r="JH266" s="56"/>
      <c r="JI266" s="56"/>
      <c r="JJ266" s="56"/>
      <c r="JK266" s="56"/>
      <c r="JL266" s="56"/>
      <c r="JM266" s="56"/>
      <c r="JN266" s="56"/>
      <c r="JO266" s="56"/>
      <c r="JP266" s="56"/>
      <c r="JQ266" s="56"/>
      <c r="JR266" s="56"/>
      <c r="JS266" s="56"/>
      <c r="JT266" s="56"/>
      <c r="JU266" s="56"/>
      <c r="JV266" s="56"/>
      <c r="JW266" s="56"/>
      <c r="JX266" s="56"/>
      <c r="JY266" s="56"/>
      <c r="JZ266" s="56"/>
      <c r="KA266" s="56"/>
      <c r="KB266" s="56"/>
      <c r="KC266" s="56"/>
      <c r="KD266" s="56"/>
      <c r="KE266" s="56"/>
      <c r="KF266" s="56"/>
      <c r="KG266" s="56"/>
      <c r="KH266" s="56"/>
      <c r="KI266" s="56"/>
      <c r="KJ266" s="56"/>
      <c r="KK266" s="56"/>
      <c r="KL266" s="56"/>
      <c r="KM266" s="56"/>
      <c r="KN266" s="56"/>
      <c r="KO266" s="56"/>
      <c r="KP266" s="56"/>
      <c r="KQ266" s="56"/>
      <c r="KR266" s="56"/>
      <c r="KS266" s="56"/>
      <c r="KT266" s="56"/>
      <c r="KU266" s="56"/>
      <c r="KV266" s="56"/>
      <c r="KW266" s="56"/>
      <c r="KX266" s="56"/>
      <c r="KY266" s="56"/>
      <c r="KZ266" s="56"/>
      <c r="LA266" s="56"/>
      <c r="LB266" s="56"/>
      <c r="LC266" s="56"/>
      <c r="LD266" s="56"/>
      <c r="LE266" s="56"/>
      <c r="LF266" s="56"/>
      <c r="LG266" s="56"/>
      <c r="LH266" s="56"/>
      <c r="LI266" s="56"/>
      <c r="LJ266" s="56"/>
      <c r="LK266" s="56"/>
      <c r="LL266" s="56"/>
      <c r="LM266" s="56"/>
      <c r="LN266" s="56"/>
      <c r="LO266" s="56"/>
      <c r="LP266" s="56"/>
      <c r="LQ266" s="56"/>
      <c r="LR266" s="56"/>
      <c r="LS266" s="56"/>
      <c r="LT266" s="56"/>
      <c r="LU266" s="56"/>
      <c r="LV266" s="56"/>
      <c r="LW266" s="56"/>
      <c r="LX266" s="56"/>
      <c r="LY266" s="56"/>
      <c r="LZ266" s="56"/>
      <c r="MA266" s="56"/>
      <c r="MB266" s="56"/>
      <c r="MC266" s="56"/>
      <c r="MD266" s="56"/>
      <c r="ME266" s="56"/>
      <c r="MF266" s="56"/>
      <c r="MG266" s="56"/>
      <c r="MH266" s="56"/>
      <c r="MI266" s="56"/>
      <c r="MJ266" s="56"/>
      <c r="MK266" s="56"/>
      <c r="ML266" s="56"/>
      <c r="MM266" s="56"/>
      <c r="MN266" s="56"/>
      <c r="MO266" s="56"/>
      <c r="MP266" s="56"/>
      <c r="MQ266" s="56"/>
      <c r="MR266" s="56"/>
      <c r="MS266" s="56"/>
      <c r="MT266" s="56"/>
      <c r="MU266" s="56"/>
      <c r="MV266" s="56"/>
      <c r="MW266" s="56"/>
      <c r="MX266" s="56"/>
      <c r="MY266" s="56"/>
      <c r="MZ266" s="56"/>
      <c r="NA266" s="56"/>
      <c r="NB266" s="56"/>
      <c r="NC266" s="56"/>
      <c r="ND266" s="56"/>
      <c r="NE266" s="56"/>
      <c r="NF266" s="56"/>
      <c r="NG266" s="56"/>
      <c r="NH266" s="56"/>
      <c r="NI266" s="56"/>
      <c r="NJ266" s="56"/>
      <c r="NK266" s="56"/>
      <c r="NL266" s="56"/>
      <c r="NM266" s="56"/>
      <c r="NN266" s="56"/>
      <c r="NO266" s="56"/>
      <c r="NP266" s="56"/>
      <c r="NQ266" s="56"/>
      <c r="NR266" s="56"/>
      <c r="NS266" s="56"/>
      <c r="NT266" s="56"/>
      <c r="NU266" s="56"/>
      <c r="NV266" s="56"/>
      <c r="NW266" s="56"/>
      <c r="NX266" s="56"/>
      <c r="NY266" s="56"/>
      <c r="NZ266" s="56"/>
      <c r="OA266" s="56"/>
      <c r="OB266" s="56"/>
      <c r="OC266" s="56"/>
      <c r="OD266" s="56"/>
      <c r="OE266" s="56"/>
      <c r="OF266" s="56"/>
      <c r="OG266" s="56"/>
      <c r="OH266" s="56"/>
      <c r="OI266" s="56"/>
      <c r="OJ266" s="56"/>
      <c r="OK266" s="56"/>
      <c r="OL266" s="56"/>
      <c r="OM266" s="56"/>
      <c r="ON266" s="56"/>
      <c r="OO266" s="56"/>
      <c r="OP266" s="56"/>
      <c r="OQ266" s="56"/>
      <c r="OR266" s="56"/>
      <c r="OS266" s="56"/>
      <c r="OT266" s="56"/>
      <c r="OU266" s="56"/>
      <c r="OV266" s="56"/>
      <c r="OW266" s="56"/>
      <c r="OX266" s="56"/>
      <c r="OY266" s="56"/>
      <c r="OZ266" s="56"/>
      <c r="PA266" s="56"/>
    </row>
    <row r="267" spans="1:417" s="116" customFormat="1" ht="94.5" hidden="1" customHeight="1">
      <c r="A267" s="56"/>
      <c r="B267" s="357"/>
      <c r="C267" s="357"/>
      <c r="D267" s="363"/>
      <c r="E267" s="150"/>
      <c r="F267" s="313"/>
      <c r="G267" s="327"/>
      <c r="H267" s="356"/>
      <c r="I267" s="126" t="s">
        <v>741</v>
      </c>
      <c r="J267" s="167" t="s">
        <v>1117</v>
      </c>
      <c r="K267" s="123"/>
      <c r="L267" s="183" t="s">
        <v>661</v>
      </c>
      <c r="M267" s="123" t="s">
        <v>500</v>
      </c>
      <c r="N267" s="51" t="s">
        <v>379</v>
      </c>
      <c r="O267" s="56" t="s">
        <v>350</v>
      </c>
      <c r="P267" s="310"/>
      <c r="Q267" s="310"/>
      <c r="R267" s="120"/>
      <c r="S267" s="120"/>
      <c r="T267" s="120"/>
      <c r="U267" s="120"/>
      <c r="V267" s="120" t="s">
        <v>205</v>
      </c>
      <c r="W267" s="120"/>
      <c r="X267" s="120"/>
      <c r="Y267" s="120"/>
      <c r="Z267" s="120"/>
      <c r="AA267" s="120"/>
      <c r="AB267" s="120"/>
      <c r="AC267" s="119">
        <f t="shared" si="306"/>
        <v>1</v>
      </c>
      <c r="AD267" s="229"/>
      <c r="AE267" s="229"/>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70"/>
      <c r="BU267" s="70"/>
      <c r="BV267" s="70"/>
      <c r="BW267" s="70"/>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70"/>
      <c r="DN267" s="70"/>
      <c r="DO267" s="70"/>
      <c r="DP267" s="70"/>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72" t="s">
        <v>553</v>
      </c>
      <c r="FG267" s="72" t="s">
        <v>553</v>
      </c>
      <c r="FH267" s="72" t="s">
        <v>553</v>
      </c>
      <c r="FI267" s="72" t="s">
        <v>553</v>
      </c>
      <c r="FJ267" s="72" t="s">
        <v>553</v>
      </c>
      <c r="FK267" s="70" t="s">
        <v>464</v>
      </c>
      <c r="FL267" s="70" t="s">
        <v>464</v>
      </c>
      <c r="FM267" s="70" t="s">
        <v>464</v>
      </c>
      <c r="FN267" s="70" t="s">
        <v>464</v>
      </c>
      <c r="FO267" s="70" t="s">
        <v>464</v>
      </c>
      <c r="FP267" s="70" t="s">
        <v>464</v>
      </c>
      <c r="FQ267" s="70" t="s">
        <v>464</v>
      </c>
      <c r="FR267" s="70" t="s">
        <v>464</v>
      </c>
      <c r="FS267" s="70" t="s">
        <v>464</v>
      </c>
      <c r="FT267" s="70" t="s">
        <v>464</v>
      </c>
      <c r="FU267" s="70" t="s">
        <v>1025</v>
      </c>
      <c r="FV267" s="70" t="s">
        <v>464</v>
      </c>
      <c r="FW267" s="70" t="s">
        <v>464</v>
      </c>
      <c r="FX267" s="70" t="s">
        <v>464</v>
      </c>
      <c r="FY267" s="70" t="s">
        <v>464</v>
      </c>
      <c r="FZ267" s="70" t="s">
        <v>464</v>
      </c>
      <c r="GA267" s="70" t="s">
        <v>464</v>
      </c>
      <c r="GB267" s="70" t="s">
        <v>464</v>
      </c>
      <c r="GC267" s="70" t="s">
        <v>464</v>
      </c>
      <c r="GD267" s="70" t="s">
        <v>464</v>
      </c>
      <c r="GE267" s="70" t="s">
        <v>1025</v>
      </c>
      <c r="GF267" s="70" t="s">
        <v>464</v>
      </c>
      <c r="GG267" s="70" t="s">
        <v>1025</v>
      </c>
      <c r="GH267" s="70" t="s">
        <v>464</v>
      </c>
      <c r="GI267" s="70" t="s">
        <v>1025</v>
      </c>
      <c r="GJ267" s="70" t="s">
        <v>464</v>
      </c>
      <c r="GK267" s="70" t="s">
        <v>464</v>
      </c>
      <c r="GL267" s="70" t="s">
        <v>464</v>
      </c>
      <c r="GM267" s="70" t="s">
        <v>464</v>
      </c>
      <c r="GN267" s="70" t="s">
        <v>464</v>
      </c>
      <c r="GO267" s="70" t="s">
        <v>464</v>
      </c>
      <c r="GP267" s="179">
        <f>COUNTIF(FA267:GO267,"2")</f>
        <v>27</v>
      </c>
      <c r="GQ267" s="180">
        <f t="shared" ref="GQ267" si="307">GP267/(GP267+GR267+GT267+GV267)</f>
        <v>0.87096774193548387</v>
      </c>
      <c r="GR267" s="179">
        <f>COUNTIF(FA267:GO267,"1")</f>
        <v>4</v>
      </c>
      <c r="GS267" s="180">
        <f t="shared" ref="GS267" si="308">GR267/(GP267+GR267+GT267+GV267)</f>
        <v>0.12903225806451613</v>
      </c>
      <c r="GT267" s="179">
        <f>COUNTIF(FA267:GO267,"0")</f>
        <v>0</v>
      </c>
      <c r="GU267" s="180">
        <f t="shared" ref="GU267" si="309">GT267/(GP267+GR267+GT267+GV267)</f>
        <v>0</v>
      </c>
      <c r="GV267" s="179">
        <f>COUNTIF(FA267:GO267,"KĐG")</f>
        <v>0</v>
      </c>
      <c r="GW267" s="180">
        <f t="shared" ref="GW267" si="310">GV267/(GP267+GR267+GT267+GV267)</f>
        <v>0</v>
      </c>
      <c r="GX267" s="181">
        <f t="shared" ref="GX267" si="311">(((GP267*2)+(GR267*1)+(GT267*0)))/(GP267+GR267+GT267)</f>
        <v>1.8709677419354838</v>
      </c>
      <c r="GY267" s="182" t="str">
        <f t="shared" ref="GY267" si="312">IF(GW267&gt;=50%,"KĐG",IF(GX267&gt;=1.6,"Đạt mục tiêu",IF(GX267&gt;=1,"Cần cố gắng","Chưa đạt")))</f>
        <v>Đạt mục tiêu</v>
      </c>
      <c r="GZ267" s="70"/>
      <c r="HA267" s="70"/>
      <c r="HB267" s="70"/>
      <c r="HC267" s="70"/>
      <c r="HD267" s="70"/>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c r="IO267" s="56"/>
      <c r="IP267" s="56"/>
      <c r="IQ267" s="56"/>
      <c r="IR267" s="56"/>
      <c r="IS267" s="56"/>
      <c r="IT267" s="70"/>
      <c r="IU267" s="70"/>
      <c r="IV267" s="70"/>
      <c r="IW267" s="70"/>
      <c r="IX267" s="56"/>
      <c r="IY267" s="56"/>
      <c r="IZ267" s="56"/>
      <c r="JA267" s="56"/>
      <c r="JB267" s="56"/>
      <c r="JC267" s="56"/>
      <c r="JD267" s="56"/>
      <c r="JE267" s="56"/>
      <c r="JF267" s="56"/>
      <c r="JG267" s="56"/>
      <c r="JH267" s="56"/>
      <c r="JI267" s="56"/>
      <c r="JJ267" s="56"/>
      <c r="JK267" s="56"/>
      <c r="JL267" s="56"/>
      <c r="JM267" s="56"/>
      <c r="JN267" s="56"/>
      <c r="JO267" s="56"/>
      <c r="JP267" s="56"/>
      <c r="JQ267" s="56"/>
      <c r="JR267" s="56"/>
      <c r="JS267" s="56"/>
      <c r="JT267" s="56"/>
      <c r="JU267" s="56"/>
      <c r="JV267" s="56"/>
      <c r="JW267" s="56"/>
      <c r="JX267" s="56"/>
      <c r="JY267" s="56"/>
      <c r="JZ267" s="56"/>
      <c r="KA267" s="56"/>
      <c r="KB267" s="56"/>
      <c r="KC267" s="56"/>
      <c r="KD267" s="56"/>
      <c r="KE267" s="56"/>
      <c r="KF267" s="56"/>
      <c r="KG267" s="56"/>
      <c r="KH267" s="56"/>
      <c r="KI267" s="56"/>
      <c r="KJ267" s="56"/>
      <c r="KK267" s="56"/>
      <c r="KL267" s="56"/>
      <c r="KM267" s="56"/>
      <c r="KN267" s="56"/>
      <c r="KO267" s="56"/>
      <c r="KP267" s="56"/>
      <c r="KQ267" s="56"/>
      <c r="KR267" s="56"/>
      <c r="KS267" s="56"/>
      <c r="KT267" s="56"/>
      <c r="KU267" s="56"/>
      <c r="KV267" s="56"/>
      <c r="KW267" s="56"/>
      <c r="KX267" s="56"/>
      <c r="KY267" s="56"/>
      <c r="KZ267" s="56"/>
      <c r="LA267" s="56"/>
      <c r="LB267" s="56"/>
      <c r="LC267" s="56"/>
      <c r="LD267" s="56"/>
      <c r="LE267" s="56"/>
      <c r="LF267" s="56"/>
      <c r="LG267" s="56"/>
      <c r="LH267" s="56"/>
      <c r="LI267" s="56"/>
      <c r="LJ267" s="56"/>
      <c r="LK267" s="56"/>
      <c r="LL267" s="56"/>
      <c r="LM267" s="56"/>
      <c r="LN267" s="56"/>
      <c r="LO267" s="56"/>
      <c r="LP267" s="56"/>
      <c r="LQ267" s="56"/>
      <c r="LR267" s="56"/>
      <c r="LS267" s="56"/>
      <c r="LT267" s="56"/>
      <c r="LU267" s="56"/>
      <c r="LV267" s="56"/>
      <c r="LW267" s="56"/>
      <c r="LX267" s="56"/>
      <c r="LY267" s="56"/>
      <c r="LZ267" s="56"/>
      <c r="MA267" s="56"/>
      <c r="MB267" s="56"/>
      <c r="MC267" s="56"/>
      <c r="MD267" s="56"/>
      <c r="ME267" s="56"/>
      <c r="MF267" s="56"/>
      <c r="MG267" s="56"/>
      <c r="MH267" s="56"/>
      <c r="MI267" s="56"/>
      <c r="MJ267" s="56"/>
      <c r="MK267" s="56"/>
      <c r="ML267" s="56"/>
      <c r="MM267" s="56"/>
      <c r="MN267" s="56"/>
      <c r="MO267" s="56"/>
      <c r="MP267" s="56"/>
      <c r="MQ267" s="56"/>
      <c r="MR267" s="56"/>
      <c r="MS267" s="56"/>
      <c r="MT267" s="56"/>
      <c r="MU267" s="56"/>
      <c r="MV267" s="56"/>
      <c r="MW267" s="56"/>
      <c r="MX267" s="56"/>
      <c r="MY267" s="56"/>
      <c r="MZ267" s="56"/>
      <c r="NA267" s="56"/>
      <c r="NB267" s="56"/>
      <c r="NC267" s="56"/>
      <c r="ND267" s="56"/>
      <c r="NE267" s="56"/>
      <c r="NF267" s="56"/>
      <c r="NG267" s="56"/>
      <c r="NH267" s="56"/>
      <c r="NI267" s="56"/>
      <c r="NJ267" s="56"/>
      <c r="NK267" s="56"/>
      <c r="NL267" s="56"/>
      <c r="NM267" s="56"/>
      <c r="NN267" s="56"/>
      <c r="NO267" s="56"/>
      <c r="NP267" s="56"/>
      <c r="NQ267" s="56"/>
      <c r="NR267" s="56"/>
      <c r="NS267" s="56"/>
      <c r="NT267" s="56"/>
      <c r="NU267" s="56"/>
      <c r="NV267" s="56"/>
      <c r="NW267" s="56"/>
      <c r="NX267" s="56"/>
      <c r="NY267" s="56"/>
      <c r="NZ267" s="56"/>
      <c r="OA267" s="56"/>
      <c r="OB267" s="56"/>
      <c r="OC267" s="56"/>
      <c r="OD267" s="56"/>
      <c r="OE267" s="56"/>
      <c r="OF267" s="56"/>
      <c r="OG267" s="56"/>
      <c r="OH267" s="56"/>
      <c r="OI267" s="56"/>
      <c r="OJ267" s="56"/>
      <c r="OK267" s="56"/>
      <c r="OL267" s="56"/>
      <c r="OM267" s="56"/>
      <c r="ON267" s="56"/>
      <c r="OO267" s="56"/>
      <c r="OP267" s="56"/>
      <c r="OQ267" s="56"/>
      <c r="OR267" s="56"/>
      <c r="OS267" s="56"/>
      <c r="OT267" s="56"/>
      <c r="OU267" s="56"/>
      <c r="OV267" s="56"/>
      <c r="OW267" s="56"/>
      <c r="OX267" s="56"/>
      <c r="OY267" s="56"/>
      <c r="OZ267" s="56"/>
      <c r="PA267" s="56"/>
    </row>
    <row r="268" spans="1:417" s="116" customFormat="1" ht="94.5" hidden="1" customHeight="1">
      <c r="A268" s="56"/>
      <c r="B268" s="357"/>
      <c r="C268" s="357"/>
      <c r="D268" s="363"/>
      <c r="E268" s="150"/>
      <c r="F268" s="313"/>
      <c r="G268" s="327"/>
      <c r="H268" s="356"/>
      <c r="I268" s="126" t="s">
        <v>742</v>
      </c>
      <c r="J268" s="167" t="s">
        <v>1117</v>
      </c>
      <c r="K268" s="123"/>
      <c r="L268" s="183" t="s">
        <v>661</v>
      </c>
      <c r="M268" s="123" t="s">
        <v>500</v>
      </c>
      <c r="N268" s="51" t="s">
        <v>379</v>
      </c>
      <c r="O268" s="56" t="s">
        <v>350</v>
      </c>
      <c r="P268" s="310"/>
      <c r="Q268" s="310"/>
      <c r="R268" s="120"/>
      <c r="S268" s="120"/>
      <c r="T268" s="120"/>
      <c r="U268" s="120" t="s">
        <v>205</v>
      </c>
      <c r="V268" s="120"/>
      <c r="W268" s="120"/>
      <c r="X268" s="120"/>
      <c r="Y268" s="120"/>
      <c r="Z268" s="120"/>
      <c r="AA268" s="120"/>
      <c r="AB268" s="120"/>
      <c r="AC268" s="119">
        <f t="shared" si="306"/>
        <v>1</v>
      </c>
      <c r="AD268" s="229"/>
      <c r="AE268" s="229"/>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72" t="s">
        <v>553</v>
      </c>
      <c r="BU268" s="72" t="s">
        <v>553</v>
      </c>
      <c r="BV268" s="70"/>
      <c r="BW268" s="70"/>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70"/>
      <c r="DN268" s="70"/>
      <c r="DO268" s="70"/>
      <c r="DP268" s="70"/>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70"/>
      <c r="FG268" s="70"/>
      <c r="FH268" s="70"/>
      <c r="FI268" s="70"/>
      <c r="FJ268" s="70"/>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70"/>
      <c r="HA268" s="70"/>
      <c r="HB268" s="70"/>
      <c r="HC268" s="70"/>
      <c r="HD268" s="70"/>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c r="IN268" s="56"/>
      <c r="IO268" s="56"/>
      <c r="IP268" s="56"/>
      <c r="IQ268" s="56"/>
      <c r="IR268" s="56"/>
      <c r="IS268" s="56"/>
      <c r="IT268" s="70"/>
      <c r="IU268" s="70"/>
      <c r="IV268" s="70"/>
      <c r="IW268" s="70"/>
      <c r="IX268" s="56"/>
      <c r="IY268" s="56"/>
      <c r="IZ268" s="56"/>
      <c r="JA268" s="56"/>
      <c r="JB268" s="56"/>
      <c r="JC268" s="56"/>
      <c r="JD268" s="56"/>
      <c r="JE268" s="56"/>
      <c r="JF268" s="56"/>
      <c r="JG268" s="56"/>
      <c r="JH268" s="56"/>
      <c r="JI268" s="56"/>
      <c r="JJ268" s="56"/>
      <c r="JK268" s="56"/>
      <c r="JL268" s="56"/>
      <c r="JM268" s="56"/>
      <c r="JN268" s="56"/>
      <c r="JO268" s="56"/>
      <c r="JP268" s="56"/>
      <c r="JQ268" s="56"/>
      <c r="JR268" s="56"/>
      <c r="JS268" s="56"/>
      <c r="JT268" s="56"/>
      <c r="JU268" s="56"/>
      <c r="JV268" s="56"/>
      <c r="JW268" s="56"/>
      <c r="JX268" s="56"/>
      <c r="JY268" s="56"/>
      <c r="JZ268" s="56"/>
      <c r="KA268" s="56"/>
      <c r="KB268" s="56"/>
      <c r="KC268" s="56"/>
      <c r="KD268" s="56"/>
      <c r="KE268" s="56"/>
      <c r="KF268" s="56"/>
      <c r="KG268" s="56"/>
      <c r="KH268" s="56"/>
      <c r="KI268" s="56"/>
      <c r="KJ268" s="56"/>
      <c r="KK268" s="56"/>
      <c r="KL268" s="56"/>
      <c r="KM268" s="56"/>
      <c r="KN268" s="56"/>
      <c r="KO268" s="56"/>
      <c r="KP268" s="56"/>
      <c r="KQ268" s="56"/>
      <c r="KR268" s="56"/>
      <c r="KS268" s="56"/>
      <c r="KT268" s="56"/>
      <c r="KU268" s="56"/>
      <c r="KV268" s="56"/>
      <c r="KW268" s="56"/>
      <c r="KX268" s="56"/>
      <c r="KY268" s="56"/>
      <c r="KZ268" s="56"/>
      <c r="LA268" s="56"/>
      <c r="LB268" s="56"/>
      <c r="LC268" s="56"/>
      <c r="LD268" s="56"/>
      <c r="LE268" s="56"/>
      <c r="LF268" s="56"/>
      <c r="LG268" s="56"/>
      <c r="LH268" s="56"/>
      <c r="LI268" s="56"/>
      <c r="LJ268" s="56"/>
      <c r="LK268" s="56"/>
      <c r="LL268" s="56"/>
      <c r="LM268" s="56"/>
      <c r="LN268" s="56"/>
      <c r="LO268" s="56"/>
      <c r="LP268" s="56"/>
      <c r="LQ268" s="56"/>
      <c r="LR268" s="56"/>
      <c r="LS268" s="56"/>
      <c r="LT268" s="56"/>
      <c r="LU268" s="56"/>
      <c r="LV268" s="56"/>
      <c r="LW268" s="56"/>
      <c r="LX268" s="56"/>
      <c r="LY268" s="56"/>
      <c r="LZ268" s="56"/>
      <c r="MA268" s="56"/>
      <c r="MB268" s="56"/>
      <c r="MC268" s="56"/>
      <c r="MD268" s="56"/>
      <c r="ME268" s="56"/>
      <c r="MF268" s="56"/>
      <c r="MG268" s="56"/>
      <c r="MH268" s="56"/>
      <c r="MI268" s="56"/>
      <c r="MJ268" s="56"/>
      <c r="MK268" s="56"/>
      <c r="ML268" s="56"/>
      <c r="MM268" s="56"/>
      <c r="MN268" s="56"/>
      <c r="MO268" s="56"/>
      <c r="MP268" s="56"/>
      <c r="MQ268" s="56"/>
      <c r="MR268" s="56"/>
      <c r="MS268" s="56"/>
      <c r="MT268" s="56"/>
      <c r="MU268" s="56"/>
      <c r="MV268" s="56"/>
      <c r="MW268" s="56"/>
      <c r="MX268" s="56"/>
      <c r="MY268" s="56"/>
      <c r="MZ268" s="56"/>
      <c r="NA268" s="56"/>
      <c r="NB268" s="56"/>
      <c r="NC268" s="56"/>
      <c r="ND268" s="56"/>
      <c r="NE268" s="56"/>
      <c r="NF268" s="56"/>
      <c r="NG268" s="56"/>
      <c r="NH268" s="56"/>
      <c r="NI268" s="56"/>
      <c r="NJ268" s="56"/>
      <c r="NK268" s="56"/>
      <c r="NL268" s="56"/>
      <c r="NM268" s="56"/>
      <c r="NN268" s="56"/>
      <c r="NO268" s="56"/>
      <c r="NP268" s="56"/>
      <c r="NQ268" s="56"/>
      <c r="NR268" s="56"/>
      <c r="NS268" s="56"/>
      <c r="NT268" s="56"/>
      <c r="NU268" s="56"/>
      <c r="NV268" s="56"/>
      <c r="NW268" s="56"/>
      <c r="NX268" s="56"/>
      <c r="NY268" s="56"/>
      <c r="NZ268" s="56"/>
      <c r="OA268" s="56"/>
      <c r="OB268" s="56"/>
      <c r="OC268" s="56"/>
      <c r="OD268" s="56"/>
      <c r="OE268" s="56"/>
      <c r="OF268" s="56"/>
      <c r="OG268" s="56"/>
      <c r="OH268" s="56"/>
      <c r="OI268" s="56"/>
      <c r="OJ268" s="56"/>
      <c r="OK268" s="56"/>
      <c r="OL268" s="56"/>
      <c r="OM268" s="56"/>
      <c r="ON268" s="56"/>
      <c r="OO268" s="56"/>
      <c r="OP268" s="56"/>
      <c r="OQ268" s="56"/>
      <c r="OR268" s="56"/>
      <c r="OS268" s="56"/>
      <c r="OT268" s="56"/>
      <c r="OU268" s="56"/>
      <c r="OV268" s="56"/>
      <c r="OW268" s="56"/>
      <c r="OX268" s="56"/>
      <c r="OY268" s="56"/>
      <c r="OZ268" s="56"/>
      <c r="PA268" s="56"/>
    </row>
    <row r="269" spans="1:417" s="116" customFormat="1" ht="94.5" hidden="1" customHeight="1">
      <c r="A269" s="56"/>
      <c r="B269" s="357"/>
      <c r="C269" s="357"/>
      <c r="D269" s="363"/>
      <c r="E269" s="150"/>
      <c r="F269" s="313"/>
      <c r="G269" s="327"/>
      <c r="H269" s="356"/>
      <c r="I269" s="126" t="s">
        <v>745</v>
      </c>
      <c r="J269" s="167" t="s">
        <v>1117</v>
      </c>
      <c r="K269" s="123"/>
      <c r="L269" s="183" t="s">
        <v>661</v>
      </c>
      <c r="M269" s="123" t="s">
        <v>500</v>
      </c>
      <c r="N269" s="51" t="s">
        <v>379</v>
      </c>
      <c r="O269" s="56" t="s">
        <v>350</v>
      </c>
      <c r="P269" s="310"/>
      <c r="Q269" s="310"/>
      <c r="R269" s="120"/>
      <c r="S269" s="120"/>
      <c r="T269" s="120"/>
      <c r="U269" s="120"/>
      <c r="V269" s="120"/>
      <c r="W269" s="120"/>
      <c r="X269" s="120" t="s">
        <v>205</v>
      </c>
      <c r="Y269" s="120"/>
      <c r="Z269" s="120"/>
      <c r="AA269" s="120"/>
      <c r="AB269" s="120"/>
      <c r="AC269" s="119">
        <f t="shared" si="306"/>
        <v>1</v>
      </c>
      <c r="AD269" s="229"/>
      <c r="AE269" s="229"/>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70"/>
      <c r="BU269" s="70"/>
      <c r="BV269" s="70"/>
      <c r="BW269" s="70"/>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70"/>
      <c r="DN269" s="70"/>
      <c r="DO269" s="70"/>
      <c r="DP269" s="70"/>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70"/>
      <c r="FG269" s="70"/>
      <c r="FH269" s="70"/>
      <c r="FI269" s="70"/>
      <c r="FJ269" s="70"/>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72" t="s">
        <v>553</v>
      </c>
      <c r="HA269" s="72" t="s">
        <v>553</v>
      </c>
      <c r="HB269" s="72" t="s">
        <v>553</v>
      </c>
      <c r="HC269" s="72" t="s">
        <v>553</v>
      </c>
      <c r="HD269" s="72" t="s">
        <v>553</v>
      </c>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c r="IO269" s="56"/>
      <c r="IP269" s="56"/>
      <c r="IQ269" s="56"/>
      <c r="IR269" s="56"/>
      <c r="IS269" s="56"/>
      <c r="IT269" s="70"/>
      <c r="IU269" s="70"/>
      <c r="IV269" s="70"/>
      <c r="IW269" s="70"/>
      <c r="IX269" s="56"/>
      <c r="IY269" s="56"/>
      <c r="IZ269" s="56"/>
      <c r="JA269" s="56"/>
      <c r="JB269" s="56"/>
      <c r="JC269" s="56"/>
      <c r="JD269" s="56"/>
      <c r="JE269" s="56"/>
      <c r="JF269" s="56"/>
      <c r="JG269" s="56"/>
      <c r="JH269" s="56"/>
      <c r="JI269" s="56"/>
      <c r="JJ269" s="56"/>
      <c r="JK269" s="56"/>
      <c r="JL269" s="56"/>
      <c r="JM269" s="56"/>
      <c r="JN269" s="56"/>
      <c r="JO269" s="56"/>
      <c r="JP269" s="56"/>
      <c r="JQ269" s="56"/>
      <c r="JR269" s="56"/>
      <c r="JS269" s="56"/>
      <c r="JT269" s="56"/>
      <c r="JU269" s="56"/>
      <c r="JV269" s="56"/>
      <c r="JW269" s="56"/>
      <c r="JX269" s="56"/>
      <c r="JY269" s="56"/>
      <c r="JZ269" s="56"/>
      <c r="KA269" s="56"/>
      <c r="KB269" s="56"/>
      <c r="KC269" s="56"/>
      <c r="KD269" s="56"/>
      <c r="KE269" s="56"/>
      <c r="KF269" s="56"/>
      <c r="KG269" s="56"/>
      <c r="KH269" s="56"/>
      <c r="KI269" s="56"/>
      <c r="KJ269" s="56"/>
      <c r="KK269" s="56"/>
      <c r="KL269" s="56"/>
      <c r="KM269" s="56"/>
      <c r="KN269" s="56"/>
      <c r="KO269" s="56"/>
      <c r="KP269" s="56"/>
      <c r="KQ269" s="56"/>
      <c r="KR269" s="56"/>
      <c r="KS269" s="56"/>
      <c r="KT269" s="56"/>
      <c r="KU269" s="56"/>
      <c r="KV269" s="56"/>
      <c r="KW269" s="56"/>
      <c r="KX269" s="56"/>
      <c r="KY269" s="56"/>
      <c r="KZ269" s="56"/>
      <c r="LA269" s="56"/>
      <c r="LB269" s="56"/>
      <c r="LC269" s="56"/>
      <c r="LD269" s="56"/>
      <c r="LE269" s="56"/>
      <c r="LF269" s="56"/>
      <c r="LG269" s="56"/>
      <c r="LH269" s="56"/>
      <c r="LI269" s="56"/>
      <c r="LJ269" s="56"/>
      <c r="LK269" s="56"/>
      <c r="LL269" s="56"/>
      <c r="LM269" s="56"/>
      <c r="LN269" s="56"/>
      <c r="LO269" s="56"/>
      <c r="LP269" s="56"/>
      <c r="LQ269" s="56"/>
      <c r="LR269" s="56"/>
      <c r="LS269" s="56"/>
      <c r="LT269" s="56"/>
      <c r="LU269" s="56"/>
      <c r="LV269" s="56"/>
      <c r="LW269" s="56"/>
      <c r="LX269" s="56"/>
      <c r="LY269" s="56"/>
      <c r="LZ269" s="56"/>
      <c r="MA269" s="56"/>
      <c r="MB269" s="56"/>
      <c r="MC269" s="56"/>
      <c r="MD269" s="56"/>
      <c r="ME269" s="56"/>
      <c r="MF269" s="56"/>
      <c r="MG269" s="56"/>
      <c r="MH269" s="56"/>
      <c r="MI269" s="56"/>
      <c r="MJ269" s="56"/>
      <c r="MK269" s="56"/>
      <c r="ML269" s="56"/>
      <c r="MM269" s="56"/>
      <c r="MN269" s="56"/>
      <c r="MO269" s="56"/>
      <c r="MP269" s="56"/>
      <c r="MQ269" s="56"/>
      <c r="MR269" s="56"/>
      <c r="MS269" s="56"/>
      <c r="MT269" s="56"/>
      <c r="MU269" s="56"/>
      <c r="MV269" s="56"/>
      <c r="MW269" s="56"/>
      <c r="MX269" s="56"/>
      <c r="MY269" s="56"/>
      <c r="MZ269" s="56"/>
      <c r="NA269" s="56"/>
      <c r="NB269" s="56"/>
      <c r="NC269" s="56"/>
      <c r="ND269" s="56"/>
      <c r="NE269" s="56"/>
      <c r="NF269" s="56"/>
      <c r="NG269" s="56"/>
      <c r="NH269" s="56"/>
      <c r="NI269" s="56"/>
      <c r="NJ269" s="56"/>
      <c r="NK269" s="56"/>
      <c r="NL269" s="56"/>
      <c r="NM269" s="56"/>
      <c r="NN269" s="56"/>
      <c r="NO269" s="56"/>
      <c r="NP269" s="56"/>
      <c r="NQ269" s="56"/>
      <c r="NR269" s="56"/>
      <c r="NS269" s="56"/>
      <c r="NT269" s="56"/>
      <c r="NU269" s="56"/>
      <c r="NV269" s="56"/>
      <c r="NW269" s="56"/>
      <c r="NX269" s="56"/>
      <c r="NY269" s="56"/>
      <c r="NZ269" s="56"/>
      <c r="OA269" s="56"/>
      <c r="OB269" s="56"/>
      <c r="OC269" s="56"/>
      <c r="OD269" s="56"/>
      <c r="OE269" s="56"/>
      <c r="OF269" s="56"/>
      <c r="OG269" s="56"/>
      <c r="OH269" s="56"/>
      <c r="OI269" s="56"/>
      <c r="OJ269" s="56"/>
      <c r="OK269" s="56"/>
      <c r="OL269" s="56"/>
      <c r="OM269" s="56"/>
      <c r="ON269" s="56"/>
      <c r="OO269" s="56"/>
      <c r="OP269" s="56"/>
      <c r="OQ269" s="56"/>
      <c r="OR269" s="56"/>
      <c r="OS269" s="56"/>
      <c r="OT269" s="56"/>
      <c r="OU269" s="56"/>
      <c r="OV269" s="56"/>
      <c r="OW269" s="56"/>
      <c r="OX269" s="56"/>
      <c r="OY269" s="56"/>
      <c r="OZ269" s="56"/>
      <c r="PA269" s="56"/>
    </row>
    <row r="270" spans="1:417" s="116" customFormat="1" ht="94.5" hidden="1" customHeight="1">
      <c r="A270" s="56"/>
      <c r="B270" s="357"/>
      <c r="C270" s="357"/>
      <c r="D270" s="363"/>
      <c r="E270" s="150"/>
      <c r="F270" s="313"/>
      <c r="G270" s="327"/>
      <c r="H270" s="356"/>
      <c r="I270" s="126" t="s">
        <v>743</v>
      </c>
      <c r="J270" s="167" t="s">
        <v>1117</v>
      </c>
      <c r="K270" s="123"/>
      <c r="L270" s="183" t="s">
        <v>661</v>
      </c>
      <c r="M270" s="123" t="s">
        <v>500</v>
      </c>
      <c r="N270" s="51" t="s">
        <v>379</v>
      </c>
      <c r="O270" s="56" t="s">
        <v>350</v>
      </c>
      <c r="P270" s="310"/>
      <c r="Q270" s="310"/>
      <c r="R270" s="120"/>
      <c r="S270" s="120"/>
      <c r="T270" s="120"/>
      <c r="U270" s="120"/>
      <c r="V270" s="120"/>
      <c r="W270" s="120"/>
      <c r="X270" s="120"/>
      <c r="Y270" s="120"/>
      <c r="Z270" s="120" t="s">
        <v>205</v>
      </c>
      <c r="AA270" s="120"/>
      <c r="AB270" s="120"/>
      <c r="AC270" s="119">
        <f t="shared" si="306"/>
        <v>1</v>
      </c>
      <c r="AD270" s="229"/>
      <c r="AE270" s="229"/>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70"/>
      <c r="BU270" s="70"/>
      <c r="BV270" s="70"/>
      <c r="BW270" s="70"/>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70"/>
      <c r="DN270" s="70"/>
      <c r="DO270" s="70"/>
      <c r="DP270" s="70"/>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70"/>
      <c r="FG270" s="70"/>
      <c r="FH270" s="70"/>
      <c r="FI270" s="70"/>
      <c r="FJ270" s="70"/>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70"/>
      <c r="HA270" s="70"/>
      <c r="HB270" s="70"/>
      <c r="HC270" s="70"/>
      <c r="HD270" s="70"/>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c r="IO270" s="56"/>
      <c r="IP270" s="56"/>
      <c r="IQ270" s="56"/>
      <c r="IR270" s="56"/>
      <c r="IS270" s="71" t="s">
        <v>553</v>
      </c>
      <c r="IT270" s="71" t="s">
        <v>553</v>
      </c>
      <c r="IU270" s="71" t="s">
        <v>553</v>
      </c>
      <c r="IV270" s="71" t="s">
        <v>553</v>
      </c>
      <c r="IW270" s="71" t="s">
        <v>553</v>
      </c>
      <c r="IX270" s="56">
        <v>2</v>
      </c>
      <c r="IY270" s="56">
        <v>2</v>
      </c>
      <c r="IZ270" s="56">
        <v>2</v>
      </c>
      <c r="JA270" s="56">
        <v>1</v>
      </c>
      <c r="JB270" s="56">
        <v>2</v>
      </c>
      <c r="JC270" s="56">
        <v>2</v>
      </c>
      <c r="JD270" s="56">
        <v>1</v>
      </c>
      <c r="JE270" s="56">
        <v>2</v>
      </c>
      <c r="JF270" s="56">
        <v>2</v>
      </c>
      <c r="JG270" s="56">
        <v>2</v>
      </c>
      <c r="JH270" s="56">
        <v>2</v>
      </c>
      <c r="JI270" s="56">
        <v>2</v>
      </c>
      <c r="JJ270" s="56">
        <v>2</v>
      </c>
      <c r="JK270" s="56">
        <v>2</v>
      </c>
      <c r="JL270" s="56">
        <v>1</v>
      </c>
      <c r="JM270" s="56">
        <v>2</v>
      </c>
      <c r="JN270" s="56">
        <v>2</v>
      </c>
      <c r="JO270" s="56">
        <v>2</v>
      </c>
      <c r="JP270" s="56">
        <v>2</v>
      </c>
      <c r="JQ270" s="56">
        <v>2</v>
      </c>
      <c r="JR270" s="56">
        <v>2</v>
      </c>
      <c r="JS270" s="56">
        <v>2</v>
      </c>
      <c r="JT270" s="56">
        <v>2</v>
      </c>
      <c r="JU270" s="56">
        <v>2</v>
      </c>
      <c r="JV270" s="56">
        <v>2</v>
      </c>
      <c r="JW270" s="56">
        <v>2</v>
      </c>
      <c r="JX270" s="56">
        <v>2</v>
      </c>
      <c r="JY270" s="56">
        <v>2</v>
      </c>
      <c r="JZ270" s="56">
        <v>2</v>
      </c>
      <c r="KA270" s="56">
        <v>2</v>
      </c>
      <c r="KB270" s="179">
        <f t="shared" ref="KB270" si="313">COUNTIF(IX270:KA270,"2")</f>
        <v>27</v>
      </c>
      <c r="KC270" s="180">
        <f t="shared" ref="KC270" si="314">KB270/(KB270+KD270+KF270+KH270)</f>
        <v>0.9</v>
      </c>
      <c r="KD270" s="179">
        <f t="shared" ref="KD270" si="315">COUNTIF(IX270:KA270,"1")</f>
        <v>3</v>
      </c>
      <c r="KE270" s="180">
        <f t="shared" ref="KE270" si="316">KD270/(KB270+KD270+KF270+KH270)</f>
        <v>0.1</v>
      </c>
      <c r="KF270" s="179">
        <f t="shared" ref="KF270" si="317">COUNTIF(IX270:KA270,"0")</f>
        <v>0</v>
      </c>
      <c r="KG270" s="180">
        <f t="shared" ref="KG270" si="318">KF270/(KB270+KD270+KF270+KH270)</f>
        <v>0</v>
      </c>
      <c r="KH270" s="179">
        <f>COUNTIF(IJ270:KA270,"KĐG")</f>
        <v>0</v>
      </c>
      <c r="KI270" s="180">
        <f t="shared" ref="KI270" si="319">KH270/(KB270+KD270+KF270+KH270)</f>
        <v>0</v>
      </c>
      <c r="KJ270" s="181">
        <f t="shared" ref="KJ270" si="320">(((KB270*2)+(KD270*1)+(KF270*0)))/(KB270+KD270+KF270)</f>
        <v>1.9</v>
      </c>
      <c r="KK270" s="182" t="str">
        <f t="shared" ref="KK270" si="321">IF(KI270&gt;=50%,"KĐG",IF(KJ270&gt;=1.6,"Đạt mục tiêu",IF(KJ270&gt;=1,"Cần cố gắng","Chưa đạt")))</f>
        <v>Đạt mục tiêu</v>
      </c>
      <c r="KL270" s="56"/>
      <c r="KM270" s="56"/>
      <c r="KN270" s="56"/>
      <c r="KO270" s="56"/>
      <c r="KP270" s="56"/>
      <c r="KQ270" s="56"/>
      <c r="KR270" s="56"/>
      <c r="KS270" s="56"/>
      <c r="KT270" s="56"/>
      <c r="KU270" s="56"/>
      <c r="KV270" s="56"/>
      <c r="KW270" s="56"/>
      <c r="KX270" s="56"/>
      <c r="KY270" s="56"/>
      <c r="KZ270" s="56"/>
      <c r="LA270" s="56"/>
      <c r="LB270" s="56"/>
      <c r="LC270" s="56"/>
      <c r="LD270" s="56"/>
      <c r="LE270" s="56"/>
      <c r="LF270" s="56"/>
      <c r="LG270" s="56"/>
      <c r="LH270" s="56"/>
      <c r="LI270" s="56"/>
      <c r="LJ270" s="56"/>
      <c r="LK270" s="56"/>
      <c r="LL270" s="56"/>
      <c r="LM270" s="56"/>
      <c r="LN270" s="56"/>
      <c r="LO270" s="56"/>
      <c r="LP270" s="56"/>
      <c r="LQ270" s="56"/>
      <c r="LR270" s="56"/>
      <c r="LS270" s="56"/>
      <c r="LT270" s="56"/>
      <c r="LU270" s="56"/>
      <c r="LV270" s="56"/>
      <c r="LW270" s="56"/>
      <c r="LX270" s="56"/>
      <c r="LY270" s="56"/>
      <c r="LZ270" s="56"/>
      <c r="MA270" s="56"/>
      <c r="MB270" s="56"/>
      <c r="MC270" s="56"/>
      <c r="MD270" s="56"/>
      <c r="ME270" s="56"/>
      <c r="MF270" s="56"/>
      <c r="MG270" s="56"/>
      <c r="MH270" s="56"/>
      <c r="MI270" s="56"/>
      <c r="MJ270" s="56"/>
      <c r="MK270" s="56"/>
      <c r="ML270" s="56"/>
      <c r="MM270" s="56"/>
      <c r="MN270" s="56"/>
      <c r="MO270" s="56"/>
      <c r="MP270" s="56"/>
      <c r="MQ270" s="56"/>
      <c r="MR270" s="56"/>
      <c r="MS270" s="56"/>
      <c r="MT270" s="56"/>
      <c r="MU270" s="56"/>
      <c r="MV270" s="56"/>
      <c r="MW270" s="56"/>
      <c r="MX270" s="56"/>
      <c r="MY270" s="56"/>
      <c r="MZ270" s="56"/>
      <c r="NA270" s="56"/>
      <c r="NB270" s="56"/>
      <c r="NC270" s="56"/>
      <c r="ND270" s="56"/>
      <c r="NE270" s="56"/>
      <c r="NF270" s="56"/>
      <c r="NG270" s="56"/>
      <c r="NH270" s="56"/>
      <c r="NI270" s="56"/>
      <c r="NJ270" s="56"/>
      <c r="NK270" s="56"/>
      <c r="NL270" s="56"/>
      <c r="NM270" s="56"/>
      <c r="NN270" s="56"/>
      <c r="NO270" s="56"/>
      <c r="NP270" s="56"/>
      <c r="NQ270" s="56"/>
      <c r="NR270" s="56"/>
      <c r="NS270" s="56"/>
      <c r="NT270" s="56"/>
      <c r="NU270" s="56"/>
      <c r="NV270" s="56"/>
      <c r="NW270" s="56"/>
      <c r="NX270" s="56"/>
      <c r="NY270" s="56"/>
      <c r="NZ270" s="56"/>
      <c r="OA270" s="56"/>
      <c r="OB270" s="56"/>
      <c r="OC270" s="56"/>
      <c r="OD270" s="56"/>
      <c r="OE270" s="56"/>
      <c r="OF270" s="56"/>
      <c r="OG270" s="56"/>
      <c r="OH270" s="56"/>
      <c r="OI270" s="56"/>
      <c r="OJ270" s="56"/>
      <c r="OK270" s="56"/>
      <c r="OL270" s="56"/>
      <c r="OM270" s="56"/>
      <c r="ON270" s="56"/>
      <c r="OO270" s="56"/>
      <c r="OP270" s="56"/>
      <c r="OQ270" s="56"/>
      <c r="OR270" s="56"/>
      <c r="OS270" s="56"/>
      <c r="OT270" s="56"/>
      <c r="OU270" s="56"/>
      <c r="OV270" s="56"/>
      <c r="OW270" s="56"/>
      <c r="OX270" s="56"/>
      <c r="OY270" s="56"/>
      <c r="OZ270" s="56"/>
      <c r="PA270" s="56"/>
    </row>
    <row r="271" spans="1:417" s="116" customFormat="1" ht="94.5" hidden="1" customHeight="1">
      <c r="A271" s="56"/>
      <c r="B271" s="357"/>
      <c r="C271" s="357"/>
      <c r="D271" s="363"/>
      <c r="E271" s="150"/>
      <c r="F271" s="313"/>
      <c r="G271" s="327"/>
      <c r="H271" s="356"/>
      <c r="I271" s="126" t="s">
        <v>744</v>
      </c>
      <c r="J271" s="167" t="s">
        <v>1117</v>
      </c>
      <c r="K271" s="123"/>
      <c r="L271" s="183" t="s">
        <v>661</v>
      </c>
      <c r="M271" s="123" t="s">
        <v>500</v>
      </c>
      <c r="N271" s="51" t="s">
        <v>379</v>
      </c>
      <c r="O271" s="56" t="s">
        <v>350</v>
      </c>
      <c r="P271" s="310"/>
      <c r="Q271" s="310"/>
      <c r="R271" s="120"/>
      <c r="S271" s="120"/>
      <c r="T271" s="120"/>
      <c r="U271" s="120"/>
      <c r="V271" s="120"/>
      <c r="W271" s="120"/>
      <c r="X271" s="120"/>
      <c r="Y271" s="120"/>
      <c r="Z271" s="120"/>
      <c r="AA271" s="120" t="s">
        <v>205</v>
      </c>
      <c r="AB271" s="120"/>
      <c r="AC271" s="119">
        <f t="shared" si="306"/>
        <v>1</v>
      </c>
      <c r="AD271" s="229"/>
      <c r="AE271" s="229"/>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70"/>
      <c r="BU271" s="70"/>
      <c r="BV271" s="70"/>
      <c r="BW271" s="70"/>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70"/>
      <c r="DN271" s="70"/>
      <c r="DO271" s="70"/>
      <c r="DP271" s="70"/>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70"/>
      <c r="FG271" s="70"/>
      <c r="FH271" s="70"/>
      <c r="FI271" s="70"/>
      <c r="FJ271" s="70"/>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70"/>
      <c r="HA271" s="70"/>
      <c r="HB271" s="70"/>
      <c r="HC271" s="70"/>
      <c r="HD271" s="70"/>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c r="IO271" s="56"/>
      <c r="IP271" s="56"/>
      <c r="IQ271" s="56"/>
      <c r="IR271" s="56"/>
      <c r="IS271" s="56"/>
      <c r="IT271" s="70"/>
      <c r="IU271" s="70"/>
      <c r="IV271" s="70"/>
      <c r="IW271" s="70"/>
      <c r="IX271" s="56"/>
      <c r="IY271" s="56"/>
      <c r="IZ271" s="56"/>
      <c r="JA271" s="56"/>
      <c r="JB271" s="56"/>
      <c r="JC271" s="56"/>
      <c r="JD271" s="56"/>
      <c r="JE271" s="56"/>
      <c r="JF271" s="56"/>
      <c r="JG271" s="56"/>
      <c r="JH271" s="56"/>
      <c r="JI271" s="56"/>
      <c r="JJ271" s="56"/>
      <c r="JK271" s="56"/>
      <c r="JL271" s="56"/>
      <c r="JM271" s="56"/>
      <c r="JN271" s="56"/>
      <c r="JO271" s="56"/>
      <c r="JP271" s="56"/>
      <c r="JQ271" s="56"/>
      <c r="JR271" s="56"/>
      <c r="JS271" s="56"/>
      <c r="JT271" s="56"/>
      <c r="JU271" s="56"/>
      <c r="JV271" s="56"/>
      <c r="JW271" s="56"/>
      <c r="JX271" s="56"/>
      <c r="JY271" s="56"/>
      <c r="JZ271" s="56"/>
      <c r="KA271" s="56"/>
      <c r="KB271" s="56"/>
      <c r="KC271" s="56"/>
      <c r="KD271" s="56"/>
      <c r="KE271" s="56"/>
      <c r="KF271" s="56"/>
      <c r="KG271" s="56"/>
      <c r="KH271" s="56"/>
      <c r="KI271" s="56"/>
      <c r="KJ271" s="56"/>
      <c r="KK271" s="56"/>
      <c r="KL271" s="71" t="s">
        <v>553</v>
      </c>
      <c r="KM271" s="56"/>
      <c r="KN271" s="71" t="s">
        <v>553</v>
      </c>
      <c r="KO271" s="56">
        <v>2</v>
      </c>
      <c r="KP271" s="56">
        <v>2</v>
      </c>
      <c r="KQ271" s="56">
        <v>2</v>
      </c>
      <c r="KR271" s="56">
        <v>2</v>
      </c>
      <c r="KS271" s="56">
        <v>2</v>
      </c>
      <c r="KT271" s="56">
        <v>2</v>
      </c>
      <c r="KU271" s="56">
        <v>2</v>
      </c>
      <c r="KV271" s="56">
        <v>2</v>
      </c>
      <c r="KW271" s="56">
        <v>2</v>
      </c>
      <c r="KX271" s="56">
        <v>2</v>
      </c>
      <c r="KY271" s="56">
        <v>2</v>
      </c>
      <c r="KZ271" s="56">
        <v>2</v>
      </c>
      <c r="LA271" s="56">
        <v>2</v>
      </c>
      <c r="LB271" s="56">
        <v>2</v>
      </c>
      <c r="LC271" s="56">
        <v>2</v>
      </c>
      <c r="LD271" s="56">
        <v>2</v>
      </c>
      <c r="LE271" s="56">
        <v>2</v>
      </c>
      <c r="LF271" s="56">
        <v>2</v>
      </c>
      <c r="LG271" s="56">
        <v>2</v>
      </c>
      <c r="LH271" s="56">
        <v>2</v>
      </c>
      <c r="LI271" s="56">
        <v>2</v>
      </c>
      <c r="LJ271" s="56">
        <v>2</v>
      </c>
      <c r="LK271" s="56">
        <v>2</v>
      </c>
      <c r="LL271" s="56">
        <v>2</v>
      </c>
      <c r="LM271" s="56">
        <v>2</v>
      </c>
      <c r="LN271" s="56">
        <v>2</v>
      </c>
      <c r="LO271" s="56">
        <v>2</v>
      </c>
      <c r="LP271" s="56">
        <v>2</v>
      </c>
      <c r="LQ271" s="56">
        <v>2</v>
      </c>
      <c r="LR271" s="56">
        <v>2</v>
      </c>
      <c r="LS271" s="179">
        <f>COUNTIF(KO271:LR271,"2")</f>
        <v>30</v>
      </c>
      <c r="LT271" s="180">
        <f>LS271/(LS271+LU271+LW271+LY271)</f>
        <v>1</v>
      </c>
      <c r="LU271" s="179">
        <f>COUNTIF(KO271:LR271,"1")</f>
        <v>0</v>
      </c>
      <c r="LV271" s="180">
        <f>LU271/(LS271+LU271+LW271+LY271)</f>
        <v>0</v>
      </c>
      <c r="LW271" s="179">
        <f>COUNTIF(KO271:LR271,"0")</f>
        <v>0</v>
      </c>
      <c r="LX271" s="180">
        <f>LW271/(LS271+LU271+LW271+LY271)</f>
        <v>0</v>
      </c>
      <c r="LY271" s="179">
        <f>COUNTIF(KB271:LR271,"KĐG")</f>
        <v>0</v>
      </c>
      <c r="LZ271" s="180">
        <f>LY271/(LS271+LU271+LW271+LY271)</f>
        <v>0</v>
      </c>
      <c r="MA271" s="181">
        <f>(((LS271*2)+(LU271*1)+(LW271*0)))/(LS271+LU271+LW271)</f>
        <v>2</v>
      </c>
      <c r="MB271" s="185" t="str">
        <f>IF(LZ271&gt;=50%,"KĐG",IF(MA271&gt;=1.6,"Đạt mục tiêu",IF(MA271&gt;=1,"Cần cố gắng","Chưa đạt")))</f>
        <v>Đạt mục tiêu</v>
      </c>
      <c r="MC271" s="56"/>
      <c r="MD271" s="56"/>
      <c r="ME271" s="56"/>
      <c r="MF271" s="56"/>
      <c r="MG271" s="56"/>
      <c r="MH271" s="56"/>
      <c r="MI271" s="56"/>
      <c r="MJ271" s="56"/>
      <c r="MK271" s="56"/>
      <c r="ML271" s="56"/>
      <c r="MM271" s="56"/>
      <c r="MN271" s="56"/>
      <c r="MO271" s="56"/>
      <c r="MP271" s="56"/>
      <c r="MQ271" s="56"/>
      <c r="MR271" s="56"/>
      <c r="MS271" s="56"/>
      <c r="MT271" s="56"/>
      <c r="MU271" s="56"/>
      <c r="MV271" s="56"/>
      <c r="MW271" s="56"/>
      <c r="MX271" s="56"/>
      <c r="MY271" s="56"/>
      <c r="MZ271" s="56"/>
      <c r="NA271" s="56"/>
      <c r="NB271" s="56"/>
      <c r="NC271" s="56"/>
      <c r="ND271" s="56"/>
      <c r="NE271" s="56"/>
      <c r="NF271" s="56"/>
      <c r="NG271" s="56"/>
      <c r="NH271" s="56"/>
      <c r="NI271" s="56"/>
      <c r="NJ271" s="56"/>
      <c r="NK271" s="56"/>
      <c r="NL271" s="56"/>
      <c r="NM271" s="56"/>
      <c r="NN271" s="56"/>
      <c r="NO271" s="56"/>
      <c r="NP271" s="56"/>
      <c r="NQ271" s="56"/>
      <c r="NR271" s="56"/>
      <c r="NS271" s="56"/>
      <c r="NT271" s="56"/>
      <c r="NU271" s="56"/>
      <c r="NV271" s="56"/>
      <c r="NW271" s="56"/>
      <c r="NX271" s="56"/>
      <c r="NY271" s="56"/>
      <c r="NZ271" s="56"/>
      <c r="OA271" s="56"/>
      <c r="OB271" s="56"/>
      <c r="OC271" s="56"/>
      <c r="OD271" s="56"/>
      <c r="OE271" s="56"/>
      <c r="OF271" s="56"/>
      <c r="OG271" s="56"/>
      <c r="OH271" s="56"/>
      <c r="OI271" s="56"/>
      <c r="OJ271" s="56"/>
      <c r="OK271" s="56"/>
      <c r="OL271" s="56"/>
      <c r="OM271" s="56"/>
      <c r="ON271" s="56"/>
      <c r="OO271" s="56"/>
      <c r="OP271" s="56"/>
      <c r="OQ271" s="56"/>
      <c r="OR271" s="56"/>
      <c r="OS271" s="56"/>
      <c r="OT271" s="56"/>
      <c r="OU271" s="56"/>
      <c r="OV271" s="56"/>
      <c r="OW271" s="56"/>
      <c r="OX271" s="56"/>
      <c r="OY271" s="56"/>
      <c r="OZ271" s="56"/>
      <c r="PA271" s="56"/>
    </row>
    <row r="272" spans="1:417" s="116" customFormat="1" ht="94.5" hidden="1" customHeight="1">
      <c r="A272" s="56"/>
      <c r="B272" s="357"/>
      <c r="C272" s="357"/>
      <c r="D272" s="363"/>
      <c r="E272" s="150"/>
      <c r="F272" s="313"/>
      <c r="G272" s="327"/>
      <c r="H272" s="356"/>
      <c r="I272" s="126" t="s">
        <v>1370</v>
      </c>
      <c r="J272" s="167" t="s">
        <v>1117</v>
      </c>
      <c r="K272" s="123"/>
      <c r="L272" s="183" t="s">
        <v>661</v>
      </c>
      <c r="M272" s="123" t="s">
        <v>500</v>
      </c>
      <c r="N272" s="51" t="s">
        <v>379</v>
      </c>
      <c r="O272" s="56" t="s">
        <v>350</v>
      </c>
      <c r="P272" s="310"/>
      <c r="Q272" s="310"/>
      <c r="R272" s="120"/>
      <c r="S272" s="120"/>
      <c r="T272" s="120"/>
      <c r="U272" s="120"/>
      <c r="V272" s="120"/>
      <c r="W272" s="120"/>
      <c r="X272" s="120"/>
      <c r="Y272" s="120"/>
      <c r="Z272" s="120"/>
      <c r="AA272" s="120"/>
      <c r="AB272" s="120" t="s">
        <v>205</v>
      </c>
      <c r="AC272" s="119">
        <f t="shared" si="306"/>
        <v>1</v>
      </c>
      <c r="AD272" s="229"/>
      <c r="AE272" s="229"/>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70"/>
      <c r="BU272" s="70"/>
      <c r="BV272" s="70"/>
      <c r="BW272" s="70"/>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70"/>
      <c r="DN272" s="70"/>
      <c r="DO272" s="70"/>
      <c r="DP272" s="70"/>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70"/>
      <c r="FG272" s="70"/>
      <c r="FH272" s="70"/>
      <c r="FI272" s="70"/>
      <c r="FJ272" s="70"/>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70"/>
      <c r="HA272" s="70"/>
      <c r="HB272" s="70"/>
      <c r="HC272" s="70"/>
      <c r="HD272" s="70"/>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c r="IO272" s="56"/>
      <c r="IP272" s="56"/>
      <c r="IQ272" s="56"/>
      <c r="IR272" s="56"/>
      <c r="IS272" s="56"/>
      <c r="IT272" s="70"/>
      <c r="IU272" s="70"/>
      <c r="IV272" s="70"/>
      <c r="IW272" s="70"/>
      <c r="IX272" s="56"/>
      <c r="IY272" s="56"/>
      <c r="IZ272" s="56"/>
      <c r="JA272" s="56"/>
      <c r="JB272" s="56"/>
      <c r="JC272" s="56"/>
      <c r="JD272" s="56"/>
      <c r="JE272" s="56"/>
      <c r="JF272" s="56"/>
      <c r="JG272" s="56"/>
      <c r="JH272" s="56"/>
      <c r="JI272" s="56"/>
      <c r="JJ272" s="56"/>
      <c r="JK272" s="56"/>
      <c r="JL272" s="56"/>
      <c r="JM272" s="56"/>
      <c r="JN272" s="56"/>
      <c r="JO272" s="56"/>
      <c r="JP272" s="56"/>
      <c r="JQ272" s="56"/>
      <c r="JR272" s="56"/>
      <c r="JS272" s="56"/>
      <c r="JT272" s="56"/>
      <c r="JU272" s="56"/>
      <c r="JV272" s="56"/>
      <c r="JW272" s="56"/>
      <c r="JX272" s="56"/>
      <c r="JY272" s="56"/>
      <c r="JZ272" s="56"/>
      <c r="KA272" s="56"/>
      <c r="KB272" s="56"/>
      <c r="KC272" s="56"/>
      <c r="KD272" s="56"/>
      <c r="KE272" s="56"/>
      <c r="KF272" s="56"/>
      <c r="KG272" s="56"/>
      <c r="KH272" s="56"/>
      <c r="KI272" s="56"/>
      <c r="KJ272" s="56"/>
      <c r="KK272" s="56"/>
      <c r="KL272" s="56"/>
      <c r="KM272" s="56"/>
      <c r="KN272" s="56"/>
      <c r="KO272" s="56"/>
      <c r="KP272" s="56"/>
      <c r="KQ272" s="56"/>
      <c r="KR272" s="56"/>
      <c r="KS272" s="56"/>
      <c r="KT272" s="56"/>
      <c r="KU272" s="56"/>
      <c r="KV272" s="56"/>
      <c r="KW272" s="56"/>
      <c r="KX272" s="56"/>
      <c r="KY272" s="56"/>
      <c r="KZ272" s="56"/>
      <c r="LA272" s="56"/>
      <c r="LB272" s="56"/>
      <c r="LC272" s="56"/>
      <c r="LD272" s="56"/>
      <c r="LE272" s="56"/>
      <c r="LF272" s="56"/>
      <c r="LG272" s="56"/>
      <c r="LH272" s="56"/>
      <c r="LI272" s="56"/>
      <c r="LJ272" s="56"/>
      <c r="LK272" s="56"/>
      <c r="LL272" s="56"/>
      <c r="LM272" s="56"/>
      <c r="LN272" s="56"/>
      <c r="LO272" s="56"/>
      <c r="LP272" s="56"/>
      <c r="LQ272" s="56"/>
      <c r="LR272" s="56"/>
      <c r="LS272" s="56"/>
      <c r="LT272" s="56"/>
      <c r="LU272" s="56"/>
      <c r="LV272" s="56"/>
      <c r="LW272" s="56"/>
      <c r="LX272" s="56"/>
      <c r="LY272" s="56"/>
      <c r="LZ272" s="56"/>
      <c r="MA272" s="56"/>
      <c r="MB272" s="56"/>
      <c r="MC272" s="56"/>
      <c r="MD272" s="56"/>
      <c r="ME272" s="56"/>
      <c r="MF272" s="56"/>
      <c r="MG272" s="56"/>
      <c r="MH272" s="56"/>
      <c r="MI272" s="56"/>
      <c r="MJ272" s="56"/>
      <c r="MK272" s="56"/>
      <c r="ML272" s="56"/>
      <c r="MM272" s="56"/>
      <c r="MN272" s="56"/>
      <c r="MO272" s="56"/>
      <c r="MP272" s="56"/>
      <c r="MQ272" s="56"/>
      <c r="MR272" s="56"/>
      <c r="MS272" s="56"/>
      <c r="MT272" s="56"/>
      <c r="MU272" s="56"/>
      <c r="MV272" s="56"/>
      <c r="MW272" s="56"/>
      <c r="MX272" s="56"/>
      <c r="MY272" s="56"/>
      <c r="MZ272" s="56"/>
      <c r="NA272" s="56"/>
      <c r="NB272" s="56"/>
      <c r="NC272" s="56"/>
      <c r="ND272" s="56"/>
      <c r="NE272" s="56"/>
      <c r="NF272" s="56"/>
      <c r="NG272" s="56"/>
      <c r="NH272" s="56"/>
      <c r="NI272" s="56"/>
      <c r="NJ272" s="56"/>
      <c r="NK272" s="56"/>
      <c r="NL272" s="56"/>
      <c r="NM272" s="56"/>
      <c r="NN272" s="56"/>
      <c r="NO272" s="56"/>
      <c r="NP272" s="56"/>
      <c r="NQ272" s="56"/>
      <c r="NR272" s="56"/>
      <c r="NS272" s="56"/>
      <c r="NT272" s="56"/>
      <c r="NU272" s="56"/>
      <c r="NV272" s="56"/>
      <c r="NW272" s="56"/>
      <c r="NX272" s="56"/>
      <c r="NY272" s="56"/>
      <c r="NZ272" s="56"/>
      <c r="OA272" s="56"/>
      <c r="OB272" s="56"/>
      <c r="OC272" s="56"/>
      <c r="OD272" s="56"/>
      <c r="OE272" s="56"/>
      <c r="OF272" s="56"/>
      <c r="OG272" s="56"/>
      <c r="OH272" s="56"/>
      <c r="OI272" s="56"/>
      <c r="OJ272" s="56"/>
      <c r="OK272" s="56"/>
      <c r="OL272" s="56"/>
      <c r="OM272" s="56"/>
      <c r="ON272" s="56"/>
      <c r="OO272" s="56"/>
      <c r="OP272" s="56"/>
      <c r="OQ272" s="56"/>
      <c r="OR272" s="56"/>
      <c r="OS272" s="56"/>
      <c r="OT272" s="56"/>
      <c r="OU272" s="56"/>
      <c r="OV272" s="56"/>
      <c r="OW272" s="56"/>
      <c r="OX272" s="56"/>
      <c r="OY272" s="56"/>
      <c r="OZ272" s="56"/>
      <c r="PA272" s="56"/>
    </row>
    <row r="273" spans="1:417" s="116" customFormat="1" ht="47.25" hidden="1" customHeight="1">
      <c r="A273" s="56"/>
      <c r="B273" s="340">
        <v>260</v>
      </c>
      <c r="C273" s="310">
        <v>106</v>
      </c>
      <c r="D273" s="318" t="s">
        <v>1011</v>
      </c>
      <c r="E273" s="325" t="s">
        <v>7</v>
      </c>
      <c r="F273" s="318" t="s">
        <v>1191</v>
      </c>
      <c r="G273" s="316" t="s">
        <v>7</v>
      </c>
      <c r="H273" s="356" t="s">
        <v>205</v>
      </c>
      <c r="I273" s="126" t="s">
        <v>1369</v>
      </c>
      <c r="J273" s="52" t="s">
        <v>1236</v>
      </c>
      <c r="K273" s="123"/>
      <c r="L273" s="183" t="s">
        <v>661</v>
      </c>
      <c r="M273" s="123" t="s">
        <v>500</v>
      </c>
      <c r="N273" s="51" t="s">
        <v>379</v>
      </c>
      <c r="O273" s="56" t="s">
        <v>386</v>
      </c>
      <c r="P273" s="310" t="s">
        <v>205</v>
      </c>
      <c r="Q273" s="340"/>
      <c r="R273" s="120"/>
      <c r="S273" s="120" t="s">
        <v>205</v>
      </c>
      <c r="T273" s="120"/>
      <c r="U273" s="120"/>
      <c r="V273" s="120"/>
      <c r="W273" s="120"/>
      <c r="X273" s="120"/>
      <c r="Y273" s="120"/>
      <c r="Z273" s="120"/>
      <c r="AA273" s="120"/>
      <c r="AB273" s="120"/>
      <c r="AC273" s="119">
        <f t="shared" si="306"/>
        <v>1</v>
      </c>
      <c r="AD273" s="229"/>
      <c r="AE273" s="229"/>
      <c r="AF273" s="178">
        <v>2</v>
      </c>
      <c r="AG273" s="178">
        <v>1</v>
      </c>
      <c r="AH273" s="178">
        <v>1</v>
      </c>
      <c r="AI273" s="178">
        <v>2</v>
      </c>
      <c r="AJ273" s="178">
        <v>2</v>
      </c>
      <c r="AK273" s="178">
        <v>2</v>
      </c>
      <c r="AL273" s="178">
        <v>2</v>
      </c>
      <c r="AM273" s="178">
        <v>2</v>
      </c>
      <c r="AN273" s="178">
        <v>2</v>
      </c>
      <c r="AO273" s="178">
        <v>2</v>
      </c>
      <c r="AP273" s="178">
        <v>2</v>
      </c>
      <c r="AQ273" s="178">
        <v>2</v>
      </c>
      <c r="AR273" s="178">
        <v>1</v>
      </c>
      <c r="AS273" s="178">
        <v>2</v>
      </c>
      <c r="AT273" s="178">
        <v>2</v>
      </c>
      <c r="AU273" s="178">
        <v>2</v>
      </c>
      <c r="AV273" s="178">
        <v>2</v>
      </c>
      <c r="AW273" s="178">
        <v>2</v>
      </c>
      <c r="AX273" s="178">
        <v>2</v>
      </c>
      <c r="AY273" s="178">
        <v>2</v>
      </c>
      <c r="AZ273" s="178">
        <v>2</v>
      </c>
      <c r="BA273" s="178">
        <v>2</v>
      </c>
      <c r="BB273" s="178">
        <v>2</v>
      </c>
      <c r="BC273" s="178">
        <v>2</v>
      </c>
      <c r="BD273" s="178">
        <v>2</v>
      </c>
      <c r="BE273" s="178">
        <v>2</v>
      </c>
      <c r="BF273" s="178">
        <v>2</v>
      </c>
      <c r="BG273" s="178">
        <v>1</v>
      </c>
      <c r="BH273" s="178">
        <v>1</v>
      </c>
      <c r="BI273" s="178">
        <v>2</v>
      </c>
      <c r="BJ273" s="179">
        <f>COUNTIF(AF273:BI273,"2")</f>
        <v>25</v>
      </c>
      <c r="BK273" s="180">
        <f>BJ273/(BJ273+BL273+BN273+BP273)</f>
        <v>0.83333333333333337</v>
      </c>
      <c r="BL273" s="179">
        <f>COUNTIF(AF273:BI273,"1")</f>
        <v>5</v>
      </c>
      <c r="BM273" s="180">
        <f>BL273/(BJ273+BL273+BN273+BP273)</f>
        <v>0.16666666666666666</v>
      </c>
      <c r="BN273" s="179">
        <f>COUNTIF(AF273:BI273,"0")</f>
        <v>0</v>
      </c>
      <c r="BO273" s="180">
        <f>BN273/(BJ273+BL273+BN273+BP273)</f>
        <v>0</v>
      </c>
      <c r="BP273" s="179">
        <f>COUNTIF(Q273:BI273,"KĐG")</f>
        <v>0</v>
      </c>
      <c r="BQ273" s="180">
        <f>BP273/(BJ273+BL273+BN273+BP273)</f>
        <v>0</v>
      </c>
      <c r="BR273" s="181">
        <f>(((BJ273*2)+(BL273*1)+(BN273*0)))/(BJ273+BL273+BN273)</f>
        <v>1.8333333333333333</v>
      </c>
      <c r="BS273" s="182" t="str">
        <f>IF(BQ273&gt;=50%,"KĐG",IF(BR273&gt;=1.6,"Đạt mục tiêu",IF(BR273&gt;=1,"Cần cố gắng","Chưa đạt")))</f>
        <v>Đạt mục tiêu</v>
      </c>
      <c r="BT273" s="70"/>
      <c r="BU273" s="70"/>
      <c r="BV273" s="70">
        <v>2</v>
      </c>
      <c r="BW273" s="70">
        <v>1</v>
      </c>
      <c r="BX273" s="56">
        <v>1</v>
      </c>
      <c r="BY273" s="56">
        <v>2</v>
      </c>
      <c r="BZ273" s="56">
        <v>2</v>
      </c>
      <c r="CA273" s="56">
        <v>2</v>
      </c>
      <c r="CB273" s="56">
        <v>2</v>
      </c>
      <c r="CC273" s="56">
        <v>2</v>
      </c>
      <c r="CD273" s="56">
        <v>2</v>
      </c>
      <c r="CE273" s="56">
        <v>2</v>
      </c>
      <c r="CF273" s="56">
        <v>2</v>
      </c>
      <c r="CG273" s="56">
        <v>2</v>
      </c>
      <c r="CH273" s="56">
        <v>1</v>
      </c>
      <c r="CI273" s="56">
        <v>2</v>
      </c>
      <c r="CJ273" s="56">
        <v>2</v>
      </c>
      <c r="CK273" s="56">
        <v>2</v>
      </c>
      <c r="CL273" s="56">
        <v>2</v>
      </c>
      <c r="CM273" s="56">
        <v>2</v>
      </c>
      <c r="CN273" s="56">
        <v>2</v>
      </c>
      <c r="CO273" s="56">
        <v>2</v>
      </c>
      <c r="CP273" s="56">
        <v>2</v>
      </c>
      <c r="CQ273" s="56">
        <v>2</v>
      </c>
      <c r="CR273" s="56">
        <v>2</v>
      </c>
      <c r="CS273" s="56">
        <v>2</v>
      </c>
      <c r="CT273" s="56">
        <v>2</v>
      </c>
      <c r="CU273" s="56">
        <v>2</v>
      </c>
      <c r="CV273" s="56">
        <v>2</v>
      </c>
      <c r="CW273" s="56">
        <v>1</v>
      </c>
      <c r="CX273" s="56">
        <v>1</v>
      </c>
      <c r="CY273" s="56">
        <v>2</v>
      </c>
      <c r="CZ273" s="56">
        <f>COUNTIF(BV273:CY273,"2")</f>
        <v>25</v>
      </c>
      <c r="DA273" s="56">
        <f>CZ273/(CZ273+DB273+DD273+DF273)</f>
        <v>0.83333333333333337</v>
      </c>
      <c r="DB273" s="56">
        <f>COUNTIF(BV273:CY273,"1")</f>
        <v>5</v>
      </c>
      <c r="DC273" s="56">
        <f>DB273/(CZ273+DB273+DD273+DF273)</f>
        <v>0.16666666666666666</v>
      </c>
      <c r="DD273" s="56">
        <f>COUNTIF(BV273:CY273,"0")</f>
        <v>0</v>
      </c>
      <c r="DE273" s="56">
        <f>DD273/(CZ273+DB273+DD273+DF273)</f>
        <v>0</v>
      </c>
      <c r="DF273" s="56">
        <f>COUNTIF(BH273:CY273,"KĐG")</f>
        <v>0</v>
      </c>
      <c r="DG273" s="56">
        <f>DF273/(CZ273+DB273+DD273+DF273)</f>
        <v>0</v>
      </c>
      <c r="DH273" s="56">
        <f>(((CZ273*2)+(DB273*1)+(DD273*0)))/(CZ273+DB273+DD273)</f>
        <v>1.8333333333333333</v>
      </c>
      <c r="DI273" s="56" t="str">
        <f>IF(DG273&gt;=50%,"KĐG",IF(DH273&gt;=1.6,"Đạt mục tiêu",IF(DH273&gt;=1,"Cần cố gắng","Chưa đạt")))</f>
        <v>Đạt mục tiêu</v>
      </c>
      <c r="DJ273" s="56"/>
      <c r="DK273" s="56"/>
      <c r="DL273" s="56"/>
      <c r="DM273" s="70"/>
      <c r="DN273" s="70"/>
      <c r="DO273" s="70"/>
      <c r="DP273" s="70"/>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70"/>
      <c r="FG273" s="70"/>
      <c r="FH273" s="70"/>
      <c r="FI273" s="70"/>
      <c r="FJ273" s="70"/>
      <c r="FK273" s="56">
        <v>2</v>
      </c>
      <c r="FL273" s="56">
        <v>2</v>
      </c>
      <c r="FM273" s="56">
        <v>2</v>
      </c>
      <c r="FN273" s="56">
        <v>2</v>
      </c>
      <c r="FO273" s="56">
        <v>2</v>
      </c>
      <c r="FP273" s="56">
        <v>2</v>
      </c>
      <c r="FQ273" s="56">
        <v>2</v>
      </c>
      <c r="FR273" s="56">
        <v>2</v>
      </c>
      <c r="FS273" s="56">
        <v>2</v>
      </c>
      <c r="FT273" s="56">
        <v>2</v>
      </c>
      <c r="FU273" s="56">
        <v>1</v>
      </c>
      <c r="FV273" s="56">
        <v>2</v>
      </c>
      <c r="FW273" s="56">
        <v>1</v>
      </c>
      <c r="FX273" s="56">
        <v>2</v>
      </c>
      <c r="FY273" s="56">
        <v>2</v>
      </c>
      <c r="FZ273" s="56">
        <v>2</v>
      </c>
      <c r="GA273" s="56">
        <v>2</v>
      </c>
      <c r="GB273" s="56">
        <v>2</v>
      </c>
      <c r="GC273" s="56">
        <v>2</v>
      </c>
      <c r="GD273" s="56">
        <v>2</v>
      </c>
      <c r="GE273" s="56"/>
      <c r="GF273" s="56"/>
      <c r="GG273" s="56"/>
      <c r="GH273" s="56"/>
      <c r="GI273" s="56"/>
      <c r="GJ273" s="56">
        <v>2</v>
      </c>
      <c r="GK273" s="56">
        <v>2</v>
      </c>
      <c r="GL273" s="56">
        <v>2</v>
      </c>
      <c r="GM273" s="56">
        <v>2</v>
      </c>
      <c r="GN273" s="56"/>
      <c r="GO273" s="56">
        <v>2</v>
      </c>
      <c r="GP273" s="179">
        <f>COUNTIF(FB273:GO273,"2")</f>
        <v>23</v>
      </c>
      <c r="GQ273" s="180">
        <f>GP273/(GP273+GR273+GT273+GV273)</f>
        <v>0.92</v>
      </c>
      <c r="GR273" s="179">
        <f>COUNTIF(FB273:GO273,"1")</f>
        <v>2</v>
      </c>
      <c r="GS273" s="180">
        <f>GR273/(GP273+GR273+GT273+GV273)</f>
        <v>0.08</v>
      </c>
      <c r="GT273" s="179">
        <f>COUNTIF(FB273:GO273,"0")</f>
        <v>0</v>
      </c>
      <c r="GU273" s="180">
        <f>GT273/(GP273+GR273+GT273+GV273)</f>
        <v>0</v>
      </c>
      <c r="GV273" s="179">
        <f>COUNTIF(EV273:GO273,"KĐG")</f>
        <v>0</v>
      </c>
      <c r="GW273" s="180">
        <f>GV273/(GP273+GR273+GT273+GV273)</f>
        <v>0</v>
      </c>
      <c r="GX273" s="181">
        <f>(((GP273*2)+(GR273*1)+(GT273*0)))/(GP273+GR273+GT273)</f>
        <v>1.92</v>
      </c>
      <c r="GY273" s="184" t="str">
        <f>IF(GW273&gt;=50%,"KĐG",IF(GX273&gt;=1.6,"Đạt mục tiêu",IF(GX273&gt;=1,"Cần cố gắng","Chưa đạt")))</f>
        <v>Đạt mục tiêu</v>
      </c>
      <c r="GZ273" s="70"/>
      <c r="HA273" s="70"/>
      <c r="HB273" s="70"/>
      <c r="HC273" s="70"/>
      <c r="HD273" s="70"/>
      <c r="HE273" s="70" t="s">
        <v>553</v>
      </c>
      <c r="HF273" s="70" t="s">
        <v>553</v>
      </c>
      <c r="HG273" s="70" t="s">
        <v>553</v>
      </c>
      <c r="HH273" s="70" t="s">
        <v>553</v>
      </c>
      <c r="HI273" s="70" t="s">
        <v>553</v>
      </c>
      <c r="HJ273" s="70" t="s">
        <v>553</v>
      </c>
      <c r="HK273" s="70" t="s">
        <v>553</v>
      </c>
      <c r="HL273" s="70" t="s">
        <v>553</v>
      </c>
      <c r="HM273" s="70" t="s">
        <v>553</v>
      </c>
      <c r="HN273" s="70" t="s">
        <v>553</v>
      </c>
      <c r="HO273" s="70" t="s">
        <v>553</v>
      </c>
      <c r="HP273" s="70" t="s">
        <v>553</v>
      </c>
      <c r="HQ273" s="70" t="s">
        <v>553</v>
      </c>
      <c r="HR273" s="70" t="s">
        <v>553</v>
      </c>
      <c r="HS273" s="70" t="s">
        <v>553</v>
      </c>
      <c r="HT273" s="70" t="s">
        <v>553</v>
      </c>
      <c r="HU273" s="70" t="s">
        <v>553</v>
      </c>
      <c r="HV273" s="70" t="s">
        <v>553</v>
      </c>
      <c r="HW273" s="70" t="s">
        <v>553</v>
      </c>
      <c r="HX273" s="70"/>
      <c r="HY273" s="70"/>
      <c r="HZ273" s="70"/>
      <c r="IA273" s="70"/>
      <c r="IB273" s="70"/>
      <c r="IC273" s="70"/>
      <c r="ID273" s="70" t="s">
        <v>553</v>
      </c>
      <c r="IE273" s="70" t="s">
        <v>553</v>
      </c>
      <c r="IF273" s="70" t="s">
        <v>553</v>
      </c>
      <c r="IG273" s="70" t="s">
        <v>553</v>
      </c>
      <c r="IH273" s="70" t="s">
        <v>553</v>
      </c>
      <c r="II273" s="70" t="s">
        <v>553</v>
      </c>
      <c r="IJ273" s="70" t="s">
        <v>553</v>
      </c>
      <c r="IK273" s="70" t="s">
        <v>553</v>
      </c>
      <c r="IL273" s="70" t="s">
        <v>553</v>
      </c>
      <c r="IM273" s="70" t="s">
        <v>553</v>
      </c>
      <c r="IN273" s="70" t="s">
        <v>553</v>
      </c>
      <c r="IO273" s="70" t="s">
        <v>553</v>
      </c>
      <c r="IP273" s="70" t="s">
        <v>553</v>
      </c>
      <c r="IQ273" s="70" t="s">
        <v>553</v>
      </c>
      <c r="IR273" s="70" t="s">
        <v>553</v>
      </c>
      <c r="IS273" s="70"/>
      <c r="IT273" s="70"/>
      <c r="IU273" s="70"/>
      <c r="IV273" s="70"/>
      <c r="IW273" s="70"/>
      <c r="IX273" s="70" t="s">
        <v>553</v>
      </c>
      <c r="IY273" s="70" t="s">
        <v>553</v>
      </c>
      <c r="IZ273" s="70" t="s">
        <v>553</v>
      </c>
      <c r="JA273" s="70" t="s">
        <v>553</v>
      </c>
      <c r="JB273" s="70" t="s">
        <v>553</v>
      </c>
      <c r="JC273" s="70" t="s">
        <v>553</v>
      </c>
      <c r="JD273" s="70" t="s">
        <v>553</v>
      </c>
      <c r="JE273" s="70" t="s">
        <v>553</v>
      </c>
      <c r="JF273" s="70" t="s">
        <v>553</v>
      </c>
      <c r="JG273" s="70" t="s">
        <v>553</v>
      </c>
      <c r="JH273" s="70" t="s">
        <v>553</v>
      </c>
      <c r="JI273" s="70" t="s">
        <v>553</v>
      </c>
      <c r="JJ273" s="70" t="s">
        <v>553</v>
      </c>
      <c r="JK273" s="70" t="s">
        <v>553</v>
      </c>
      <c r="JL273" s="70" t="s">
        <v>553</v>
      </c>
      <c r="JM273" s="70" t="s">
        <v>553</v>
      </c>
      <c r="JN273" s="70" t="s">
        <v>553</v>
      </c>
      <c r="JO273" s="70" t="s">
        <v>553</v>
      </c>
      <c r="JP273" s="70" t="s">
        <v>553</v>
      </c>
      <c r="JQ273" s="70" t="s">
        <v>553</v>
      </c>
      <c r="JR273" s="70"/>
      <c r="JS273" s="70"/>
      <c r="JT273" s="70"/>
      <c r="JU273" s="70"/>
      <c r="JV273" s="70"/>
      <c r="JW273" s="70" t="s">
        <v>553</v>
      </c>
      <c r="JX273" s="70" t="s">
        <v>553</v>
      </c>
      <c r="JY273" s="70" t="s">
        <v>553</v>
      </c>
      <c r="JZ273" s="70" t="s">
        <v>553</v>
      </c>
      <c r="KA273" s="70" t="s">
        <v>553</v>
      </c>
      <c r="KB273" s="70" t="s">
        <v>553</v>
      </c>
      <c r="KC273" s="70" t="s">
        <v>553</v>
      </c>
      <c r="KD273" s="70" t="s">
        <v>553</v>
      </c>
      <c r="KE273" s="70" t="s">
        <v>553</v>
      </c>
      <c r="KF273" s="70" t="s">
        <v>553</v>
      </c>
      <c r="KG273" s="70" t="s">
        <v>553</v>
      </c>
      <c r="KH273" s="70" t="s">
        <v>553</v>
      </c>
      <c r="KI273" s="70" t="s">
        <v>553</v>
      </c>
      <c r="KJ273" s="70" t="s">
        <v>553</v>
      </c>
      <c r="KK273" s="70" t="s">
        <v>553</v>
      </c>
      <c r="KL273" s="70"/>
      <c r="KM273" s="70"/>
      <c r="KN273" s="70"/>
      <c r="KO273" s="70" t="s">
        <v>553</v>
      </c>
      <c r="KP273" s="70" t="s">
        <v>553</v>
      </c>
      <c r="KQ273" s="70" t="s">
        <v>553</v>
      </c>
      <c r="KR273" s="70" t="s">
        <v>553</v>
      </c>
      <c r="KS273" s="70" t="s">
        <v>553</v>
      </c>
      <c r="KT273" s="70" t="s">
        <v>553</v>
      </c>
      <c r="KU273" s="70" t="s">
        <v>553</v>
      </c>
      <c r="KV273" s="70" t="s">
        <v>553</v>
      </c>
      <c r="KW273" s="70" t="s">
        <v>553</v>
      </c>
      <c r="KX273" s="70" t="s">
        <v>553</v>
      </c>
      <c r="KY273" s="70" t="s">
        <v>553</v>
      </c>
      <c r="KZ273" s="70" t="s">
        <v>553</v>
      </c>
      <c r="LA273" s="70" t="s">
        <v>553</v>
      </c>
      <c r="LB273" s="70" t="s">
        <v>553</v>
      </c>
      <c r="LC273" s="70" t="s">
        <v>553</v>
      </c>
      <c r="LD273" s="70" t="s">
        <v>553</v>
      </c>
      <c r="LE273" s="70" t="s">
        <v>553</v>
      </c>
      <c r="LF273" s="70" t="s">
        <v>553</v>
      </c>
      <c r="LG273" s="70" t="s">
        <v>553</v>
      </c>
      <c r="LH273" s="70" t="s">
        <v>553</v>
      </c>
      <c r="LI273" s="70" t="s">
        <v>553</v>
      </c>
      <c r="LJ273" s="70" t="s">
        <v>553</v>
      </c>
      <c r="LK273" s="70" t="s">
        <v>553</v>
      </c>
      <c r="LL273" s="70"/>
      <c r="LM273" s="70"/>
      <c r="LN273" s="70"/>
      <c r="LO273" s="70"/>
      <c r="LP273" s="70" t="s">
        <v>553</v>
      </c>
      <c r="LQ273" s="70"/>
      <c r="LR273" s="70" t="s">
        <v>553</v>
      </c>
      <c r="LS273" s="70" t="s">
        <v>553</v>
      </c>
      <c r="LT273" s="70" t="s">
        <v>553</v>
      </c>
      <c r="LU273" s="70" t="s">
        <v>553</v>
      </c>
      <c r="LV273" s="70" t="s">
        <v>553</v>
      </c>
      <c r="LW273" s="70" t="s">
        <v>553</v>
      </c>
      <c r="LX273" s="70" t="s">
        <v>553</v>
      </c>
      <c r="LY273" s="70" t="s">
        <v>553</v>
      </c>
      <c r="LZ273" s="70" t="s">
        <v>553</v>
      </c>
      <c r="MA273" s="70" t="s">
        <v>553</v>
      </c>
      <c r="MB273" s="70" t="s">
        <v>553</v>
      </c>
      <c r="MC273" s="70"/>
      <c r="MD273" s="70"/>
      <c r="ME273" s="70" t="s">
        <v>553</v>
      </c>
      <c r="MF273" s="70" t="s">
        <v>553</v>
      </c>
      <c r="MG273" s="70" t="s">
        <v>553</v>
      </c>
      <c r="MH273" s="70" t="s">
        <v>553</v>
      </c>
      <c r="MI273" s="70" t="s">
        <v>553</v>
      </c>
      <c r="MJ273" s="70" t="s">
        <v>553</v>
      </c>
      <c r="MK273" s="70" t="s">
        <v>553</v>
      </c>
      <c r="ML273" s="70" t="s">
        <v>553</v>
      </c>
      <c r="MM273" s="70" t="s">
        <v>553</v>
      </c>
      <c r="MN273" s="70" t="s">
        <v>553</v>
      </c>
      <c r="MO273" s="70" t="s">
        <v>553</v>
      </c>
      <c r="MP273" s="70" t="s">
        <v>553</v>
      </c>
      <c r="MQ273" s="70" t="s">
        <v>553</v>
      </c>
      <c r="MR273" s="70" t="s">
        <v>553</v>
      </c>
      <c r="MS273" s="70" t="s">
        <v>553</v>
      </c>
      <c r="MT273" s="70" t="s">
        <v>553</v>
      </c>
      <c r="MU273" s="70" t="s">
        <v>553</v>
      </c>
      <c r="MV273" s="70" t="s">
        <v>553</v>
      </c>
      <c r="MW273" s="70" t="s">
        <v>553</v>
      </c>
      <c r="MX273" s="70" t="s">
        <v>553</v>
      </c>
      <c r="MY273" s="70" t="s">
        <v>553</v>
      </c>
      <c r="MZ273" s="70" t="s">
        <v>553</v>
      </c>
      <c r="NA273" s="70" t="s">
        <v>553</v>
      </c>
      <c r="NB273" s="70" t="s">
        <v>553</v>
      </c>
      <c r="NC273" s="70"/>
      <c r="ND273" s="70" t="s">
        <v>553</v>
      </c>
      <c r="NE273" s="70" t="s">
        <v>553</v>
      </c>
      <c r="NF273" s="70" t="s">
        <v>553</v>
      </c>
      <c r="NG273" s="70" t="s">
        <v>553</v>
      </c>
      <c r="NH273" s="70" t="s">
        <v>553</v>
      </c>
      <c r="NI273" s="70" t="s">
        <v>553</v>
      </c>
      <c r="NJ273" s="70" t="s">
        <v>553</v>
      </c>
      <c r="NK273" s="70" t="s">
        <v>553</v>
      </c>
      <c r="NL273" s="70" t="s">
        <v>553</v>
      </c>
      <c r="NM273" s="70" t="s">
        <v>553</v>
      </c>
      <c r="NN273" s="70" t="s">
        <v>553</v>
      </c>
      <c r="NO273" s="70"/>
      <c r="NP273" s="70"/>
      <c r="NQ273" s="70" t="s">
        <v>553</v>
      </c>
      <c r="NR273" s="70" t="s">
        <v>553</v>
      </c>
      <c r="NS273" s="70" t="s">
        <v>553</v>
      </c>
      <c r="NT273" s="70" t="s">
        <v>553</v>
      </c>
      <c r="NU273" s="70" t="s">
        <v>553</v>
      </c>
      <c r="NV273" s="70" t="s">
        <v>553</v>
      </c>
      <c r="NW273" s="70" t="s">
        <v>553</v>
      </c>
      <c r="NX273" s="70" t="s">
        <v>553</v>
      </c>
      <c r="NY273" s="70" t="s">
        <v>553</v>
      </c>
      <c r="NZ273" s="70" t="s">
        <v>553</v>
      </c>
      <c r="OA273" s="70" t="s">
        <v>553</v>
      </c>
      <c r="OB273" s="70" t="s">
        <v>553</v>
      </c>
      <c r="OC273" s="70" t="s">
        <v>553</v>
      </c>
      <c r="OD273" s="70" t="s">
        <v>553</v>
      </c>
      <c r="OE273" s="70" t="s">
        <v>553</v>
      </c>
      <c r="OF273" s="70" t="s">
        <v>553</v>
      </c>
      <c r="OG273" s="70" t="s">
        <v>553</v>
      </c>
      <c r="OH273" s="70" t="s">
        <v>553</v>
      </c>
      <c r="OI273" s="70" t="s">
        <v>553</v>
      </c>
      <c r="OJ273" s="70" t="s">
        <v>553</v>
      </c>
      <c r="OK273" s="70" t="s">
        <v>553</v>
      </c>
      <c r="OL273" s="70" t="s">
        <v>553</v>
      </c>
      <c r="OM273" s="70" t="s">
        <v>553</v>
      </c>
      <c r="ON273" s="70" t="s">
        <v>553</v>
      </c>
      <c r="OO273" s="70"/>
      <c r="OP273" s="70" t="s">
        <v>553</v>
      </c>
      <c r="OQ273" s="70" t="s">
        <v>553</v>
      </c>
      <c r="OR273" s="70" t="s">
        <v>553</v>
      </c>
      <c r="OS273" s="70" t="s">
        <v>553</v>
      </c>
      <c r="OT273" s="70" t="s">
        <v>553</v>
      </c>
      <c r="OU273" s="70" t="s">
        <v>553</v>
      </c>
      <c r="OV273" s="70" t="s">
        <v>553</v>
      </c>
      <c r="OW273" s="70" t="s">
        <v>553</v>
      </c>
      <c r="OX273" s="70" t="s">
        <v>553</v>
      </c>
      <c r="OY273" s="70" t="s">
        <v>553</v>
      </c>
      <c r="OZ273" s="70" t="s">
        <v>553</v>
      </c>
      <c r="PA273" s="56"/>
    </row>
    <row r="274" spans="1:417" s="116" customFormat="1" ht="47.25" hidden="1" customHeight="1">
      <c r="A274" s="56"/>
      <c r="B274" s="357"/>
      <c r="C274" s="310"/>
      <c r="D274" s="318"/>
      <c r="E274" s="325"/>
      <c r="F274" s="318"/>
      <c r="G274" s="327"/>
      <c r="H274" s="356"/>
      <c r="I274" s="126" t="s">
        <v>1239</v>
      </c>
      <c r="J274" s="52" t="s">
        <v>1236</v>
      </c>
      <c r="K274" s="123"/>
      <c r="L274" s="183" t="s">
        <v>661</v>
      </c>
      <c r="M274" s="123" t="s">
        <v>500</v>
      </c>
      <c r="N274" s="51" t="s">
        <v>379</v>
      </c>
      <c r="O274" s="56"/>
      <c r="P274" s="310"/>
      <c r="Q274" s="357"/>
      <c r="R274" s="120"/>
      <c r="S274" s="120"/>
      <c r="T274" s="120"/>
      <c r="U274" s="120" t="s">
        <v>205</v>
      </c>
      <c r="V274" s="120"/>
      <c r="W274" s="120"/>
      <c r="X274" s="120"/>
      <c r="Y274" s="120"/>
      <c r="Z274" s="120"/>
      <c r="AA274" s="120"/>
      <c r="AB274" s="120"/>
      <c r="AC274" s="119">
        <f t="shared" si="306"/>
        <v>1</v>
      </c>
      <c r="AD274" s="229"/>
      <c r="AE274" s="229"/>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70"/>
      <c r="BU274" s="70"/>
      <c r="BV274" s="72"/>
      <c r="BW274" s="72"/>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179"/>
      <c r="DD274" s="180"/>
      <c r="DE274" s="179"/>
      <c r="DF274" s="180"/>
      <c r="DG274" s="179"/>
      <c r="DH274" s="180"/>
      <c r="DI274" s="179"/>
      <c r="DJ274" s="180" t="e">
        <f>DI274/(DC274+DE274+DG274+DI274)</f>
        <v>#DIV/0!</v>
      </c>
      <c r="DK274" s="181" t="e">
        <f>(((DC274*2)+(DE274*1)+(DG274*0)))/(DC274+DE274+DG274)</f>
        <v>#DIV/0!</v>
      </c>
      <c r="DL274" s="184" t="e">
        <f>IF(DJ274&gt;=50%,"KĐG",IF(DK274&gt;=1.6,"Đạt mục tiêu",IF(DK274&gt;=1,"Cần cố gắng","Chưa đạt")))</f>
        <v>#DIV/0!</v>
      </c>
      <c r="DM274" s="70"/>
      <c r="DN274" s="70"/>
      <c r="DO274" s="70"/>
      <c r="DP274" s="70"/>
      <c r="DQ274" s="178">
        <v>2</v>
      </c>
      <c r="DR274" s="178">
        <v>2</v>
      </c>
      <c r="DS274" s="178">
        <v>2</v>
      </c>
      <c r="DT274" s="178">
        <v>2</v>
      </c>
      <c r="DU274" s="178">
        <v>2</v>
      </c>
      <c r="DV274" s="178">
        <v>2</v>
      </c>
      <c r="DW274" s="178">
        <v>2</v>
      </c>
      <c r="DX274" s="178">
        <v>2</v>
      </c>
      <c r="DY274" s="178">
        <v>2</v>
      </c>
      <c r="DZ274" s="178">
        <v>2</v>
      </c>
      <c r="EA274" s="178">
        <v>2</v>
      </c>
      <c r="EB274" s="178">
        <v>2</v>
      </c>
      <c r="EC274" s="178">
        <v>2</v>
      </c>
      <c r="ED274" s="178">
        <v>2</v>
      </c>
      <c r="EE274" s="178">
        <v>2</v>
      </c>
      <c r="EF274" s="178">
        <v>2</v>
      </c>
      <c r="EG274" s="178">
        <v>2</v>
      </c>
      <c r="EH274" s="178">
        <v>2</v>
      </c>
      <c r="EI274" s="178">
        <v>2</v>
      </c>
      <c r="EJ274" s="178">
        <v>2</v>
      </c>
      <c r="EK274" s="178">
        <v>2</v>
      </c>
      <c r="EL274" s="178">
        <v>2</v>
      </c>
      <c r="EM274" s="178">
        <v>2</v>
      </c>
      <c r="EN274" s="178">
        <v>2</v>
      </c>
      <c r="EO274" s="178">
        <v>2</v>
      </c>
      <c r="EP274" s="178">
        <v>2</v>
      </c>
      <c r="EQ274" s="178">
        <v>2</v>
      </c>
      <c r="ER274" s="178">
        <v>2</v>
      </c>
      <c r="ES274" s="178">
        <v>2</v>
      </c>
      <c r="ET274" s="178">
        <v>2</v>
      </c>
      <c r="EU274" s="178">
        <v>2</v>
      </c>
      <c r="EV274" s="56"/>
      <c r="EW274" s="56"/>
      <c r="EX274" s="56"/>
      <c r="EY274" s="56"/>
      <c r="EZ274" s="56"/>
      <c r="FA274" s="56"/>
      <c r="FB274" s="56"/>
      <c r="FC274" s="56"/>
      <c r="FD274" s="56"/>
      <c r="FE274" s="56"/>
      <c r="FF274" s="70"/>
      <c r="FG274" s="70"/>
      <c r="FH274" s="70"/>
      <c r="FI274" s="70"/>
      <c r="FJ274" s="70"/>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179"/>
      <c r="GQ274" s="180"/>
      <c r="GR274" s="179"/>
      <c r="GS274" s="180"/>
      <c r="GT274" s="179"/>
      <c r="GU274" s="180"/>
      <c r="GV274" s="179"/>
      <c r="GW274" s="180"/>
      <c r="GX274" s="181"/>
      <c r="GY274" s="184"/>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56"/>
    </row>
    <row r="275" spans="1:417" s="116" customFormat="1" ht="47.25" hidden="1" customHeight="1">
      <c r="A275" s="56"/>
      <c r="B275" s="357"/>
      <c r="C275" s="310"/>
      <c r="D275" s="318"/>
      <c r="E275" s="325"/>
      <c r="F275" s="318"/>
      <c r="G275" s="327"/>
      <c r="H275" s="356"/>
      <c r="I275" s="126" t="s">
        <v>1237</v>
      </c>
      <c r="J275" s="52" t="s">
        <v>1236</v>
      </c>
      <c r="K275" s="123"/>
      <c r="L275" s="183" t="s">
        <v>661</v>
      </c>
      <c r="M275" s="123" t="s">
        <v>500</v>
      </c>
      <c r="N275" s="51" t="s">
        <v>379</v>
      </c>
      <c r="O275" s="56"/>
      <c r="P275" s="310"/>
      <c r="Q275" s="357"/>
      <c r="R275" s="120"/>
      <c r="S275" s="120"/>
      <c r="T275" s="120"/>
      <c r="U275" s="120"/>
      <c r="V275" s="120"/>
      <c r="W275" s="120" t="s">
        <v>205</v>
      </c>
      <c r="X275" s="120"/>
      <c r="Y275" s="120"/>
      <c r="Z275" s="120"/>
      <c r="AA275" s="120"/>
      <c r="AB275" s="120"/>
      <c r="AC275" s="119">
        <f t="shared" si="306"/>
        <v>1</v>
      </c>
      <c r="AD275" s="229"/>
      <c r="AE275" s="229"/>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70"/>
      <c r="BU275" s="70"/>
      <c r="BV275" s="70"/>
      <c r="BW275" s="70"/>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168" t="s">
        <v>553</v>
      </c>
      <c r="DN275" s="168" t="s">
        <v>553</v>
      </c>
      <c r="DO275" s="168" t="s">
        <v>553</v>
      </c>
      <c r="DP275" s="168" t="s">
        <v>553</v>
      </c>
      <c r="DQ275" s="178">
        <v>1</v>
      </c>
      <c r="DR275" s="178">
        <v>2</v>
      </c>
      <c r="DS275" s="178">
        <v>2</v>
      </c>
      <c r="DT275" s="178">
        <v>1</v>
      </c>
      <c r="DU275" s="178">
        <v>2</v>
      </c>
      <c r="DV275" s="178">
        <v>2</v>
      </c>
      <c r="DW275" s="178">
        <v>2</v>
      </c>
      <c r="DX275" s="178">
        <v>2</v>
      </c>
      <c r="DY275" s="178">
        <v>2</v>
      </c>
      <c r="DZ275" s="178">
        <v>2</v>
      </c>
      <c r="EA275" s="178">
        <v>2</v>
      </c>
      <c r="EB275" s="178">
        <v>2</v>
      </c>
      <c r="EC275" s="178">
        <v>2</v>
      </c>
      <c r="ED275" s="178">
        <v>2</v>
      </c>
      <c r="EE275" s="178">
        <v>2</v>
      </c>
      <c r="EF275" s="178">
        <v>2</v>
      </c>
      <c r="EG275" s="178">
        <v>2</v>
      </c>
      <c r="EH275" s="178">
        <v>2</v>
      </c>
      <c r="EI275" s="178">
        <v>2</v>
      </c>
      <c r="EJ275" s="178">
        <v>2</v>
      </c>
      <c r="EK275" s="178">
        <v>2</v>
      </c>
      <c r="EL275" s="178">
        <v>2</v>
      </c>
      <c r="EM275" s="178">
        <v>2</v>
      </c>
      <c r="EN275" s="178">
        <v>2</v>
      </c>
      <c r="EO275" s="178">
        <v>2</v>
      </c>
      <c r="EP275" s="178">
        <v>2</v>
      </c>
      <c r="EQ275" s="178">
        <v>2</v>
      </c>
      <c r="ER275" s="178">
        <v>2</v>
      </c>
      <c r="ES275" s="178">
        <v>2</v>
      </c>
      <c r="ET275" s="178">
        <v>2</v>
      </c>
      <c r="EU275" s="178">
        <v>2</v>
      </c>
      <c r="EV275" s="179">
        <f>COUNTIF(DM275:EU275,"2")</f>
        <v>29</v>
      </c>
      <c r="EW275" s="180">
        <f>EV275/(EV275+EX275+EZ275+FB275)</f>
        <v>0.93548387096774188</v>
      </c>
      <c r="EX275" s="179">
        <f>COUNTIF(DM275:EU275,"1")</f>
        <v>2</v>
      </c>
      <c r="EY275" s="180">
        <f>EX275/(EV275+EX275+EZ275+FB275)</f>
        <v>6.4516129032258063E-2</v>
      </c>
      <c r="EZ275" s="179">
        <f>COUNTIF(DM275:EU275,"0")</f>
        <v>0</v>
      </c>
      <c r="FA275" s="180">
        <f>EZ275/(EV275+EX275+EZ275+FB275)</f>
        <v>0</v>
      </c>
      <c r="FB275" s="179">
        <f>COUNTIF(DM275:EU275,"KĐG")</f>
        <v>0</v>
      </c>
      <c r="FC275" s="180">
        <f>FB275/(EV275+EX275+EZ275+FB275)</f>
        <v>0</v>
      </c>
      <c r="FD275" s="181">
        <f>(((EV275*2)+(EX275*1)+(EZ275*0)))/(EV275+EX275+EZ275)</f>
        <v>1.935483870967742</v>
      </c>
      <c r="FE275" s="184" t="str">
        <f>IF(FC275&gt;=50%,"KĐG",IF(FD275&gt;=1.6,"Đạt mục tiêu",IF(FD275&gt;=1,"Cần cố gắng","Chưa đạt")))</f>
        <v>Đạt mục tiêu</v>
      </c>
      <c r="FF275" s="70"/>
      <c r="FG275" s="70"/>
      <c r="FH275" s="70"/>
      <c r="FI275" s="70"/>
      <c r="FJ275" s="70"/>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179"/>
      <c r="GQ275" s="180"/>
      <c r="GR275" s="179"/>
      <c r="GS275" s="180"/>
      <c r="GT275" s="179"/>
      <c r="GU275" s="180"/>
      <c r="GV275" s="179"/>
      <c r="GW275" s="180"/>
      <c r="GX275" s="181"/>
      <c r="GY275" s="184"/>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56"/>
    </row>
    <row r="276" spans="1:417" s="116" customFormat="1" ht="47.25" hidden="1" customHeight="1">
      <c r="A276" s="56"/>
      <c r="B276" s="357"/>
      <c r="C276" s="310"/>
      <c r="D276" s="318"/>
      <c r="E276" s="325"/>
      <c r="F276" s="318"/>
      <c r="G276" s="327"/>
      <c r="H276" s="356"/>
      <c r="I276" s="126" t="s">
        <v>1238</v>
      </c>
      <c r="J276" s="52" t="s">
        <v>1236</v>
      </c>
      <c r="K276" s="123"/>
      <c r="L276" s="183" t="s">
        <v>661</v>
      </c>
      <c r="M276" s="123" t="s">
        <v>500</v>
      </c>
      <c r="N276" s="51" t="s">
        <v>379</v>
      </c>
      <c r="O276" s="56" t="s">
        <v>350</v>
      </c>
      <c r="P276" s="310"/>
      <c r="Q276" s="357"/>
      <c r="R276" s="120"/>
      <c r="S276" s="120"/>
      <c r="T276" s="120"/>
      <c r="U276" s="120"/>
      <c r="V276" s="120"/>
      <c r="W276" s="120"/>
      <c r="X276" s="120"/>
      <c r="Y276" s="120" t="s">
        <v>205</v>
      </c>
      <c r="Z276" s="120"/>
      <c r="AA276" s="120"/>
      <c r="AB276" s="120"/>
      <c r="AC276" s="119">
        <f t="shared" si="306"/>
        <v>1</v>
      </c>
      <c r="AD276" s="229"/>
      <c r="AE276" s="229"/>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70"/>
      <c r="BU276" s="70"/>
      <c r="BV276" s="70"/>
      <c r="BW276" s="70"/>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168"/>
      <c r="DN276" s="168"/>
      <c r="DO276" s="168"/>
      <c r="DP276" s="168"/>
      <c r="DQ276" s="178"/>
      <c r="DR276" s="178"/>
      <c r="DS276" s="178"/>
      <c r="DT276" s="178"/>
      <c r="DU276" s="178"/>
      <c r="DV276" s="178"/>
      <c r="DW276" s="178"/>
      <c r="DX276" s="178"/>
      <c r="DY276" s="178"/>
      <c r="DZ276" s="178"/>
      <c r="EA276" s="178"/>
      <c r="EB276" s="178"/>
      <c r="EC276" s="178"/>
      <c r="ED276" s="178"/>
      <c r="EE276" s="178"/>
      <c r="EF276" s="178"/>
      <c r="EG276" s="178"/>
      <c r="EH276" s="178"/>
      <c r="EI276" s="178"/>
      <c r="EJ276" s="178"/>
      <c r="EK276" s="178"/>
      <c r="EL276" s="178"/>
      <c r="EM276" s="178"/>
      <c r="EN276" s="178"/>
      <c r="EO276" s="178"/>
      <c r="EP276" s="178"/>
      <c r="EQ276" s="178"/>
      <c r="ER276" s="178"/>
      <c r="ES276" s="178"/>
      <c r="ET276" s="178"/>
      <c r="EU276" s="178"/>
      <c r="EV276" s="179"/>
      <c r="EW276" s="180"/>
      <c r="EX276" s="179"/>
      <c r="EY276" s="180"/>
      <c r="EZ276" s="179"/>
      <c r="FA276" s="180"/>
      <c r="FB276" s="179"/>
      <c r="FC276" s="180"/>
      <c r="FD276" s="181"/>
      <c r="FE276" s="184"/>
      <c r="FF276" s="56"/>
      <c r="FG276" s="72" t="s">
        <v>553</v>
      </c>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56"/>
    </row>
    <row r="277" spans="1:417" ht="21" customHeight="1">
      <c r="A277" s="56"/>
      <c r="B277" s="2"/>
      <c r="C277" s="2"/>
      <c r="D277" s="390" t="s">
        <v>452</v>
      </c>
      <c r="E277" s="390"/>
      <c r="F277" s="390"/>
      <c r="G277" s="253"/>
      <c r="H277" s="254">
        <f>H278+H291+H293+H306+H317</f>
        <v>0</v>
      </c>
      <c r="I277" s="254"/>
      <c r="J277" s="253"/>
      <c r="K277" s="255"/>
      <c r="L277" s="258"/>
      <c r="M277" s="255"/>
      <c r="N277" s="176"/>
      <c r="O277" s="176"/>
      <c r="P277" s="114">
        <f>P278+P291+P293+P306+P317</f>
        <v>9</v>
      </c>
      <c r="Q277" s="56">
        <f>Q278+Q291+Q293+Q306+Q317</f>
        <v>7</v>
      </c>
      <c r="R277" s="14">
        <f>R278+R291+R293+R306+R317</f>
        <v>5</v>
      </c>
      <c r="S277" s="114">
        <f t="shared" ref="S277:T277" si="322">S278+S291+S293+S306+S317</f>
        <v>2</v>
      </c>
      <c r="T277" s="114">
        <f t="shared" si="322"/>
        <v>3</v>
      </c>
      <c r="U277" s="114">
        <f t="shared" ref="U277:AB277" si="323">U278+U291+U293+U306+U317</f>
        <v>4</v>
      </c>
      <c r="V277" s="114">
        <f t="shared" si="323"/>
        <v>5</v>
      </c>
      <c r="W277" s="114">
        <f t="shared" si="323"/>
        <v>4</v>
      </c>
      <c r="X277" s="114">
        <f t="shared" si="323"/>
        <v>4</v>
      </c>
      <c r="Y277" s="114">
        <f t="shared" si="323"/>
        <v>4</v>
      </c>
      <c r="Z277" s="114">
        <f t="shared" si="323"/>
        <v>3</v>
      </c>
      <c r="AA277" s="114">
        <f t="shared" si="323"/>
        <v>7</v>
      </c>
      <c r="AB277" s="114">
        <f t="shared" si="323"/>
        <v>5</v>
      </c>
      <c r="AC277" s="114"/>
      <c r="AD277" s="300"/>
      <c r="AE277" s="295"/>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182"/>
      <c r="BK277" s="182"/>
      <c r="BL277" s="182"/>
      <c r="BM277" s="182"/>
      <c r="BN277" s="182"/>
      <c r="BO277" s="182"/>
      <c r="BP277" s="182"/>
      <c r="BQ277" s="182"/>
      <c r="BR277" s="182"/>
      <c r="BS277" s="185"/>
      <c r="BT277" s="70"/>
      <c r="BU277" s="70"/>
      <c r="BV277" s="70"/>
      <c r="BW277" s="70"/>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179"/>
      <c r="GQ277" s="180"/>
      <c r="GR277" s="179"/>
      <c r="GS277" s="180"/>
      <c r="GT277" s="179"/>
      <c r="GU277" s="180"/>
      <c r="GV277" s="179"/>
      <c r="GW277" s="180"/>
      <c r="GX277" s="181"/>
      <c r="GY277" s="184"/>
      <c r="GZ277" s="70"/>
      <c r="HA277" s="70"/>
      <c r="HB277" s="70"/>
      <c r="HC277" s="70"/>
      <c r="HD277" s="70"/>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179"/>
      <c r="IJ277" s="180"/>
      <c r="IK277" s="179"/>
      <c r="IL277" s="180"/>
      <c r="IM277" s="179"/>
      <c r="IN277" s="180"/>
      <c r="IO277" s="179"/>
      <c r="IP277" s="180"/>
      <c r="IQ277" s="181"/>
      <c r="IR277" s="185"/>
      <c r="IS277" s="56"/>
      <c r="IT277" s="56"/>
      <c r="IU277" s="56"/>
      <c r="IV277" s="56"/>
      <c r="IW277" s="56"/>
      <c r="IX277" s="56"/>
      <c r="IY277" s="56"/>
      <c r="IZ277" s="56"/>
      <c r="JA277" s="56"/>
      <c r="JB277" s="56"/>
      <c r="JC277" s="56"/>
      <c r="JD277" s="56"/>
      <c r="JE277" s="56"/>
      <c r="JF277" s="56"/>
      <c r="JG277" s="56"/>
      <c r="JH277" s="56"/>
      <c r="JI277" s="56"/>
      <c r="JJ277" s="56"/>
      <c r="JK277" s="56"/>
      <c r="JL277" s="56"/>
      <c r="JM277" s="56"/>
      <c r="JN277" s="56"/>
      <c r="JO277" s="56"/>
      <c r="JP277" s="56"/>
      <c r="JQ277" s="56"/>
      <c r="JR277" s="56"/>
      <c r="JS277" s="56"/>
      <c r="JT277" s="56"/>
      <c r="JU277" s="56"/>
      <c r="JV277" s="56"/>
      <c r="JW277" s="56"/>
      <c r="JX277" s="56"/>
      <c r="JY277" s="56"/>
      <c r="JZ277" s="56"/>
      <c r="KA277" s="56"/>
      <c r="KB277" s="56"/>
      <c r="KC277" s="56"/>
      <c r="KD277" s="56"/>
      <c r="KE277" s="56"/>
      <c r="KF277" s="56"/>
      <c r="KG277" s="56"/>
      <c r="KH277" s="56"/>
      <c r="KI277" s="56"/>
      <c r="KJ277" s="56"/>
      <c r="KK277" s="56"/>
      <c r="KL277" s="56"/>
      <c r="KM277" s="56"/>
      <c r="KN277" s="56"/>
      <c r="KO277" s="56"/>
      <c r="KP277" s="56"/>
      <c r="KQ277" s="56"/>
      <c r="KR277" s="56"/>
      <c r="KS277" s="56"/>
      <c r="KT277" s="56"/>
      <c r="KU277" s="56"/>
      <c r="KV277" s="56"/>
      <c r="KW277" s="56"/>
      <c r="KX277" s="56"/>
      <c r="KY277" s="56"/>
      <c r="KZ277" s="56"/>
      <c r="LA277" s="56"/>
      <c r="LB277" s="56"/>
      <c r="LC277" s="56"/>
      <c r="LD277" s="56"/>
      <c r="LE277" s="56"/>
      <c r="LF277" s="56"/>
      <c r="LG277" s="56"/>
      <c r="LH277" s="56"/>
      <c r="LI277" s="56"/>
      <c r="LJ277" s="56"/>
      <c r="LK277" s="56"/>
      <c r="LL277" s="56"/>
      <c r="LM277" s="56"/>
      <c r="LN277" s="56"/>
      <c r="LO277" s="56"/>
      <c r="LP277" s="56"/>
      <c r="LQ277" s="56"/>
      <c r="LR277" s="56"/>
      <c r="LS277" s="179"/>
      <c r="LT277" s="180"/>
      <c r="LU277" s="179"/>
      <c r="LV277" s="180"/>
      <c r="LW277" s="179"/>
      <c r="LX277" s="180"/>
      <c r="LY277" s="179"/>
      <c r="LZ277" s="180"/>
      <c r="MA277" s="181"/>
      <c r="MB277" s="185"/>
      <c r="MC277" s="56"/>
      <c r="MD277" s="56"/>
      <c r="ME277" s="56"/>
      <c r="MF277" s="56"/>
      <c r="MG277" s="56"/>
      <c r="MH277" s="56"/>
      <c r="MI277" s="56"/>
      <c r="MJ277" s="56"/>
      <c r="MK277" s="56"/>
      <c r="ML277" s="56"/>
      <c r="MM277" s="56"/>
      <c r="MN277" s="56"/>
      <c r="MO277" s="56"/>
      <c r="MP277" s="56"/>
      <c r="MQ277" s="56"/>
      <c r="MR277" s="56"/>
      <c r="MS277" s="56"/>
      <c r="MT277" s="56"/>
      <c r="MU277" s="56"/>
      <c r="MV277" s="56"/>
      <c r="MW277" s="56"/>
      <c r="MX277" s="56"/>
      <c r="MY277" s="56"/>
      <c r="MZ277" s="56"/>
      <c r="NA277" s="56"/>
      <c r="NB277" s="56"/>
      <c r="NC277" s="56"/>
      <c r="ND277" s="56"/>
      <c r="NE277" s="179"/>
      <c r="NF277" s="180"/>
      <c r="NG277" s="179"/>
      <c r="NH277" s="180"/>
      <c r="NI277" s="179"/>
      <c r="NJ277" s="180"/>
      <c r="NK277" s="179"/>
      <c r="NL277" s="180"/>
      <c r="NM277" s="181"/>
      <c r="NN277" s="184"/>
      <c r="NO277" s="70"/>
      <c r="NP277" s="70"/>
      <c r="NQ277" s="56"/>
      <c r="NR277" s="56"/>
      <c r="NS277" s="56"/>
      <c r="NT277" s="56"/>
      <c r="NU277" s="56"/>
      <c r="NV277" s="56"/>
      <c r="NW277" s="56"/>
      <c r="NX277" s="56"/>
      <c r="NY277" s="56"/>
      <c r="NZ277" s="56"/>
      <c r="OA277" s="56"/>
      <c r="OB277" s="56"/>
      <c r="OC277" s="56"/>
      <c r="OD277" s="56"/>
      <c r="OE277" s="56"/>
      <c r="OF277" s="56"/>
      <c r="OG277" s="56"/>
      <c r="OH277" s="56"/>
      <c r="OI277" s="56"/>
      <c r="OJ277" s="56"/>
      <c r="OK277" s="56"/>
      <c r="OL277" s="56"/>
      <c r="OM277" s="56"/>
      <c r="ON277" s="56"/>
      <c r="OO277" s="56"/>
      <c r="OP277" s="56"/>
      <c r="OQ277" s="179"/>
      <c r="OR277" s="180"/>
      <c r="OS277" s="179"/>
      <c r="OT277" s="180"/>
      <c r="OU277" s="179"/>
      <c r="OV277" s="180"/>
      <c r="OW277" s="179"/>
      <c r="OX277" s="180"/>
      <c r="OY277" s="181"/>
      <c r="OZ277" s="184"/>
      <c r="PA277" s="2"/>
    </row>
    <row r="278" spans="1:417" ht="21.75" customHeight="1">
      <c r="A278" s="56"/>
      <c r="B278" s="2"/>
      <c r="C278" s="2"/>
      <c r="D278" s="311" t="s">
        <v>374</v>
      </c>
      <c r="E278" s="311"/>
      <c r="F278" s="311"/>
      <c r="G278" s="253"/>
      <c r="H278" s="254">
        <f>COUNTIF(H279:H290,"x")</f>
        <v>0</v>
      </c>
      <c r="I278" s="253"/>
      <c r="J278" s="253"/>
      <c r="K278" s="255"/>
      <c r="L278" s="258"/>
      <c r="M278" s="255"/>
      <c r="N278" s="176"/>
      <c r="O278" s="176"/>
      <c r="P278" s="114">
        <f>COUNTIF(P279:P290,"x")</f>
        <v>4</v>
      </c>
      <c r="Q278" s="56">
        <f>SUM(Q279:Q290)</f>
        <v>3</v>
      </c>
      <c r="R278" s="14">
        <f>COUNTIF(R279:R290,"x")</f>
        <v>1</v>
      </c>
      <c r="S278" s="114">
        <f t="shared" ref="S278:T278" si="324">COUNTIF(S279:S290,"x")</f>
        <v>0</v>
      </c>
      <c r="T278" s="114">
        <f t="shared" si="324"/>
        <v>0</v>
      </c>
      <c r="U278" s="114">
        <f t="shared" ref="U278:AB278" si="325">COUNTIF(U279:U290,"x")</f>
        <v>1</v>
      </c>
      <c r="V278" s="114">
        <f t="shared" si="325"/>
        <v>1</v>
      </c>
      <c r="W278" s="114">
        <f t="shared" si="325"/>
        <v>1</v>
      </c>
      <c r="X278" s="114">
        <f t="shared" si="325"/>
        <v>1</v>
      </c>
      <c r="Y278" s="114">
        <f t="shared" si="325"/>
        <v>1</v>
      </c>
      <c r="Z278" s="114">
        <f t="shared" si="325"/>
        <v>1</v>
      </c>
      <c r="AA278" s="114">
        <f t="shared" si="325"/>
        <v>4</v>
      </c>
      <c r="AB278" s="114">
        <f t="shared" si="325"/>
        <v>1</v>
      </c>
      <c r="AC278" s="114"/>
      <c r="AD278" s="300"/>
      <c r="AE278" s="295"/>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182"/>
      <c r="BK278" s="182"/>
      <c r="BL278" s="182"/>
      <c r="BM278" s="182"/>
      <c r="BN278" s="182"/>
      <c r="BO278" s="182"/>
      <c r="BP278" s="182"/>
      <c r="BQ278" s="182"/>
      <c r="BR278" s="182"/>
      <c r="BS278" s="185"/>
      <c r="BT278" s="70"/>
      <c r="BU278" s="70"/>
      <c r="BV278" s="70"/>
      <c r="BW278" s="70"/>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70"/>
      <c r="HA278" s="70"/>
      <c r="HB278" s="70"/>
      <c r="HC278" s="70"/>
      <c r="HD278" s="70"/>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c r="IN278" s="56"/>
      <c r="IO278" s="56"/>
      <c r="IP278" s="56"/>
      <c r="IQ278" s="56"/>
      <c r="IR278" s="56"/>
      <c r="IS278" s="56"/>
      <c r="IT278" s="56"/>
      <c r="IU278" s="56"/>
      <c r="IV278" s="56"/>
      <c r="IW278" s="56"/>
      <c r="IX278" s="56"/>
      <c r="IY278" s="56"/>
      <c r="IZ278" s="56"/>
      <c r="JA278" s="56"/>
      <c r="JB278" s="56"/>
      <c r="JC278" s="56"/>
      <c r="JD278" s="56"/>
      <c r="JE278" s="56"/>
      <c r="JF278" s="56"/>
      <c r="JG278" s="56"/>
      <c r="JH278" s="56"/>
      <c r="JI278" s="56"/>
      <c r="JJ278" s="56"/>
      <c r="JK278" s="56"/>
      <c r="JL278" s="56"/>
      <c r="JM278" s="56"/>
      <c r="JN278" s="56"/>
      <c r="JO278" s="56"/>
      <c r="JP278" s="56"/>
      <c r="JQ278" s="56"/>
      <c r="JR278" s="56"/>
      <c r="JS278" s="56"/>
      <c r="JT278" s="56"/>
      <c r="JU278" s="56"/>
      <c r="JV278" s="56"/>
      <c r="JW278" s="56"/>
      <c r="JX278" s="56"/>
      <c r="JY278" s="56"/>
      <c r="JZ278" s="56"/>
      <c r="KA278" s="56"/>
      <c r="KB278" s="56"/>
      <c r="KC278" s="56"/>
      <c r="KD278" s="56"/>
      <c r="KE278" s="56"/>
      <c r="KF278" s="56"/>
      <c r="KG278" s="56"/>
      <c r="KH278" s="56"/>
      <c r="KI278" s="56"/>
      <c r="KJ278" s="56"/>
      <c r="KK278" s="56"/>
      <c r="KL278" s="56"/>
      <c r="KM278" s="56"/>
      <c r="KN278" s="56"/>
      <c r="KO278" s="56"/>
      <c r="KP278" s="56"/>
      <c r="KQ278" s="56"/>
      <c r="KR278" s="56"/>
      <c r="KS278" s="56"/>
      <c r="KT278" s="56"/>
      <c r="KU278" s="56"/>
      <c r="KV278" s="56"/>
      <c r="KW278" s="56"/>
      <c r="KX278" s="56"/>
      <c r="KY278" s="56"/>
      <c r="KZ278" s="56"/>
      <c r="LA278" s="56"/>
      <c r="LB278" s="56"/>
      <c r="LC278" s="56"/>
      <c r="LD278" s="56"/>
      <c r="LE278" s="56"/>
      <c r="LF278" s="56"/>
      <c r="LG278" s="56"/>
      <c r="LH278" s="56"/>
      <c r="LI278" s="56"/>
      <c r="LJ278" s="56"/>
      <c r="LK278" s="56"/>
      <c r="LL278" s="56"/>
      <c r="LM278" s="56"/>
      <c r="LN278" s="56"/>
      <c r="LO278" s="56"/>
      <c r="LP278" s="56"/>
      <c r="LQ278" s="56"/>
      <c r="LR278" s="56"/>
      <c r="LS278" s="179"/>
      <c r="LT278" s="180"/>
      <c r="LU278" s="179"/>
      <c r="LV278" s="180"/>
      <c r="LW278" s="179"/>
      <c r="LX278" s="180"/>
      <c r="LY278" s="179"/>
      <c r="LZ278" s="180"/>
      <c r="MA278" s="181"/>
      <c r="MB278" s="185"/>
      <c r="MC278" s="56"/>
      <c r="MD278" s="56"/>
      <c r="ME278" s="56"/>
      <c r="MF278" s="56"/>
      <c r="MG278" s="56"/>
      <c r="MH278" s="56"/>
      <c r="MI278" s="56"/>
      <c r="MJ278" s="56"/>
      <c r="MK278" s="56"/>
      <c r="ML278" s="56"/>
      <c r="MM278" s="56"/>
      <c r="MN278" s="56"/>
      <c r="MO278" s="56"/>
      <c r="MP278" s="56"/>
      <c r="MQ278" s="56"/>
      <c r="MR278" s="56"/>
      <c r="MS278" s="56"/>
      <c r="MT278" s="56"/>
      <c r="MU278" s="56"/>
      <c r="MV278" s="56"/>
      <c r="MW278" s="56"/>
      <c r="MX278" s="56"/>
      <c r="MY278" s="56"/>
      <c r="MZ278" s="56"/>
      <c r="NA278" s="56"/>
      <c r="NB278" s="56"/>
      <c r="NC278" s="56"/>
      <c r="ND278" s="56"/>
      <c r="NE278" s="179"/>
      <c r="NF278" s="180"/>
      <c r="NG278" s="179"/>
      <c r="NH278" s="180"/>
      <c r="NI278" s="179"/>
      <c r="NJ278" s="180"/>
      <c r="NK278" s="179"/>
      <c r="NL278" s="180"/>
      <c r="NM278" s="181"/>
      <c r="NN278" s="184"/>
      <c r="NO278" s="70"/>
      <c r="NP278" s="70"/>
      <c r="NQ278" s="56"/>
      <c r="NR278" s="56"/>
      <c r="NS278" s="56"/>
      <c r="NT278" s="56"/>
      <c r="NU278" s="56"/>
      <c r="NV278" s="56"/>
      <c r="NW278" s="56"/>
      <c r="NX278" s="56"/>
      <c r="NY278" s="56"/>
      <c r="NZ278" s="56"/>
      <c r="OA278" s="56"/>
      <c r="OB278" s="56"/>
      <c r="OC278" s="56"/>
      <c r="OD278" s="56"/>
      <c r="OE278" s="56"/>
      <c r="OF278" s="56"/>
      <c r="OG278" s="56"/>
      <c r="OH278" s="56"/>
      <c r="OI278" s="56"/>
      <c r="OJ278" s="56"/>
      <c r="OK278" s="56"/>
      <c r="OL278" s="56"/>
      <c r="OM278" s="56"/>
      <c r="ON278" s="56"/>
      <c r="OO278" s="56"/>
      <c r="OP278" s="56"/>
      <c r="OQ278" s="179"/>
      <c r="OR278" s="180"/>
      <c r="OS278" s="179"/>
      <c r="OT278" s="180"/>
      <c r="OU278" s="179"/>
      <c r="OV278" s="180"/>
      <c r="OW278" s="179"/>
      <c r="OX278" s="180"/>
      <c r="OY278" s="181"/>
      <c r="OZ278" s="184"/>
      <c r="PA278" s="2"/>
    </row>
    <row r="279" spans="1:417" s="116" customFormat="1" ht="55.5" hidden="1" customHeight="1">
      <c r="A279" s="56"/>
      <c r="B279" s="56">
        <v>263</v>
      </c>
      <c r="C279" s="56">
        <v>107</v>
      </c>
      <c r="D279" s="126" t="s">
        <v>217</v>
      </c>
      <c r="E279" s="122" t="s">
        <v>12</v>
      </c>
      <c r="F279" s="126" t="s">
        <v>218</v>
      </c>
      <c r="G279" s="123" t="s">
        <v>12</v>
      </c>
      <c r="H279" s="122"/>
      <c r="I279" s="126" t="s">
        <v>218</v>
      </c>
      <c r="J279" s="167" t="s">
        <v>1596</v>
      </c>
      <c r="K279" s="123"/>
      <c r="L279" s="183" t="s">
        <v>661</v>
      </c>
      <c r="M279" s="123" t="s">
        <v>501</v>
      </c>
      <c r="N279" s="51" t="s">
        <v>379</v>
      </c>
      <c r="O279" s="56" t="s">
        <v>350</v>
      </c>
      <c r="P279" s="56" t="s">
        <v>205</v>
      </c>
      <c r="Q279" s="56">
        <v>1</v>
      </c>
      <c r="R279" s="120"/>
      <c r="S279" s="120"/>
      <c r="T279" s="120"/>
      <c r="U279" s="120"/>
      <c r="V279" s="120"/>
      <c r="W279" s="120"/>
      <c r="X279" s="120"/>
      <c r="Y279" s="120"/>
      <c r="Z279" s="120"/>
      <c r="AA279" s="120" t="s">
        <v>205</v>
      </c>
      <c r="AB279" s="120"/>
      <c r="AC279" s="119">
        <f t="shared" ref="AC279:AC290" si="326">COUNTIF($R279:$AB279,"x")</f>
        <v>1</v>
      </c>
      <c r="AD279" s="229"/>
      <c r="AE279" s="229"/>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70"/>
      <c r="BU279" s="70"/>
      <c r="BV279" s="70"/>
      <c r="BW279" s="70"/>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70"/>
      <c r="DN279" s="70"/>
      <c r="DO279" s="70"/>
      <c r="DP279" s="70"/>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70"/>
      <c r="FG279" s="70"/>
      <c r="FH279" s="70"/>
      <c r="FI279" s="70"/>
      <c r="FJ279" s="70"/>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70"/>
      <c r="HA279" s="70"/>
      <c r="HB279" s="70"/>
      <c r="HC279" s="70"/>
      <c r="HD279" s="70"/>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c r="IO279" s="56"/>
      <c r="IP279" s="56"/>
      <c r="IQ279" s="56"/>
      <c r="IR279" s="56"/>
      <c r="IS279" s="56"/>
      <c r="IT279" s="70"/>
      <c r="IU279" s="70"/>
      <c r="IV279" s="70"/>
      <c r="IW279" s="70"/>
      <c r="IX279" s="56"/>
      <c r="IY279" s="56"/>
      <c r="IZ279" s="56"/>
      <c r="JA279" s="56"/>
      <c r="JB279" s="56"/>
      <c r="JC279" s="56"/>
      <c r="JD279" s="56"/>
      <c r="JE279" s="56"/>
      <c r="JF279" s="56"/>
      <c r="JG279" s="56"/>
      <c r="JH279" s="56"/>
      <c r="JI279" s="56"/>
      <c r="JJ279" s="56"/>
      <c r="JK279" s="56"/>
      <c r="JL279" s="56"/>
      <c r="JM279" s="56"/>
      <c r="JN279" s="56"/>
      <c r="JO279" s="56"/>
      <c r="JP279" s="56"/>
      <c r="JQ279" s="56"/>
      <c r="JR279" s="56"/>
      <c r="JS279" s="56"/>
      <c r="JT279" s="56"/>
      <c r="JU279" s="56"/>
      <c r="JV279" s="56"/>
      <c r="JW279" s="56"/>
      <c r="JX279" s="56"/>
      <c r="JY279" s="56"/>
      <c r="JZ279" s="56"/>
      <c r="KA279" s="56"/>
      <c r="KB279" s="56"/>
      <c r="KC279" s="56"/>
      <c r="KD279" s="56"/>
      <c r="KE279" s="56"/>
      <c r="KF279" s="56"/>
      <c r="KG279" s="56"/>
      <c r="KH279" s="56"/>
      <c r="KI279" s="56"/>
      <c r="KJ279" s="56"/>
      <c r="KK279" s="56"/>
      <c r="KL279" s="56"/>
      <c r="KM279" s="56"/>
      <c r="KN279" s="71" t="s">
        <v>556</v>
      </c>
      <c r="KO279" s="56">
        <v>2</v>
      </c>
      <c r="KP279" s="56">
        <v>2</v>
      </c>
      <c r="KQ279" s="56">
        <v>2</v>
      </c>
      <c r="KR279" s="56">
        <v>2</v>
      </c>
      <c r="KS279" s="56">
        <v>2</v>
      </c>
      <c r="KT279" s="56">
        <v>2</v>
      </c>
      <c r="KU279" s="56">
        <v>2</v>
      </c>
      <c r="KV279" s="56">
        <v>2</v>
      </c>
      <c r="KW279" s="56">
        <v>2</v>
      </c>
      <c r="KX279" s="56">
        <v>2</v>
      </c>
      <c r="KY279" s="56">
        <v>2</v>
      </c>
      <c r="KZ279" s="56">
        <v>2</v>
      </c>
      <c r="LA279" s="56">
        <v>2</v>
      </c>
      <c r="LB279" s="56">
        <v>2</v>
      </c>
      <c r="LC279" s="56">
        <v>2</v>
      </c>
      <c r="LD279" s="56">
        <v>2</v>
      </c>
      <c r="LE279" s="56">
        <v>2</v>
      </c>
      <c r="LF279" s="56">
        <v>2</v>
      </c>
      <c r="LG279" s="56">
        <v>2</v>
      </c>
      <c r="LH279" s="56">
        <v>2</v>
      </c>
      <c r="LI279" s="56">
        <v>2</v>
      </c>
      <c r="LJ279" s="56">
        <v>2</v>
      </c>
      <c r="LK279" s="56">
        <v>2</v>
      </c>
      <c r="LL279" s="56">
        <v>2</v>
      </c>
      <c r="LM279" s="56">
        <v>2</v>
      </c>
      <c r="LN279" s="56">
        <v>2</v>
      </c>
      <c r="LO279" s="56">
        <v>2</v>
      </c>
      <c r="LP279" s="56">
        <v>2</v>
      </c>
      <c r="LQ279" s="56">
        <v>2</v>
      </c>
      <c r="LR279" s="56">
        <v>2</v>
      </c>
      <c r="LS279" s="179">
        <f>COUNTIF(KO279:LR279,"2")</f>
        <v>30</v>
      </c>
      <c r="LT279" s="180">
        <f>LS279/(LS279+LU279+LW279+LY279)</f>
        <v>1</v>
      </c>
      <c r="LU279" s="179">
        <f>COUNTIF(KO279:LR279,"1")</f>
        <v>0</v>
      </c>
      <c r="LV279" s="180">
        <f>LU279/(LS279+LU279+LW279+LY279)</f>
        <v>0</v>
      </c>
      <c r="LW279" s="179">
        <f>COUNTIF(KO279:LR279,"0")</f>
        <v>0</v>
      </c>
      <c r="LX279" s="180">
        <f>LW279/(LS279+LU279+LW279+LY279)</f>
        <v>0</v>
      </c>
      <c r="LY279" s="179">
        <f>COUNTIF(KB279:LR279,"KĐG")</f>
        <v>0</v>
      </c>
      <c r="LZ279" s="180">
        <f>LY279/(LS279+LU279+LW279+LY279)</f>
        <v>0</v>
      </c>
      <c r="MA279" s="181">
        <f>(((LS279*2)+(LU279*1)+(LW279*0)))/(LS279+LU279+LW279)</f>
        <v>2</v>
      </c>
      <c r="MB279" s="185" t="str">
        <f>IF(LZ279&gt;=50%,"KĐG",IF(MA279&gt;=1.6,"Đạt mục tiêu",IF(MA279&gt;=1,"Cần cố gắng","Chưa đạt")))</f>
        <v>Đạt mục tiêu</v>
      </c>
      <c r="MC279" s="56"/>
      <c r="MD279" s="56"/>
      <c r="ME279" s="56"/>
      <c r="MF279" s="56"/>
      <c r="MG279" s="56"/>
      <c r="MH279" s="56"/>
      <c r="MI279" s="56"/>
      <c r="MJ279" s="56"/>
      <c r="MK279" s="56"/>
      <c r="ML279" s="56"/>
      <c r="MM279" s="56"/>
      <c r="MN279" s="56"/>
      <c r="MO279" s="56"/>
      <c r="MP279" s="56"/>
      <c r="MQ279" s="56"/>
      <c r="MR279" s="56"/>
      <c r="MS279" s="56"/>
      <c r="MT279" s="56"/>
      <c r="MU279" s="56"/>
      <c r="MV279" s="56"/>
      <c r="MW279" s="56"/>
      <c r="MX279" s="56"/>
      <c r="MY279" s="56"/>
      <c r="MZ279" s="56"/>
      <c r="NA279" s="56"/>
      <c r="NB279" s="56"/>
      <c r="NC279" s="56"/>
      <c r="ND279" s="56"/>
      <c r="NE279" s="56"/>
      <c r="NF279" s="56"/>
      <c r="NG279" s="56"/>
      <c r="NH279" s="56"/>
      <c r="NI279" s="56"/>
      <c r="NJ279" s="56"/>
      <c r="NK279" s="56"/>
      <c r="NL279" s="56"/>
      <c r="NM279" s="56"/>
      <c r="NN279" s="56"/>
      <c r="NO279" s="56"/>
      <c r="NP279" s="56"/>
      <c r="NQ279" s="56"/>
      <c r="NR279" s="56"/>
      <c r="NS279" s="56"/>
      <c r="NT279" s="56"/>
      <c r="NU279" s="56"/>
      <c r="NV279" s="56"/>
      <c r="NW279" s="56"/>
      <c r="NX279" s="56"/>
      <c r="NY279" s="56"/>
      <c r="NZ279" s="56"/>
      <c r="OA279" s="56"/>
      <c r="OB279" s="56"/>
      <c r="OC279" s="56"/>
      <c r="OD279" s="56"/>
      <c r="OE279" s="56"/>
      <c r="OF279" s="56"/>
      <c r="OG279" s="56"/>
      <c r="OH279" s="56"/>
      <c r="OI279" s="56"/>
      <c r="OJ279" s="56"/>
      <c r="OK279" s="56"/>
      <c r="OL279" s="56"/>
      <c r="OM279" s="56"/>
      <c r="ON279" s="56"/>
      <c r="OO279" s="56"/>
      <c r="OP279" s="56"/>
      <c r="OQ279" s="56"/>
      <c r="OR279" s="56"/>
      <c r="OS279" s="56"/>
      <c r="OT279" s="56"/>
      <c r="OU279" s="56"/>
      <c r="OV279" s="56"/>
      <c r="OW279" s="56"/>
      <c r="OX279" s="56"/>
      <c r="OY279" s="56"/>
      <c r="OZ279" s="56"/>
      <c r="PA279" s="56"/>
    </row>
    <row r="280" spans="1:417" s="116" customFormat="1" ht="69" customHeight="1">
      <c r="A280" s="56"/>
      <c r="B280" s="427">
        <v>264</v>
      </c>
      <c r="C280" s="427">
        <v>108</v>
      </c>
      <c r="D280" s="361" t="s">
        <v>207</v>
      </c>
      <c r="E280" s="329" t="s">
        <v>6</v>
      </c>
      <c r="F280" s="361" t="s">
        <v>208</v>
      </c>
      <c r="G280" s="324" t="s">
        <v>6</v>
      </c>
      <c r="H280" s="324"/>
      <c r="I280" s="208" t="s">
        <v>746</v>
      </c>
      <c r="J280" s="237" t="s">
        <v>1256</v>
      </c>
      <c r="K280" s="76"/>
      <c r="L280" s="234" t="s">
        <v>661</v>
      </c>
      <c r="M280" s="238" t="s">
        <v>500</v>
      </c>
      <c r="N280" s="51" t="s">
        <v>379</v>
      </c>
      <c r="O280" s="56" t="s">
        <v>350</v>
      </c>
      <c r="P280" s="310" t="s">
        <v>205</v>
      </c>
      <c r="Q280" s="310"/>
      <c r="R280" s="235" t="s">
        <v>205</v>
      </c>
      <c r="S280" s="120"/>
      <c r="T280" s="120"/>
      <c r="U280" s="120"/>
      <c r="V280" s="120"/>
      <c r="W280" s="120"/>
      <c r="X280" s="120"/>
      <c r="Y280" s="120"/>
      <c r="Z280" s="120"/>
      <c r="AA280" s="120"/>
      <c r="AB280" s="120"/>
      <c r="AC280" s="119">
        <f t="shared" si="326"/>
        <v>1</v>
      </c>
      <c r="AD280" s="300"/>
      <c r="AE280" s="300" t="s">
        <v>553</v>
      </c>
      <c r="AF280" s="178">
        <v>2</v>
      </c>
      <c r="AG280" s="178">
        <v>1</v>
      </c>
      <c r="AH280" s="178">
        <v>1</v>
      </c>
      <c r="AI280" s="178">
        <v>2</v>
      </c>
      <c r="AJ280" s="178">
        <v>2</v>
      </c>
      <c r="AK280" s="178">
        <v>2</v>
      </c>
      <c r="AL280" s="178">
        <v>2</v>
      </c>
      <c r="AM280" s="178">
        <v>2</v>
      </c>
      <c r="AN280" s="178">
        <v>2</v>
      </c>
      <c r="AO280" s="178">
        <v>2</v>
      </c>
      <c r="AP280" s="178">
        <v>2</v>
      </c>
      <c r="AQ280" s="178">
        <v>2</v>
      </c>
      <c r="AR280" s="178">
        <v>1</v>
      </c>
      <c r="AS280" s="178">
        <v>2</v>
      </c>
      <c r="AT280" s="178">
        <v>2</v>
      </c>
      <c r="AU280" s="178">
        <v>2</v>
      </c>
      <c r="AV280" s="178">
        <v>2</v>
      </c>
      <c r="AW280" s="178">
        <v>2</v>
      </c>
      <c r="AX280" s="178">
        <v>2</v>
      </c>
      <c r="AY280" s="178">
        <v>2</v>
      </c>
      <c r="AZ280" s="178">
        <v>2</v>
      </c>
      <c r="BA280" s="178">
        <v>2</v>
      </c>
      <c r="BB280" s="178">
        <v>2</v>
      </c>
      <c r="BC280" s="178">
        <v>2</v>
      </c>
      <c r="BD280" s="178">
        <v>2</v>
      </c>
      <c r="BE280" s="178">
        <v>2</v>
      </c>
      <c r="BF280" s="178">
        <v>2</v>
      </c>
      <c r="BG280" s="178">
        <v>1</v>
      </c>
      <c r="BH280" s="178">
        <v>1</v>
      </c>
      <c r="BI280" s="178">
        <v>2</v>
      </c>
      <c r="BJ280" s="179">
        <f>COUNTIF(AF280:BI280,"2")</f>
        <v>25</v>
      </c>
      <c r="BK280" s="180">
        <f>BJ280/(BJ280+BL280+BN280+BP280)</f>
        <v>0.83333333333333337</v>
      </c>
      <c r="BL280" s="179">
        <f>COUNTIF(AF280:BI280,"1")</f>
        <v>5</v>
      </c>
      <c r="BM280" s="180">
        <f>BL280/(BJ280+BL280+BN280+BP280)</f>
        <v>0.16666666666666666</v>
      </c>
      <c r="BN280" s="179">
        <f>COUNTIF(AF280:BI280,"0")</f>
        <v>0</v>
      </c>
      <c r="BO280" s="180">
        <f>BN280/(BJ280+BL280+BN280+BP280)</f>
        <v>0</v>
      </c>
      <c r="BP280" s="179">
        <f>COUNTIF(Q280:BI280,"KĐG")</f>
        <v>0</v>
      </c>
      <c r="BQ280" s="180">
        <f>BP280/(BJ280+BL280+BN280+BP280)</f>
        <v>0</v>
      </c>
      <c r="BR280" s="181">
        <f>(((BJ280*2)+(BL280*1)+(BN280*0)))/(BJ280+BL280+BN280)</f>
        <v>1.8333333333333333</v>
      </c>
      <c r="BS280" s="182" t="str">
        <f>IF(BQ280&gt;=50%,"KĐG",IF(BR280&gt;=1.6,"Đạt mục tiêu",IF(BR280&gt;=1,"Cần cố gắng","Chưa đạt")))</f>
        <v>Đạt mục tiêu</v>
      </c>
      <c r="BT280" s="70"/>
      <c r="BU280" s="70"/>
      <c r="BV280" s="70">
        <v>2</v>
      </c>
      <c r="BW280" s="70">
        <v>1</v>
      </c>
      <c r="BX280" s="56">
        <v>1</v>
      </c>
      <c r="BY280" s="56">
        <v>2</v>
      </c>
      <c r="BZ280" s="56">
        <v>2</v>
      </c>
      <c r="CA280" s="56">
        <v>2</v>
      </c>
      <c r="CB280" s="56">
        <v>2</v>
      </c>
      <c r="CC280" s="56">
        <v>2</v>
      </c>
      <c r="CD280" s="56">
        <v>2</v>
      </c>
      <c r="CE280" s="56">
        <v>2</v>
      </c>
      <c r="CF280" s="56">
        <v>2</v>
      </c>
      <c r="CG280" s="56">
        <v>2</v>
      </c>
      <c r="CH280" s="56">
        <v>1</v>
      </c>
      <c r="CI280" s="56">
        <v>2</v>
      </c>
      <c r="CJ280" s="56">
        <v>2</v>
      </c>
      <c r="CK280" s="56">
        <v>2</v>
      </c>
      <c r="CL280" s="56">
        <v>2</v>
      </c>
      <c r="CM280" s="56">
        <v>2</v>
      </c>
      <c r="CN280" s="56">
        <v>2</v>
      </c>
      <c r="CO280" s="56">
        <v>2</v>
      </c>
      <c r="CP280" s="56">
        <v>2</v>
      </c>
      <c r="CQ280" s="56">
        <v>2</v>
      </c>
      <c r="CR280" s="56">
        <v>2</v>
      </c>
      <c r="CS280" s="56">
        <v>2</v>
      </c>
      <c r="CT280" s="56">
        <v>2</v>
      </c>
      <c r="CU280" s="56">
        <v>2</v>
      </c>
      <c r="CV280" s="56">
        <v>2</v>
      </c>
      <c r="CW280" s="56">
        <v>1</v>
      </c>
      <c r="CX280" s="56">
        <v>1</v>
      </c>
      <c r="CY280" s="56">
        <v>2</v>
      </c>
      <c r="CZ280" s="56">
        <f>COUNTIF(BV280:CY280,"2")</f>
        <v>25</v>
      </c>
      <c r="DA280" s="56">
        <f>CZ280/(CZ280+DB280+DD280+DF280)</f>
        <v>0.83333333333333337</v>
      </c>
      <c r="DB280" s="56">
        <f>COUNTIF(BV280:CY280,"1")</f>
        <v>5</v>
      </c>
      <c r="DC280" s="56">
        <f>DB280/(CZ280+DB280+DD280+DF280)</f>
        <v>0.16666666666666666</v>
      </c>
      <c r="DD280" s="56">
        <f>COUNTIF(BV280:CY280,"0")</f>
        <v>0</v>
      </c>
      <c r="DE280" s="56">
        <f>DD280/(CZ280+DB280+DD280+DF280)</f>
        <v>0</v>
      </c>
      <c r="DF280" s="56">
        <f>COUNTIF(BH280:CY280,"KĐG")</f>
        <v>0</v>
      </c>
      <c r="DG280" s="56">
        <f>DF280/(CZ280+DB280+DD280+DF280)</f>
        <v>0</v>
      </c>
      <c r="DH280" s="56">
        <f>(((CZ280*2)+(DB280*1)+(DD280*0)))/(CZ280+DB280+DD280)</f>
        <v>1.8333333333333333</v>
      </c>
      <c r="DI280" s="56" t="str">
        <f>IF(DG280&gt;=50%,"KĐG",IF(DH280&gt;=1.6,"Đạt mục tiêu",IF(DH280&gt;=1,"Cần cố gắng","Chưa đạt")))</f>
        <v>Đạt mục tiêu</v>
      </c>
      <c r="DJ280" s="56"/>
      <c r="DK280" s="56"/>
      <c r="DL280" s="56"/>
      <c r="DM280" s="70"/>
      <c r="DN280" s="70"/>
      <c r="DO280" s="70"/>
      <c r="DP280" s="70"/>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70"/>
      <c r="FG280" s="70"/>
      <c r="FH280" s="70"/>
      <c r="FI280" s="70"/>
      <c r="FJ280" s="70"/>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70"/>
      <c r="HA280" s="70"/>
      <c r="HB280" s="70"/>
      <c r="HC280" s="70"/>
      <c r="HD280" s="70"/>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c r="IO280" s="56"/>
      <c r="IP280" s="56"/>
      <c r="IQ280" s="56"/>
      <c r="IR280" s="56"/>
      <c r="IS280" s="56"/>
      <c r="IT280" s="70"/>
      <c r="IU280" s="70"/>
      <c r="IV280" s="70"/>
      <c r="IW280" s="70"/>
      <c r="IX280" s="56"/>
      <c r="IY280" s="56"/>
      <c r="IZ280" s="56"/>
      <c r="JA280" s="56"/>
      <c r="JB280" s="56"/>
      <c r="JC280" s="56"/>
      <c r="JD280" s="56"/>
      <c r="JE280" s="56"/>
      <c r="JF280" s="56"/>
      <c r="JG280" s="56"/>
      <c r="JH280" s="56"/>
      <c r="JI280" s="56"/>
      <c r="JJ280" s="56"/>
      <c r="JK280" s="56"/>
      <c r="JL280" s="56"/>
      <c r="JM280" s="56"/>
      <c r="JN280" s="56"/>
      <c r="JO280" s="56"/>
      <c r="JP280" s="56"/>
      <c r="JQ280" s="56"/>
      <c r="JR280" s="56"/>
      <c r="JS280" s="56"/>
      <c r="JT280" s="56"/>
      <c r="JU280" s="56"/>
      <c r="JV280" s="56"/>
      <c r="JW280" s="56"/>
      <c r="JX280" s="56"/>
      <c r="JY280" s="56"/>
      <c r="JZ280" s="56"/>
      <c r="KA280" s="56"/>
      <c r="KB280" s="56"/>
      <c r="KC280" s="56"/>
      <c r="KD280" s="56"/>
      <c r="KE280" s="56"/>
      <c r="KF280" s="56"/>
      <c r="KG280" s="56"/>
      <c r="KH280" s="56"/>
      <c r="KI280" s="56"/>
      <c r="KJ280" s="56"/>
      <c r="KK280" s="56"/>
      <c r="KL280" s="71"/>
      <c r="KM280" s="71"/>
      <c r="KN280" s="71"/>
      <c r="KO280" s="56">
        <v>2</v>
      </c>
      <c r="KP280" s="56">
        <v>2</v>
      </c>
      <c r="KQ280" s="56">
        <v>2</v>
      </c>
      <c r="KR280" s="56">
        <v>2</v>
      </c>
      <c r="KS280" s="56">
        <v>2</v>
      </c>
      <c r="KT280" s="56">
        <v>2</v>
      </c>
      <c r="KU280" s="56">
        <v>2</v>
      </c>
      <c r="KV280" s="56">
        <v>2</v>
      </c>
      <c r="KW280" s="56">
        <v>2</v>
      </c>
      <c r="KX280" s="56">
        <v>2</v>
      </c>
      <c r="KY280" s="56">
        <v>1</v>
      </c>
      <c r="KZ280" s="56">
        <v>2</v>
      </c>
      <c r="LA280" s="56">
        <v>1</v>
      </c>
      <c r="LB280" s="56">
        <v>2</v>
      </c>
      <c r="LC280" s="56">
        <v>2</v>
      </c>
      <c r="LD280" s="56">
        <v>2</v>
      </c>
      <c r="LE280" s="56">
        <v>2</v>
      </c>
      <c r="LF280" s="56">
        <v>2</v>
      </c>
      <c r="LG280" s="56">
        <v>2</v>
      </c>
      <c r="LH280" s="56">
        <v>2</v>
      </c>
      <c r="LI280" s="56">
        <v>2</v>
      </c>
      <c r="LJ280" s="56">
        <v>2</v>
      </c>
      <c r="LK280" s="56">
        <v>2</v>
      </c>
      <c r="LL280" s="56"/>
      <c r="LM280" s="56"/>
      <c r="LN280" s="56"/>
      <c r="LO280" s="56"/>
      <c r="LP280" s="56">
        <v>2</v>
      </c>
      <c r="LQ280" s="56">
        <v>2</v>
      </c>
      <c r="LR280" s="56">
        <v>2</v>
      </c>
      <c r="LS280" s="179">
        <f>COUNTIF(KO280:LR280,"2")</f>
        <v>24</v>
      </c>
      <c r="LT280" s="180">
        <f>LS280/(LS280+LU280+LW280+LY280)</f>
        <v>0.92307692307692313</v>
      </c>
      <c r="LU280" s="179">
        <f>COUNTIF(KO280:LR280,"1")</f>
        <v>2</v>
      </c>
      <c r="LV280" s="180">
        <f>LU280/(LS280+LU280+LW280+LY280)</f>
        <v>7.6923076923076927E-2</v>
      </c>
      <c r="LW280" s="179">
        <f>COUNTIF(KO280:LR280,"0")</f>
        <v>0</v>
      </c>
      <c r="LX280" s="180">
        <f>LW280/(LS280+LU280+LW280+LY280)</f>
        <v>0</v>
      </c>
      <c r="LY280" s="179">
        <f>COUNTIF(KB280:LR280,"KĐG")</f>
        <v>0</v>
      </c>
      <c r="LZ280" s="180">
        <f>LY280/(LS280+LU280+LW280+LY280)</f>
        <v>0</v>
      </c>
      <c r="MA280" s="181">
        <f>(((LS280*2)+(LU280*1)+(LW280*0)))/(LS280+LU280+LW280)</f>
        <v>1.9230769230769231</v>
      </c>
      <c r="MB280" s="185" t="str">
        <f>IF(LZ280&gt;=50%,"KĐG",IF(MA280&gt;=1.6,"Đạt mục tiêu",IF(MA280&gt;=1,"Cần cố gắng","Chưa đạt")))</f>
        <v>Đạt mục tiêu</v>
      </c>
      <c r="MC280" s="71" t="s">
        <v>553</v>
      </c>
      <c r="MD280" s="71" t="s">
        <v>553</v>
      </c>
      <c r="ME280" s="56">
        <v>2</v>
      </c>
      <c r="MF280" s="56">
        <v>2</v>
      </c>
      <c r="MG280" s="56">
        <v>2</v>
      </c>
      <c r="MH280" s="56">
        <v>2</v>
      </c>
      <c r="MI280" s="56">
        <v>2</v>
      </c>
      <c r="MJ280" s="56">
        <v>2</v>
      </c>
      <c r="MK280" s="56">
        <v>2</v>
      </c>
      <c r="ML280" s="56">
        <v>2</v>
      </c>
      <c r="MM280" s="56">
        <v>2</v>
      </c>
      <c r="MN280" s="56">
        <v>2</v>
      </c>
      <c r="MO280" s="56">
        <v>2</v>
      </c>
      <c r="MP280" s="56">
        <v>2</v>
      </c>
      <c r="MQ280" s="56">
        <v>1</v>
      </c>
      <c r="MR280" s="56">
        <v>2</v>
      </c>
      <c r="MS280" s="56">
        <v>2</v>
      </c>
      <c r="MT280" s="56">
        <v>2</v>
      </c>
      <c r="MU280" s="56">
        <v>2</v>
      </c>
      <c r="MV280" s="56">
        <v>2</v>
      </c>
      <c r="MW280" s="56">
        <v>2</v>
      </c>
      <c r="MX280" s="56">
        <v>2</v>
      </c>
      <c r="MY280" s="56">
        <v>2</v>
      </c>
      <c r="MZ280" s="56">
        <v>2</v>
      </c>
      <c r="NA280" s="56">
        <v>2</v>
      </c>
      <c r="NB280" s="56">
        <v>2</v>
      </c>
      <c r="NC280" s="56">
        <v>2</v>
      </c>
      <c r="ND280" s="56">
        <v>2</v>
      </c>
      <c r="NE280" s="179">
        <f>COUNTIF(ME280:ND280,"2")</f>
        <v>25</v>
      </c>
      <c r="NF280" s="180">
        <f>NE280/(NE280+NG280+NI280+NK280)</f>
        <v>0.96153846153846156</v>
      </c>
      <c r="NG280" s="179">
        <f>COUNTIF(ME280:ND280,"1")</f>
        <v>1</v>
      </c>
      <c r="NH280" s="180">
        <f>NG280/(NE280+NG280+NI280+NK280)</f>
        <v>3.8461538461538464E-2</v>
      </c>
      <c r="NI280" s="179">
        <f>COUNTIF(ME280:ND280,"0")</f>
        <v>0</v>
      </c>
      <c r="NJ280" s="180">
        <f>NI280/(NE280+NG280+NI280+NK280)</f>
        <v>0</v>
      </c>
      <c r="NK280" s="179">
        <f>COUNTIF(LR280:ND280,"KĐG")</f>
        <v>0</v>
      </c>
      <c r="NL280" s="180">
        <f>NK280/(NE280+NG280+NI280+NK280)</f>
        <v>0</v>
      </c>
      <c r="NM280" s="181">
        <f>(((NE280*2)+(NG280*1)+(NI280*0)))/(NE280+NG280+NI280)</f>
        <v>1.9615384615384615</v>
      </c>
      <c r="NN280" s="184" t="str">
        <f>IF(NL280&gt;=50%,"KĐG",IF(NM280&gt;=1.6,"Đạt mục tiêu",IF(NM280&gt;=1,"Cần cố gắng","Chưa đạt")))</f>
        <v>Đạt mục tiêu</v>
      </c>
      <c r="NO280" s="70" t="s">
        <v>553</v>
      </c>
      <c r="NP280" s="70" t="s">
        <v>553</v>
      </c>
      <c r="NQ280" s="56">
        <v>2</v>
      </c>
      <c r="NR280" s="56">
        <v>2</v>
      </c>
      <c r="NS280" s="56">
        <v>2</v>
      </c>
      <c r="NT280" s="56">
        <v>2</v>
      </c>
      <c r="NU280" s="56">
        <v>2</v>
      </c>
      <c r="NV280" s="56">
        <v>2</v>
      </c>
      <c r="NW280" s="56">
        <v>2</v>
      </c>
      <c r="NX280" s="56">
        <v>2</v>
      </c>
      <c r="NY280" s="56">
        <v>2</v>
      </c>
      <c r="NZ280" s="56">
        <v>2</v>
      </c>
      <c r="OA280" s="56">
        <v>2</v>
      </c>
      <c r="OB280" s="56">
        <v>2</v>
      </c>
      <c r="OC280" s="56">
        <v>1</v>
      </c>
      <c r="OD280" s="56">
        <v>2</v>
      </c>
      <c r="OE280" s="56">
        <v>2</v>
      </c>
      <c r="OF280" s="56">
        <v>2</v>
      </c>
      <c r="OG280" s="56">
        <v>2</v>
      </c>
      <c r="OH280" s="56">
        <v>2</v>
      </c>
      <c r="OI280" s="56">
        <v>2</v>
      </c>
      <c r="OJ280" s="56">
        <v>2</v>
      </c>
      <c r="OK280" s="56">
        <v>2</v>
      </c>
      <c r="OL280" s="56">
        <v>2</v>
      </c>
      <c r="OM280" s="56">
        <v>2</v>
      </c>
      <c r="ON280" s="56">
        <v>2</v>
      </c>
      <c r="OO280" s="56">
        <v>2</v>
      </c>
      <c r="OP280" s="56">
        <v>2</v>
      </c>
      <c r="OQ280" s="179">
        <f>COUNTIF(NQ280:OP280,"2")</f>
        <v>25</v>
      </c>
      <c r="OR280" s="180">
        <f>OQ280/(OQ280+OS280+OU280+OW280)</f>
        <v>0.96153846153846156</v>
      </c>
      <c r="OS280" s="179">
        <f>COUNTIF(NQ280:OP280,"1")</f>
        <v>1</v>
      </c>
      <c r="OT280" s="180">
        <f>OS280/(OQ280+OS280+OU280+OW280)</f>
        <v>3.8461538461538464E-2</v>
      </c>
      <c r="OU280" s="179">
        <f>COUNTIF(NQ280:OP280,"0")</f>
        <v>0</v>
      </c>
      <c r="OV280" s="180">
        <f>OU280/(OQ280+OS280+OU280+OW280)</f>
        <v>0</v>
      </c>
      <c r="OW280" s="179">
        <f>COUNTIF(ND280:OP280,"KĐG")</f>
        <v>0</v>
      </c>
      <c r="OX280" s="180">
        <f>OW280/(OQ280+OS280+OU280+OW280)</f>
        <v>0</v>
      </c>
      <c r="OY280" s="181">
        <f>(((OQ280*2)+(OS280*1)+(OU280*0)))/(OQ280+OS280+OU280)</f>
        <v>1.9615384615384615</v>
      </c>
      <c r="OZ280" s="184" t="str">
        <f>IF(OX280&gt;=50%,"KĐG",IF(OY280&gt;=1.6,"Đạt mục tiêu",IF(OY280&gt;=1,"Cần cố gắng","Chưa đạt")))</f>
        <v>Đạt mục tiêu</v>
      </c>
      <c r="PA280" s="2"/>
    </row>
    <row r="281" spans="1:417" s="116" customFormat="1" ht="47.25" hidden="1" customHeight="1">
      <c r="A281" s="56"/>
      <c r="B281" s="310"/>
      <c r="C281" s="310"/>
      <c r="D281" s="318"/>
      <c r="E281" s="325"/>
      <c r="F281" s="318"/>
      <c r="G281" s="328"/>
      <c r="H281" s="325"/>
      <c r="I281" s="126" t="s">
        <v>747</v>
      </c>
      <c r="J281" s="151" t="s">
        <v>1254</v>
      </c>
      <c r="K281" s="123"/>
      <c r="L281" s="183" t="s">
        <v>661</v>
      </c>
      <c r="M281" s="177" t="s">
        <v>500</v>
      </c>
      <c r="N281" s="51" t="s">
        <v>379</v>
      </c>
      <c r="O281" s="56" t="s">
        <v>350</v>
      </c>
      <c r="P281" s="310"/>
      <c r="Q281" s="310"/>
      <c r="R281" s="120"/>
      <c r="S281" s="120"/>
      <c r="T281" s="120"/>
      <c r="U281" s="120"/>
      <c r="V281" s="120" t="s">
        <v>205</v>
      </c>
      <c r="W281" s="120"/>
      <c r="X281" s="120"/>
      <c r="Y281" s="120"/>
      <c r="Z281" s="120"/>
      <c r="AA281" s="120"/>
      <c r="AB281" s="120"/>
      <c r="AC281" s="119">
        <f t="shared" si="326"/>
        <v>1</v>
      </c>
      <c r="AD281" s="229"/>
      <c r="AE281" s="229"/>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70"/>
      <c r="BU281" s="70"/>
      <c r="BV281" s="72"/>
      <c r="BW281" s="72"/>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179"/>
      <c r="DD281" s="180"/>
      <c r="DE281" s="179"/>
      <c r="DF281" s="180"/>
      <c r="DG281" s="179"/>
      <c r="DH281" s="180"/>
      <c r="DI281" s="179"/>
      <c r="DJ281" s="180" t="e">
        <f>DI281/(DC281+DE281+DG281+DI281)</f>
        <v>#DIV/0!</v>
      </c>
      <c r="DK281" s="181" t="e">
        <f>(((DC281*2)+(DE281*1)+(DG281*0)))/(DC281+DE281+DG281)</f>
        <v>#DIV/0!</v>
      </c>
      <c r="DL281" s="184" t="e">
        <f>IF(DJ281&gt;=50%,"KĐG",IF(DK281&gt;=1.6,"Đạt mục tiêu",IF(DK281&gt;=1,"Cần cố gắng","Chưa đạt")))</f>
        <v>#DIV/0!</v>
      </c>
      <c r="DM281" s="70"/>
      <c r="DN281" s="70"/>
      <c r="DO281" s="70"/>
      <c r="DP281" s="70"/>
      <c r="DQ281" s="178">
        <v>2</v>
      </c>
      <c r="DR281" s="178">
        <v>2</v>
      </c>
      <c r="DS281" s="178">
        <v>2</v>
      </c>
      <c r="DT281" s="178">
        <v>2</v>
      </c>
      <c r="DU281" s="178">
        <v>2</v>
      </c>
      <c r="DV281" s="178">
        <v>2</v>
      </c>
      <c r="DW281" s="178">
        <v>2</v>
      </c>
      <c r="DX281" s="178">
        <v>2</v>
      </c>
      <c r="DY281" s="178">
        <v>2</v>
      </c>
      <c r="DZ281" s="178">
        <v>2</v>
      </c>
      <c r="EA281" s="178">
        <v>2</v>
      </c>
      <c r="EB281" s="178">
        <v>2</v>
      </c>
      <c r="EC281" s="178">
        <v>2</v>
      </c>
      <c r="ED281" s="178">
        <v>2</v>
      </c>
      <c r="EE281" s="178">
        <v>2</v>
      </c>
      <c r="EF281" s="178">
        <v>2</v>
      </c>
      <c r="EG281" s="178">
        <v>2</v>
      </c>
      <c r="EH281" s="178">
        <v>2</v>
      </c>
      <c r="EI281" s="178">
        <v>2</v>
      </c>
      <c r="EJ281" s="178">
        <v>2</v>
      </c>
      <c r="EK281" s="178">
        <v>2</v>
      </c>
      <c r="EL281" s="178">
        <v>2</v>
      </c>
      <c r="EM281" s="178">
        <v>2</v>
      </c>
      <c r="EN281" s="178">
        <v>2</v>
      </c>
      <c r="EO281" s="178">
        <v>2</v>
      </c>
      <c r="EP281" s="178">
        <v>2</v>
      </c>
      <c r="EQ281" s="178">
        <v>2</v>
      </c>
      <c r="ER281" s="178">
        <v>2</v>
      </c>
      <c r="ES281" s="178">
        <v>2</v>
      </c>
      <c r="ET281" s="178">
        <v>2</v>
      </c>
      <c r="EU281" s="178">
        <v>2</v>
      </c>
      <c r="EV281" s="56"/>
      <c r="EW281" s="56"/>
      <c r="EX281" s="56"/>
      <c r="EY281" s="56"/>
      <c r="EZ281" s="56"/>
      <c r="FA281" s="56"/>
      <c r="FB281" s="56"/>
      <c r="FC281" s="56"/>
      <c r="FD281" s="56"/>
      <c r="FE281" s="56"/>
      <c r="FF281" s="70"/>
      <c r="FG281" s="70"/>
      <c r="FH281" s="70"/>
      <c r="FI281" s="70"/>
      <c r="FJ281" s="70"/>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70"/>
      <c r="HA281" s="70"/>
      <c r="HB281" s="70"/>
      <c r="HC281" s="70"/>
      <c r="HD281" s="70"/>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c r="IO281" s="56"/>
      <c r="IP281" s="56"/>
      <c r="IQ281" s="56"/>
      <c r="IR281" s="56"/>
      <c r="IS281" s="56"/>
      <c r="IT281" s="70"/>
      <c r="IU281" s="70"/>
      <c r="IV281" s="70"/>
      <c r="IW281" s="70"/>
      <c r="IX281" s="56"/>
      <c r="IY281" s="56"/>
      <c r="IZ281" s="56"/>
      <c r="JA281" s="56"/>
      <c r="JB281" s="56"/>
      <c r="JC281" s="56"/>
      <c r="JD281" s="56"/>
      <c r="JE281" s="56"/>
      <c r="JF281" s="56"/>
      <c r="JG281" s="56"/>
      <c r="JH281" s="56"/>
      <c r="JI281" s="56"/>
      <c r="JJ281" s="56"/>
      <c r="JK281" s="56"/>
      <c r="JL281" s="56"/>
      <c r="JM281" s="56"/>
      <c r="JN281" s="56"/>
      <c r="JO281" s="56"/>
      <c r="JP281" s="56"/>
      <c r="JQ281" s="56"/>
      <c r="JR281" s="56"/>
      <c r="JS281" s="56"/>
      <c r="JT281" s="56"/>
      <c r="JU281" s="56"/>
      <c r="JV281" s="56"/>
      <c r="JW281" s="56"/>
      <c r="JX281" s="56"/>
      <c r="JY281" s="56"/>
      <c r="JZ281" s="56"/>
      <c r="KA281" s="56"/>
      <c r="KB281" s="56"/>
      <c r="KC281" s="56"/>
      <c r="KD281" s="56"/>
      <c r="KE281" s="56"/>
      <c r="KF281" s="56"/>
      <c r="KG281" s="56"/>
      <c r="KH281" s="56"/>
      <c r="KI281" s="56"/>
      <c r="KJ281" s="56"/>
      <c r="KK281" s="56"/>
      <c r="KL281" s="71"/>
      <c r="KM281" s="71"/>
      <c r="KN281" s="71"/>
      <c r="KO281" s="56"/>
      <c r="KP281" s="56"/>
      <c r="KQ281" s="56"/>
      <c r="KR281" s="56"/>
      <c r="KS281" s="56"/>
      <c r="KT281" s="56"/>
      <c r="KU281" s="56"/>
      <c r="KV281" s="56"/>
      <c r="KW281" s="56"/>
      <c r="KX281" s="56"/>
      <c r="KY281" s="56"/>
      <c r="KZ281" s="56"/>
      <c r="LA281" s="56"/>
      <c r="LB281" s="56"/>
      <c r="LC281" s="56"/>
      <c r="LD281" s="56"/>
      <c r="LE281" s="56"/>
      <c r="LF281" s="56"/>
      <c r="LG281" s="56"/>
      <c r="LH281" s="56"/>
      <c r="LI281" s="56"/>
      <c r="LJ281" s="56"/>
      <c r="LK281" s="56"/>
      <c r="LL281" s="56"/>
      <c r="LM281" s="56"/>
      <c r="LN281" s="56"/>
      <c r="LO281" s="56"/>
      <c r="LP281" s="56"/>
      <c r="LQ281" s="56"/>
      <c r="LR281" s="56"/>
      <c r="LS281" s="179"/>
      <c r="LT281" s="180"/>
      <c r="LU281" s="179"/>
      <c r="LV281" s="180"/>
      <c r="LW281" s="179"/>
      <c r="LX281" s="180"/>
      <c r="LY281" s="179"/>
      <c r="LZ281" s="180"/>
      <c r="MA281" s="181"/>
      <c r="MB281" s="185"/>
      <c r="MC281" s="71"/>
      <c r="MD281" s="71"/>
      <c r="ME281" s="56"/>
      <c r="MF281" s="56"/>
      <c r="MG281" s="56"/>
      <c r="MH281" s="56"/>
      <c r="MI281" s="56"/>
      <c r="MJ281" s="56"/>
      <c r="MK281" s="56"/>
      <c r="ML281" s="56"/>
      <c r="MM281" s="56"/>
      <c r="MN281" s="56"/>
      <c r="MO281" s="56"/>
      <c r="MP281" s="56"/>
      <c r="MQ281" s="56"/>
      <c r="MR281" s="56"/>
      <c r="MS281" s="56"/>
      <c r="MT281" s="56"/>
      <c r="MU281" s="56"/>
      <c r="MV281" s="56"/>
      <c r="MW281" s="56"/>
      <c r="MX281" s="56"/>
      <c r="MY281" s="56"/>
      <c r="MZ281" s="56"/>
      <c r="NA281" s="56"/>
      <c r="NB281" s="56"/>
      <c r="NC281" s="56"/>
      <c r="ND281" s="56"/>
      <c r="NE281" s="179"/>
      <c r="NF281" s="180"/>
      <c r="NG281" s="179"/>
      <c r="NH281" s="180"/>
      <c r="NI281" s="179"/>
      <c r="NJ281" s="180"/>
      <c r="NK281" s="179"/>
      <c r="NL281" s="180"/>
      <c r="NM281" s="181"/>
      <c r="NN281" s="184"/>
      <c r="NO281" s="70"/>
      <c r="NP281" s="70"/>
      <c r="NQ281" s="56"/>
      <c r="NR281" s="56"/>
      <c r="NS281" s="56"/>
      <c r="NT281" s="56"/>
      <c r="NU281" s="56"/>
      <c r="NV281" s="56"/>
      <c r="NW281" s="56"/>
      <c r="NX281" s="56"/>
      <c r="NY281" s="56"/>
      <c r="NZ281" s="56"/>
      <c r="OA281" s="56"/>
      <c r="OB281" s="56"/>
      <c r="OC281" s="56"/>
      <c r="OD281" s="56"/>
      <c r="OE281" s="56"/>
      <c r="OF281" s="56"/>
      <c r="OG281" s="56"/>
      <c r="OH281" s="56"/>
      <c r="OI281" s="56"/>
      <c r="OJ281" s="56"/>
      <c r="OK281" s="56"/>
      <c r="OL281" s="56"/>
      <c r="OM281" s="56"/>
      <c r="ON281" s="56"/>
      <c r="OO281" s="56"/>
      <c r="OP281" s="56"/>
      <c r="OQ281" s="179"/>
      <c r="OR281" s="180"/>
      <c r="OS281" s="179"/>
      <c r="OT281" s="180"/>
      <c r="OU281" s="179"/>
      <c r="OV281" s="180"/>
      <c r="OW281" s="179"/>
      <c r="OX281" s="180"/>
      <c r="OY281" s="181"/>
      <c r="OZ281" s="184"/>
      <c r="PA281" s="56"/>
    </row>
    <row r="282" spans="1:417" s="116" customFormat="1" ht="78.75" hidden="1" customHeight="1">
      <c r="A282" s="56"/>
      <c r="B282" s="310"/>
      <c r="C282" s="310"/>
      <c r="D282" s="318"/>
      <c r="E282" s="325"/>
      <c r="F282" s="318"/>
      <c r="G282" s="328"/>
      <c r="H282" s="325"/>
      <c r="I282" s="126" t="s">
        <v>748</v>
      </c>
      <c r="J282" s="151" t="s">
        <v>1255</v>
      </c>
      <c r="K282" s="123"/>
      <c r="L282" s="183" t="s">
        <v>661</v>
      </c>
      <c r="M282" s="177" t="s">
        <v>500</v>
      </c>
      <c r="N282" s="51" t="s">
        <v>379</v>
      </c>
      <c r="O282" s="56" t="s">
        <v>350</v>
      </c>
      <c r="P282" s="310"/>
      <c r="Q282" s="310"/>
      <c r="R282" s="120"/>
      <c r="S282" s="120"/>
      <c r="T282" s="120"/>
      <c r="U282" s="120"/>
      <c r="V282" s="120"/>
      <c r="W282" s="120" t="s">
        <v>205</v>
      </c>
      <c r="X282" s="120"/>
      <c r="Y282" s="120"/>
      <c r="Z282" s="120"/>
      <c r="AA282" s="120"/>
      <c r="AB282" s="120"/>
      <c r="AC282" s="119">
        <f t="shared" si="326"/>
        <v>1</v>
      </c>
      <c r="AD282" s="229"/>
      <c r="AE282" s="229"/>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70"/>
      <c r="BU282" s="70"/>
      <c r="BV282" s="70"/>
      <c r="BW282" s="70"/>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168" t="s">
        <v>553</v>
      </c>
      <c r="DN282" s="168" t="s">
        <v>553</v>
      </c>
      <c r="DO282" s="168" t="s">
        <v>553</v>
      </c>
      <c r="DP282" s="168" t="s">
        <v>553</v>
      </c>
      <c r="DQ282" s="178">
        <v>2</v>
      </c>
      <c r="DR282" s="178">
        <v>1</v>
      </c>
      <c r="DS282" s="178">
        <v>2</v>
      </c>
      <c r="DT282" s="178">
        <v>1</v>
      </c>
      <c r="DU282" s="178">
        <v>2</v>
      </c>
      <c r="DV282" s="178">
        <v>2</v>
      </c>
      <c r="DW282" s="178">
        <v>2</v>
      </c>
      <c r="DX282" s="178">
        <v>2</v>
      </c>
      <c r="DY282" s="178">
        <v>2</v>
      </c>
      <c r="DZ282" s="178">
        <v>2</v>
      </c>
      <c r="EA282" s="178">
        <v>1</v>
      </c>
      <c r="EB282" s="178">
        <v>2</v>
      </c>
      <c r="EC282" s="178">
        <v>2</v>
      </c>
      <c r="ED282" s="178">
        <v>2</v>
      </c>
      <c r="EE282" s="178">
        <v>2</v>
      </c>
      <c r="EF282" s="178">
        <v>2</v>
      </c>
      <c r="EG282" s="178">
        <v>2</v>
      </c>
      <c r="EH282" s="178">
        <v>2</v>
      </c>
      <c r="EI282" s="178">
        <v>2</v>
      </c>
      <c r="EJ282" s="178">
        <v>2</v>
      </c>
      <c r="EK282" s="178">
        <v>2</v>
      </c>
      <c r="EL282" s="178">
        <v>2</v>
      </c>
      <c r="EM282" s="178">
        <v>2</v>
      </c>
      <c r="EN282" s="178">
        <v>2</v>
      </c>
      <c r="EO282" s="178">
        <v>2</v>
      </c>
      <c r="EP282" s="178">
        <v>2</v>
      </c>
      <c r="EQ282" s="178">
        <v>2</v>
      </c>
      <c r="ER282" s="178">
        <v>2</v>
      </c>
      <c r="ES282" s="178">
        <v>2</v>
      </c>
      <c r="ET282" s="178">
        <v>2</v>
      </c>
      <c r="EU282" s="178">
        <v>2</v>
      </c>
      <c r="EV282" s="179">
        <f>COUNTIF(DM282:EU282,"2")</f>
        <v>28</v>
      </c>
      <c r="EW282" s="180">
        <f>EV282/(EV282+EX282+EZ282+FB282)</f>
        <v>0.90322580645161288</v>
      </c>
      <c r="EX282" s="179">
        <f>COUNTIF(DM282:EU282,"1")</f>
        <v>3</v>
      </c>
      <c r="EY282" s="180">
        <f>EX282/(EV282+EX282+EZ282+FB282)</f>
        <v>9.6774193548387094E-2</v>
      </c>
      <c r="EZ282" s="179">
        <f>COUNTIF(DM282:EU282,"0")</f>
        <v>0</v>
      </c>
      <c r="FA282" s="180">
        <f>EZ282/(EV282+EX282+EZ282+FB282)</f>
        <v>0</v>
      </c>
      <c r="FB282" s="179">
        <f>COUNTIF(DM282:EU282,"KĐG")</f>
        <v>0</v>
      </c>
      <c r="FC282" s="180">
        <f>FB282/(EV282+EX282+EZ282+FB282)</f>
        <v>0</v>
      </c>
      <c r="FD282" s="181">
        <f>(((EV282*2)+(EX282*1)+(EZ282*0)))/(EV282+EX282+EZ282)</f>
        <v>1.903225806451613</v>
      </c>
      <c r="FE282" s="184" t="str">
        <f>IF(FC282&gt;=50%,"KĐG",IF(FD282&gt;=1.6,"Đạt mục tiêu",IF(FD282&gt;=1,"Cần cố gắng","Chưa đạt")))</f>
        <v>Đạt mục tiêu</v>
      </c>
      <c r="FF282" s="70"/>
      <c r="FG282" s="70"/>
      <c r="FH282" s="70"/>
      <c r="FI282" s="70"/>
      <c r="FJ282" s="70"/>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70"/>
      <c r="HA282" s="70"/>
      <c r="HB282" s="70"/>
      <c r="HC282" s="70"/>
      <c r="HD282" s="70"/>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c r="IO282" s="56"/>
      <c r="IP282" s="56"/>
      <c r="IQ282" s="56"/>
      <c r="IR282" s="56"/>
      <c r="IS282" s="56"/>
      <c r="IT282" s="70"/>
      <c r="IU282" s="70"/>
      <c r="IV282" s="70"/>
      <c r="IW282" s="70"/>
      <c r="IX282" s="56"/>
      <c r="IY282" s="56"/>
      <c r="IZ282" s="56"/>
      <c r="JA282" s="56"/>
      <c r="JB282" s="56"/>
      <c r="JC282" s="56"/>
      <c r="JD282" s="56"/>
      <c r="JE282" s="56"/>
      <c r="JF282" s="56"/>
      <c r="JG282" s="56"/>
      <c r="JH282" s="56"/>
      <c r="JI282" s="56"/>
      <c r="JJ282" s="56"/>
      <c r="JK282" s="56"/>
      <c r="JL282" s="56"/>
      <c r="JM282" s="56"/>
      <c r="JN282" s="56"/>
      <c r="JO282" s="56"/>
      <c r="JP282" s="56"/>
      <c r="JQ282" s="56"/>
      <c r="JR282" s="56"/>
      <c r="JS282" s="56"/>
      <c r="JT282" s="56"/>
      <c r="JU282" s="56"/>
      <c r="JV282" s="56"/>
      <c r="JW282" s="56"/>
      <c r="JX282" s="56"/>
      <c r="JY282" s="56"/>
      <c r="JZ282" s="56"/>
      <c r="KA282" s="56"/>
      <c r="KB282" s="56"/>
      <c r="KC282" s="56"/>
      <c r="KD282" s="56"/>
      <c r="KE282" s="56"/>
      <c r="KF282" s="56"/>
      <c r="KG282" s="56"/>
      <c r="KH282" s="56"/>
      <c r="KI282" s="56"/>
      <c r="KJ282" s="56"/>
      <c r="KK282" s="56"/>
      <c r="KL282" s="71"/>
      <c r="KM282" s="71"/>
      <c r="KN282" s="71"/>
      <c r="KO282" s="56"/>
      <c r="KP282" s="56"/>
      <c r="KQ282" s="56"/>
      <c r="KR282" s="56"/>
      <c r="KS282" s="56"/>
      <c r="KT282" s="56"/>
      <c r="KU282" s="56"/>
      <c r="KV282" s="56"/>
      <c r="KW282" s="56"/>
      <c r="KX282" s="56"/>
      <c r="KY282" s="56"/>
      <c r="KZ282" s="56"/>
      <c r="LA282" s="56"/>
      <c r="LB282" s="56"/>
      <c r="LC282" s="56"/>
      <c r="LD282" s="56"/>
      <c r="LE282" s="56"/>
      <c r="LF282" s="56"/>
      <c r="LG282" s="56"/>
      <c r="LH282" s="56"/>
      <c r="LI282" s="56"/>
      <c r="LJ282" s="56"/>
      <c r="LK282" s="56"/>
      <c r="LL282" s="56"/>
      <c r="LM282" s="56"/>
      <c r="LN282" s="56"/>
      <c r="LO282" s="56"/>
      <c r="LP282" s="56"/>
      <c r="LQ282" s="56"/>
      <c r="LR282" s="56"/>
      <c r="LS282" s="179"/>
      <c r="LT282" s="180"/>
      <c r="LU282" s="179"/>
      <c r="LV282" s="180"/>
      <c r="LW282" s="179"/>
      <c r="LX282" s="180"/>
      <c r="LY282" s="179"/>
      <c r="LZ282" s="180"/>
      <c r="MA282" s="181"/>
      <c r="MB282" s="185"/>
      <c r="MC282" s="71"/>
      <c r="MD282" s="71"/>
      <c r="ME282" s="56"/>
      <c r="MF282" s="56"/>
      <c r="MG282" s="56"/>
      <c r="MH282" s="56"/>
      <c r="MI282" s="56"/>
      <c r="MJ282" s="56"/>
      <c r="MK282" s="56"/>
      <c r="ML282" s="56"/>
      <c r="MM282" s="56"/>
      <c r="MN282" s="56"/>
      <c r="MO282" s="56"/>
      <c r="MP282" s="56"/>
      <c r="MQ282" s="56"/>
      <c r="MR282" s="56"/>
      <c r="MS282" s="56"/>
      <c r="MT282" s="56"/>
      <c r="MU282" s="56"/>
      <c r="MV282" s="56"/>
      <c r="MW282" s="56"/>
      <c r="MX282" s="56"/>
      <c r="MY282" s="56"/>
      <c r="MZ282" s="56"/>
      <c r="NA282" s="56"/>
      <c r="NB282" s="56"/>
      <c r="NC282" s="56"/>
      <c r="ND282" s="56"/>
      <c r="NE282" s="179"/>
      <c r="NF282" s="180"/>
      <c r="NG282" s="179"/>
      <c r="NH282" s="180"/>
      <c r="NI282" s="179"/>
      <c r="NJ282" s="180"/>
      <c r="NK282" s="179"/>
      <c r="NL282" s="180"/>
      <c r="NM282" s="181"/>
      <c r="NN282" s="184"/>
      <c r="NO282" s="70"/>
      <c r="NP282" s="70"/>
      <c r="NQ282" s="56"/>
      <c r="NR282" s="56"/>
      <c r="NS282" s="56"/>
      <c r="NT282" s="56"/>
      <c r="NU282" s="56"/>
      <c r="NV282" s="56"/>
      <c r="NW282" s="56"/>
      <c r="NX282" s="56"/>
      <c r="NY282" s="56"/>
      <c r="NZ282" s="56"/>
      <c r="OA282" s="56"/>
      <c r="OB282" s="56"/>
      <c r="OC282" s="56"/>
      <c r="OD282" s="56"/>
      <c r="OE282" s="56"/>
      <c r="OF282" s="56"/>
      <c r="OG282" s="56"/>
      <c r="OH282" s="56"/>
      <c r="OI282" s="56"/>
      <c r="OJ282" s="56"/>
      <c r="OK282" s="56"/>
      <c r="OL282" s="56"/>
      <c r="OM282" s="56"/>
      <c r="ON282" s="56"/>
      <c r="OO282" s="56"/>
      <c r="OP282" s="56"/>
      <c r="OQ282" s="179"/>
      <c r="OR282" s="180"/>
      <c r="OS282" s="179"/>
      <c r="OT282" s="180"/>
      <c r="OU282" s="179"/>
      <c r="OV282" s="180"/>
      <c r="OW282" s="179"/>
      <c r="OX282" s="180"/>
      <c r="OY282" s="181"/>
      <c r="OZ282" s="184"/>
      <c r="PA282" s="56"/>
    </row>
    <row r="283" spans="1:417" s="116" customFormat="1" ht="63" hidden="1" customHeight="1">
      <c r="A283" s="56"/>
      <c r="B283" s="310"/>
      <c r="C283" s="310"/>
      <c r="D283" s="318"/>
      <c r="E283" s="325"/>
      <c r="F283" s="318"/>
      <c r="G283" s="328"/>
      <c r="H283" s="325"/>
      <c r="I283" s="126" t="s">
        <v>749</v>
      </c>
      <c r="J283" s="167" t="s">
        <v>1257</v>
      </c>
      <c r="K283" s="123"/>
      <c r="L283" s="183" t="s">
        <v>661</v>
      </c>
      <c r="M283" s="177" t="s">
        <v>500</v>
      </c>
      <c r="N283" s="51" t="s">
        <v>379</v>
      </c>
      <c r="O283" s="56" t="s">
        <v>350</v>
      </c>
      <c r="P283" s="310"/>
      <c r="Q283" s="310"/>
      <c r="R283" s="120"/>
      <c r="S283" s="120"/>
      <c r="T283" s="120"/>
      <c r="U283" s="120"/>
      <c r="V283" s="120"/>
      <c r="W283" s="120"/>
      <c r="X283" s="120" t="s">
        <v>205</v>
      </c>
      <c r="Y283" s="120"/>
      <c r="Z283" s="120"/>
      <c r="AA283" s="120"/>
      <c r="AB283" s="120"/>
      <c r="AC283" s="119">
        <f t="shared" si="326"/>
        <v>1</v>
      </c>
      <c r="AD283" s="229"/>
      <c r="AE283" s="229"/>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70"/>
      <c r="BU283" s="70"/>
      <c r="BV283" s="70"/>
      <c r="BW283" s="70"/>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70"/>
      <c r="DN283" s="70"/>
      <c r="DO283" s="70"/>
      <c r="DP283" s="70"/>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72" t="s">
        <v>553</v>
      </c>
      <c r="FG283" s="72" t="s">
        <v>553</v>
      </c>
      <c r="FH283" s="72" t="s">
        <v>553</v>
      </c>
      <c r="FI283" s="72" t="s">
        <v>553</v>
      </c>
      <c r="FJ283" s="72" t="s">
        <v>553</v>
      </c>
      <c r="FK283" s="70" t="s">
        <v>464</v>
      </c>
      <c r="FL283" s="70" t="s">
        <v>464</v>
      </c>
      <c r="FM283" s="70" t="s">
        <v>464</v>
      </c>
      <c r="FN283" s="70" t="s">
        <v>1025</v>
      </c>
      <c r="FO283" s="70" t="s">
        <v>464</v>
      </c>
      <c r="FP283" s="70" t="s">
        <v>464</v>
      </c>
      <c r="FQ283" s="70" t="s">
        <v>464</v>
      </c>
      <c r="FR283" s="70" t="s">
        <v>464</v>
      </c>
      <c r="FS283" s="70" t="s">
        <v>464</v>
      </c>
      <c r="FT283" s="70" t="s">
        <v>464</v>
      </c>
      <c r="FU283" s="70" t="s">
        <v>464</v>
      </c>
      <c r="FV283" s="70" t="s">
        <v>464</v>
      </c>
      <c r="FW283" s="70" t="s">
        <v>464</v>
      </c>
      <c r="FX283" s="70" t="s">
        <v>464</v>
      </c>
      <c r="FY283" s="70" t="s">
        <v>464</v>
      </c>
      <c r="FZ283" s="70" t="s">
        <v>464</v>
      </c>
      <c r="GA283" s="70" t="s">
        <v>464</v>
      </c>
      <c r="GB283" s="70" t="s">
        <v>464</v>
      </c>
      <c r="GC283" s="70" t="s">
        <v>464</v>
      </c>
      <c r="GD283" s="70" t="s">
        <v>464</v>
      </c>
      <c r="GE283" s="70" t="s">
        <v>464</v>
      </c>
      <c r="GF283" s="70" t="s">
        <v>464</v>
      </c>
      <c r="GG283" s="70" t="s">
        <v>464</v>
      </c>
      <c r="GH283" s="70" t="s">
        <v>1025</v>
      </c>
      <c r="GI283" s="70" t="s">
        <v>464</v>
      </c>
      <c r="GJ283" s="70" t="s">
        <v>464</v>
      </c>
      <c r="GK283" s="70" t="s">
        <v>464</v>
      </c>
      <c r="GL283" s="70" t="s">
        <v>464</v>
      </c>
      <c r="GM283" s="70" t="s">
        <v>464</v>
      </c>
      <c r="GN283" s="70" t="s">
        <v>464</v>
      </c>
      <c r="GO283" s="70" t="s">
        <v>464</v>
      </c>
      <c r="GP283" s="179">
        <f>COUNTIF(FA283:GO283,"2")</f>
        <v>29</v>
      </c>
      <c r="GQ283" s="180">
        <f t="shared" ref="GQ283" si="327">GP283/(GP283+GR283+GT283+GV283)</f>
        <v>0.93548387096774188</v>
      </c>
      <c r="GR283" s="179">
        <f>COUNTIF(FA283:GO283,"1")</f>
        <v>2</v>
      </c>
      <c r="GS283" s="180">
        <f t="shared" ref="GS283" si="328">GR283/(GP283+GR283+GT283+GV283)</f>
        <v>6.4516129032258063E-2</v>
      </c>
      <c r="GT283" s="179">
        <f>COUNTIF(FA283:GO283,"0")</f>
        <v>0</v>
      </c>
      <c r="GU283" s="180">
        <f t="shared" ref="GU283" si="329">GT283/(GP283+GR283+GT283+GV283)</f>
        <v>0</v>
      </c>
      <c r="GV283" s="179">
        <f>COUNTIF(FA283:GO283,"KĐG")</f>
        <v>0</v>
      </c>
      <c r="GW283" s="180">
        <f t="shared" ref="GW283" si="330">GV283/(GP283+GR283+GT283+GV283)</f>
        <v>0</v>
      </c>
      <c r="GX283" s="181">
        <f t="shared" ref="GX283" si="331">(((GP283*2)+(GR283*1)+(GT283*0)))/(GP283+GR283+GT283)</f>
        <v>1.935483870967742</v>
      </c>
      <c r="GY283" s="182" t="str">
        <f t="shared" ref="GY283" si="332">IF(GW283&gt;=50%,"KĐG",IF(GX283&gt;=1.6,"Đạt mục tiêu",IF(GX283&gt;=1,"Cần cố gắng","Chưa đạt")))</f>
        <v>Đạt mục tiêu</v>
      </c>
      <c r="GZ283" s="70"/>
      <c r="HA283" s="70"/>
      <c r="HB283" s="70"/>
      <c r="HC283" s="70"/>
      <c r="HD283" s="70"/>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c r="IN283" s="56"/>
      <c r="IO283" s="56"/>
      <c r="IP283" s="56"/>
      <c r="IQ283" s="56"/>
      <c r="IR283" s="56"/>
      <c r="IS283" s="56"/>
      <c r="IT283" s="70"/>
      <c r="IU283" s="70"/>
      <c r="IV283" s="70"/>
      <c r="IW283" s="70"/>
      <c r="IX283" s="56"/>
      <c r="IY283" s="56"/>
      <c r="IZ283" s="56"/>
      <c r="JA283" s="56"/>
      <c r="JB283" s="56"/>
      <c r="JC283" s="56"/>
      <c r="JD283" s="56"/>
      <c r="JE283" s="56"/>
      <c r="JF283" s="56"/>
      <c r="JG283" s="56"/>
      <c r="JH283" s="56"/>
      <c r="JI283" s="56"/>
      <c r="JJ283" s="56"/>
      <c r="JK283" s="56"/>
      <c r="JL283" s="56"/>
      <c r="JM283" s="56"/>
      <c r="JN283" s="56"/>
      <c r="JO283" s="56"/>
      <c r="JP283" s="56"/>
      <c r="JQ283" s="56"/>
      <c r="JR283" s="56"/>
      <c r="JS283" s="56"/>
      <c r="JT283" s="56"/>
      <c r="JU283" s="56"/>
      <c r="JV283" s="56"/>
      <c r="JW283" s="56"/>
      <c r="JX283" s="56"/>
      <c r="JY283" s="56"/>
      <c r="JZ283" s="56"/>
      <c r="KA283" s="56"/>
      <c r="KB283" s="56"/>
      <c r="KC283" s="56"/>
      <c r="KD283" s="56"/>
      <c r="KE283" s="56"/>
      <c r="KF283" s="56"/>
      <c r="KG283" s="56"/>
      <c r="KH283" s="56"/>
      <c r="KI283" s="56"/>
      <c r="KJ283" s="56"/>
      <c r="KK283" s="56"/>
      <c r="KL283" s="71"/>
      <c r="KM283" s="71"/>
      <c r="KN283" s="71"/>
      <c r="KO283" s="56"/>
      <c r="KP283" s="56"/>
      <c r="KQ283" s="56"/>
      <c r="KR283" s="56"/>
      <c r="KS283" s="56"/>
      <c r="KT283" s="56"/>
      <c r="KU283" s="56"/>
      <c r="KV283" s="56"/>
      <c r="KW283" s="56"/>
      <c r="KX283" s="56"/>
      <c r="KY283" s="56"/>
      <c r="KZ283" s="56"/>
      <c r="LA283" s="56"/>
      <c r="LB283" s="56"/>
      <c r="LC283" s="56"/>
      <c r="LD283" s="56"/>
      <c r="LE283" s="56"/>
      <c r="LF283" s="56"/>
      <c r="LG283" s="56"/>
      <c r="LH283" s="56"/>
      <c r="LI283" s="56"/>
      <c r="LJ283" s="56"/>
      <c r="LK283" s="56"/>
      <c r="LL283" s="56"/>
      <c r="LM283" s="56"/>
      <c r="LN283" s="56"/>
      <c r="LO283" s="56"/>
      <c r="LP283" s="56"/>
      <c r="LQ283" s="56"/>
      <c r="LR283" s="56"/>
      <c r="LS283" s="179"/>
      <c r="LT283" s="180"/>
      <c r="LU283" s="179"/>
      <c r="LV283" s="180"/>
      <c r="LW283" s="179"/>
      <c r="LX283" s="180"/>
      <c r="LY283" s="179"/>
      <c r="LZ283" s="180"/>
      <c r="MA283" s="181"/>
      <c r="MB283" s="185"/>
      <c r="MC283" s="71"/>
      <c r="MD283" s="71"/>
      <c r="ME283" s="56"/>
      <c r="MF283" s="56"/>
      <c r="MG283" s="56"/>
      <c r="MH283" s="56"/>
      <c r="MI283" s="56"/>
      <c r="MJ283" s="56"/>
      <c r="MK283" s="56"/>
      <c r="ML283" s="56"/>
      <c r="MM283" s="56"/>
      <c r="MN283" s="56"/>
      <c r="MO283" s="56"/>
      <c r="MP283" s="56"/>
      <c r="MQ283" s="56"/>
      <c r="MR283" s="56"/>
      <c r="MS283" s="56"/>
      <c r="MT283" s="56"/>
      <c r="MU283" s="56"/>
      <c r="MV283" s="56"/>
      <c r="MW283" s="56"/>
      <c r="MX283" s="56"/>
      <c r="MY283" s="56"/>
      <c r="MZ283" s="56"/>
      <c r="NA283" s="56"/>
      <c r="NB283" s="56"/>
      <c r="NC283" s="56"/>
      <c r="ND283" s="56"/>
      <c r="NE283" s="179"/>
      <c r="NF283" s="180"/>
      <c r="NG283" s="179"/>
      <c r="NH283" s="180"/>
      <c r="NI283" s="179"/>
      <c r="NJ283" s="180"/>
      <c r="NK283" s="179"/>
      <c r="NL283" s="180"/>
      <c r="NM283" s="181"/>
      <c r="NN283" s="184"/>
      <c r="NO283" s="70"/>
      <c r="NP283" s="70"/>
      <c r="NQ283" s="56"/>
      <c r="NR283" s="56"/>
      <c r="NS283" s="56"/>
      <c r="NT283" s="56"/>
      <c r="NU283" s="56"/>
      <c r="NV283" s="56"/>
      <c r="NW283" s="56"/>
      <c r="NX283" s="56"/>
      <c r="NY283" s="56"/>
      <c r="NZ283" s="56"/>
      <c r="OA283" s="56"/>
      <c r="OB283" s="56"/>
      <c r="OC283" s="56"/>
      <c r="OD283" s="56"/>
      <c r="OE283" s="56"/>
      <c r="OF283" s="56"/>
      <c r="OG283" s="56"/>
      <c r="OH283" s="56"/>
      <c r="OI283" s="56"/>
      <c r="OJ283" s="56"/>
      <c r="OK283" s="56"/>
      <c r="OL283" s="56"/>
      <c r="OM283" s="56"/>
      <c r="ON283" s="56"/>
      <c r="OO283" s="56"/>
      <c r="OP283" s="56"/>
      <c r="OQ283" s="179"/>
      <c r="OR283" s="180"/>
      <c r="OS283" s="179"/>
      <c r="OT283" s="180"/>
      <c r="OU283" s="179"/>
      <c r="OV283" s="180"/>
      <c r="OW283" s="179"/>
      <c r="OX283" s="180"/>
      <c r="OY283" s="181"/>
      <c r="OZ283" s="184"/>
      <c r="PA283" s="56"/>
    </row>
    <row r="284" spans="1:417" s="116" customFormat="1" ht="47.25" hidden="1" customHeight="1">
      <c r="A284" s="56"/>
      <c r="B284" s="310"/>
      <c r="C284" s="310"/>
      <c r="D284" s="318"/>
      <c r="E284" s="325"/>
      <c r="F284" s="318"/>
      <c r="G284" s="328"/>
      <c r="H284" s="325"/>
      <c r="I284" s="126" t="s">
        <v>750</v>
      </c>
      <c r="J284" s="191" t="s">
        <v>1118</v>
      </c>
      <c r="K284" s="123"/>
      <c r="L284" s="183" t="s">
        <v>661</v>
      </c>
      <c r="M284" s="177" t="s">
        <v>500</v>
      </c>
      <c r="N284" s="51" t="s">
        <v>379</v>
      </c>
      <c r="O284" s="56" t="s">
        <v>350</v>
      </c>
      <c r="P284" s="310"/>
      <c r="Q284" s="310"/>
      <c r="R284" s="120"/>
      <c r="S284" s="120"/>
      <c r="T284" s="120"/>
      <c r="U284" s="120" t="s">
        <v>205</v>
      </c>
      <c r="V284" s="120"/>
      <c r="W284" s="120"/>
      <c r="X284" s="120"/>
      <c r="Y284" s="120"/>
      <c r="Z284" s="120"/>
      <c r="AA284" s="120"/>
      <c r="AB284" s="120"/>
      <c r="AC284" s="119">
        <f t="shared" si="326"/>
        <v>1</v>
      </c>
      <c r="AD284" s="229"/>
      <c r="AE284" s="229"/>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72" t="s">
        <v>553</v>
      </c>
      <c r="BU284" s="72" t="s">
        <v>553</v>
      </c>
      <c r="BV284" s="70"/>
      <c r="BW284" s="70"/>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70"/>
      <c r="DN284" s="70"/>
      <c r="DO284" s="70"/>
      <c r="DP284" s="70"/>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70"/>
      <c r="FG284" s="70"/>
      <c r="FH284" s="70"/>
      <c r="FI284" s="70"/>
      <c r="FJ284" s="70"/>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70"/>
      <c r="HA284" s="70"/>
      <c r="HB284" s="70"/>
      <c r="HC284" s="70"/>
      <c r="HD284" s="70"/>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c r="IN284" s="56"/>
      <c r="IO284" s="56"/>
      <c r="IP284" s="56"/>
      <c r="IQ284" s="56"/>
      <c r="IR284" s="56"/>
      <c r="IS284" s="56"/>
      <c r="IT284" s="70"/>
      <c r="IU284" s="70"/>
      <c r="IV284" s="70"/>
      <c r="IW284" s="70"/>
      <c r="IX284" s="56"/>
      <c r="IY284" s="56"/>
      <c r="IZ284" s="56"/>
      <c r="JA284" s="56"/>
      <c r="JB284" s="56"/>
      <c r="JC284" s="56"/>
      <c r="JD284" s="56"/>
      <c r="JE284" s="56"/>
      <c r="JF284" s="56"/>
      <c r="JG284" s="56"/>
      <c r="JH284" s="56"/>
      <c r="JI284" s="56"/>
      <c r="JJ284" s="56"/>
      <c r="JK284" s="56"/>
      <c r="JL284" s="56"/>
      <c r="JM284" s="56"/>
      <c r="JN284" s="56"/>
      <c r="JO284" s="56"/>
      <c r="JP284" s="56"/>
      <c r="JQ284" s="56"/>
      <c r="JR284" s="56"/>
      <c r="JS284" s="56"/>
      <c r="JT284" s="56"/>
      <c r="JU284" s="56"/>
      <c r="JV284" s="56"/>
      <c r="JW284" s="56"/>
      <c r="JX284" s="56"/>
      <c r="JY284" s="56"/>
      <c r="JZ284" s="56"/>
      <c r="KA284" s="56"/>
      <c r="KB284" s="56"/>
      <c r="KC284" s="56"/>
      <c r="KD284" s="56"/>
      <c r="KE284" s="56"/>
      <c r="KF284" s="56"/>
      <c r="KG284" s="56"/>
      <c r="KH284" s="56"/>
      <c r="KI284" s="56"/>
      <c r="KJ284" s="56"/>
      <c r="KK284" s="56"/>
      <c r="KL284" s="71"/>
      <c r="KM284" s="71"/>
      <c r="KN284" s="71"/>
      <c r="KO284" s="56"/>
      <c r="KP284" s="56"/>
      <c r="KQ284" s="56"/>
      <c r="KR284" s="56"/>
      <c r="KS284" s="56"/>
      <c r="KT284" s="56"/>
      <c r="KU284" s="56"/>
      <c r="KV284" s="56"/>
      <c r="KW284" s="56"/>
      <c r="KX284" s="56"/>
      <c r="KY284" s="56"/>
      <c r="KZ284" s="56"/>
      <c r="LA284" s="56"/>
      <c r="LB284" s="56"/>
      <c r="LC284" s="56"/>
      <c r="LD284" s="56"/>
      <c r="LE284" s="56"/>
      <c r="LF284" s="56"/>
      <c r="LG284" s="56"/>
      <c r="LH284" s="56"/>
      <c r="LI284" s="56"/>
      <c r="LJ284" s="56"/>
      <c r="LK284" s="56"/>
      <c r="LL284" s="56"/>
      <c r="LM284" s="56"/>
      <c r="LN284" s="56"/>
      <c r="LO284" s="56"/>
      <c r="LP284" s="56"/>
      <c r="LQ284" s="56"/>
      <c r="LR284" s="56"/>
      <c r="LS284" s="179"/>
      <c r="LT284" s="180"/>
      <c r="LU284" s="179"/>
      <c r="LV284" s="180"/>
      <c r="LW284" s="179"/>
      <c r="LX284" s="180"/>
      <c r="LY284" s="179"/>
      <c r="LZ284" s="180"/>
      <c r="MA284" s="181"/>
      <c r="MB284" s="185"/>
      <c r="MC284" s="71"/>
      <c r="MD284" s="71"/>
      <c r="ME284" s="56"/>
      <c r="MF284" s="56"/>
      <c r="MG284" s="56"/>
      <c r="MH284" s="56"/>
      <c r="MI284" s="56"/>
      <c r="MJ284" s="56"/>
      <c r="MK284" s="56"/>
      <c r="ML284" s="56"/>
      <c r="MM284" s="56"/>
      <c r="MN284" s="56"/>
      <c r="MO284" s="56"/>
      <c r="MP284" s="56"/>
      <c r="MQ284" s="56"/>
      <c r="MR284" s="56"/>
      <c r="MS284" s="56"/>
      <c r="MT284" s="56"/>
      <c r="MU284" s="56"/>
      <c r="MV284" s="56"/>
      <c r="MW284" s="56"/>
      <c r="MX284" s="56"/>
      <c r="MY284" s="56"/>
      <c r="MZ284" s="56"/>
      <c r="NA284" s="56"/>
      <c r="NB284" s="56"/>
      <c r="NC284" s="56"/>
      <c r="ND284" s="56"/>
      <c r="NE284" s="179"/>
      <c r="NF284" s="180"/>
      <c r="NG284" s="179"/>
      <c r="NH284" s="180"/>
      <c r="NI284" s="179"/>
      <c r="NJ284" s="180"/>
      <c r="NK284" s="179"/>
      <c r="NL284" s="180"/>
      <c r="NM284" s="181"/>
      <c r="NN284" s="184"/>
      <c r="NO284" s="70"/>
      <c r="NP284" s="70"/>
      <c r="NQ284" s="56"/>
      <c r="NR284" s="56"/>
      <c r="NS284" s="56"/>
      <c r="NT284" s="56"/>
      <c r="NU284" s="56"/>
      <c r="NV284" s="56"/>
      <c r="NW284" s="56"/>
      <c r="NX284" s="56"/>
      <c r="NY284" s="56"/>
      <c r="NZ284" s="56"/>
      <c r="OA284" s="56"/>
      <c r="OB284" s="56"/>
      <c r="OC284" s="56"/>
      <c r="OD284" s="56"/>
      <c r="OE284" s="56"/>
      <c r="OF284" s="56"/>
      <c r="OG284" s="56"/>
      <c r="OH284" s="56"/>
      <c r="OI284" s="56"/>
      <c r="OJ284" s="56"/>
      <c r="OK284" s="56"/>
      <c r="OL284" s="56"/>
      <c r="OM284" s="56"/>
      <c r="ON284" s="56"/>
      <c r="OO284" s="56"/>
      <c r="OP284" s="56"/>
      <c r="OQ284" s="179"/>
      <c r="OR284" s="180"/>
      <c r="OS284" s="179"/>
      <c r="OT284" s="180"/>
      <c r="OU284" s="179"/>
      <c r="OV284" s="180"/>
      <c r="OW284" s="179"/>
      <c r="OX284" s="180"/>
      <c r="OY284" s="181"/>
      <c r="OZ284" s="184"/>
      <c r="PA284" s="56"/>
    </row>
    <row r="285" spans="1:417" s="116" customFormat="1" ht="63" hidden="1" customHeight="1">
      <c r="A285" s="56"/>
      <c r="B285" s="310"/>
      <c r="C285" s="310"/>
      <c r="D285" s="318"/>
      <c r="E285" s="325"/>
      <c r="F285" s="318"/>
      <c r="G285" s="328"/>
      <c r="H285" s="325"/>
      <c r="I285" s="126" t="s">
        <v>751</v>
      </c>
      <c r="J285" s="167" t="s">
        <v>1119</v>
      </c>
      <c r="K285" s="123"/>
      <c r="L285" s="183" t="s">
        <v>661</v>
      </c>
      <c r="M285" s="177" t="s">
        <v>500</v>
      </c>
      <c r="N285" s="51" t="s">
        <v>379</v>
      </c>
      <c r="O285" s="56" t="s">
        <v>350</v>
      </c>
      <c r="P285" s="310"/>
      <c r="Q285" s="310"/>
      <c r="R285" s="120"/>
      <c r="S285" s="120"/>
      <c r="T285" s="120"/>
      <c r="U285" s="120"/>
      <c r="V285" s="120"/>
      <c r="W285" s="120"/>
      <c r="X285" s="120"/>
      <c r="Y285" s="120" t="s">
        <v>205</v>
      </c>
      <c r="Z285" s="120"/>
      <c r="AA285" s="120"/>
      <c r="AB285" s="120"/>
      <c r="AC285" s="119">
        <f t="shared" si="326"/>
        <v>1</v>
      </c>
      <c r="AD285" s="229"/>
      <c r="AE285" s="229"/>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70"/>
      <c r="BU285" s="70"/>
      <c r="BV285" s="70"/>
      <c r="BW285" s="70"/>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70"/>
      <c r="DN285" s="70"/>
      <c r="DO285" s="70"/>
      <c r="DP285" s="70"/>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70"/>
      <c r="FG285" s="70"/>
      <c r="FH285" s="70"/>
      <c r="FI285" s="70"/>
      <c r="FJ285" s="70"/>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72" t="s">
        <v>553</v>
      </c>
      <c r="HA285" s="72" t="s">
        <v>553</v>
      </c>
      <c r="HB285" s="72" t="s">
        <v>553</v>
      </c>
      <c r="HC285" s="72" t="s">
        <v>553</v>
      </c>
      <c r="HD285" s="72" t="s">
        <v>553</v>
      </c>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c r="IN285" s="56"/>
      <c r="IO285" s="56"/>
      <c r="IP285" s="56"/>
      <c r="IQ285" s="56"/>
      <c r="IR285" s="56"/>
      <c r="IS285" s="56"/>
      <c r="IT285" s="70"/>
      <c r="IU285" s="70"/>
      <c r="IV285" s="70"/>
      <c r="IW285" s="70"/>
      <c r="IX285" s="56"/>
      <c r="IY285" s="56"/>
      <c r="IZ285" s="56"/>
      <c r="JA285" s="56"/>
      <c r="JB285" s="56"/>
      <c r="JC285" s="56"/>
      <c r="JD285" s="56"/>
      <c r="JE285" s="56"/>
      <c r="JF285" s="56"/>
      <c r="JG285" s="56"/>
      <c r="JH285" s="56"/>
      <c r="JI285" s="56"/>
      <c r="JJ285" s="56"/>
      <c r="JK285" s="56"/>
      <c r="JL285" s="56"/>
      <c r="JM285" s="56"/>
      <c r="JN285" s="56"/>
      <c r="JO285" s="56"/>
      <c r="JP285" s="56"/>
      <c r="JQ285" s="56"/>
      <c r="JR285" s="56"/>
      <c r="JS285" s="56"/>
      <c r="JT285" s="56"/>
      <c r="JU285" s="56"/>
      <c r="JV285" s="56"/>
      <c r="JW285" s="56"/>
      <c r="JX285" s="56"/>
      <c r="JY285" s="56"/>
      <c r="JZ285" s="56"/>
      <c r="KA285" s="56"/>
      <c r="KB285" s="56"/>
      <c r="KC285" s="56"/>
      <c r="KD285" s="56"/>
      <c r="KE285" s="56"/>
      <c r="KF285" s="56"/>
      <c r="KG285" s="56"/>
      <c r="KH285" s="56"/>
      <c r="KI285" s="56"/>
      <c r="KJ285" s="56"/>
      <c r="KK285" s="56"/>
      <c r="KL285" s="71"/>
      <c r="KM285" s="71"/>
      <c r="KN285" s="71"/>
      <c r="KO285" s="56"/>
      <c r="KP285" s="56"/>
      <c r="KQ285" s="56"/>
      <c r="KR285" s="56"/>
      <c r="KS285" s="56"/>
      <c r="KT285" s="56"/>
      <c r="KU285" s="56"/>
      <c r="KV285" s="56"/>
      <c r="KW285" s="56"/>
      <c r="KX285" s="56"/>
      <c r="KY285" s="56"/>
      <c r="KZ285" s="56"/>
      <c r="LA285" s="56"/>
      <c r="LB285" s="56"/>
      <c r="LC285" s="56"/>
      <c r="LD285" s="56"/>
      <c r="LE285" s="56"/>
      <c r="LF285" s="56"/>
      <c r="LG285" s="56"/>
      <c r="LH285" s="56"/>
      <c r="LI285" s="56"/>
      <c r="LJ285" s="56"/>
      <c r="LK285" s="56"/>
      <c r="LL285" s="56"/>
      <c r="LM285" s="56"/>
      <c r="LN285" s="56"/>
      <c r="LO285" s="56"/>
      <c r="LP285" s="56"/>
      <c r="LQ285" s="56"/>
      <c r="LR285" s="56"/>
      <c r="LS285" s="179"/>
      <c r="LT285" s="180"/>
      <c r="LU285" s="179"/>
      <c r="LV285" s="180"/>
      <c r="LW285" s="179"/>
      <c r="LX285" s="180"/>
      <c r="LY285" s="179"/>
      <c r="LZ285" s="180"/>
      <c r="MA285" s="181"/>
      <c r="MB285" s="185"/>
      <c r="MC285" s="71"/>
      <c r="MD285" s="71"/>
      <c r="ME285" s="56"/>
      <c r="MF285" s="56"/>
      <c r="MG285" s="56"/>
      <c r="MH285" s="56"/>
      <c r="MI285" s="56"/>
      <c r="MJ285" s="56"/>
      <c r="MK285" s="56"/>
      <c r="ML285" s="56"/>
      <c r="MM285" s="56"/>
      <c r="MN285" s="56"/>
      <c r="MO285" s="56"/>
      <c r="MP285" s="56"/>
      <c r="MQ285" s="56"/>
      <c r="MR285" s="56"/>
      <c r="MS285" s="56"/>
      <c r="MT285" s="56"/>
      <c r="MU285" s="56"/>
      <c r="MV285" s="56"/>
      <c r="MW285" s="56"/>
      <c r="MX285" s="56"/>
      <c r="MY285" s="56"/>
      <c r="MZ285" s="56"/>
      <c r="NA285" s="56"/>
      <c r="NB285" s="56"/>
      <c r="NC285" s="56"/>
      <c r="ND285" s="56"/>
      <c r="NE285" s="179"/>
      <c r="NF285" s="180"/>
      <c r="NG285" s="179"/>
      <c r="NH285" s="180"/>
      <c r="NI285" s="179"/>
      <c r="NJ285" s="180"/>
      <c r="NK285" s="179"/>
      <c r="NL285" s="180"/>
      <c r="NM285" s="181"/>
      <c r="NN285" s="184"/>
      <c r="NO285" s="70"/>
      <c r="NP285" s="70"/>
      <c r="NQ285" s="56"/>
      <c r="NR285" s="56"/>
      <c r="NS285" s="56"/>
      <c r="NT285" s="56"/>
      <c r="NU285" s="56"/>
      <c r="NV285" s="56"/>
      <c r="NW285" s="56"/>
      <c r="NX285" s="56"/>
      <c r="NY285" s="56"/>
      <c r="NZ285" s="56"/>
      <c r="OA285" s="56"/>
      <c r="OB285" s="56"/>
      <c r="OC285" s="56"/>
      <c r="OD285" s="56"/>
      <c r="OE285" s="56"/>
      <c r="OF285" s="56"/>
      <c r="OG285" s="56"/>
      <c r="OH285" s="56"/>
      <c r="OI285" s="56"/>
      <c r="OJ285" s="56"/>
      <c r="OK285" s="56"/>
      <c r="OL285" s="56"/>
      <c r="OM285" s="56"/>
      <c r="ON285" s="56"/>
      <c r="OO285" s="56"/>
      <c r="OP285" s="56"/>
      <c r="OQ285" s="179"/>
      <c r="OR285" s="180"/>
      <c r="OS285" s="179"/>
      <c r="OT285" s="180"/>
      <c r="OU285" s="179"/>
      <c r="OV285" s="180"/>
      <c r="OW285" s="179"/>
      <c r="OX285" s="180"/>
      <c r="OY285" s="181"/>
      <c r="OZ285" s="184"/>
      <c r="PA285" s="56"/>
    </row>
    <row r="286" spans="1:417" s="116" customFormat="1" ht="63" hidden="1" customHeight="1">
      <c r="A286" s="56"/>
      <c r="B286" s="310"/>
      <c r="C286" s="310"/>
      <c r="D286" s="318"/>
      <c r="E286" s="325"/>
      <c r="F286" s="318"/>
      <c r="G286" s="328"/>
      <c r="H286" s="325"/>
      <c r="I286" s="126" t="s">
        <v>752</v>
      </c>
      <c r="J286" s="167" t="s">
        <v>1119</v>
      </c>
      <c r="K286" s="123"/>
      <c r="L286" s="183" t="s">
        <v>661</v>
      </c>
      <c r="M286" s="177" t="s">
        <v>500</v>
      </c>
      <c r="N286" s="51" t="s">
        <v>379</v>
      </c>
      <c r="O286" s="56" t="s">
        <v>350</v>
      </c>
      <c r="P286" s="310"/>
      <c r="Q286" s="310"/>
      <c r="R286" s="120"/>
      <c r="S286" s="120"/>
      <c r="T286" s="120"/>
      <c r="U286" s="120"/>
      <c r="V286" s="120"/>
      <c r="W286" s="120"/>
      <c r="X286" s="120"/>
      <c r="Y286" s="120"/>
      <c r="Z286" s="120" t="s">
        <v>205</v>
      </c>
      <c r="AA286" s="120"/>
      <c r="AB286" s="120"/>
      <c r="AC286" s="119">
        <f t="shared" si="326"/>
        <v>1</v>
      </c>
      <c r="AD286" s="229"/>
      <c r="AE286" s="229"/>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70"/>
      <c r="BU286" s="70"/>
      <c r="BV286" s="70"/>
      <c r="BW286" s="70"/>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70"/>
      <c r="DN286" s="70"/>
      <c r="DO286" s="70"/>
      <c r="DP286" s="70"/>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70"/>
      <c r="FG286" s="70"/>
      <c r="FH286" s="70"/>
      <c r="FI286" s="70"/>
      <c r="FJ286" s="70"/>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70"/>
      <c r="HA286" s="70"/>
      <c r="HB286" s="70"/>
      <c r="HC286" s="70"/>
      <c r="HD286" s="70"/>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c r="IN286" s="56"/>
      <c r="IO286" s="56"/>
      <c r="IP286" s="56"/>
      <c r="IQ286" s="56"/>
      <c r="IR286" s="56"/>
      <c r="IS286" s="71" t="s">
        <v>553</v>
      </c>
      <c r="IT286" s="71" t="s">
        <v>553</v>
      </c>
      <c r="IU286" s="71" t="s">
        <v>553</v>
      </c>
      <c r="IV286" s="71" t="s">
        <v>553</v>
      </c>
      <c r="IW286" s="71" t="s">
        <v>553</v>
      </c>
      <c r="IX286" s="56">
        <v>2</v>
      </c>
      <c r="IY286" s="56">
        <v>2</v>
      </c>
      <c r="IZ286" s="56">
        <v>2</v>
      </c>
      <c r="JA286" s="56">
        <v>2</v>
      </c>
      <c r="JB286" s="56">
        <v>2</v>
      </c>
      <c r="JC286" s="56">
        <v>2</v>
      </c>
      <c r="JD286" s="56">
        <v>2</v>
      </c>
      <c r="JE286" s="56">
        <v>2</v>
      </c>
      <c r="JF286" s="56">
        <v>2</v>
      </c>
      <c r="JG286" s="56">
        <v>2</v>
      </c>
      <c r="JH286" s="56">
        <v>2</v>
      </c>
      <c r="JI286" s="56">
        <v>2</v>
      </c>
      <c r="JJ286" s="56">
        <v>2</v>
      </c>
      <c r="JK286" s="56">
        <v>2</v>
      </c>
      <c r="JL286" s="56">
        <v>2</v>
      </c>
      <c r="JM286" s="56">
        <v>2</v>
      </c>
      <c r="JN286" s="56">
        <v>2</v>
      </c>
      <c r="JO286" s="56">
        <v>2</v>
      </c>
      <c r="JP286" s="56">
        <v>2</v>
      </c>
      <c r="JQ286" s="56">
        <v>2</v>
      </c>
      <c r="JR286" s="56">
        <v>2</v>
      </c>
      <c r="JS286" s="56">
        <v>2</v>
      </c>
      <c r="JT286" s="56">
        <v>2</v>
      </c>
      <c r="JU286" s="56">
        <v>2</v>
      </c>
      <c r="JV286" s="56">
        <v>2</v>
      </c>
      <c r="JW286" s="56">
        <v>2</v>
      </c>
      <c r="JX286" s="56">
        <v>2</v>
      </c>
      <c r="JY286" s="56">
        <v>2</v>
      </c>
      <c r="JZ286" s="56">
        <v>2</v>
      </c>
      <c r="KA286" s="56">
        <v>2</v>
      </c>
      <c r="KB286" s="179">
        <f t="shared" ref="KB286" si="333">COUNTIF(IX286:KA286,"2")</f>
        <v>30</v>
      </c>
      <c r="KC286" s="180">
        <f t="shared" ref="KC286" si="334">KB286/(KB286+KD286+KF286+KH286)</f>
        <v>1</v>
      </c>
      <c r="KD286" s="179">
        <f t="shared" ref="KD286" si="335">COUNTIF(IX286:KA286,"1")</f>
        <v>0</v>
      </c>
      <c r="KE286" s="180">
        <f t="shared" ref="KE286" si="336">KD286/(KB286+KD286+KF286+KH286)</f>
        <v>0</v>
      </c>
      <c r="KF286" s="179">
        <f t="shared" ref="KF286" si="337">COUNTIF(IX286:KA286,"0")</f>
        <v>0</v>
      </c>
      <c r="KG286" s="180">
        <f t="shared" ref="KG286" si="338">KF286/(KB286+KD286+KF286+KH286)</f>
        <v>0</v>
      </c>
      <c r="KH286" s="179">
        <f>COUNTIF(IJ286:KA286,"KĐG")</f>
        <v>0</v>
      </c>
      <c r="KI286" s="180">
        <f t="shared" ref="KI286" si="339">KH286/(KB286+KD286+KF286+KH286)</f>
        <v>0</v>
      </c>
      <c r="KJ286" s="181">
        <f t="shared" ref="KJ286" si="340">(((KB286*2)+(KD286*1)+(KF286*0)))/(KB286+KD286+KF286)</f>
        <v>2</v>
      </c>
      <c r="KK286" s="182" t="str">
        <f t="shared" ref="KK286" si="341">IF(KI286&gt;=50%,"KĐG",IF(KJ286&gt;=1.6,"Đạt mục tiêu",IF(KJ286&gt;=1,"Cần cố gắng","Chưa đạt")))</f>
        <v>Đạt mục tiêu</v>
      </c>
      <c r="KL286" s="71"/>
      <c r="KM286" s="71"/>
      <c r="KN286" s="71"/>
      <c r="KO286" s="56"/>
      <c r="KP286" s="56"/>
      <c r="KQ286" s="56"/>
      <c r="KR286" s="56"/>
      <c r="KS286" s="56"/>
      <c r="KT286" s="56"/>
      <c r="KU286" s="56"/>
      <c r="KV286" s="56"/>
      <c r="KW286" s="56"/>
      <c r="KX286" s="56"/>
      <c r="KY286" s="56"/>
      <c r="KZ286" s="56"/>
      <c r="LA286" s="56"/>
      <c r="LB286" s="56"/>
      <c r="LC286" s="56"/>
      <c r="LD286" s="56"/>
      <c r="LE286" s="56"/>
      <c r="LF286" s="56"/>
      <c r="LG286" s="56"/>
      <c r="LH286" s="56"/>
      <c r="LI286" s="56"/>
      <c r="LJ286" s="56"/>
      <c r="LK286" s="56"/>
      <c r="LL286" s="56"/>
      <c r="LM286" s="56"/>
      <c r="LN286" s="56"/>
      <c r="LO286" s="56"/>
      <c r="LP286" s="56"/>
      <c r="LQ286" s="56"/>
      <c r="LR286" s="56"/>
      <c r="LS286" s="179"/>
      <c r="LT286" s="180"/>
      <c r="LU286" s="179"/>
      <c r="LV286" s="180"/>
      <c r="LW286" s="179"/>
      <c r="LX286" s="180"/>
      <c r="LY286" s="179"/>
      <c r="LZ286" s="180"/>
      <c r="MA286" s="181"/>
      <c r="MB286" s="185"/>
      <c r="MC286" s="71"/>
      <c r="MD286" s="71"/>
      <c r="ME286" s="56"/>
      <c r="MF286" s="56"/>
      <c r="MG286" s="56"/>
      <c r="MH286" s="56"/>
      <c r="MI286" s="56"/>
      <c r="MJ286" s="56"/>
      <c r="MK286" s="56"/>
      <c r="ML286" s="56"/>
      <c r="MM286" s="56"/>
      <c r="MN286" s="56"/>
      <c r="MO286" s="56"/>
      <c r="MP286" s="56"/>
      <c r="MQ286" s="56"/>
      <c r="MR286" s="56"/>
      <c r="MS286" s="56"/>
      <c r="MT286" s="56"/>
      <c r="MU286" s="56"/>
      <c r="MV286" s="56"/>
      <c r="MW286" s="56"/>
      <c r="MX286" s="56"/>
      <c r="MY286" s="56"/>
      <c r="MZ286" s="56"/>
      <c r="NA286" s="56"/>
      <c r="NB286" s="56"/>
      <c r="NC286" s="56"/>
      <c r="ND286" s="56"/>
      <c r="NE286" s="179"/>
      <c r="NF286" s="180"/>
      <c r="NG286" s="179"/>
      <c r="NH286" s="180"/>
      <c r="NI286" s="179"/>
      <c r="NJ286" s="180"/>
      <c r="NK286" s="179"/>
      <c r="NL286" s="180"/>
      <c r="NM286" s="181"/>
      <c r="NN286" s="184"/>
      <c r="NO286" s="70"/>
      <c r="NP286" s="70"/>
      <c r="NQ286" s="56"/>
      <c r="NR286" s="56"/>
      <c r="NS286" s="56"/>
      <c r="NT286" s="56"/>
      <c r="NU286" s="56"/>
      <c r="NV286" s="56"/>
      <c r="NW286" s="56"/>
      <c r="NX286" s="56"/>
      <c r="NY286" s="56"/>
      <c r="NZ286" s="56"/>
      <c r="OA286" s="56"/>
      <c r="OB286" s="56"/>
      <c r="OC286" s="56"/>
      <c r="OD286" s="56"/>
      <c r="OE286" s="56"/>
      <c r="OF286" s="56"/>
      <c r="OG286" s="56"/>
      <c r="OH286" s="56"/>
      <c r="OI286" s="56"/>
      <c r="OJ286" s="56"/>
      <c r="OK286" s="56"/>
      <c r="OL286" s="56"/>
      <c r="OM286" s="56"/>
      <c r="ON286" s="56"/>
      <c r="OO286" s="56"/>
      <c r="OP286" s="56"/>
      <c r="OQ286" s="179"/>
      <c r="OR286" s="180"/>
      <c r="OS286" s="179"/>
      <c r="OT286" s="180"/>
      <c r="OU286" s="179"/>
      <c r="OV286" s="180"/>
      <c r="OW286" s="179"/>
      <c r="OX286" s="180"/>
      <c r="OY286" s="181"/>
      <c r="OZ286" s="184"/>
      <c r="PA286" s="56"/>
    </row>
    <row r="287" spans="1:417" s="116" customFormat="1" ht="63" hidden="1" customHeight="1">
      <c r="A287" s="56"/>
      <c r="B287" s="310"/>
      <c r="C287" s="310"/>
      <c r="D287" s="318"/>
      <c r="E287" s="325"/>
      <c r="F287" s="318"/>
      <c r="G287" s="328"/>
      <c r="H287" s="325"/>
      <c r="I287" s="126" t="s">
        <v>753</v>
      </c>
      <c r="J287" s="151" t="s">
        <v>1120</v>
      </c>
      <c r="K287" s="123"/>
      <c r="L287" s="183" t="s">
        <v>661</v>
      </c>
      <c r="M287" s="177" t="s">
        <v>500</v>
      </c>
      <c r="N287" s="51" t="s">
        <v>379</v>
      </c>
      <c r="O287" s="56" t="s">
        <v>350</v>
      </c>
      <c r="P287" s="310"/>
      <c r="Q287" s="310"/>
      <c r="R287" s="120"/>
      <c r="S287" s="120"/>
      <c r="T287" s="120"/>
      <c r="U287" s="120"/>
      <c r="V287" s="120"/>
      <c r="W287" s="120"/>
      <c r="X287" s="120"/>
      <c r="Y287" s="120"/>
      <c r="Z287" s="120"/>
      <c r="AA287" s="120" t="s">
        <v>205</v>
      </c>
      <c r="AB287" s="120"/>
      <c r="AC287" s="119">
        <f t="shared" si="326"/>
        <v>1</v>
      </c>
      <c r="AD287" s="229"/>
      <c r="AE287" s="229"/>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70"/>
      <c r="BU287" s="70"/>
      <c r="BV287" s="70"/>
      <c r="BW287" s="70"/>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70"/>
      <c r="DN287" s="70"/>
      <c r="DO287" s="70"/>
      <c r="DP287" s="70"/>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70"/>
      <c r="FG287" s="70"/>
      <c r="FH287" s="70"/>
      <c r="FI287" s="70"/>
      <c r="FJ287" s="70"/>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70"/>
      <c r="HA287" s="70"/>
      <c r="HB287" s="70"/>
      <c r="HC287" s="70"/>
      <c r="HD287" s="70"/>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c r="IN287" s="56"/>
      <c r="IO287" s="56"/>
      <c r="IP287" s="56"/>
      <c r="IQ287" s="56"/>
      <c r="IR287" s="56"/>
      <c r="IS287" s="56"/>
      <c r="IT287" s="70"/>
      <c r="IU287" s="70"/>
      <c r="IV287" s="70"/>
      <c r="IW287" s="70"/>
      <c r="IX287" s="56"/>
      <c r="IY287" s="56"/>
      <c r="IZ287" s="56"/>
      <c r="JA287" s="56"/>
      <c r="JB287" s="56"/>
      <c r="JC287" s="56"/>
      <c r="JD287" s="56"/>
      <c r="JE287" s="56"/>
      <c r="JF287" s="56"/>
      <c r="JG287" s="56"/>
      <c r="JH287" s="56"/>
      <c r="JI287" s="56"/>
      <c r="JJ287" s="56"/>
      <c r="JK287" s="56"/>
      <c r="JL287" s="56"/>
      <c r="JM287" s="56"/>
      <c r="JN287" s="56"/>
      <c r="JO287" s="56"/>
      <c r="JP287" s="56"/>
      <c r="JQ287" s="56"/>
      <c r="JR287" s="56"/>
      <c r="JS287" s="56"/>
      <c r="JT287" s="56"/>
      <c r="JU287" s="56"/>
      <c r="JV287" s="56"/>
      <c r="JW287" s="56"/>
      <c r="JX287" s="56"/>
      <c r="JY287" s="56"/>
      <c r="JZ287" s="56"/>
      <c r="KA287" s="56"/>
      <c r="KB287" s="56"/>
      <c r="KC287" s="56"/>
      <c r="KD287" s="56"/>
      <c r="KE287" s="56"/>
      <c r="KF287" s="56"/>
      <c r="KG287" s="56"/>
      <c r="KH287" s="56"/>
      <c r="KI287" s="56"/>
      <c r="KJ287" s="56"/>
      <c r="KK287" s="56"/>
      <c r="KL287" s="71" t="s">
        <v>553</v>
      </c>
      <c r="KM287" s="71" t="s">
        <v>553</v>
      </c>
      <c r="KN287" s="71" t="s">
        <v>553</v>
      </c>
      <c r="KO287" s="56">
        <v>2</v>
      </c>
      <c r="KP287" s="56">
        <v>2</v>
      </c>
      <c r="KQ287" s="56">
        <v>2</v>
      </c>
      <c r="KR287" s="56">
        <v>2</v>
      </c>
      <c r="KS287" s="56">
        <v>2</v>
      </c>
      <c r="KT287" s="56">
        <v>2</v>
      </c>
      <c r="KU287" s="56">
        <v>2</v>
      </c>
      <c r="KV287" s="56">
        <v>2</v>
      </c>
      <c r="KW287" s="56">
        <v>2</v>
      </c>
      <c r="KX287" s="56">
        <v>2</v>
      </c>
      <c r="KY287" s="56">
        <v>2</v>
      </c>
      <c r="KZ287" s="56">
        <v>2</v>
      </c>
      <c r="LA287" s="56">
        <v>2</v>
      </c>
      <c r="LB287" s="56">
        <v>2</v>
      </c>
      <c r="LC287" s="56">
        <v>2</v>
      </c>
      <c r="LD287" s="56">
        <v>2</v>
      </c>
      <c r="LE287" s="56">
        <v>2</v>
      </c>
      <c r="LF287" s="56">
        <v>2</v>
      </c>
      <c r="LG287" s="56">
        <v>2</v>
      </c>
      <c r="LH287" s="56">
        <v>2</v>
      </c>
      <c r="LI287" s="56">
        <v>2</v>
      </c>
      <c r="LJ287" s="56">
        <v>2</v>
      </c>
      <c r="LK287" s="56">
        <v>2</v>
      </c>
      <c r="LL287" s="56">
        <v>2</v>
      </c>
      <c r="LM287" s="56">
        <v>2</v>
      </c>
      <c r="LN287" s="56">
        <v>2</v>
      </c>
      <c r="LO287" s="56">
        <v>2</v>
      </c>
      <c r="LP287" s="56">
        <v>2</v>
      </c>
      <c r="LQ287" s="56">
        <v>2</v>
      </c>
      <c r="LR287" s="56">
        <v>2</v>
      </c>
      <c r="LS287" s="179">
        <f>COUNTIF(KO287:LR287,"2")</f>
        <v>30</v>
      </c>
      <c r="LT287" s="180">
        <f>LS287/(LS287+LU287+LW287+LY287)</f>
        <v>1</v>
      </c>
      <c r="LU287" s="179">
        <f>COUNTIF(KO287:LR287,"1")</f>
        <v>0</v>
      </c>
      <c r="LV287" s="180">
        <f>LU287/(LS287+LU287+LW287+LY287)</f>
        <v>0</v>
      </c>
      <c r="LW287" s="179">
        <f>COUNTIF(KO287:LR287,"0")</f>
        <v>0</v>
      </c>
      <c r="LX287" s="180">
        <f>LW287/(LS287+LU287+LW287+LY287)</f>
        <v>0</v>
      </c>
      <c r="LY287" s="179">
        <f>COUNTIF(KB287:LR287,"KĐG")</f>
        <v>0</v>
      </c>
      <c r="LZ287" s="180">
        <f>LY287/(LS287+LU287+LW287+LY287)</f>
        <v>0</v>
      </c>
      <c r="MA287" s="181">
        <f>(((LS287*2)+(LU287*1)+(LW287*0)))/(LS287+LU287+LW287)</f>
        <v>2</v>
      </c>
      <c r="MB287" s="185" t="str">
        <f>IF(LZ287&gt;=50%,"KĐG",IF(MA287&gt;=1.6,"Đạt mục tiêu",IF(MA287&gt;=1,"Cần cố gắng","Chưa đạt")))</f>
        <v>Đạt mục tiêu</v>
      </c>
      <c r="MC287" s="71"/>
      <c r="MD287" s="71"/>
      <c r="ME287" s="56"/>
      <c r="MF287" s="56"/>
      <c r="MG287" s="56"/>
      <c r="MH287" s="56"/>
      <c r="MI287" s="56"/>
      <c r="MJ287" s="56"/>
      <c r="MK287" s="56"/>
      <c r="ML287" s="56"/>
      <c r="MM287" s="56"/>
      <c r="MN287" s="56"/>
      <c r="MO287" s="56"/>
      <c r="MP287" s="56"/>
      <c r="MQ287" s="56"/>
      <c r="MR287" s="56"/>
      <c r="MS287" s="56"/>
      <c r="MT287" s="56"/>
      <c r="MU287" s="56"/>
      <c r="MV287" s="56"/>
      <c r="MW287" s="56"/>
      <c r="MX287" s="56"/>
      <c r="MY287" s="56"/>
      <c r="MZ287" s="56"/>
      <c r="NA287" s="56"/>
      <c r="NB287" s="56"/>
      <c r="NC287" s="56"/>
      <c r="ND287" s="56"/>
      <c r="NE287" s="179"/>
      <c r="NF287" s="180"/>
      <c r="NG287" s="179"/>
      <c r="NH287" s="180"/>
      <c r="NI287" s="179"/>
      <c r="NJ287" s="180"/>
      <c r="NK287" s="179"/>
      <c r="NL287" s="180"/>
      <c r="NM287" s="181"/>
      <c r="NN287" s="184"/>
      <c r="NO287" s="70"/>
      <c r="NP287" s="70"/>
      <c r="NQ287" s="56"/>
      <c r="NR287" s="56"/>
      <c r="NS287" s="56"/>
      <c r="NT287" s="56"/>
      <c r="NU287" s="56"/>
      <c r="NV287" s="56"/>
      <c r="NW287" s="56"/>
      <c r="NX287" s="56"/>
      <c r="NY287" s="56"/>
      <c r="NZ287" s="56"/>
      <c r="OA287" s="56"/>
      <c r="OB287" s="56"/>
      <c r="OC287" s="56"/>
      <c r="OD287" s="56"/>
      <c r="OE287" s="56"/>
      <c r="OF287" s="56"/>
      <c r="OG287" s="56"/>
      <c r="OH287" s="56"/>
      <c r="OI287" s="56"/>
      <c r="OJ287" s="56"/>
      <c r="OK287" s="56"/>
      <c r="OL287" s="56"/>
      <c r="OM287" s="56"/>
      <c r="ON287" s="56"/>
      <c r="OO287" s="56"/>
      <c r="OP287" s="56"/>
      <c r="OQ287" s="179"/>
      <c r="OR287" s="180"/>
      <c r="OS287" s="179"/>
      <c r="OT287" s="180"/>
      <c r="OU287" s="179"/>
      <c r="OV287" s="180"/>
      <c r="OW287" s="179"/>
      <c r="OX287" s="180"/>
      <c r="OY287" s="181"/>
      <c r="OZ287" s="184"/>
      <c r="PA287" s="56"/>
    </row>
    <row r="288" spans="1:417" s="116" customFormat="1" ht="110.25" hidden="1" customHeight="1">
      <c r="A288" s="56"/>
      <c r="B288" s="310"/>
      <c r="C288" s="310"/>
      <c r="D288" s="318"/>
      <c r="E288" s="325"/>
      <c r="F288" s="318"/>
      <c r="G288" s="328"/>
      <c r="H288" s="325"/>
      <c r="I288" s="126" t="s">
        <v>1367</v>
      </c>
      <c r="J288" s="151" t="s">
        <v>1368</v>
      </c>
      <c r="K288" s="123"/>
      <c r="L288" s="183" t="s">
        <v>661</v>
      </c>
      <c r="M288" s="177" t="s">
        <v>500</v>
      </c>
      <c r="N288" s="51" t="s">
        <v>379</v>
      </c>
      <c r="O288" s="56" t="s">
        <v>350</v>
      </c>
      <c r="P288" s="310"/>
      <c r="Q288" s="310"/>
      <c r="R288" s="120"/>
      <c r="S288" s="120"/>
      <c r="T288" s="120"/>
      <c r="U288" s="120"/>
      <c r="V288" s="120"/>
      <c r="W288" s="120"/>
      <c r="X288" s="120"/>
      <c r="Y288" s="120"/>
      <c r="Z288" s="120"/>
      <c r="AA288" s="120"/>
      <c r="AB288" s="120" t="s">
        <v>205</v>
      </c>
      <c r="AC288" s="119">
        <f t="shared" si="326"/>
        <v>1</v>
      </c>
      <c r="AD288" s="229"/>
      <c r="AE288" s="229"/>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70"/>
      <c r="BU288" s="70"/>
      <c r="BV288" s="70"/>
      <c r="BW288" s="70"/>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70"/>
      <c r="DN288" s="70"/>
      <c r="DO288" s="70"/>
      <c r="DP288" s="70"/>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70"/>
      <c r="FG288" s="70"/>
      <c r="FH288" s="70"/>
      <c r="FI288" s="70"/>
      <c r="FJ288" s="70"/>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70"/>
      <c r="HA288" s="70"/>
      <c r="HB288" s="70"/>
      <c r="HC288" s="70"/>
      <c r="HD288" s="70"/>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c r="IO288" s="56"/>
      <c r="IP288" s="56"/>
      <c r="IQ288" s="56"/>
      <c r="IR288" s="56"/>
      <c r="IS288" s="56"/>
      <c r="IT288" s="70"/>
      <c r="IU288" s="70"/>
      <c r="IV288" s="70"/>
      <c r="IW288" s="70"/>
      <c r="IX288" s="56"/>
      <c r="IY288" s="56"/>
      <c r="IZ288" s="56"/>
      <c r="JA288" s="56"/>
      <c r="JB288" s="56"/>
      <c r="JC288" s="56"/>
      <c r="JD288" s="56"/>
      <c r="JE288" s="56"/>
      <c r="JF288" s="56"/>
      <c r="JG288" s="56"/>
      <c r="JH288" s="56"/>
      <c r="JI288" s="56"/>
      <c r="JJ288" s="56"/>
      <c r="JK288" s="56"/>
      <c r="JL288" s="56"/>
      <c r="JM288" s="56"/>
      <c r="JN288" s="56"/>
      <c r="JO288" s="56"/>
      <c r="JP288" s="56"/>
      <c r="JQ288" s="56"/>
      <c r="JR288" s="56"/>
      <c r="JS288" s="56"/>
      <c r="JT288" s="56"/>
      <c r="JU288" s="56"/>
      <c r="JV288" s="56"/>
      <c r="JW288" s="56"/>
      <c r="JX288" s="56"/>
      <c r="JY288" s="56"/>
      <c r="JZ288" s="56"/>
      <c r="KA288" s="56"/>
      <c r="KB288" s="56"/>
      <c r="KC288" s="56"/>
      <c r="KD288" s="56"/>
      <c r="KE288" s="56"/>
      <c r="KF288" s="56"/>
      <c r="KG288" s="56"/>
      <c r="KH288" s="56"/>
      <c r="KI288" s="56"/>
      <c r="KJ288" s="56"/>
      <c r="KK288" s="56"/>
      <c r="KL288" s="71"/>
      <c r="KM288" s="71"/>
      <c r="KN288" s="71"/>
      <c r="KO288" s="56"/>
      <c r="KP288" s="56"/>
      <c r="KQ288" s="56"/>
      <c r="KR288" s="56"/>
      <c r="KS288" s="56"/>
      <c r="KT288" s="56"/>
      <c r="KU288" s="56"/>
      <c r="KV288" s="56"/>
      <c r="KW288" s="56"/>
      <c r="KX288" s="56"/>
      <c r="KY288" s="56"/>
      <c r="KZ288" s="56"/>
      <c r="LA288" s="56"/>
      <c r="LB288" s="56"/>
      <c r="LC288" s="56"/>
      <c r="LD288" s="56"/>
      <c r="LE288" s="56"/>
      <c r="LF288" s="56"/>
      <c r="LG288" s="56"/>
      <c r="LH288" s="56"/>
      <c r="LI288" s="56"/>
      <c r="LJ288" s="56"/>
      <c r="LK288" s="56"/>
      <c r="LL288" s="56"/>
      <c r="LM288" s="56"/>
      <c r="LN288" s="56"/>
      <c r="LO288" s="56"/>
      <c r="LP288" s="56"/>
      <c r="LQ288" s="56"/>
      <c r="LR288" s="56"/>
      <c r="LS288" s="179"/>
      <c r="LT288" s="180"/>
      <c r="LU288" s="179"/>
      <c r="LV288" s="180"/>
      <c r="LW288" s="179"/>
      <c r="LX288" s="180"/>
      <c r="LY288" s="179"/>
      <c r="LZ288" s="180"/>
      <c r="MA288" s="181"/>
      <c r="MB288" s="185"/>
      <c r="MC288" s="71"/>
      <c r="MD288" s="71"/>
      <c r="ME288" s="56"/>
      <c r="MF288" s="56"/>
      <c r="MG288" s="56"/>
      <c r="MH288" s="56"/>
      <c r="MI288" s="56"/>
      <c r="MJ288" s="56"/>
      <c r="MK288" s="56"/>
      <c r="ML288" s="56"/>
      <c r="MM288" s="56"/>
      <c r="MN288" s="56"/>
      <c r="MO288" s="56"/>
      <c r="MP288" s="56"/>
      <c r="MQ288" s="56"/>
      <c r="MR288" s="56"/>
      <c r="MS288" s="56"/>
      <c r="MT288" s="56"/>
      <c r="MU288" s="56"/>
      <c r="MV288" s="56"/>
      <c r="MW288" s="56"/>
      <c r="MX288" s="56"/>
      <c r="MY288" s="56"/>
      <c r="MZ288" s="56"/>
      <c r="NA288" s="56"/>
      <c r="NB288" s="56"/>
      <c r="NC288" s="56"/>
      <c r="ND288" s="56"/>
      <c r="NE288" s="179"/>
      <c r="NF288" s="180"/>
      <c r="NG288" s="179"/>
      <c r="NH288" s="180"/>
      <c r="NI288" s="179"/>
      <c r="NJ288" s="180"/>
      <c r="NK288" s="179"/>
      <c r="NL288" s="180"/>
      <c r="NM288" s="181"/>
      <c r="NN288" s="184"/>
      <c r="NO288" s="70"/>
      <c r="NP288" s="70"/>
      <c r="NQ288" s="56"/>
      <c r="NR288" s="56"/>
      <c r="NS288" s="56"/>
      <c r="NT288" s="56"/>
      <c r="NU288" s="56"/>
      <c r="NV288" s="56"/>
      <c r="NW288" s="56"/>
      <c r="NX288" s="56"/>
      <c r="NY288" s="56"/>
      <c r="NZ288" s="56"/>
      <c r="OA288" s="56"/>
      <c r="OB288" s="56"/>
      <c r="OC288" s="56"/>
      <c r="OD288" s="56"/>
      <c r="OE288" s="56"/>
      <c r="OF288" s="56"/>
      <c r="OG288" s="56"/>
      <c r="OH288" s="56"/>
      <c r="OI288" s="56"/>
      <c r="OJ288" s="56"/>
      <c r="OK288" s="56"/>
      <c r="OL288" s="56"/>
      <c r="OM288" s="56"/>
      <c r="ON288" s="56"/>
      <c r="OO288" s="56"/>
      <c r="OP288" s="56"/>
      <c r="OQ288" s="179"/>
      <c r="OR288" s="180"/>
      <c r="OS288" s="179"/>
      <c r="OT288" s="180"/>
      <c r="OU288" s="179"/>
      <c r="OV288" s="180"/>
      <c r="OW288" s="179"/>
      <c r="OX288" s="180"/>
      <c r="OY288" s="181"/>
      <c r="OZ288" s="184"/>
      <c r="PA288" s="56"/>
    </row>
    <row r="289" spans="1:417" s="116" customFormat="1" ht="78.75" hidden="1" customHeight="1">
      <c r="A289" s="56"/>
      <c r="B289" s="56">
        <v>265</v>
      </c>
      <c r="C289" s="56">
        <v>109</v>
      </c>
      <c r="D289" s="126" t="s">
        <v>221</v>
      </c>
      <c r="E289" s="122" t="s">
        <v>6</v>
      </c>
      <c r="F289" s="126" t="s">
        <v>63</v>
      </c>
      <c r="G289" s="123" t="s">
        <v>6</v>
      </c>
      <c r="H289" s="122"/>
      <c r="I289" s="126" t="s">
        <v>63</v>
      </c>
      <c r="J289" s="167" t="s">
        <v>1240</v>
      </c>
      <c r="K289" s="123"/>
      <c r="L289" s="183" t="s">
        <v>661</v>
      </c>
      <c r="M289" s="123" t="s">
        <v>501</v>
      </c>
      <c r="N289" s="51" t="s">
        <v>379</v>
      </c>
      <c r="O289" s="56" t="s">
        <v>350</v>
      </c>
      <c r="P289" s="56" t="s">
        <v>205</v>
      </c>
      <c r="Q289" s="56">
        <v>1</v>
      </c>
      <c r="R289" s="120"/>
      <c r="S289" s="120"/>
      <c r="T289" s="120"/>
      <c r="U289" s="120"/>
      <c r="V289" s="120"/>
      <c r="W289" s="120"/>
      <c r="X289" s="120"/>
      <c r="Y289" s="120"/>
      <c r="Z289" s="120"/>
      <c r="AA289" s="120" t="s">
        <v>205</v>
      </c>
      <c r="AB289" s="120"/>
      <c r="AC289" s="119">
        <f t="shared" si="326"/>
        <v>1</v>
      </c>
      <c r="AD289" s="229"/>
      <c r="AE289" s="229"/>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70"/>
      <c r="BU289" s="70"/>
      <c r="BV289" s="70"/>
      <c r="BW289" s="70"/>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70"/>
      <c r="DN289" s="70"/>
      <c r="DO289" s="70"/>
      <c r="DP289" s="70"/>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70"/>
      <c r="FG289" s="70"/>
      <c r="FH289" s="70"/>
      <c r="FI289" s="70"/>
      <c r="FJ289" s="70"/>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70"/>
      <c r="HA289" s="70"/>
      <c r="HB289" s="70"/>
      <c r="HC289" s="70"/>
      <c r="HD289" s="70"/>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c r="IO289" s="56"/>
      <c r="IP289" s="56"/>
      <c r="IQ289" s="56"/>
      <c r="IR289" s="56"/>
      <c r="IS289" s="56"/>
      <c r="IT289" s="70"/>
      <c r="IU289" s="70"/>
      <c r="IV289" s="70"/>
      <c r="IW289" s="70"/>
      <c r="IX289" s="56"/>
      <c r="IY289" s="56"/>
      <c r="IZ289" s="56"/>
      <c r="JA289" s="56"/>
      <c r="JB289" s="56"/>
      <c r="JC289" s="56"/>
      <c r="JD289" s="56"/>
      <c r="JE289" s="56"/>
      <c r="JF289" s="56"/>
      <c r="JG289" s="56"/>
      <c r="JH289" s="56"/>
      <c r="JI289" s="56"/>
      <c r="JJ289" s="56"/>
      <c r="JK289" s="56"/>
      <c r="JL289" s="56"/>
      <c r="JM289" s="56"/>
      <c r="JN289" s="56"/>
      <c r="JO289" s="56"/>
      <c r="JP289" s="56"/>
      <c r="JQ289" s="56"/>
      <c r="JR289" s="56"/>
      <c r="JS289" s="56"/>
      <c r="JT289" s="56"/>
      <c r="JU289" s="56"/>
      <c r="JV289" s="56"/>
      <c r="JW289" s="56"/>
      <c r="JX289" s="56"/>
      <c r="JY289" s="56"/>
      <c r="JZ289" s="56"/>
      <c r="KA289" s="56"/>
      <c r="KB289" s="56"/>
      <c r="KC289" s="56"/>
      <c r="KD289" s="56"/>
      <c r="KE289" s="56"/>
      <c r="KF289" s="56"/>
      <c r="KG289" s="56"/>
      <c r="KH289" s="56"/>
      <c r="KI289" s="56"/>
      <c r="KJ289" s="56"/>
      <c r="KK289" s="56"/>
      <c r="KL289" s="71"/>
      <c r="KM289" s="71"/>
      <c r="KN289" s="71" t="s">
        <v>557</v>
      </c>
      <c r="KO289" s="56">
        <v>2</v>
      </c>
      <c r="KP289" s="56">
        <v>2</v>
      </c>
      <c r="KQ289" s="56">
        <v>2</v>
      </c>
      <c r="KR289" s="56">
        <v>2</v>
      </c>
      <c r="KS289" s="56">
        <v>2</v>
      </c>
      <c r="KT289" s="56">
        <v>2</v>
      </c>
      <c r="KU289" s="56">
        <v>2</v>
      </c>
      <c r="KV289" s="56">
        <v>2</v>
      </c>
      <c r="KW289" s="56">
        <v>2</v>
      </c>
      <c r="KX289" s="56">
        <v>2</v>
      </c>
      <c r="KY289" s="56">
        <v>2</v>
      </c>
      <c r="KZ289" s="56">
        <v>2</v>
      </c>
      <c r="LA289" s="56">
        <v>2</v>
      </c>
      <c r="LB289" s="56">
        <v>2</v>
      </c>
      <c r="LC289" s="56">
        <v>2</v>
      </c>
      <c r="LD289" s="56">
        <v>2</v>
      </c>
      <c r="LE289" s="56">
        <v>2</v>
      </c>
      <c r="LF289" s="56">
        <v>2</v>
      </c>
      <c r="LG289" s="56">
        <v>2</v>
      </c>
      <c r="LH289" s="56">
        <v>2</v>
      </c>
      <c r="LI289" s="56">
        <v>2</v>
      </c>
      <c r="LJ289" s="56">
        <v>2</v>
      </c>
      <c r="LK289" s="56">
        <v>2</v>
      </c>
      <c r="LL289" s="56">
        <v>2</v>
      </c>
      <c r="LM289" s="56">
        <v>2</v>
      </c>
      <c r="LN289" s="56">
        <v>2</v>
      </c>
      <c r="LO289" s="56">
        <v>2</v>
      </c>
      <c r="LP289" s="56">
        <v>2</v>
      </c>
      <c r="LQ289" s="56">
        <v>2</v>
      </c>
      <c r="LR289" s="56">
        <v>2</v>
      </c>
      <c r="LS289" s="179">
        <f t="shared" ref="LS289:LS290" si="342">COUNTIF(KO289:LR289,"2")</f>
        <v>30</v>
      </c>
      <c r="LT289" s="180">
        <f t="shared" ref="LT289:LT290" si="343">LS289/(LS289+LU289+LW289+LY289)</f>
        <v>1</v>
      </c>
      <c r="LU289" s="179">
        <f t="shared" ref="LU289:LU290" si="344">COUNTIF(KO289:LR289,"1")</f>
        <v>0</v>
      </c>
      <c r="LV289" s="180">
        <f t="shared" ref="LV289:LV290" si="345">LU289/(LS289+LU289+LW289+LY289)</f>
        <v>0</v>
      </c>
      <c r="LW289" s="179">
        <f t="shared" ref="LW289:LW290" si="346">COUNTIF(KO289:LR289,"0")</f>
        <v>0</v>
      </c>
      <c r="LX289" s="180">
        <f t="shared" ref="LX289:LX290" si="347">LW289/(LS289+LU289+LW289+LY289)</f>
        <v>0</v>
      </c>
      <c r="LY289" s="179">
        <f t="shared" ref="LY289:LY290" si="348">COUNTIF(KB289:LR289,"KĐG")</f>
        <v>0</v>
      </c>
      <c r="LZ289" s="180">
        <f t="shared" ref="LZ289:LZ290" si="349">LY289/(LS289+LU289+LW289+LY289)</f>
        <v>0</v>
      </c>
      <c r="MA289" s="181">
        <f t="shared" ref="MA289:MA290" si="350">(((LS289*2)+(LU289*1)+(LW289*0)))/(LS289+LU289+LW289)</f>
        <v>2</v>
      </c>
      <c r="MB289" s="185" t="str">
        <f t="shared" ref="MB289:MB290" si="351">IF(LZ289&gt;=50%,"KĐG",IF(MA289&gt;=1.6,"Đạt mục tiêu",IF(MA289&gt;=1,"Cần cố gắng","Chưa đạt")))</f>
        <v>Đạt mục tiêu</v>
      </c>
      <c r="MC289" s="56"/>
      <c r="MD289" s="56"/>
      <c r="ME289" s="56"/>
      <c r="MF289" s="56"/>
      <c r="MG289" s="56"/>
      <c r="MH289" s="56"/>
      <c r="MI289" s="56"/>
      <c r="MJ289" s="56"/>
      <c r="MK289" s="56"/>
      <c r="ML289" s="56"/>
      <c r="MM289" s="56"/>
      <c r="MN289" s="56"/>
      <c r="MO289" s="56"/>
      <c r="MP289" s="56"/>
      <c r="MQ289" s="56"/>
      <c r="MR289" s="56"/>
      <c r="MS289" s="56"/>
      <c r="MT289" s="56"/>
      <c r="MU289" s="56"/>
      <c r="MV289" s="56"/>
      <c r="MW289" s="56"/>
      <c r="MX289" s="56"/>
      <c r="MY289" s="56"/>
      <c r="MZ289" s="56"/>
      <c r="NA289" s="56"/>
      <c r="NB289" s="56"/>
      <c r="NC289" s="56"/>
      <c r="ND289" s="56"/>
      <c r="NE289" s="56"/>
      <c r="NF289" s="56"/>
      <c r="NG289" s="56"/>
      <c r="NH289" s="56"/>
      <c r="NI289" s="56"/>
      <c r="NJ289" s="56"/>
      <c r="NK289" s="56"/>
      <c r="NL289" s="56"/>
      <c r="NM289" s="56"/>
      <c r="NN289" s="56"/>
      <c r="NO289" s="56"/>
      <c r="NP289" s="56"/>
      <c r="NQ289" s="56"/>
      <c r="NR289" s="56"/>
      <c r="NS289" s="56"/>
      <c r="NT289" s="56"/>
      <c r="NU289" s="56"/>
      <c r="NV289" s="56"/>
      <c r="NW289" s="56"/>
      <c r="NX289" s="56"/>
      <c r="NY289" s="56"/>
      <c r="NZ289" s="56"/>
      <c r="OA289" s="56"/>
      <c r="OB289" s="56"/>
      <c r="OC289" s="56"/>
      <c r="OD289" s="56"/>
      <c r="OE289" s="56"/>
      <c r="OF289" s="56"/>
      <c r="OG289" s="56"/>
      <c r="OH289" s="56"/>
      <c r="OI289" s="56"/>
      <c r="OJ289" s="56"/>
      <c r="OK289" s="56"/>
      <c r="OL289" s="56"/>
      <c r="OM289" s="56"/>
      <c r="ON289" s="56"/>
      <c r="OO289" s="56"/>
      <c r="OP289" s="56"/>
      <c r="OQ289" s="56"/>
      <c r="OR289" s="56"/>
      <c r="OS289" s="56"/>
      <c r="OT289" s="56"/>
      <c r="OU289" s="56"/>
      <c r="OV289" s="56"/>
      <c r="OW289" s="56"/>
      <c r="OX289" s="56"/>
      <c r="OY289" s="56"/>
      <c r="OZ289" s="56"/>
      <c r="PA289" s="56"/>
    </row>
    <row r="290" spans="1:417" s="116" customFormat="1" ht="78.75" hidden="1" customHeight="1">
      <c r="A290" s="56"/>
      <c r="B290" s="56">
        <v>266</v>
      </c>
      <c r="C290" s="56">
        <v>110</v>
      </c>
      <c r="D290" s="126" t="s">
        <v>219</v>
      </c>
      <c r="E290" s="122" t="s">
        <v>12</v>
      </c>
      <c r="F290" s="126" t="s">
        <v>220</v>
      </c>
      <c r="G290" s="123" t="s">
        <v>12</v>
      </c>
      <c r="H290" s="122"/>
      <c r="I290" s="126" t="s">
        <v>220</v>
      </c>
      <c r="J290" s="151" t="s">
        <v>1567</v>
      </c>
      <c r="K290" s="123"/>
      <c r="L290" s="183" t="s">
        <v>661</v>
      </c>
      <c r="M290" s="123" t="s">
        <v>501</v>
      </c>
      <c r="N290" s="51" t="s">
        <v>379</v>
      </c>
      <c r="O290" s="56" t="s">
        <v>350</v>
      </c>
      <c r="P290" s="56" t="s">
        <v>205</v>
      </c>
      <c r="Q290" s="56">
        <v>1</v>
      </c>
      <c r="R290" s="120"/>
      <c r="S290" s="120"/>
      <c r="T290" s="120"/>
      <c r="U290" s="120"/>
      <c r="V290" s="120"/>
      <c r="W290" s="120"/>
      <c r="X290" s="120"/>
      <c r="Y290" s="120"/>
      <c r="Z290" s="120"/>
      <c r="AA290" s="120" t="s">
        <v>205</v>
      </c>
      <c r="AB290" s="120"/>
      <c r="AC290" s="119">
        <f t="shared" si="326"/>
        <v>1</v>
      </c>
      <c r="AD290" s="229"/>
      <c r="AE290" s="229"/>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70"/>
      <c r="BU290" s="70"/>
      <c r="BV290" s="70"/>
      <c r="BW290" s="70"/>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70"/>
      <c r="DN290" s="70"/>
      <c r="DO290" s="70"/>
      <c r="DP290" s="70"/>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70"/>
      <c r="FG290" s="70"/>
      <c r="FH290" s="70"/>
      <c r="FI290" s="70"/>
      <c r="FJ290" s="70"/>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70"/>
      <c r="HA290" s="70"/>
      <c r="HB290" s="70"/>
      <c r="HC290" s="70"/>
      <c r="HD290" s="70"/>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c r="IK290" s="56"/>
      <c r="IL290" s="56"/>
      <c r="IM290" s="56"/>
      <c r="IN290" s="56"/>
      <c r="IO290" s="56"/>
      <c r="IP290" s="56"/>
      <c r="IQ290" s="56"/>
      <c r="IR290" s="56"/>
      <c r="IS290" s="56"/>
      <c r="IT290" s="70"/>
      <c r="IU290" s="70"/>
      <c r="IV290" s="70"/>
      <c r="IW290" s="70"/>
      <c r="IX290" s="56"/>
      <c r="IY290" s="56"/>
      <c r="IZ290" s="56"/>
      <c r="JA290" s="56"/>
      <c r="JB290" s="56"/>
      <c r="JC290" s="56"/>
      <c r="JD290" s="56"/>
      <c r="JE290" s="56"/>
      <c r="JF290" s="56"/>
      <c r="JG290" s="56"/>
      <c r="JH290" s="56"/>
      <c r="JI290" s="56"/>
      <c r="JJ290" s="56"/>
      <c r="JK290" s="56"/>
      <c r="JL290" s="56"/>
      <c r="JM290" s="56"/>
      <c r="JN290" s="56"/>
      <c r="JO290" s="56"/>
      <c r="JP290" s="56"/>
      <c r="JQ290" s="56"/>
      <c r="JR290" s="56"/>
      <c r="JS290" s="56"/>
      <c r="JT290" s="56"/>
      <c r="JU290" s="56"/>
      <c r="JV290" s="56"/>
      <c r="JW290" s="56"/>
      <c r="JX290" s="56"/>
      <c r="JY290" s="56"/>
      <c r="JZ290" s="56"/>
      <c r="KA290" s="56"/>
      <c r="KB290" s="56"/>
      <c r="KC290" s="56"/>
      <c r="KD290" s="56"/>
      <c r="KE290" s="56"/>
      <c r="KF290" s="56"/>
      <c r="KG290" s="56"/>
      <c r="KH290" s="56"/>
      <c r="KI290" s="56"/>
      <c r="KJ290" s="56"/>
      <c r="KK290" s="56"/>
      <c r="KL290" s="71" t="s">
        <v>557</v>
      </c>
      <c r="KM290" s="56"/>
      <c r="KN290" s="56"/>
      <c r="KO290" s="56">
        <v>2</v>
      </c>
      <c r="KP290" s="56">
        <v>2</v>
      </c>
      <c r="KQ290" s="56">
        <v>2</v>
      </c>
      <c r="KR290" s="56">
        <v>2</v>
      </c>
      <c r="KS290" s="56">
        <v>2</v>
      </c>
      <c r="KT290" s="56">
        <v>2</v>
      </c>
      <c r="KU290" s="56">
        <v>2</v>
      </c>
      <c r="KV290" s="56">
        <v>2</v>
      </c>
      <c r="KW290" s="56">
        <v>2</v>
      </c>
      <c r="KX290" s="56">
        <v>2</v>
      </c>
      <c r="KY290" s="56">
        <v>2</v>
      </c>
      <c r="KZ290" s="56">
        <v>2</v>
      </c>
      <c r="LA290" s="56">
        <v>2</v>
      </c>
      <c r="LB290" s="56">
        <v>1</v>
      </c>
      <c r="LC290" s="56">
        <v>2</v>
      </c>
      <c r="LD290" s="56">
        <v>2</v>
      </c>
      <c r="LE290" s="56">
        <v>2</v>
      </c>
      <c r="LF290" s="56">
        <v>2</v>
      </c>
      <c r="LG290" s="56">
        <v>2</v>
      </c>
      <c r="LH290" s="56">
        <v>2</v>
      </c>
      <c r="LI290" s="56">
        <v>1</v>
      </c>
      <c r="LJ290" s="56">
        <v>2</v>
      </c>
      <c r="LK290" s="56">
        <v>2</v>
      </c>
      <c r="LL290" s="56">
        <v>2</v>
      </c>
      <c r="LM290" s="56">
        <v>2</v>
      </c>
      <c r="LN290" s="56">
        <v>2</v>
      </c>
      <c r="LO290" s="56">
        <v>2</v>
      </c>
      <c r="LP290" s="56">
        <v>2</v>
      </c>
      <c r="LQ290" s="56">
        <v>2</v>
      </c>
      <c r="LR290" s="56">
        <v>2</v>
      </c>
      <c r="LS290" s="179">
        <f t="shared" si="342"/>
        <v>28</v>
      </c>
      <c r="LT290" s="180">
        <f t="shared" si="343"/>
        <v>0.93333333333333335</v>
      </c>
      <c r="LU290" s="179">
        <f t="shared" si="344"/>
        <v>2</v>
      </c>
      <c r="LV290" s="180">
        <f t="shared" si="345"/>
        <v>6.6666666666666666E-2</v>
      </c>
      <c r="LW290" s="179">
        <f t="shared" si="346"/>
        <v>0</v>
      </c>
      <c r="LX290" s="180">
        <f t="shared" si="347"/>
        <v>0</v>
      </c>
      <c r="LY290" s="179">
        <f t="shared" si="348"/>
        <v>0</v>
      </c>
      <c r="LZ290" s="180">
        <f t="shared" si="349"/>
        <v>0</v>
      </c>
      <c r="MA290" s="181">
        <f t="shared" si="350"/>
        <v>1.9333333333333333</v>
      </c>
      <c r="MB290" s="185" t="str">
        <f t="shared" si="351"/>
        <v>Đạt mục tiêu</v>
      </c>
      <c r="MC290" s="56"/>
      <c r="MD290" s="56"/>
      <c r="ME290" s="56"/>
      <c r="MF290" s="56"/>
      <c r="MG290" s="56"/>
      <c r="MH290" s="56"/>
      <c r="MI290" s="56"/>
      <c r="MJ290" s="56"/>
      <c r="MK290" s="56"/>
      <c r="ML290" s="56"/>
      <c r="MM290" s="56"/>
      <c r="MN290" s="56"/>
      <c r="MO290" s="56"/>
      <c r="MP290" s="56"/>
      <c r="MQ290" s="56"/>
      <c r="MR290" s="56"/>
      <c r="MS290" s="56"/>
      <c r="MT290" s="56"/>
      <c r="MU290" s="56"/>
      <c r="MV290" s="56"/>
      <c r="MW290" s="56"/>
      <c r="MX290" s="56"/>
      <c r="MY290" s="56"/>
      <c r="MZ290" s="56"/>
      <c r="NA290" s="56"/>
      <c r="NB290" s="56"/>
      <c r="NC290" s="56"/>
      <c r="ND290" s="56"/>
      <c r="NE290" s="56"/>
      <c r="NF290" s="56"/>
      <c r="NG290" s="56"/>
      <c r="NH290" s="56"/>
      <c r="NI290" s="56"/>
      <c r="NJ290" s="56"/>
      <c r="NK290" s="56"/>
      <c r="NL290" s="56"/>
      <c r="NM290" s="56"/>
      <c r="NN290" s="56"/>
      <c r="NO290" s="56"/>
      <c r="NP290" s="56"/>
      <c r="NQ290" s="56"/>
      <c r="NR290" s="56"/>
      <c r="NS290" s="56"/>
      <c r="NT290" s="56"/>
      <c r="NU290" s="56"/>
      <c r="NV290" s="56"/>
      <c r="NW290" s="56"/>
      <c r="NX290" s="56"/>
      <c r="NY290" s="56"/>
      <c r="NZ290" s="56"/>
      <c r="OA290" s="56"/>
      <c r="OB290" s="56"/>
      <c r="OC290" s="56"/>
      <c r="OD290" s="56"/>
      <c r="OE290" s="56"/>
      <c r="OF290" s="56"/>
      <c r="OG290" s="56"/>
      <c r="OH290" s="56"/>
      <c r="OI290" s="56"/>
      <c r="OJ290" s="56"/>
      <c r="OK290" s="56"/>
      <c r="OL290" s="56"/>
      <c r="OM290" s="56"/>
      <c r="ON290" s="56"/>
      <c r="OO290" s="56"/>
      <c r="OP290" s="56"/>
      <c r="OQ290" s="56"/>
      <c r="OR290" s="56"/>
      <c r="OS290" s="56"/>
      <c r="OT290" s="56"/>
      <c r="OU290" s="56"/>
      <c r="OV290" s="56"/>
      <c r="OW290" s="56"/>
      <c r="OX290" s="56"/>
      <c r="OY290" s="56"/>
      <c r="OZ290" s="56"/>
      <c r="PA290" s="56"/>
    </row>
    <row r="291" spans="1:417" ht="15.75" hidden="1" customHeight="1">
      <c r="A291" s="56"/>
      <c r="B291" s="2"/>
      <c r="C291" s="2"/>
      <c r="D291" s="311" t="s">
        <v>64</v>
      </c>
      <c r="E291" s="311"/>
      <c r="F291" s="311"/>
      <c r="G291" s="253"/>
      <c r="H291" s="254">
        <f>COUNTIF(H292:H292,"x")</f>
        <v>0</v>
      </c>
      <c r="I291" s="253"/>
      <c r="J291" s="253"/>
      <c r="K291" s="255"/>
      <c r="L291" s="258"/>
      <c r="M291" s="255"/>
      <c r="N291" s="176"/>
      <c r="O291" s="176"/>
      <c r="P291" s="114">
        <f>COUNTIF(P292:P292,"x")</f>
        <v>1</v>
      </c>
      <c r="Q291" s="56">
        <f>SUM(Q292:Q292)</f>
        <v>1</v>
      </c>
      <c r="R291" s="14">
        <f t="shared" ref="R291:AB291" si="352">COUNTIF(R292:R292,"x")</f>
        <v>0</v>
      </c>
      <c r="S291" s="114">
        <f t="shared" si="352"/>
        <v>0</v>
      </c>
      <c r="T291" s="114">
        <f t="shared" si="352"/>
        <v>0</v>
      </c>
      <c r="U291" s="114">
        <f t="shared" si="352"/>
        <v>0</v>
      </c>
      <c r="V291" s="114">
        <f t="shared" si="352"/>
        <v>0</v>
      </c>
      <c r="W291" s="114">
        <f t="shared" si="352"/>
        <v>0</v>
      </c>
      <c r="X291" s="114">
        <f t="shared" si="352"/>
        <v>0</v>
      </c>
      <c r="Y291" s="114">
        <f t="shared" si="352"/>
        <v>0</v>
      </c>
      <c r="Z291" s="114">
        <f t="shared" si="352"/>
        <v>0</v>
      </c>
      <c r="AA291" s="114">
        <f t="shared" si="352"/>
        <v>0</v>
      </c>
      <c r="AB291" s="114">
        <f t="shared" si="352"/>
        <v>1</v>
      </c>
      <c r="AC291" s="114"/>
      <c r="AD291" s="239"/>
      <c r="AE291" s="2"/>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182"/>
      <c r="BK291" s="182"/>
      <c r="BL291" s="182"/>
      <c r="BM291" s="182"/>
      <c r="BN291" s="182"/>
      <c r="BO291" s="182"/>
      <c r="BP291" s="182"/>
      <c r="BQ291" s="182"/>
      <c r="BR291" s="182"/>
      <c r="BS291" s="185"/>
      <c r="BT291" s="70"/>
      <c r="BU291" s="70"/>
      <c r="BV291" s="70"/>
      <c r="BW291" s="70"/>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t="s">
        <v>1005</v>
      </c>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70"/>
      <c r="HA291" s="70"/>
      <c r="HB291" s="70"/>
      <c r="HC291" s="70"/>
      <c r="HD291" s="70"/>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c r="IK291" s="56"/>
      <c r="IL291" s="56"/>
      <c r="IM291" s="56"/>
      <c r="IN291" s="56"/>
      <c r="IO291" s="56"/>
      <c r="IP291" s="56"/>
      <c r="IQ291" s="56"/>
      <c r="IR291" s="56"/>
      <c r="IS291" s="56"/>
      <c r="IT291" s="56"/>
      <c r="IU291" s="56"/>
      <c r="IV291" s="56"/>
      <c r="IW291" s="56"/>
      <c r="IX291" s="56"/>
      <c r="IY291" s="56"/>
      <c r="IZ291" s="56"/>
      <c r="JA291" s="56"/>
      <c r="JB291" s="56"/>
      <c r="JC291" s="56"/>
      <c r="JD291" s="56"/>
      <c r="JE291" s="56"/>
      <c r="JF291" s="56"/>
      <c r="JG291" s="56"/>
      <c r="JH291" s="56"/>
      <c r="JI291" s="56"/>
      <c r="JJ291" s="56"/>
      <c r="JK291" s="56"/>
      <c r="JL291" s="56"/>
      <c r="JM291" s="56"/>
      <c r="JN291" s="56"/>
      <c r="JO291" s="56"/>
      <c r="JP291" s="56"/>
      <c r="JQ291" s="56"/>
      <c r="JR291" s="56"/>
      <c r="JS291" s="56"/>
      <c r="JT291" s="56"/>
      <c r="JU291" s="56"/>
      <c r="JV291" s="56"/>
      <c r="JW291" s="56"/>
      <c r="JX291" s="56"/>
      <c r="JY291" s="56"/>
      <c r="JZ291" s="56"/>
      <c r="KA291" s="56"/>
      <c r="KB291" s="56"/>
      <c r="KC291" s="56"/>
      <c r="KD291" s="56"/>
      <c r="KE291" s="56"/>
      <c r="KF291" s="56"/>
      <c r="KG291" s="56"/>
      <c r="KH291" s="56"/>
      <c r="KI291" s="56"/>
      <c r="KJ291" s="56"/>
      <c r="KK291" s="56"/>
      <c r="KL291" s="56"/>
      <c r="KM291" s="56"/>
      <c r="KN291" s="56"/>
      <c r="KO291" s="56"/>
      <c r="KP291" s="56"/>
      <c r="KQ291" s="56"/>
      <c r="KR291" s="56"/>
      <c r="KS291" s="56"/>
      <c r="KT291" s="56"/>
      <c r="KU291" s="56"/>
      <c r="KV291" s="56"/>
      <c r="KW291" s="56"/>
      <c r="KX291" s="56"/>
      <c r="KY291" s="56"/>
      <c r="KZ291" s="56"/>
      <c r="LA291" s="56"/>
      <c r="LB291" s="56"/>
      <c r="LC291" s="56"/>
      <c r="LD291" s="56"/>
      <c r="LE291" s="56"/>
      <c r="LF291" s="56"/>
      <c r="LG291" s="56"/>
      <c r="LH291" s="56"/>
      <c r="LI291" s="56"/>
      <c r="LJ291" s="56"/>
      <c r="LK291" s="56"/>
      <c r="LL291" s="56"/>
      <c r="LM291" s="56"/>
      <c r="LN291" s="56"/>
      <c r="LO291" s="56"/>
      <c r="LP291" s="56"/>
      <c r="LQ291" s="56"/>
      <c r="LR291" s="56"/>
      <c r="LS291" s="179"/>
      <c r="LT291" s="180"/>
      <c r="LU291" s="179"/>
      <c r="LV291" s="180"/>
      <c r="LW291" s="179"/>
      <c r="LX291" s="180"/>
      <c r="LY291" s="179"/>
      <c r="LZ291" s="180"/>
      <c r="MA291" s="181"/>
      <c r="MB291" s="185"/>
      <c r="MC291" s="56"/>
      <c r="MD291" s="56"/>
      <c r="ME291" s="56"/>
      <c r="MF291" s="56"/>
      <c r="MG291" s="56"/>
      <c r="MH291" s="56"/>
      <c r="MI291" s="56"/>
      <c r="MJ291" s="56"/>
      <c r="MK291" s="56"/>
      <c r="ML291" s="56"/>
      <c r="MM291" s="56"/>
      <c r="MN291" s="56"/>
      <c r="MO291" s="56"/>
      <c r="MP291" s="56"/>
      <c r="MQ291" s="56"/>
      <c r="MR291" s="56"/>
      <c r="MS291" s="56"/>
      <c r="MT291" s="56"/>
      <c r="MU291" s="56"/>
      <c r="MV291" s="56"/>
      <c r="MW291" s="56"/>
      <c r="MX291" s="56"/>
      <c r="MY291" s="56"/>
      <c r="MZ291" s="56"/>
      <c r="NA291" s="56"/>
      <c r="NB291" s="56"/>
      <c r="NC291" s="56"/>
      <c r="ND291" s="56"/>
      <c r="NE291" s="56"/>
      <c r="NF291" s="56"/>
      <c r="NG291" s="56"/>
      <c r="NH291" s="56"/>
      <c r="NI291" s="56"/>
      <c r="NJ291" s="56"/>
      <c r="NK291" s="56"/>
      <c r="NL291" s="56"/>
      <c r="NM291" s="56"/>
      <c r="NN291" s="56"/>
      <c r="NO291" s="70"/>
      <c r="NP291" s="70"/>
      <c r="NQ291" s="56"/>
      <c r="NR291" s="56"/>
      <c r="NS291" s="56"/>
      <c r="NT291" s="56"/>
      <c r="NU291" s="56"/>
      <c r="NV291" s="56"/>
      <c r="NW291" s="56"/>
      <c r="NX291" s="56"/>
      <c r="NY291" s="56"/>
      <c r="NZ291" s="56"/>
      <c r="OA291" s="56"/>
      <c r="OB291" s="56"/>
      <c r="OC291" s="56"/>
      <c r="OD291" s="56"/>
      <c r="OE291" s="56"/>
      <c r="OF291" s="56"/>
      <c r="OG291" s="56"/>
      <c r="OH291" s="56"/>
      <c r="OI291" s="56"/>
      <c r="OJ291" s="56"/>
      <c r="OK291" s="56"/>
      <c r="OL291" s="56"/>
      <c r="OM291" s="56"/>
      <c r="ON291" s="56"/>
      <c r="OO291" s="56"/>
      <c r="OP291" s="56"/>
      <c r="OQ291" s="56"/>
      <c r="OR291" s="56"/>
      <c r="OS291" s="56"/>
      <c r="OT291" s="56"/>
      <c r="OU291" s="56"/>
      <c r="OV291" s="56"/>
      <c r="OW291" s="56"/>
      <c r="OX291" s="56"/>
      <c r="OY291" s="56"/>
      <c r="OZ291" s="56"/>
      <c r="PA291" s="2"/>
    </row>
    <row r="292" spans="1:417" s="116" customFormat="1" ht="47.25" hidden="1" customHeight="1">
      <c r="A292" s="56"/>
      <c r="B292" s="56">
        <v>269</v>
      </c>
      <c r="C292" s="56">
        <v>111</v>
      </c>
      <c r="D292" s="126" t="s">
        <v>65</v>
      </c>
      <c r="E292" s="122" t="s">
        <v>6</v>
      </c>
      <c r="F292" s="126" t="s">
        <v>66</v>
      </c>
      <c r="G292" s="123" t="s">
        <v>6</v>
      </c>
      <c r="H292" s="122"/>
      <c r="I292" s="126" t="s">
        <v>66</v>
      </c>
      <c r="J292" s="167" t="s">
        <v>1121</v>
      </c>
      <c r="K292" s="123"/>
      <c r="L292" s="183" t="s">
        <v>661</v>
      </c>
      <c r="M292" s="123" t="s">
        <v>501</v>
      </c>
      <c r="N292" s="51" t="s">
        <v>379</v>
      </c>
      <c r="O292" s="56" t="s">
        <v>350</v>
      </c>
      <c r="P292" s="56" t="s">
        <v>205</v>
      </c>
      <c r="Q292" s="56">
        <v>1</v>
      </c>
      <c r="R292" s="120"/>
      <c r="S292" s="120"/>
      <c r="T292" s="120"/>
      <c r="U292" s="120"/>
      <c r="V292" s="120"/>
      <c r="W292" s="120"/>
      <c r="X292" s="120"/>
      <c r="Y292" s="120"/>
      <c r="Z292" s="120"/>
      <c r="AA292" s="120"/>
      <c r="AB292" s="120" t="s">
        <v>205</v>
      </c>
      <c r="AC292" s="119">
        <f>COUNTIF($R292:$AB292,"x")</f>
        <v>1</v>
      </c>
      <c r="AD292" s="229"/>
      <c r="AE292" s="229"/>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70"/>
      <c r="BU292" s="70"/>
      <c r="BV292" s="70"/>
      <c r="BW292" s="70"/>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70"/>
      <c r="DN292" s="70"/>
      <c r="DO292" s="70"/>
      <c r="DP292" s="70"/>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70"/>
      <c r="FG292" s="70"/>
      <c r="FH292" s="70"/>
      <c r="FI292" s="70"/>
      <c r="FJ292" s="70"/>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70"/>
      <c r="HA292" s="70"/>
      <c r="HB292" s="70"/>
      <c r="HC292" s="70"/>
      <c r="HD292" s="70"/>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c r="IK292" s="56"/>
      <c r="IL292" s="56"/>
      <c r="IM292" s="56"/>
      <c r="IN292" s="56"/>
      <c r="IO292" s="56"/>
      <c r="IP292" s="56"/>
      <c r="IQ292" s="56"/>
      <c r="IR292" s="56"/>
      <c r="IS292" s="56"/>
      <c r="IT292" s="70"/>
      <c r="IU292" s="70"/>
      <c r="IV292" s="70"/>
      <c r="IW292" s="70"/>
      <c r="IX292" s="56"/>
      <c r="IY292" s="56"/>
      <c r="IZ292" s="56"/>
      <c r="JA292" s="56"/>
      <c r="JB292" s="56"/>
      <c r="JC292" s="56"/>
      <c r="JD292" s="56"/>
      <c r="JE292" s="56"/>
      <c r="JF292" s="56"/>
      <c r="JG292" s="56"/>
      <c r="JH292" s="56"/>
      <c r="JI292" s="56"/>
      <c r="JJ292" s="56"/>
      <c r="JK292" s="56"/>
      <c r="JL292" s="56"/>
      <c r="JM292" s="56"/>
      <c r="JN292" s="56"/>
      <c r="JO292" s="56"/>
      <c r="JP292" s="56"/>
      <c r="JQ292" s="56"/>
      <c r="JR292" s="56"/>
      <c r="JS292" s="56"/>
      <c r="JT292" s="56"/>
      <c r="JU292" s="56"/>
      <c r="JV292" s="56"/>
      <c r="JW292" s="56"/>
      <c r="JX292" s="56"/>
      <c r="JY292" s="56"/>
      <c r="JZ292" s="56"/>
      <c r="KA292" s="56"/>
      <c r="KB292" s="56"/>
      <c r="KC292" s="56"/>
      <c r="KD292" s="56"/>
      <c r="KE292" s="56"/>
      <c r="KF292" s="56"/>
      <c r="KG292" s="56"/>
      <c r="KH292" s="56"/>
      <c r="KI292" s="56"/>
      <c r="KJ292" s="56"/>
      <c r="KK292" s="56"/>
      <c r="KL292" s="71"/>
      <c r="KM292" s="71"/>
      <c r="KN292" s="71" t="s">
        <v>662</v>
      </c>
      <c r="KO292" s="56">
        <v>2</v>
      </c>
      <c r="KP292" s="56">
        <v>2</v>
      </c>
      <c r="KQ292" s="56">
        <v>2</v>
      </c>
      <c r="KR292" s="56">
        <v>2</v>
      </c>
      <c r="KS292" s="56">
        <v>2</v>
      </c>
      <c r="KT292" s="56">
        <v>2</v>
      </c>
      <c r="KU292" s="56">
        <v>2</v>
      </c>
      <c r="KV292" s="56">
        <v>2</v>
      </c>
      <c r="KW292" s="56">
        <v>1</v>
      </c>
      <c r="KX292" s="56">
        <v>2</v>
      </c>
      <c r="KY292" s="56">
        <v>2</v>
      </c>
      <c r="KZ292" s="56">
        <v>2</v>
      </c>
      <c r="LA292" s="56">
        <v>2</v>
      </c>
      <c r="LB292" s="56">
        <v>2</v>
      </c>
      <c r="LC292" s="56">
        <v>2</v>
      </c>
      <c r="LD292" s="56">
        <v>2</v>
      </c>
      <c r="LE292" s="56">
        <v>2</v>
      </c>
      <c r="LF292" s="56">
        <v>2</v>
      </c>
      <c r="LG292" s="56">
        <v>1</v>
      </c>
      <c r="LH292" s="56">
        <v>2</v>
      </c>
      <c r="LI292" s="56">
        <v>2</v>
      </c>
      <c r="LJ292" s="56">
        <v>2</v>
      </c>
      <c r="LK292" s="56">
        <v>2</v>
      </c>
      <c r="LL292" s="56">
        <v>2</v>
      </c>
      <c r="LM292" s="56">
        <v>2</v>
      </c>
      <c r="LN292" s="56">
        <v>2</v>
      </c>
      <c r="LO292" s="56">
        <v>2</v>
      </c>
      <c r="LP292" s="56">
        <v>2</v>
      </c>
      <c r="LQ292" s="56">
        <v>2</v>
      </c>
      <c r="LR292" s="56">
        <v>2</v>
      </c>
      <c r="LS292" s="179">
        <f>COUNTIF(KO292:LR292,"2")</f>
        <v>28</v>
      </c>
      <c r="LT292" s="180">
        <f>LS292/(LS292+LU292+LW292+LY292)</f>
        <v>0.93333333333333335</v>
      </c>
      <c r="LU292" s="179">
        <f>COUNTIF(KO292:LR292,"1")</f>
        <v>2</v>
      </c>
      <c r="LV292" s="180">
        <f>LU292/(LS292+LU292+LW292+LY292)</f>
        <v>6.6666666666666666E-2</v>
      </c>
      <c r="LW292" s="179">
        <f>COUNTIF(KO292:LR292,"0")</f>
        <v>0</v>
      </c>
      <c r="LX292" s="180">
        <f>LW292/(LS292+LU292+LW292+LY292)</f>
        <v>0</v>
      </c>
      <c r="LY292" s="179">
        <f>COUNTIF(KB292:LR292,"KĐG")</f>
        <v>0</v>
      </c>
      <c r="LZ292" s="180">
        <f>LY292/(LS292+LU292+LW292+LY292)</f>
        <v>0</v>
      </c>
      <c r="MA292" s="181">
        <f>(((LS292*2)+(LU292*1)+(LW292*0)))/(LS292+LU292+LW292)</f>
        <v>1.9333333333333333</v>
      </c>
      <c r="MB292" s="185" t="str">
        <f>IF(LZ292&gt;=50%,"KĐG",IF(MA292&gt;=1.6,"Đạt mục tiêu",IF(MA292&gt;=1,"Cần cố gắng","Chưa đạt")))</f>
        <v>Đạt mục tiêu</v>
      </c>
      <c r="MC292" s="56"/>
      <c r="MD292" s="56"/>
      <c r="ME292" s="56"/>
      <c r="MF292" s="56"/>
      <c r="MG292" s="56"/>
      <c r="MH292" s="56"/>
      <c r="MI292" s="56"/>
      <c r="MJ292" s="56"/>
      <c r="MK292" s="56"/>
      <c r="ML292" s="56"/>
      <c r="MM292" s="56"/>
      <c r="MN292" s="56"/>
      <c r="MO292" s="56"/>
      <c r="MP292" s="56"/>
      <c r="MQ292" s="56"/>
      <c r="MR292" s="56"/>
      <c r="MS292" s="56"/>
      <c r="MT292" s="56"/>
      <c r="MU292" s="56"/>
      <c r="MV292" s="56"/>
      <c r="MW292" s="56"/>
      <c r="MX292" s="56"/>
      <c r="MY292" s="56"/>
      <c r="MZ292" s="56"/>
      <c r="NA292" s="56"/>
      <c r="NB292" s="56"/>
      <c r="NC292" s="56"/>
      <c r="ND292" s="56"/>
      <c r="NE292" s="56"/>
      <c r="NF292" s="56"/>
      <c r="NG292" s="56"/>
      <c r="NH292" s="56"/>
      <c r="NI292" s="56"/>
      <c r="NJ292" s="56"/>
      <c r="NK292" s="56"/>
      <c r="NL292" s="56"/>
      <c r="NM292" s="56"/>
      <c r="NN292" s="56"/>
      <c r="NO292" s="56"/>
      <c r="NP292" s="56"/>
      <c r="NQ292" s="56"/>
      <c r="NR292" s="56"/>
      <c r="NS292" s="56"/>
      <c r="NT292" s="56"/>
      <c r="NU292" s="56"/>
      <c r="NV292" s="56"/>
      <c r="NW292" s="56"/>
      <c r="NX292" s="56"/>
      <c r="NY292" s="56"/>
      <c r="NZ292" s="56"/>
      <c r="OA292" s="56"/>
      <c r="OB292" s="56"/>
      <c r="OC292" s="56"/>
      <c r="OD292" s="56"/>
      <c r="OE292" s="56"/>
      <c r="OF292" s="56"/>
      <c r="OG292" s="56"/>
      <c r="OH292" s="56"/>
      <c r="OI292" s="56"/>
      <c r="OJ292" s="56"/>
      <c r="OK292" s="56"/>
      <c r="OL292" s="56"/>
      <c r="OM292" s="56"/>
      <c r="ON292" s="56"/>
      <c r="OO292" s="56"/>
      <c r="OP292" s="56"/>
      <c r="OQ292" s="56"/>
      <c r="OR292" s="56"/>
      <c r="OS292" s="56"/>
      <c r="OT292" s="56"/>
      <c r="OU292" s="56"/>
      <c r="OV292" s="56"/>
      <c r="OW292" s="56"/>
      <c r="OX292" s="56"/>
      <c r="OY292" s="56"/>
      <c r="OZ292" s="56"/>
      <c r="PA292" s="56"/>
    </row>
    <row r="293" spans="1:417" ht="25.5" customHeight="1">
      <c r="A293" s="56"/>
      <c r="B293" s="2"/>
      <c r="C293" s="2"/>
      <c r="D293" s="311" t="s">
        <v>67</v>
      </c>
      <c r="E293" s="311"/>
      <c r="F293" s="311"/>
      <c r="G293" s="253"/>
      <c r="H293" s="254">
        <f>COUNTIF(H294:H305,"x")</f>
        <v>0</v>
      </c>
      <c r="I293" s="253"/>
      <c r="J293" s="253"/>
      <c r="K293" s="255"/>
      <c r="L293" s="258"/>
      <c r="M293" s="255"/>
      <c r="N293" s="176"/>
      <c r="O293" s="176"/>
      <c r="P293" s="114">
        <f>COUNTIF(P294:P305,"x")</f>
        <v>1</v>
      </c>
      <c r="Q293" s="56">
        <f>SUM(Q294:Q305)</f>
        <v>1</v>
      </c>
      <c r="R293" s="14">
        <f>COUNTIF(R294:R305,"x")</f>
        <v>1</v>
      </c>
      <c r="S293" s="114">
        <f t="shared" ref="S293:T293" si="353">COUNTIF(S294:S305,"x")</f>
        <v>1</v>
      </c>
      <c r="T293" s="114">
        <f t="shared" si="353"/>
        <v>2</v>
      </c>
      <c r="U293" s="114">
        <f t="shared" ref="U293:AB293" si="354">COUNTIF(U294:U305,"x")</f>
        <v>1</v>
      </c>
      <c r="V293" s="114">
        <f t="shared" si="354"/>
        <v>1</v>
      </c>
      <c r="W293" s="114">
        <f t="shared" si="354"/>
        <v>1</v>
      </c>
      <c r="X293" s="114">
        <f t="shared" si="354"/>
        <v>1</v>
      </c>
      <c r="Y293" s="114">
        <f t="shared" si="354"/>
        <v>1</v>
      </c>
      <c r="Z293" s="114">
        <f t="shared" si="354"/>
        <v>1</v>
      </c>
      <c r="AA293" s="114">
        <f t="shared" si="354"/>
        <v>1</v>
      </c>
      <c r="AB293" s="114">
        <f t="shared" si="354"/>
        <v>1</v>
      </c>
      <c r="AC293" s="114"/>
      <c r="AD293" s="300"/>
      <c r="AE293" s="295"/>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182"/>
      <c r="BK293" s="182"/>
      <c r="BL293" s="182"/>
      <c r="BM293" s="182"/>
      <c r="BN293" s="182"/>
      <c r="BO293" s="182"/>
      <c r="BP293" s="182"/>
      <c r="BQ293" s="182"/>
      <c r="BR293" s="182"/>
      <c r="BS293" s="185"/>
      <c r="BT293" s="70"/>
      <c r="BU293" s="70"/>
      <c r="BV293" s="70"/>
      <c r="BW293" s="70"/>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179"/>
      <c r="GQ293" s="180"/>
      <c r="GR293" s="179"/>
      <c r="GS293" s="180"/>
      <c r="GT293" s="179"/>
      <c r="GU293" s="180"/>
      <c r="GV293" s="179"/>
      <c r="GW293" s="180"/>
      <c r="GX293" s="181"/>
      <c r="GY293" s="184"/>
      <c r="GZ293" s="70"/>
      <c r="HA293" s="70"/>
      <c r="HB293" s="70"/>
      <c r="HC293" s="70"/>
      <c r="HD293" s="70"/>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179"/>
      <c r="IJ293" s="180"/>
      <c r="IK293" s="179"/>
      <c r="IL293" s="180"/>
      <c r="IM293" s="179"/>
      <c r="IN293" s="180"/>
      <c r="IO293" s="179"/>
      <c r="IP293" s="180"/>
      <c r="IQ293" s="181"/>
      <c r="IR293" s="185"/>
      <c r="IS293" s="56"/>
      <c r="IT293" s="56"/>
      <c r="IU293" s="56"/>
      <c r="IV293" s="56"/>
      <c r="IW293" s="56"/>
      <c r="IX293" s="56"/>
      <c r="IY293" s="56"/>
      <c r="IZ293" s="56"/>
      <c r="JA293" s="56"/>
      <c r="JB293" s="56"/>
      <c r="JC293" s="56"/>
      <c r="JD293" s="56"/>
      <c r="JE293" s="56"/>
      <c r="JF293" s="56"/>
      <c r="JG293" s="56"/>
      <c r="JH293" s="56"/>
      <c r="JI293" s="56"/>
      <c r="JJ293" s="56"/>
      <c r="JK293" s="56"/>
      <c r="JL293" s="56"/>
      <c r="JM293" s="56"/>
      <c r="JN293" s="56"/>
      <c r="JO293" s="56"/>
      <c r="JP293" s="56"/>
      <c r="JQ293" s="56"/>
      <c r="JR293" s="56"/>
      <c r="JS293" s="56"/>
      <c r="JT293" s="56"/>
      <c r="JU293" s="56"/>
      <c r="JV293" s="56"/>
      <c r="JW293" s="56"/>
      <c r="JX293" s="56"/>
      <c r="JY293" s="56"/>
      <c r="JZ293" s="56"/>
      <c r="KA293" s="56"/>
      <c r="KB293" s="56"/>
      <c r="KC293" s="56"/>
      <c r="KD293" s="56"/>
      <c r="KE293" s="56"/>
      <c r="KF293" s="56"/>
      <c r="KG293" s="56"/>
      <c r="KH293" s="56"/>
      <c r="KI293" s="56"/>
      <c r="KJ293" s="56"/>
      <c r="KK293" s="56"/>
      <c r="KL293" s="56"/>
      <c r="KM293" s="56"/>
      <c r="KN293" s="56"/>
      <c r="KO293" s="56"/>
      <c r="KP293" s="56"/>
      <c r="KQ293" s="56"/>
      <c r="KR293" s="56"/>
      <c r="KS293" s="56"/>
      <c r="KT293" s="56"/>
      <c r="KU293" s="56"/>
      <c r="KV293" s="56"/>
      <c r="KW293" s="56"/>
      <c r="KX293" s="56"/>
      <c r="KY293" s="56"/>
      <c r="KZ293" s="56"/>
      <c r="LA293" s="56"/>
      <c r="LB293" s="56"/>
      <c r="LC293" s="56"/>
      <c r="LD293" s="56"/>
      <c r="LE293" s="56"/>
      <c r="LF293" s="56"/>
      <c r="LG293" s="56"/>
      <c r="LH293" s="56"/>
      <c r="LI293" s="56"/>
      <c r="LJ293" s="56"/>
      <c r="LK293" s="56"/>
      <c r="LL293" s="56"/>
      <c r="LM293" s="56"/>
      <c r="LN293" s="56"/>
      <c r="LO293" s="56"/>
      <c r="LP293" s="56"/>
      <c r="LQ293" s="56"/>
      <c r="LR293" s="56"/>
      <c r="LS293" s="179"/>
      <c r="LT293" s="180"/>
      <c r="LU293" s="179"/>
      <c r="LV293" s="180"/>
      <c r="LW293" s="179"/>
      <c r="LX293" s="180"/>
      <c r="LY293" s="179"/>
      <c r="LZ293" s="180"/>
      <c r="MA293" s="181"/>
      <c r="MB293" s="185"/>
      <c r="MC293" s="56"/>
      <c r="MD293" s="56"/>
      <c r="ME293" s="56"/>
      <c r="MF293" s="56"/>
      <c r="MG293" s="56"/>
      <c r="MH293" s="56"/>
      <c r="MI293" s="56"/>
      <c r="MJ293" s="56"/>
      <c r="MK293" s="56"/>
      <c r="ML293" s="56"/>
      <c r="MM293" s="56"/>
      <c r="MN293" s="56"/>
      <c r="MO293" s="56"/>
      <c r="MP293" s="56"/>
      <c r="MQ293" s="56"/>
      <c r="MR293" s="56"/>
      <c r="MS293" s="56"/>
      <c r="MT293" s="56"/>
      <c r="MU293" s="56"/>
      <c r="MV293" s="56"/>
      <c r="MW293" s="56"/>
      <c r="MX293" s="56"/>
      <c r="MY293" s="56"/>
      <c r="MZ293" s="56"/>
      <c r="NA293" s="56"/>
      <c r="NB293" s="56"/>
      <c r="NC293" s="56"/>
      <c r="ND293" s="56"/>
      <c r="NE293" s="56"/>
      <c r="NF293" s="56"/>
      <c r="NG293" s="56"/>
      <c r="NH293" s="56"/>
      <c r="NI293" s="56"/>
      <c r="NJ293" s="56"/>
      <c r="NK293" s="56"/>
      <c r="NL293" s="56"/>
      <c r="NM293" s="56"/>
      <c r="NN293" s="56"/>
      <c r="NO293" s="70"/>
      <c r="NP293" s="70"/>
      <c r="NQ293" s="56"/>
      <c r="NR293" s="56"/>
      <c r="NS293" s="56"/>
      <c r="NT293" s="56"/>
      <c r="NU293" s="56"/>
      <c r="NV293" s="56"/>
      <c r="NW293" s="56"/>
      <c r="NX293" s="56"/>
      <c r="NY293" s="56"/>
      <c r="NZ293" s="56"/>
      <c r="OA293" s="56"/>
      <c r="OB293" s="56"/>
      <c r="OC293" s="56"/>
      <c r="OD293" s="56"/>
      <c r="OE293" s="56"/>
      <c r="OF293" s="56"/>
      <c r="OG293" s="56"/>
      <c r="OH293" s="56"/>
      <c r="OI293" s="56"/>
      <c r="OJ293" s="56"/>
      <c r="OK293" s="56"/>
      <c r="OL293" s="56"/>
      <c r="OM293" s="56"/>
      <c r="ON293" s="56"/>
      <c r="OO293" s="56"/>
      <c r="OP293" s="56"/>
      <c r="OQ293" s="56"/>
      <c r="OR293" s="56"/>
      <c r="OS293" s="56"/>
      <c r="OT293" s="56"/>
      <c r="OU293" s="56"/>
      <c r="OV293" s="56"/>
      <c r="OW293" s="56"/>
      <c r="OX293" s="56"/>
      <c r="OY293" s="56"/>
      <c r="OZ293" s="56"/>
      <c r="PA293" s="2"/>
    </row>
    <row r="294" spans="1:417" s="116" customFormat="1" ht="171" customHeight="1">
      <c r="A294" s="167">
        <v>277</v>
      </c>
      <c r="B294" s="344">
        <v>277</v>
      </c>
      <c r="C294" s="344">
        <v>112</v>
      </c>
      <c r="D294" s="312" t="s">
        <v>68</v>
      </c>
      <c r="E294" s="355" t="s">
        <v>6</v>
      </c>
      <c r="F294" s="312" t="s">
        <v>840</v>
      </c>
      <c r="G294" s="319" t="s">
        <v>6</v>
      </c>
      <c r="H294" s="324"/>
      <c r="I294" s="208" t="s">
        <v>532</v>
      </c>
      <c r="J294" s="237" t="s">
        <v>1196</v>
      </c>
      <c r="K294" s="76"/>
      <c r="L294" s="234" t="s">
        <v>661</v>
      </c>
      <c r="M294" s="238" t="s">
        <v>500</v>
      </c>
      <c r="N294" s="51" t="s">
        <v>379</v>
      </c>
      <c r="O294" s="56" t="s">
        <v>350</v>
      </c>
      <c r="P294" s="310" t="s">
        <v>205</v>
      </c>
      <c r="Q294" s="310">
        <v>1</v>
      </c>
      <c r="R294" s="235" t="s">
        <v>205</v>
      </c>
      <c r="S294" s="120"/>
      <c r="T294" s="120"/>
      <c r="U294" s="120"/>
      <c r="V294" s="120"/>
      <c r="W294" s="120"/>
      <c r="X294" s="120"/>
      <c r="Y294" s="120"/>
      <c r="Z294" s="120"/>
      <c r="AA294" s="120"/>
      <c r="AB294" s="120"/>
      <c r="AC294" s="119">
        <f t="shared" ref="AC294:AC305" si="355">COUNTIF($R294:$AB294,"x")</f>
        <v>1</v>
      </c>
      <c r="AD294" s="300" t="s">
        <v>553</v>
      </c>
      <c r="AE294" s="300"/>
      <c r="AF294" s="178">
        <v>2</v>
      </c>
      <c r="AG294" s="178">
        <v>1</v>
      </c>
      <c r="AH294" s="178">
        <v>1</v>
      </c>
      <c r="AI294" s="178">
        <v>2</v>
      </c>
      <c r="AJ294" s="178">
        <v>2</v>
      </c>
      <c r="AK294" s="178">
        <v>2</v>
      </c>
      <c r="AL294" s="178">
        <v>2</v>
      </c>
      <c r="AM294" s="178">
        <v>2</v>
      </c>
      <c r="AN294" s="178">
        <v>2</v>
      </c>
      <c r="AO294" s="178">
        <v>2</v>
      </c>
      <c r="AP294" s="178">
        <v>2</v>
      </c>
      <c r="AQ294" s="178">
        <v>2</v>
      </c>
      <c r="AR294" s="178">
        <v>1</v>
      </c>
      <c r="AS294" s="178">
        <v>2</v>
      </c>
      <c r="AT294" s="178">
        <v>2</v>
      </c>
      <c r="AU294" s="178">
        <v>2</v>
      </c>
      <c r="AV294" s="178">
        <v>2</v>
      </c>
      <c r="AW294" s="178">
        <v>2</v>
      </c>
      <c r="AX294" s="178">
        <v>2</v>
      </c>
      <c r="AY294" s="178">
        <v>2</v>
      </c>
      <c r="AZ294" s="178">
        <v>2</v>
      </c>
      <c r="BA294" s="178">
        <v>2</v>
      </c>
      <c r="BB294" s="178">
        <v>2</v>
      </c>
      <c r="BC294" s="178">
        <v>2</v>
      </c>
      <c r="BD294" s="178">
        <v>2</v>
      </c>
      <c r="BE294" s="178">
        <v>2</v>
      </c>
      <c r="BF294" s="178">
        <v>2</v>
      </c>
      <c r="BG294" s="178">
        <v>1</v>
      </c>
      <c r="BH294" s="178">
        <v>1</v>
      </c>
      <c r="BI294" s="178">
        <v>2</v>
      </c>
      <c r="BJ294" s="179">
        <f>COUNTIF(AF294:BI294,"2")</f>
        <v>25</v>
      </c>
      <c r="BK294" s="180">
        <f>BJ294/(BJ294+BL294+BN294+BP294)</f>
        <v>0.83333333333333337</v>
      </c>
      <c r="BL294" s="179">
        <f>COUNTIF(AF294:BI294,"1")</f>
        <v>5</v>
      </c>
      <c r="BM294" s="180">
        <f>BL294/(BJ294+BL294+BN294+BP294)</f>
        <v>0.16666666666666666</v>
      </c>
      <c r="BN294" s="179">
        <f>COUNTIF(AF294:BI294,"0")</f>
        <v>0</v>
      </c>
      <c r="BO294" s="180">
        <f>BN294/(BJ294+BL294+BN294+BP294)</f>
        <v>0</v>
      </c>
      <c r="BP294" s="179">
        <f>COUNTIF(Q294:BI294,"KĐG")</f>
        <v>0</v>
      </c>
      <c r="BQ294" s="180">
        <f>BP294/(BJ294+BL294+BN294+BP294)</f>
        <v>0</v>
      </c>
      <c r="BR294" s="181">
        <f>(((BJ294*2)+(BL294*1)+(BN294*0)))/(BJ294+BL294+BN294)</f>
        <v>1.8333333333333333</v>
      </c>
      <c r="BS294" s="182" t="str">
        <f>IF(BQ294&gt;=50%,"KĐG",IF(BR294&gt;=1.6,"Đạt mục tiêu",IF(BR294&gt;=1,"Cần cố gắng","Chưa đạt")))</f>
        <v>Đạt mục tiêu</v>
      </c>
      <c r="BT294" s="70"/>
      <c r="BU294" s="70"/>
      <c r="BV294" s="70">
        <v>2</v>
      </c>
      <c r="BW294" s="70">
        <v>1</v>
      </c>
      <c r="BX294" s="56">
        <v>1</v>
      </c>
      <c r="BY294" s="56">
        <v>2</v>
      </c>
      <c r="BZ294" s="56">
        <v>2</v>
      </c>
      <c r="CA294" s="56">
        <v>2</v>
      </c>
      <c r="CB294" s="56">
        <v>2</v>
      </c>
      <c r="CC294" s="56">
        <v>2</v>
      </c>
      <c r="CD294" s="56">
        <v>2</v>
      </c>
      <c r="CE294" s="56">
        <v>2</v>
      </c>
      <c r="CF294" s="56">
        <v>2</v>
      </c>
      <c r="CG294" s="56">
        <v>2</v>
      </c>
      <c r="CH294" s="56">
        <v>1</v>
      </c>
      <c r="CI294" s="56">
        <v>2</v>
      </c>
      <c r="CJ294" s="56">
        <v>2</v>
      </c>
      <c r="CK294" s="56">
        <v>2</v>
      </c>
      <c r="CL294" s="56">
        <v>2</v>
      </c>
      <c r="CM294" s="56">
        <v>2</v>
      </c>
      <c r="CN294" s="56">
        <v>2</v>
      </c>
      <c r="CO294" s="56">
        <v>2</v>
      </c>
      <c r="CP294" s="56">
        <v>2</v>
      </c>
      <c r="CQ294" s="56">
        <v>2</v>
      </c>
      <c r="CR294" s="56">
        <v>2</v>
      </c>
      <c r="CS294" s="56">
        <v>2</v>
      </c>
      <c r="CT294" s="56">
        <v>2</v>
      </c>
      <c r="CU294" s="56">
        <v>2</v>
      </c>
      <c r="CV294" s="56">
        <v>2</v>
      </c>
      <c r="CW294" s="56">
        <v>1</v>
      </c>
      <c r="CX294" s="56">
        <v>1</v>
      </c>
      <c r="CY294" s="56">
        <v>2</v>
      </c>
      <c r="CZ294" s="56">
        <f>COUNTIF(BV294:CY294,"2")</f>
        <v>25</v>
      </c>
      <c r="DA294" s="56">
        <f>CZ294/(CZ294+DB294+DD294+DF294)</f>
        <v>0.83333333333333337</v>
      </c>
      <c r="DB294" s="56">
        <f>COUNTIF(BV294:CY294,"1")</f>
        <v>5</v>
      </c>
      <c r="DC294" s="56">
        <f>DB294/(CZ294+DB294+DD294+DF294)</f>
        <v>0.16666666666666666</v>
      </c>
      <c r="DD294" s="56">
        <f>COUNTIF(BV294:CY294,"0")</f>
        <v>0</v>
      </c>
      <c r="DE294" s="56">
        <f>DD294/(CZ294+DB294+DD294+DF294)</f>
        <v>0</v>
      </c>
      <c r="DF294" s="56">
        <f>COUNTIF(BH294:CY294,"KĐG")</f>
        <v>0</v>
      </c>
      <c r="DG294" s="56">
        <f>DF294/(CZ294+DB294+DD294+DF294)</f>
        <v>0</v>
      </c>
      <c r="DH294" s="56">
        <f>(((CZ294*2)+(DB294*1)+(DD294*0)))/(CZ294+DB294+DD294)</f>
        <v>1.8333333333333333</v>
      </c>
      <c r="DI294" s="56" t="str">
        <f>IF(DG294&gt;=50%,"KĐG",IF(DH294&gt;=1.6,"Đạt mục tiêu",IF(DH294&gt;=1,"Cần cố gắng","Chưa đạt")))</f>
        <v>Đạt mục tiêu</v>
      </c>
      <c r="DJ294" s="56"/>
      <c r="DK294" s="56"/>
      <c r="DL294" s="56"/>
      <c r="DM294" s="70"/>
      <c r="DN294" s="70"/>
      <c r="DO294" s="70"/>
      <c r="DP294" s="70"/>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70"/>
      <c r="FG294" s="70"/>
      <c r="FH294" s="70"/>
      <c r="FI294" s="70"/>
      <c r="FJ294" s="70"/>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70"/>
      <c r="HA294" s="70"/>
      <c r="HB294" s="70"/>
      <c r="HC294" s="70"/>
      <c r="HD294" s="70"/>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179"/>
      <c r="IJ294" s="180"/>
      <c r="IK294" s="179"/>
      <c r="IL294" s="180"/>
      <c r="IM294" s="179"/>
      <c r="IN294" s="180"/>
      <c r="IO294" s="179"/>
      <c r="IP294" s="180"/>
      <c r="IQ294" s="181"/>
      <c r="IR294" s="185"/>
      <c r="IS294" s="185"/>
      <c r="IT294" s="70"/>
      <c r="IU294" s="70"/>
      <c r="IV294" s="70"/>
      <c r="IW294" s="70"/>
      <c r="IX294" s="56"/>
      <c r="IY294" s="56"/>
      <c r="IZ294" s="56"/>
      <c r="JA294" s="56"/>
      <c r="JB294" s="56"/>
      <c r="JC294" s="56"/>
      <c r="JD294" s="56"/>
      <c r="JE294" s="56"/>
      <c r="JF294" s="56"/>
      <c r="JG294" s="56"/>
      <c r="JH294" s="56"/>
      <c r="JI294" s="56"/>
      <c r="JJ294" s="56"/>
      <c r="JK294" s="56"/>
      <c r="JL294" s="56"/>
      <c r="JM294" s="56"/>
      <c r="JN294" s="56"/>
      <c r="JO294" s="56"/>
      <c r="JP294" s="56"/>
      <c r="JQ294" s="56"/>
      <c r="JR294" s="56"/>
      <c r="JS294" s="56"/>
      <c r="JT294" s="56"/>
      <c r="JU294" s="56"/>
      <c r="JV294" s="56"/>
      <c r="JW294" s="56"/>
      <c r="JX294" s="56"/>
      <c r="JY294" s="56"/>
      <c r="JZ294" s="56"/>
      <c r="KA294" s="56"/>
      <c r="KB294" s="56"/>
      <c r="KC294" s="56"/>
      <c r="KD294" s="56"/>
      <c r="KE294" s="56"/>
      <c r="KF294" s="56"/>
      <c r="KG294" s="56"/>
      <c r="KH294" s="56"/>
      <c r="KI294" s="56"/>
      <c r="KJ294" s="56"/>
      <c r="KK294" s="56"/>
      <c r="KL294" s="56"/>
      <c r="KM294" s="56"/>
      <c r="KN294" s="56"/>
      <c r="KO294" s="56"/>
      <c r="KP294" s="56"/>
      <c r="KQ294" s="56"/>
      <c r="KR294" s="56"/>
      <c r="KS294" s="56"/>
      <c r="KT294" s="56"/>
      <c r="KU294" s="56"/>
      <c r="KV294" s="56"/>
      <c r="KW294" s="56"/>
      <c r="KX294" s="56"/>
      <c r="KY294" s="56"/>
      <c r="KZ294" s="56"/>
      <c r="LA294" s="56"/>
      <c r="LB294" s="56"/>
      <c r="LC294" s="56"/>
      <c r="LD294" s="56"/>
      <c r="LE294" s="56"/>
      <c r="LF294" s="56"/>
      <c r="LG294" s="56"/>
      <c r="LH294" s="56"/>
      <c r="LI294" s="56"/>
      <c r="LJ294" s="56"/>
      <c r="LK294" s="56"/>
      <c r="LL294" s="56"/>
      <c r="LM294" s="56"/>
      <c r="LN294" s="56"/>
      <c r="LO294" s="56"/>
      <c r="LP294" s="56"/>
      <c r="LQ294" s="56"/>
      <c r="LR294" s="56"/>
      <c r="LS294" s="56"/>
      <c r="LT294" s="56"/>
      <c r="LU294" s="56"/>
      <c r="LV294" s="56"/>
      <c r="LW294" s="56"/>
      <c r="LX294" s="56"/>
      <c r="LY294" s="56"/>
      <c r="LZ294" s="56"/>
      <c r="MA294" s="56"/>
      <c r="MB294" s="56"/>
      <c r="MC294" s="56"/>
      <c r="MD294" s="56"/>
      <c r="ME294" s="56"/>
      <c r="MF294" s="56"/>
      <c r="MG294" s="56"/>
      <c r="MH294" s="56"/>
      <c r="MI294" s="56"/>
      <c r="MJ294" s="56"/>
      <c r="MK294" s="56"/>
      <c r="ML294" s="56"/>
      <c r="MM294" s="56"/>
      <c r="MN294" s="56"/>
      <c r="MO294" s="56"/>
      <c r="MP294" s="56"/>
      <c r="MQ294" s="56"/>
      <c r="MR294" s="56"/>
      <c r="MS294" s="56"/>
      <c r="MT294" s="56"/>
      <c r="MU294" s="56"/>
      <c r="MV294" s="56"/>
      <c r="MW294" s="56"/>
      <c r="MX294" s="56"/>
      <c r="MY294" s="56"/>
      <c r="MZ294" s="56"/>
      <c r="NA294" s="56"/>
      <c r="NB294" s="56"/>
      <c r="NC294" s="56"/>
      <c r="ND294" s="56"/>
      <c r="NE294" s="56"/>
      <c r="NF294" s="56"/>
      <c r="NG294" s="56"/>
      <c r="NH294" s="56"/>
      <c r="NI294" s="56"/>
      <c r="NJ294" s="56"/>
      <c r="NK294" s="56"/>
      <c r="NL294" s="56"/>
      <c r="NM294" s="56"/>
      <c r="NN294" s="56"/>
      <c r="NO294" s="56"/>
      <c r="NP294" s="56"/>
      <c r="NQ294" s="56"/>
      <c r="NR294" s="56"/>
      <c r="NS294" s="56"/>
      <c r="NT294" s="56"/>
      <c r="NU294" s="56"/>
      <c r="NV294" s="56"/>
      <c r="NW294" s="56"/>
      <c r="NX294" s="56"/>
      <c r="NY294" s="56"/>
      <c r="NZ294" s="56"/>
      <c r="OA294" s="56"/>
      <c r="OB294" s="56"/>
      <c r="OC294" s="56"/>
      <c r="OD294" s="56"/>
      <c r="OE294" s="56"/>
      <c r="OF294" s="56"/>
      <c r="OG294" s="56"/>
      <c r="OH294" s="56"/>
      <c r="OI294" s="56"/>
      <c r="OJ294" s="56"/>
      <c r="OK294" s="56"/>
      <c r="OL294" s="56"/>
      <c r="OM294" s="56"/>
      <c r="ON294" s="56"/>
      <c r="OO294" s="56"/>
      <c r="OP294" s="56"/>
      <c r="OQ294" s="56"/>
      <c r="OR294" s="56"/>
      <c r="OS294" s="56"/>
      <c r="OT294" s="56"/>
      <c r="OU294" s="56"/>
      <c r="OV294" s="56"/>
      <c r="OW294" s="56"/>
      <c r="OX294" s="56"/>
      <c r="OY294" s="56"/>
      <c r="OZ294" s="56"/>
      <c r="PA294" s="2"/>
    </row>
    <row r="295" spans="1:417" s="116" customFormat="1" ht="173.25" hidden="1" customHeight="1">
      <c r="A295" s="167"/>
      <c r="B295" s="357"/>
      <c r="C295" s="357"/>
      <c r="D295" s="313"/>
      <c r="E295" s="356"/>
      <c r="F295" s="313"/>
      <c r="G295" s="327"/>
      <c r="H295" s="325"/>
      <c r="I295" s="126" t="s">
        <v>532</v>
      </c>
      <c r="J295" s="167" t="s">
        <v>1362</v>
      </c>
      <c r="K295" s="123"/>
      <c r="L295" s="183" t="s">
        <v>661</v>
      </c>
      <c r="M295" s="177" t="s">
        <v>500</v>
      </c>
      <c r="N295" s="51" t="s">
        <v>379</v>
      </c>
      <c r="O295" s="56" t="s">
        <v>350</v>
      </c>
      <c r="P295" s="310"/>
      <c r="Q295" s="310"/>
      <c r="R295" s="120"/>
      <c r="S295" s="120" t="s">
        <v>205</v>
      </c>
      <c r="T295" s="120"/>
      <c r="U295" s="120"/>
      <c r="V295" s="120"/>
      <c r="W295" s="120"/>
      <c r="X295" s="120"/>
      <c r="Y295" s="120"/>
      <c r="Z295" s="120"/>
      <c r="AA295" s="120"/>
      <c r="AB295" s="120"/>
      <c r="AC295" s="119">
        <f t="shared" si="355"/>
        <v>1</v>
      </c>
      <c r="AD295" s="229"/>
      <c r="AE295" s="229"/>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70"/>
      <c r="BU295" s="70"/>
      <c r="BV295" s="72"/>
      <c r="BW295" s="72"/>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179"/>
      <c r="DD295" s="180"/>
      <c r="DE295" s="179"/>
      <c r="DF295" s="180"/>
      <c r="DG295" s="179"/>
      <c r="DH295" s="180"/>
      <c r="DI295" s="179"/>
      <c r="DJ295" s="180" t="e">
        <f>DI295/(DC295+DE295+DG295+DI295)</f>
        <v>#DIV/0!</v>
      </c>
      <c r="DK295" s="181" t="e">
        <f>(((DC295*2)+(DE295*1)+(DG295*0)))/(DC295+DE295+DG295)</f>
        <v>#DIV/0!</v>
      </c>
      <c r="DL295" s="184" t="e">
        <f>IF(DJ295&gt;=50%,"KĐG",IF(DK295&gt;=1.6,"Đạt mục tiêu",IF(DK295&gt;=1,"Cần cố gắng","Chưa đạt")))</f>
        <v>#DIV/0!</v>
      </c>
      <c r="DM295" s="70"/>
      <c r="DN295" s="70"/>
      <c r="DO295" s="70"/>
      <c r="DP295" s="70"/>
      <c r="DQ295" s="178">
        <v>2</v>
      </c>
      <c r="DR295" s="178">
        <v>2</v>
      </c>
      <c r="DS295" s="178">
        <v>2</v>
      </c>
      <c r="DT295" s="178">
        <v>2</v>
      </c>
      <c r="DU295" s="178">
        <v>2</v>
      </c>
      <c r="DV295" s="178">
        <v>2</v>
      </c>
      <c r="DW295" s="178">
        <v>2</v>
      </c>
      <c r="DX295" s="178">
        <v>2</v>
      </c>
      <c r="DY295" s="178">
        <v>2</v>
      </c>
      <c r="DZ295" s="178">
        <v>2</v>
      </c>
      <c r="EA295" s="178">
        <v>2</v>
      </c>
      <c r="EB295" s="178">
        <v>2</v>
      </c>
      <c r="EC295" s="178">
        <v>2</v>
      </c>
      <c r="ED295" s="178">
        <v>2</v>
      </c>
      <c r="EE295" s="178">
        <v>2</v>
      </c>
      <c r="EF295" s="178">
        <v>2</v>
      </c>
      <c r="EG295" s="178">
        <v>2</v>
      </c>
      <c r="EH295" s="178">
        <v>2</v>
      </c>
      <c r="EI295" s="178">
        <v>2</v>
      </c>
      <c r="EJ295" s="178">
        <v>2</v>
      </c>
      <c r="EK295" s="178">
        <v>2</v>
      </c>
      <c r="EL295" s="178">
        <v>2</v>
      </c>
      <c r="EM295" s="178">
        <v>2</v>
      </c>
      <c r="EN295" s="178">
        <v>2</v>
      </c>
      <c r="EO295" s="178">
        <v>2</v>
      </c>
      <c r="EP295" s="178">
        <v>2</v>
      </c>
      <c r="EQ295" s="178">
        <v>2</v>
      </c>
      <c r="ER295" s="178">
        <v>2</v>
      </c>
      <c r="ES295" s="178">
        <v>2</v>
      </c>
      <c r="ET295" s="178">
        <v>2</v>
      </c>
      <c r="EU295" s="178">
        <v>2</v>
      </c>
      <c r="EV295" s="56"/>
      <c r="EW295" s="56"/>
      <c r="EX295" s="56"/>
      <c r="EY295" s="56"/>
      <c r="EZ295" s="56"/>
      <c r="FA295" s="56"/>
      <c r="FB295" s="56"/>
      <c r="FC295" s="56"/>
      <c r="FD295" s="56"/>
      <c r="FE295" s="56"/>
      <c r="FF295" s="70"/>
      <c r="FG295" s="70"/>
      <c r="FH295" s="70"/>
      <c r="FI295" s="70"/>
      <c r="FJ295" s="70"/>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70"/>
      <c r="HA295" s="70"/>
      <c r="HB295" s="70"/>
      <c r="HC295" s="70"/>
      <c r="HD295" s="70"/>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179"/>
      <c r="IJ295" s="180"/>
      <c r="IK295" s="179"/>
      <c r="IL295" s="180"/>
      <c r="IM295" s="179"/>
      <c r="IN295" s="180"/>
      <c r="IO295" s="179"/>
      <c r="IP295" s="180"/>
      <c r="IQ295" s="181"/>
      <c r="IR295" s="185"/>
      <c r="IS295" s="185"/>
      <c r="IT295" s="70"/>
      <c r="IU295" s="70"/>
      <c r="IV295" s="70"/>
      <c r="IW295" s="70"/>
      <c r="IX295" s="56"/>
      <c r="IY295" s="56"/>
      <c r="IZ295" s="56"/>
      <c r="JA295" s="56"/>
      <c r="JB295" s="56"/>
      <c r="JC295" s="56"/>
      <c r="JD295" s="56"/>
      <c r="JE295" s="56"/>
      <c r="JF295" s="56"/>
      <c r="JG295" s="56"/>
      <c r="JH295" s="56"/>
      <c r="JI295" s="56"/>
      <c r="JJ295" s="56"/>
      <c r="JK295" s="56"/>
      <c r="JL295" s="56"/>
      <c r="JM295" s="56"/>
      <c r="JN295" s="56"/>
      <c r="JO295" s="56"/>
      <c r="JP295" s="56"/>
      <c r="JQ295" s="56"/>
      <c r="JR295" s="56"/>
      <c r="JS295" s="56"/>
      <c r="JT295" s="56"/>
      <c r="JU295" s="56"/>
      <c r="JV295" s="56"/>
      <c r="JW295" s="56"/>
      <c r="JX295" s="56"/>
      <c r="JY295" s="56"/>
      <c r="JZ295" s="56"/>
      <c r="KA295" s="56"/>
      <c r="KB295" s="56"/>
      <c r="KC295" s="56"/>
      <c r="KD295" s="56"/>
      <c r="KE295" s="56"/>
      <c r="KF295" s="56"/>
      <c r="KG295" s="56"/>
      <c r="KH295" s="56"/>
      <c r="KI295" s="56"/>
      <c r="KJ295" s="56"/>
      <c r="KK295" s="56"/>
      <c r="KL295" s="56"/>
      <c r="KM295" s="56"/>
      <c r="KN295" s="56"/>
      <c r="KO295" s="56"/>
      <c r="KP295" s="56"/>
      <c r="KQ295" s="56"/>
      <c r="KR295" s="56"/>
      <c r="KS295" s="56"/>
      <c r="KT295" s="56"/>
      <c r="KU295" s="56"/>
      <c r="KV295" s="56"/>
      <c r="KW295" s="56"/>
      <c r="KX295" s="56"/>
      <c r="KY295" s="56"/>
      <c r="KZ295" s="56"/>
      <c r="LA295" s="56"/>
      <c r="LB295" s="56"/>
      <c r="LC295" s="56"/>
      <c r="LD295" s="56"/>
      <c r="LE295" s="56"/>
      <c r="LF295" s="56"/>
      <c r="LG295" s="56"/>
      <c r="LH295" s="56"/>
      <c r="LI295" s="56"/>
      <c r="LJ295" s="56"/>
      <c r="LK295" s="56"/>
      <c r="LL295" s="56"/>
      <c r="LM295" s="56"/>
      <c r="LN295" s="56"/>
      <c r="LO295" s="56"/>
      <c r="LP295" s="56"/>
      <c r="LQ295" s="56"/>
      <c r="LR295" s="56"/>
      <c r="LS295" s="56"/>
      <c r="LT295" s="56"/>
      <c r="LU295" s="56"/>
      <c r="LV295" s="56"/>
      <c r="LW295" s="56"/>
      <c r="LX295" s="56"/>
      <c r="LY295" s="56"/>
      <c r="LZ295" s="56"/>
      <c r="MA295" s="56"/>
      <c r="MB295" s="56"/>
      <c r="MC295" s="56"/>
      <c r="MD295" s="56"/>
      <c r="ME295" s="56"/>
      <c r="MF295" s="56"/>
      <c r="MG295" s="56"/>
      <c r="MH295" s="56"/>
      <c r="MI295" s="56"/>
      <c r="MJ295" s="56"/>
      <c r="MK295" s="56"/>
      <c r="ML295" s="56"/>
      <c r="MM295" s="56"/>
      <c r="MN295" s="56"/>
      <c r="MO295" s="56"/>
      <c r="MP295" s="56"/>
      <c r="MQ295" s="56"/>
      <c r="MR295" s="56"/>
      <c r="MS295" s="56"/>
      <c r="MT295" s="56"/>
      <c r="MU295" s="56"/>
      <c r="MV295" s="56"/>
      <c r="MW295" s="56"/>
      <c r="MX295" s="56"/>
      <c r="MY295" s="56"/>
      <c r="MZ295" s="56"/>
      <c r="NA295" s="56"/>
      <c r="NB295" s="56"/>
      <c r="NC295" s="56"/>
      <c r="ND295" s="56"/>
      <c r="NE295" s="56"/>
      <c r="NF295" s="56"/>
      <c r="NG295" s="56"/>
      <c r="NH295" s="56"/>
      <c r="NI295" s="56"/>
      <c r="NJ295" s="56"/>
      <c r="NK295" s="56"/>
      <c r="NL295" s="56"/>
      <c r="NM295" s="56"/>
      <c r="NN295" s="56"/>
      <c r="NO295" s="56"/>
      <c r="NP295" s="56"/>
      <c r="NQ295" s="56"/>
      <c r="NR295" s="56"/>
      <c r="NS295" s="56"/>
      <c r="NT295" s="56"/>
      <c r="NU295" s="56"/>
      <c r="NV295" s="56"/>
      <c r="NW295" s="56"/>
      <c r="NX295" s="56"/>
      <c r="NY295" s="56"/>
      <c r="NZ295" s="56"/>
      <c r="OA295" s="56"/>
      <c r="OB295" s="56"/>
      <c r="OC295" s="56"/>
      <c r="OD295" s="56"/>
      <c r="OE295" s="56"/>
      <c r="OF295" s="56"/>
      <c r="OG295" s="56"/>
      <c r="OH295" s="56"/>
      <c r="OI295" s="56"/>
      <c r="OJ295" s="56"/>
      <c r="OK295" s="56"/>
      <c r="OL295" s="56"/>
      <c r="OM295" s="56"/>
      <c r="ON295" s="56"/>
      <c r="OO295" s="56"/>
      <c r="OP295" s="56"/>
      <c r="OQ295" s="56"/>
      <c r="OR295" s="56"/>
      <c r="OS295" s="56"/>
      <c r="OT295" s="56"/>
      <c r="OU295" s="56"/>
      <c r="OV295" s="56"/>
      <c r="OW295" s="56"/>
      <c r="OX295" s="56"/>
      <c r="OY295" s="56"/>
      <c r="OZ295" s="56"/>
      <c r="PA295" s="56"/>
    </row>
    <row r="296" spans="1:417" s="116" customFormat="1" ht="173.25" hidden="1" customHeight="1">
      <c r="A296" s="167"/>
      <c r="B296" s="357"/>
      <c r="C296" s="357"/>
      <c r="D296" s="313"/>
      <c r="E296" s="356"/>
      <c r="F296" s="313"/>
      <c r="G296" s="327"/>
      <c r="H296" s="325"/>
      <c r="I296" s="126" t="s">
        <v>532</v>
      </c>
      <c r="J296" s="167" t="s">
        <v>1363</v>
      </c>
      <c r="K296" s="123"/>
      <c r="L296" s="183" t="s">
        <v>661</v>
      </c>
      <c r="M296" s="177" t="s">
        <v>500</v>
      </c>
      <c r="N296" s="51" t="s">
        <v>379</v>
      </c>
      <c r="O296" s="56" t="s">
        <v>350</v>
      </c>
      <c r="P296" s="310"/>
      <c r="Q296" s="310"/>
      <c r="R296" s="120"/>
      <c r="S296" s="120"/>
      <c r="T296" s="120" t="s">
        <v>205</v>
      </c>
      <c r="U296" s="120"/>
      <c r="V296" s="120"/>
      <c r="W296" s="120"/>
      <c r="X296" s="120"/>
      <c r="Y296" s="120"/>
      <c r="Z296" s="120"/>
      <c r="AA296" s="120"/>
      <c r="AB296" s="120"/>
      <c r="AC296" s="119">
        <f t="shared" si="355"/>
        <v>1</v>
      </c>
      <c r="AD296" s="229"/>
      <c r="AE296" s="229"/>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70"/>
      <c r="BU296" s="70"/>
      <c r="BV296" s="70"/>
      <c r="BW296" s="70"/>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168" t="s">
        <v>553</v>
      </c>
      <c r="DN296" s="168" t="s">
        <v>553</v>
      </c>
      <c r="DO296" s="168" t="s">
        <v>553</v>
      </c>
      <c r="DP296" s="168" t="s">
        <v>553</v>
      </c>
      <c r="DQ296" s="178">
        <v>2</v>
      </c>
      <c r="DR296" s="178">
        <v>2</v>
      </c>
      <c r="DS296" s="178">
        <v>2</v>
      </c>
      <c r="DT296" s="178">
        <v>1</v>
      </c>
      <c r="DU296" s="178">
        <v>2</v>
      </c>
      <c r="DV296" s="178">
        <v>1</v>
      </c>
      <c r="DW296" s="178">
        <v>2</v>
      </c>
      <c r="DX296" s="178">
        <v>2</v>
      </c>
      <c r="DY296" s="178">
        <v>2</v>
      </c>
      <c r="DZ296" s="178">
        <v>2</v>
      </c>
      <c r="EA296" s="178">
        <v>1</v>
      </c>
      <c r="EB296" s="178">
        <v>2</v>
      </c>
      <c r="EC296" s="178">
        <v>2</v>
      </c>
      <c r="ED296" s="178">
        <v>2</v>
      </c>
      <c r="EE296" s="178">
        <v>2</v>
      </c>
      <c r="EF296" s="178">
        <v>2</v>
      </c>
      <c r="EG296" s="178">
        <v>2</v>
      </c>
      <c r="EH296" s="178">
        <v>1</v>
      </c>
      <c r="EI296" s="178">
        <v>2</v>
      </c>
      <c r="EJ296" s="178">
        <v>2</v>
      </c>
      <c r="EK296" s="178">
        <v>2</v>
      </c>
      <c r="EL296" s="178">
        <v>2</v>
      </c>
      <c r="EM296" s="178">
        <v>2</v>
      </c>
      <c r="EN296" s="178">
        <v>1</v>
      </c>
      <c r="EO296" s="178">
        <v>2</v>
      </c>
      <c r="EP296" s="178">
        <v>2</v>
      </c>
      <c r="EQ296" s="178">
        <v>2</v>
      </c>
      <c r="ER296" s="178">
        <v>2</v>
      </c>
      <c r="ES296" s="178">
        <v>2</v>
      </c>
      <c r="ET296" s="178">
        <v>2</v>
      </c>
      <c r="EU296" s="178">
        <v>2</v>
      </c>
      <c r="EV296" s="179">
        <f>COUNTIF(DM296:EU296,"2")</f>
        <v>26</v>
      </c>
      <c r="EW296" s="180">
        <f>EV296/(EV296+EX296+EZ296+FB296)</f>
        <v>0.83870967741935487</v>
      </c>
      <c r="EX296" s="179">
        <f>COUNTIF(DM296:EU296,"1")</f>
        <v>5</v>
      </c>
      <c r="EY296" s="180">
        <f>EX296/(EV296+EX296+EZ296+FB296)</f>
        <v>0.16129032258064516</v>
      </c>
      <c r="EZ296" s="179">
        <f>COUNTIF(DM296:EU296,"0")</f>
        <v>0</v>
      </c>
      <c r="FA296" s="180">
        <f>EZ296/(EV296+EX296+EZ296+FB296)</f>
        <v>0</v>
      </c>
      <c r="FB296" s="179">
        <f>COUNTIF(DM296:EU296,"KĐG")</f>
        <v>0</v>
      </c>
      <c r="FC296" s="180">
        <f>FB296/(EV296+EX296+EZ296+FB296)</f>
        <v>0</v>
      </c>
      <c r="FD296" s="181">
        <f>(((EV296*2)+(EX296*1)+(EZ296*0)))/(EV296+EX296+EZ296)</f>
        <v>1.8387096774193548</v>
      </c>
      <c r="FE296" s="184" t="str">
        <f>IF(FC296&gt;=50%,"KĐG",IF(FD296&gt;=1.6,"Đạt mục tiêu",IF(FD296&gt;=1,"Cần cố gắng","Chưa đạt")))</f>
        <v>Đạt mục tiêu</v>
      </c>
      <c r="FF296" s="70"/>
      <c r="FG296" s="70"/>
      <c r="FH296" s="70"/>
      <c r="FI296" s="70"/>
      <c r="FJ296" s="70"/>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70"/>
      <c r="HA296" s="70"/>
      <c r="HB296" s="70"/>
      <c r="HC296" s="70"/>
      <c r="HD296" s="70"/>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179"/>
      <c r="IJ296" s="180"/>
      <c r="IK296" s="179"/>
      <c r="IL296" s="180"/>
      <c r="IM296" s="179"/>
      <c r="IN296" s="180"/>
      <c r="IO296" s="179"/>
      <c r="IP296" s="180"/>
      <c r="IQ296" s="181"/>
      <c r="IR296" s="185"/>
      <c r="IS296" s="185"/>
      <c r="IT296" s="70"/>
      <c r="IU296" s="70"/>
      <c r="IV296" s="70"/>
      <c r="IW296" s="70"/>
      <c r="IX296" s="56"/>
      <c r="IY296" s="56"/>
      <c r="IZ296" s="56"/>
      <c r="JA296" s="56"/>
      <c r="JB296" s="56"/>
      <c r="JC296" s="56"/>
      <c r="JD296" s="56"/>
      <c r="JE296" s="56"/>
      <c r="JF296" s="56"/>
      <c r="JG296" s="56"/>
      <c r="JH296" s="56"/>
      <c r="JI296" s="56"/>
      <c r="JJ296" s="56"/>
      <c r="JK296" s="56"/>
      <c r="JL296" s="56"/>
      <c r="JM296" s="56"/>
      <c r="JN296" s="56"/>
      <c r="JO296" s="56"/>
      <c r="JP296" s="56"/>
      <c r="JQ296" s="56"/>
      <c r="JR296" s="56"/>
      <c r="JS296" s="56"/>
      <c r="JT296" s="56"/>
      <c r="JU296" s="56"/>
      <c r="JV296" s="56"/>
      <c r="JW296" s="56"/>
      <c r="JX296" s="56"/>
      <c r="JY296" s="56"/>
      <c r="JZ296" s="56"/>
      <c r="KA296" s="56"/>
      <c r="KB296" s="56"/>
      <c r="KC296" s="56"/>
      <c r="KD296" s="56"/>
      <c r="KE296" s="56"/>
      <c r="KF296" s="56"/>
      <c r="KG296" s="56"/>
      <c r="KH296" s="56"/>
      <c r="KI296" s="56"/>
      <c r="KJ296" s="56"/>
      <c r="KK296" s="56"/>
      <c r="KL296" s="56"/>
      <c r="KM296" s="56"/>
      <c r="KN296" s="56"/>
      <c r="KO296" s="56"/>
      <c r="KP296" s="56"/>
      <c r="KQ296" s="56"/>
      <c r="KR296" s="56"/>
      <c r="KS296" s="56"/>
      <c r="KT296" s="56"/>
      <c r="KU296" s="56"/>
      <c r="KV296" s="56"/>
      <c r="KW296" s="56"/>
      <c r="KX296" s="56"/>
      <c r="KY296" s="56"/>
      <c r="KZ296" s="56"/>
      <c r="LA296" s="56"/>
      <c r="LB296" s="56"/>
      <c r="LC296" s="56"/>
      <c r="LD296" s="56"/>
      <c r="LE296" s="56"/>
      <c r="LF296" s="56"/>
      <c r="LG296" s="56"/>
      <c r="LH296" s="56"/>
      <c r="LI296" s="56"/>
      <c r="LJ296" s="56"/>
      <c r="LK296" s="56"/>
      <c r="LL296" s="56"/>
      <c r="LM296" s="56"/>
      <c r="LN296" s="56"/>
      <c r="LO296" s="56"/>
      <c r="LP296" s="56"/>
      <c r="LQ296" s="56"/>
      <c r="LR296" s="56"/>
      <c r="LS296" s="56"/>
      <c r="LT296" s="56"/>
      <c r="LU296" s="56"/>
      <c r="LV296" s="56"/>
      <c r="LW296" s="56"/>
      <c r="LX296" s="56"/>
      <c r="LY296" s="56"/>
      <c r="LZ296" s="56"/>
      <c r="MA296" s="56"/>
      <c r="MB296" s="56"/>
      <c r="MC296" s="56"/>
      <c r="MD296" s="56"/>
      <c r="ME296" s="56"/>
      <c r="MF296" s="56"/>
      <c r="MG296" s="56"/>
      <c r="MH296" s="56"/>
      <c r="MI296" s="56"/>
      <c r="MJ296" s="56"/>
      <c r="MK296" s="56"/>
      <c r="ML296" s="56"/>
      <c r="MM296" s="56"/>
      <c r="MN296" s="56"/>
      <c r="MO296" s="56"/>
      <c r="MP296" s="56"/>
      <c r="MQ296" s="56"/>
      <c r="MR296" s="56"/>
      <c r="MS296" s="56"/>
      <c r="MT296" s="56"/>
      <c r="MU296" s="56"/>
      <c r="MV296" s="56"/>
      <c r="MW296" s="56"/>
      <c r="MX296" s="56"/>
      <c r="MY296" s="56"/>
      <c r="MZ296" s="56"/>
      <c r="NA296" s="56"/>
      <c r="NB296" s="56"/>
      <c r="NC296" s="56"/>
      <c r="ND296" s="56"/>
      <c r="NE296" s="56"/>
      <c r="NF296" s="56"/>
      <c r="NG296" s="56"/>
      <c r="NH296" s="56"/>
      <c r="NI296" s="56"/>
      <c r="NJ296" s="56"/>
      <c r="NK296" s="56"/>
      <c r="NL296" s="56"/>
      <c r="NM296" s="56"/>
      <c r="NN296" s="56"/>
      <c r="NO296" s="56"/>
      <c r="NP296" s="56"/>
      <c r="NQ296" s="56"/>
      <c r="NR296" s="56"/>
      <c r="NS296" s="56"/>
      <c r="NT296" s="56"/>
      <c r="NU296" s="56"/>
      <c r="NV296" s="56"/>
      <c r="NW296" s="56"/>
      <c r="NX296" s="56"/>
      <c r="NY296" s="56"/>
      <c r="NZ296" s="56"/>
      <c r="OA296" s="56"/>
      <c r="OB296" s="56"/>
      <c r="OC296" s="56"/>
      <c r="OD296" s="56"/>
      <c r="OE296" s="56"/>
      <c r="OF296" s="56"/>
      <c r="OG296" s="56"/>
      <c r="OH296" s="56"/>
      <c r="OI296" s="56"/>
      <c r="OJ296" s="56"/>
      <c r="OK296" s="56"/>
      <c r="OL296" s="56"/>
      <c r="OM296" s="56"/>
      <c r="ON296" s="56"/>
      <c r="OO296" s="56"/>
      <c r="OP296" s="56"/>
      <c r="OQ296" s="56"/>
      <c r="OR296" s="56"/>
      <c r="OS296" s="56"/>
      <c r="OT296" s="56"/>
      <c r="OU296" s="56"/>
      <c r="OV296" s="56"/>
      <c r="OW296" s="56"/>
      <c r="OX296" s="56"/>
      <c r="OY296" s="56"/>
      <c r="OZ296" s="56"/>
      <c r="PA296" s="56"/>
    </row>
    <row r="297" spans="1:417" s="116" customFormat="1" ht="47.25" hidden="1" customHeight="1">
      <c r="A297" s="167"/>
      <c r="B297" s="357"/>
      <c r="C297" s="357"/>
      <c r="D297" s="313"/>
      <c r="E297" s="356"/>
      <c r="F297" s="313"/>
      <c r="G297" s="327"/>
      <c r="H297" s="325"/>
      <c r="I297" s="315" t="s">
        <v>532</v>
      </c>
      <c r="J297" s="167" t="s">
        <v>1012</v>
      </c>
      <c r="K297" s="123"/>
      <c r="L297" s="183" t="s">
        <v>661</v>
      </c>
      <c r="M297" s="177" t="s">
        <v>500</v>
      </c>
      <c r="N297" s="51" t="s">
        <v>379</v>
      </c>
      <c r="O297" s="56"/>
      <c r="P297" s="310"/>
      <c r="Q297" s="310"/>
      <c r="R297" s="120"/>
      <c r="S297" s="120"/>
      <c r="T297" s="120" t="s">
        <v>205</v>
      </c>
      <c r="U297" s="120"/>
      <c r="V297" s="120"/>
      <c r="W297" s="120"/>
      <c r="X297" s="120"/>
      <c r="Y297" s="120"/>
      <c r="Z297" s="120"/>
      <c r="AA297" s="120"/>
      <c r="AB297" s="120"/>
      <c r="AC297" s="119">
        <f t="shared" si="355"/>
        <v>1</v>
      </c>
      <c r="AD297" s="229"/>
      <c r="AE297" s="229"/>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70"/>
      <c r="BU297" s="70"/>
      <c r="BV297" s="70"/>
      <c r="BW297" s="70"/>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168"/>
      <c r="DN297" s="168"/>
      <c r="DO297" s="168"/>
      <c r="DP297" s="168"/>
      <c r="DQ297" s="178"/>
      <c r="DR297" s="178"/>
      <c r="DS297" s="178"/>
      <c r="DT297" s="178"/>
      <c r="DU297" s="178"/>
      <c r="DV297" s="178"/>
      <c r="DW297" s="178"/>
      <c r="DX297" s="178"/>
      <c r="DY297" s="178"/>
      <c r="DZ297" s="178"/>
      <c r="EA297" s="178"/>
      <c r="EB297" s="178"/>
      <c r="EC297" s="178"/>
      <c r="ED297" s="178"/>
      <c r="EE297" s="178"/>
      <c r="EF297" s="178"/>
      <c r="EG297" s="178"/>
      <c r="EH297" s="178"/>
      <c r="EI297" s="178"/>
      <c r="EJ297" s="178"/>
      <c r="EK297" s="178"/>
      <c r="EL297" s="178"/>
      <c r="EM297" s="178"/>
      <c r="EN297" s="178"/>
      <c r="EO297" s="178"/>
      <c r="EP297" s="178"/>
      <c r="EQ297" s="178"/>
      <c r="ER297" s="178"/>
      <c r="ES297" s="178"/>
      <c r="ET297" s="178"/>
      <c r="EU297" s="178"/>
      <c r="EV297" s="179"/>
      <c r="EW297" s="180"/>
      <c r="EX297" s="179"/>
      <c r="EY297" s="180"/>
      <c r="EZ297" s="179"/>
      <c r="FA297" s="180"/>
      <c r="FB297" s="179"/>
      <c r="FC297" s="180"/>
      <c r="FD297" s="181"/>
      <c r="FE297" s="184"/>
      <c r="FF297" s="70"/>
      <c r="FG297" s="70"/>
      <c r="FH297" s="70"/>
      <c r="FI297" s="70"/>
      <c r="FJ297" s="70"/>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70"/>
      <c r="HA297" s="70"/>
      <c r="HB297" s="70"/>
      <c r="HC297" s="70"/>
      <c r="HD297" s="70"/>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179"/>
      <c r="IJ297" s="180"/>
      <c r="IK297" s="179"/>
      <c r="IL297" s="180"/>
      <c r="IM297" s="179"/>
      <c r="IN297" s="180"/>
      <c r="IO297" s="179"/>
      <c r="IP297" s="180"/>
      <c r="IQ297" s="181"/>
      <c r="IR297" s="185"/>
      <c r="IS297" s="185"/>
      <c r="IT297" s="70"/>
      <c r="IU297" s="70"/>
      <c r="IV297" s="70"/>
      <c r="IW297" s="70"/>
      <c r="IX297" s="56"/>
      <c r="IY297" s="56"/>
      <c r="IZ297" s="56"/>
      <c r="JA297" s="56"/>
      <c r="JB297" s="56"/>
      <c r="JC297" s="56"/>
      <c r="JD297" s="56"/>
      <c r="JE297" s="56"/>
      <c r="JF297" s="56"/>
      <c r="JG297" s="56"/>
      <c r="JH297" s="56"/>
      <c r="JI297" s="56"/>
      <c r="JJ297" s="56"/>
      <c r="JK297" s="56"/>
      <c r="JL297" s="56"/>
      <c r="JM297" s="56"/>
      <c r="JN297" s="56"/>
      <c r="JO297" s="56"/>
      <c r="JP297" s="56"/>
      <c r="JQ297" s="56"/>
      <c r="JR297" s="56"/>
      <c r="JS297" s="56"/>
      <c r="JT297" s="56"/>
      <c r="JU297" s="56"/>
      <c r="JV297" s="56"/>
      <c r="JW297" s="56"/>
      <c r="JX297" s="56"/>
      <c r="JY297" s="56"/>
      <c r="JZ297" s="56"/>
      <c r="KA297" s="56"/>
      <c r="KB297" s="56"/>
      <c r="KC297" s="56"/>
      <c r="KD297" s="56"/>
      <c r="KE297" s="56"/>
      <c r="KF297" s="56"/>
      <c r="KG297" s="56"/>
      <c r="KH297" s="56"/>
      <c r="KI297" s="56"/>
      <c r="KJ297" s="56"/>
      <c r="KK297" s="56"/>
      <c r="KL297" s="56"/>
      <c r="KM297" s="56"/>
      <c r="KN297" s="56"/>
      <c r="KO297" s="56"/>
      <c r="KP297" s="56"/>
      <c r="KQ297" s="56"/>
      <c r="KR297" s="56"/>
      <c r="KS297" s="56"/>
      <c r="KT297" s="56"/>
      <c r="KU297" s="56"/>
      <c r="KV297" s="56"/>
      <c r="KW297" s="56"/>
      <c r="KX297" s="56"/>
      <c r="KY297" s="56"/>
      <c r="KZ297" s="56"/>
      <c r="LA297" s="56"/>
      <c r="LB297" s="56"/>
      <c r="LC297" s="56"/>
      <c r="LD297" s="56"/>
      <c r="LE297" s="56"/>
      <c r="LF297" s="56"/>
      <c r="LG297" s="56"/>
      <c r="LH297" s="56"/>
      <c r="LI297" s="56"/>
      <c r="LJ297" s="56"/>
      <c r="LK297" s="56"/>
      <c r="LL297" s="56"/>
      <c r="LM297" s="56"/>
      <c r="LN297" s="56"/>
      <c r="LO297" s="56"/>
      <c r="LP297" s="56"/>
      <c r="LQ297" s="56"/>
      <c r="LR297" s="56"/>
      <c r="LS297" s="56"/>
      <c r="LT297" s="56"/>
      <c r="LU297" s="56"/>
      <c r="LV297" s="56"/>
      <c r="LW297" s="56"/>
      <c r="LX297" s="56"/>
      <c r="LY297" s="56"/>
      <c r="LZ297" s="56"/>
      <c r="MA297" s="56"/>
      <c r="MB297" s="56"/>
      <c r="MC297" s="56"/>
      <c r="MD297" s="56"/>
      <c r="ME297" s="56"/>
      <c r="MF297" s="56"/>
      <c r="MG297" s="56"/>
      <c r="MH297" s="56"/>
      <c r="MI297" s="56"/>
      <c r="MJ297" s="56"/>
      <c r="MK297" s="56"/>
      <c r="ML297" s="56"/>
      <c r="MM297" s="56"/>
      <c r="MN297" s="56"/>
      <c r="MO297" s="56"/>
      <c r="MP297" s="56"/>
      <c r="MQ297" s="56"/>
      <c r="MR297" s="56"/>
      <c r="MS297" s="56"/>
      <c r="MT297" s="56"/>
      <c r="MU297" s="56"/>
      <c r="MV297" s="56"/>
      <c r="MW297" s="56"/>
      <c r="MX297" s="56"/>
      <c r="MY297" s="56"/>
      <c r="MZ297" s="56"/>
      <c r="NA297" s="56"/>
      <c r="NB297" s="56"/>
      <c r="NC297" s="56"/>
      <c r="ND297" s="56"/>
      <c r="NE297" s="56"/>
      <c r="NF297" s="56"/>
      <c r="NG297" s="56"/>
      <c r="NH297" s="56"/>
      <c r="NI297" s="56"/>
      <c r="NJ297" s="56"/>
      <c r="NK297" s="56"/>
      <c r="NL297" s="56"/>
      <c r="NM297" s="56"/>
      <c r="NN297" s="56"/>
      <c r="NO297" s="56"/>
      <c r="NP297" s="56"/>
      <c r="NQ297" s="56"/>
      <c r="NR297" s="56"/>
      <c r="NS297" s="56"/>
      <c r="NT297" s="56"/>
      <c r="NU297" s="56"/>
      <c r="NV297" s="56"/>
      <c r="NW297" s="56"/>
      <c r="NX297" s="56"/>
      <c r="NY297" s="56"/>
      <c r="NZ297" s="56"/>
      <c r="OA297" s="56"/>
      <c r="OB297" s="56"/>
      <c r="OC297" s="56"/>
      <c r="OD297" s="56"/>
      <c r="OE297" s="56"/>
      <c r="OF297" s="56"/>
      <c r="OG297" s="56"/>
      <c r="OH297" s="56"/>
      <c r="OI297" s="56"/>
      <c r="OJ297" s="56"/>
      <c r="OK297" s="56"/>
      <c r="OL297" s="56"/>
      <c r="OM297" s="56"/>
      <c r="ON297" s="56"/>
      <c r="OO297" s="56"/>
      <c r="OP297" s="56"/>
      <c r="OQ297" s="56"/>
      <c r="OR297" s="56"/>
      <c r="OS297" s="56"/>
      <c r="OT297" s="56"/>
      <c r="OU297" s="56"/>
      <c r="OV297" s="56"/>
      <c r="OW297" s="56"/>
      <c r="OX297" s="56"/>
      <c r="OY297" s="56"/>
      <c r="OZ297" s="56"/>
      <c r="PA297" s="56"/>
    </row>
    <row r="298" spans="1:417" s="116" customFormat="1" ht="173.25" hidden="1" customHeight="1">
      <c r="A298" s="167"/>
      <c r="B298" s="357"/>
      <c r="C298" s="357"/>
      <c r="D298" s="313"/>
      <c r="E298" s="356"/>
      <c r="F298" s="313"/>
      <c r="G298" s="327"/>
      <c r="H298" s="325"/>
      <c r="I298" s="314"/>
      <c r="J298" s="167" t="s">
        <v>1197</v>
      </c>
      <c r="K298" s="123"/>
      <c r="L298" s="183" t="s">
        <v>661</v>
      </c>
      <c r="M298" s="177" t="s">
        <v>500</v>
      </c>
      <c r="N298" s="51" t="s">
        <v>379</v>
      </c>
      <c r="O298" s="56"/>
      <c r="P298" s="310"/>
      <c r="Q298" s="310"/>
      <c r="R298" s="120"/>
      <c r="S298" s="120"/>
      <c r="T298" s="120"/>
      <c r="U298" s="120"/>
      <c r="V298" s="120" t="s">
        <v>205</v>
      </c>
      <c r="W298" s="120"/>
      <c r="X298" s="120"/>
      <c r="Y298" s="120"/>
      <c r="Z298" s="120"/>
      <c r="AA298" s="120"/>
      <c r="AB298" s="120"/>
      <c r="AC298" s="119">
        <f t="shared" si="355"/>
        <v>1</v>
      </c>
      <c r="AD298" s="229"/>
      <c r="AE298" s="229"/>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70"/>
      <c r="BU298" s="70"/>
      <c r="BV298" s="70"/>
      <c r="BW298" s="70"/>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70"/>
      <c r="DN298" s="70"/>
      <c r="DO298" s="70"/>
      <c r="DP298" s="70"/>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72" t="s">
        <v>553</v>
      </c>
      <c r="FG298" s="72" t="s">
        <v>553</v>
      </c>
      <c r="FH298" s="72" t="s">
        <v>553</v>
      </c>
      <c r="FI298" s="72" t="s">
        <v>553</v>
      </c>
      <c r="FJ298" s="72" t="s">
        <v>553</v>
      </c>
      <c r="FK298" s="70" t="s">
        <v>1025</v>
      </c>
      <c r="FL298" s="70" t="s">
        <v>464</v>
      </c>
      <c r="FM298" s="70" t="s">
        <v>1025</v>
      </c>
      <c r="FN298" s="70" t="s">
        <v>1025</v>
      </c>
      <c r="FO298" s="70" t="s">
        <v>464</v>
      </c>
      <c r="FP298" s="70" t="s">
        <v>464</v>
      </c>
      <c r="FQ298" s="70" t="s">
        <v>464</v>
      </c>
      <c r="FR298" s="70" t="s">
        <v>464</v>
      </c>
      <c r="FS298" s="70" t="s">
        <v>464</v>
      </c>
      <c r="FT298" s="70" t="s">
        <v>464</v>
      </c>
      <c r="FU298" s="70" t="s">
        <v>464</v>
      </c>
      <c r="FV298" s="70" t="s">
        <v>464</v>
      </c>
      <c r="FW298" s="70" t="s">
        <v>464</v>
      </c>
      <c r="FX298" s="70" t="s">
        <v>464</v>
      </c>
      <c r="FY298" s="70" t="s">
        <v>464</v>
      </c>
      <c r="FZ298" s="70" t="s">
        <v>464</v>
      </c>
      <c r="GA298" s="70" t="s">
        <v>464</v>
      </c>
      <c r="GB298" s="70" t="s">
        <v>464</v>
      </c>
      <c r="GC298" s="70" t="s">
        <v>464</v>
      </c>
      <c r="GD298" s="70" t="s">
        <v>464</v>
      </c>
      <c r="GE298" s="70" t="s">
        <v>464</v>
      </c>
      <c r="GF298" s="70" t="s">
        <v>464</v>
      </c>
      <c r="GG298" s="70" t="s">
        <v>464</v>
      </c>
      <c r="GH298" s="70" t="s">
        <v>1025</v>
      </c>
      <c r="GI298" s="70" t="s">
        <v>464</v>
      </c>
      <c r="GJ298" s="70" t="s">
        <v>464</v>
      </c>
      <c r="GK298" s="70" t="s">
        <v>464</v>
      </c>
      <c r="GL298" s="70" t="s">
        <v>464</v>
      </c>
      <c r="GM298" s="70" t="s">
        <v>464</v>
      </c>
      <c r="GN298" s="70" t="s">
        <v>464</v>
      </c>
      <c r="GO298" s="70" t="s">
        <v>464</v>
      </c>
      <c r="GP298" s="179">
        <f>COUNTIF(FA298:GO298,"2")</f>
        <v>27</v>
      </c>
      <c r="GQ298" s="180">
        <f t="shared" ref="GQ298" si="356">GP298/(GP298+GR298+GT298+GV298)</f>
        <v>0.87096774193548387</v>
      </c>
      <c r="GR298" s="179">
        <f>COUNTIF(FA298:GO298,"1")</f>
        <v>4</v>
      </c>
      <c r="GS298" s="180">
        <f t="shared" ref="GS298" si="357">GR298/(GP298+GR298+GT298+GV298)</f>
        <v>0.12903225806451613</v>
      </c>
      <c r="GT298" s="179">
        <f>COUNTIF(FA298:GO298,"0")</f>
        <v>0</v>
      </c>
      <c r="GU298" s="180">
        <f t="shared" ref="GU298" si="358">GT298/(GP298+GR298+GT298+GV298)</f>
        <v>0</v>
      </c>
      <c r="GV298" s="179">
        <f>COUNTIF(FA298:GO298,"KĐG")</f>
        <v>0</v>
      </c>
      <c r="GW298" s="180">
        <f t="shared" ref="GW298" si="359">GV298/(GP298+GR298+GT298+GV298)</f>
        <v>0</v>
      </c>
      <c r="GX298" s="181">
        <f t="shared" ref="GX298" si="360">(((GP298*2)+(GR298*1)+(GT298*0)))/(GP298+GR298+GT298)</f>
        <v>1.8709677419354838</v>
      </c>
      <c r="GY298" s="182" t="str">
        <f t="shared" ref="GY298" si="361">IF(GW298&gt;=50%,"KĐG",IF(GX298&gt;=1.6,"Đạt mục tiêu",IF(GX298&gt;=1,"Cần cố gắng","Chưa đạt")))</f>
        <v>Đạt mục tiêu</v>
      </c>
      <c r="GZ298" s="70"/>
      <c r="HA298" s="70"/>
      <c r="HB298" s="70"/>
      <c r="HC298" s="70"/>
      <c r="HD298" s="70"/>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179"/>
      <c r="IJ298" s="180"/>
      <c r="IK298" s="179"/>
      <c r="IL298" s="180"/>
      <c r="IM298" s="179"/>
      <c r="IN298" s="180"/>
      <c r="IO298" s="179"/>
      <c r="IP298" s="180"/>
      <c r="IQ298" s="181"/>
      <c r="IR298" s="185"/>
      <c r="IS298" s="185"/>
      <c r="IT298" s="70"/>
      <c r="IU298" s="70"/>
      <c r="IV298" s="70"/>
      <c r="IW298" s="70"/>
      <c r="IX298" s="56"/>
      <c r="IY298" s="56"/>
      <c r="IZ298" s="56"/>
      <c r="JA298" s="56"/>
      <c r="JB298" s="56"/>
      <c r="JC298" s="56"/>
      <c r="JD298" s="56"/>
      <c r="JE298" s="56"/>
      <c r="JF298" s="56"/>
      <c r="JG298" s="56"/>
      <c r="JH298" s="56"/>
      <c r="JI298" s="56"/>
      <c r="JJ298" s="56"/>
      <c r="JK298" s="56"/>
      <c r="JL298" s="56"/>
      <c r="JM298" s="56"/>
      <c r="JN298" s="56"/>
      <c r="JO298" s="56"/>
      <c r="JP298" s="56"/>
      <c r="JQ298" s="56"/>
      <c r="JR298" s="56"/>
      <c r="JS298" s="56"/>
      <c r="JT298" s="56"/>
      <c r="JU298" s="56"/>
      <c r="JV298" s="56"/>
      <c r="JW298" s="56"/>
      <c r="JX298" s="56"/>
      <c r="JY298" s="56"/>
      <c r="JZ298" s="56"/>
      <c r="KA298" s="56"/>
      <c r="KB298" s="56"/>
      <c r="KC298" s="56"/>
      <c r="KD298" s="56"/>
      <c r="KE298" s="56"/>
      <c r="KF298" s="56"/>
      <c r="KG298" s="56"/>
      <c r="KH298" s="56"/>
      <c r="KI298" s="56"/>
      <c r="KJ298" s="56"/>
      <c r="KK298" s="56"/>
      <c r="KL298" s="56"/>
      <c r="KM298" s="56"/>
      <c r="KN298" s="56"/>
      <c r="KO298" s="56"/>
      <c r="KP298" s="56"/>
      <c r="KQ298" s="56"/>
      <c r="KR298" s="56"/>
      <c r="KS298" s="56"/>
      <c r="KT298" s="56"/>
      <c r="KU298" s="56"/>
      <c r="KV298" s="56"/>
      <c r="KW298" s="56"/>
      <c r="KX298" s="56"/>
      <c r="KY298" s="56"/>
      <c r="KZ298" s="56"/>
      <c r="LA298" s="56"/>
      <c r="LB298" s="56"/>
      <c r="LC298" s="56"/>
      <c r="LD298" s="56"/>
      <c r="LE298" s="56"/>
      <c r="LF298" s="56"/>
      <c r="LG298" s="56"/>
      <c r="LH298" s="56"/>
      <c r="LI298" s="56"/>
      <c r="LJ298" s="56"/>
      <c r="LK298" s="56"/>
      <c r="LL298" s="56"/>
      <c r="LM298" s="56"/>
      <c r="LN298" s="56"/>
      <c r="LO298" s="56"/>
      <c r="LP298" s="56"/>
      <c r="LQ298" s="56"/>
      <c r="LR298" s="56"/>
      <c r="LS298" s="56"/>
      <c r="LT298" s="56"/>
      <c r="LU298" s="56"/>
      <c r="LV298" s="56"/>
      <c r="LW298" s="56"/>
      <c r="LX298" s="56"/>
      <c r="LY298" s="56"/>
      <c r="LZ298" s="56"/>
      <c r="MA298" s="56"/>
      <c r="MB298" s="56"/>
      <c r="MC298" s="56"/>
      <c r="MD298" s="56"/>
      <c r="ME298" s="56"/>
      <c r="MF298" s="56"/>
      <c r="MG298" s="56"/>
      <c r="MH298" s="56"/>
      <c r="MI298" s="56"/>
      <c r="MJ298" s="56"/>
      <c r="MK298" s="56"/>
      <c r="ML298" s="56"/>
      <c r="MM298" s="56"/>
      <c r="MN298" s="56"/>
      <c r="MO298" s="56"/>
      <c r="MP298" s="56"/>
      <c r="MQ298" s="56"/>
      <c r="MR298" s="56"/>
      <c r="MS298" s="56"/>
      <c r="MT298" s="56"/>
      <c r="MU298" s="56"/>
      <c r="MV298" s="56"/>
      <c r="MW298" s="56"/>
      <c r="MX298" s="56"/>
      <c r="MY298" s="56"/>
      <c r="MZ298" s="56"/>
      <c r="NA298" s="56"/>
      <c r="NB298" s="56"/>
      <c r="NC298" s="56"/>
      <c r="ND298" s="56"/>
      <c r="NE298" s="56"/>
      <c r="NF298" s="56"/>
      <c r="NG298" s="56"/>
      <c r="NH298" s="56"/>
      <c r="NI298" s="56"/>
      <c r="NJ298" s="56"/>
      <c r="NK298" s="56"/>
      <c r="NL298" s="56"/>
      <c r="NM298" s="56"/>
      <c r="NN298" s="56"/>
      <c r="NO298" s="56"/>
      <c r="NP298" s="56"/>
      <c r="NQ298" s="56"/>
      <c r="NR298" s="56"/>
      <c r="NS298" s="56"/>
      <c r="NT298" s="56"/>
      <c r="NU298" s="56"/>
      <c r="NV298" s="56"/>
      <c r="NW298" s="56"/>
      <c r="NX298" s="56"/>
      <c r="NY298" s="56"/>
      <c r="NZ298" s="56"/>
      <c r="OA298" s="56"/>
      <c r="OB298" s="56"/>
      <c r="OC298" s="56"/>
      <c r="OD298" s="56"/>
      <c r="OE298" s="56"/>
      <c r="OF298" s="56"/>
      <c r="OG298" s="56"/>
      <c r="OH298" s="56"/>
      <c r="OI298" s="56"/>
      <c r="OJ298" s="56"/>
      <c r="OK298" s="56"/>
      <c r="OL298" s="56"/>
      <c r="OM298" s="56"/>
      <c r="ON298" s="56"/>
      <c r="OO298" s="56"/>
      <c r="OP298" s="56"/>
      <c r="OQ298" s="56"/>
      <c r="OR298" s="56"/>
      <c r="OS298" s="56"/>
      <c r="OT298" s="56"/>
      <c r="OU298" s="56"/>
      <c r="OV298" s="56"/>
      <c r="OW298" s="56"/>
      <c r="OX298" s="56"/>
      <c r="OY298" s="56"/>
      <c r="OZ298" s="56"/>
      <c r="PA298" s="56"/>
    </row>
    <row r="299" spans="1:417" s="116" customFormat="1" ht="173.25" hidden="1" customHeight="1">
      <c r="A299" s="167"/>
      <c r="B299" s="357"/>
      <c r="C299" s="357"/>
      <c r="D299" s="313"/>
      <c r="E299" s="356"/>
      <c r="F299" s="313"/>
      <c r="G299" s="327"/>
      <c r="H299" s="325"/>
      <c r="I299" s="126" t="s">
        <v>532</v>
      </c>
      <c r="J299" s="167" t="s">
        <v>1198</v>
      </c>
      <c r="K299" s="123"/>
      <c r="L299" s="183" t="s">
        <v>661</v>
      </c>
      <c r="M299" s="177" t="s">
        <v>500</v>
      </c>
      <c r="N299" s="51" t="s">
        <v>379</v>
      </c>
      <c r="O299" s="56"/>
      <c r="P299" s="310"/>
      <c r="Q299" s="310"/>
      <c r="R299" s="120"/>
      <c r="S299" s="120"/>
      <c r="T299" s="120"/>
      <c r="U299" s="120" t="s">
        <v>205</v>
      </c>
      <c r="V299" s="120"/>
      <c r="W299" s="120"/>
      <c r="X299" s="120"/>
      <c r="Y299" s="120"/>
      <c r="Z299" s="120"/>
      <c r="AA299" s="120"/>
      <c r="AB299" s="120"/>
      <c r="AC299" s="119">
        <f t="shared" si="355"/>
        <v>1</v>
      </c>
      <c r="AD299" s="229"/>
      <c r="AE299" s="229"/>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72" t="s">
        <v>553</v>
      </c>
      <c r="BU299" s="72" t="s">
        <v>553</v>
      </c>
      <c r="BV299" s="70"/>
      <c r="BW299" s="70"/>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70"/>
      <c r="DN299" s="70"/>
      <c r="DO299" s="70"/>
      <c r="DP299" s="70"/>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70"/>
      <c r="FG299" s="70"/>
      <c r="FH299" s="70"/>
      <c r="FI299" s="70"/>
      <c r="FJ299" s="70"/>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70"/>
      <c r="HA299" s="70"/>
      <c r="HB299" s="70"/>
      <c r="HC299" s="70"/>
      <c r="HD299" s="70"/>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179"/>
      <c r="IJ299" s="180"/>
      <c r="IK299" s="179"/>
      <c r="IL299" s="180"/>
      <c r="IM299" s="179"/>
      <c r="IN299" s="180"/>
      <c r="IO299" s="179"/>
      <c r="IP299" s="180"/>
      <c r="IQ299" s="181"/>
      <c r="IR299" s="185"/>
      <c r="IS299" s="185"/>
      <c r="IT299" s="70"/>
      <c r="IU299" s="70"/>
      <c r="IV299" s="70"/>
      <c r="IW299" s="70"/>
      <c r="IX299" s="56"/>
      <c r="IY299" s="56"/>
      <c r="IZ299" s="56"/>
      <c r="JA299" s="56"/>
      <c r="JB299" s="56"/>
      <c r="JC299" s="56"/>
      <c r="JD299" s="56"/>
      <c r="JE299" s="56"/>
      <c r="JF299" s="56"/>
      <c r="JG299" s="56"/>
      <c r="JH299" s="56"/>
      <c r="JI299" s="56"/>
      <c r="JJ299" s="56"/>
      <c r="JK299" s="56"/>
      <c r="JL299" s="56"/>
      <c r="JM299" s="56"/>
      <c r="JN299" s="56"/>
      <c r="JO299" s="56"/>
      <c r="JP299" s="56"/>
      <c r="JQ299" s="56"/>
      <c r="JR299" s="56"/>
      <c r="JS299" s="56"/>
      <c r="JT299" s="56"/>
      <c r="JU299" s="56"/>
      <c r="JV299" s="56"/>
      <c r="JW299" s="56"/>
      <c r="JX299" s="56"/>
      <c r="JY299" s="56"/>
      <c r="JZ299" s="56"/>
      <c r="KA299" s="56"/>
      <c r="KB299" s="56"/>
      <c r="KC299" s="56"/>
      <c r="KD299" s="56"/>
      <c r="KE299" s="56"/>
      <c r="KF299" s="56"/>
      <c r="KG299" s="56"/>
      <c r="KH299" s="56"/>
      <c r="KI299" s="56"/>
      <c r="KJ299" s="56"/>
      <c r="KK299" s="56"/>
      <c r="KL299" s="56"/>
      <c r="KM299" s="56"/>
      <c r="KN299" s="56"/>
      <c r="KO299" s="56"/>
      <c r="KP299" s="56"/>
      <c r="KQ299" s="56"/>
      <c r="KR299" s="56"/>
      <c r="KS299" s="56"/>
      <c r="KT299" s="56"/>
      <c r="KU299" s="56"/>
      <c r="KV299" s="56"/>
      <c r="KW299" s="56"/>
      <c r="KX299" s="56"/>
      <c r="KY299" s="56"/>
      <c r="KZ299" s="56"/>
      <c r="LA299" s="56"/>
      <c r="LB299" s="56"/>
      <c r="LC299" s="56"/>
      <c r="LD299" s="56"/>
      <c r="LE299" s="56"/>
      <c r="LF299" s="56"/>
      <c r="LG299" s="56"/>
      <c r="LH299" s="56"/>
      <c r="LI299" s="56"/>
      <c r="LJ299" s="56"/>
      <c r="LK299" s="56"/>
      <c r="LL299" s="56"/>
      <c r="LM299" s="56"/>
      <c r="LN299" s="56"/>
      <c r="LO299" s="56"/>
      <c r="LP299" s="56"/>
      <c r="LQ299" s="56"/>
      <c r="LR299" s="56"/>
      <c r="LS299" s="56"/>
      <c r="LT299" s="56"/>
      <c r="LU299" s="56"/>
      <c r="LV299" s="56"/>
      <c r="LW299" s="56"/>
      <c r="LX299" s="56"/>
      <c r="LY299" s="56"/>
      <c r="LZ299" s="56"/>
      <c r="MA299" s="56"/>
      <c r="MB299" s="56"/>
      <c r="MC299" s="56"/>
      <c r="MD299" s="56"/>
      <c r="ME299" s="56"/>
      <c r="MF299" s="56"/>
      <c r="MG299" s="56"/>
      <c r="MH299" s="56"/>
      <c r="MI299" s="56"/>
      <c r="MJ299" s="56"/>
      <c r="MK299" s="56"/>
      <c r="ML299" s="56"/>
      <c r="MM299" s="56"/>
      <c r="MN299" s="56"/>
      <c r="MO299" s="56"/>
      <c r="MP299" s="56"/>
      <c r="MQ299" s="56"/>
      <c r="MR299" s="56"/>
      <c r="MS299" s="56"/>
      <c r="MT299" s="56"/>
      <c r="MU299" s="56"/>
      <c r="MV299" s="56"/>
      <c r="MW299" s="56"/>
      <c r="MX299" s="56"/>
      <c r="MY299" s="56"/>
      <c r="MZ299" s="56"/>
      <c r="NA299" s="56"/>
      <c r="NB299" s="56"/>
      <c r="NC299" s="56"/>
      <c r="ND299" s="56"/>
      <c r="NE299" s="56"/>
      <c r="NF299" s="56"/>
      <c r="NG299" s="56"/>
      <c r="NH299" s="56"/>
      <c r="NI299" s="56"/>
      <c r="NJ299" s="56"/>
      <c r="NK299" s="56"/>
      <c r="NL299" s="56"/>
      <c r="NM299" s="56"/>
      <c r="NN299" s="56"/>
      <c r="NO299" s="56"/>
      <c r="NP299" s="56"/>
      <c r="NQ299" s="56"/>
      <c r="NR299" s="56"/>
      <c r="NS299" s="56"/>
      <c r="NT299" s="56"/>
      <c r="NU299" s="56"/>
      <c r="NV299" s="56"/>
      <c r="NW299" s="56"/>
      <c r="NX299" s="56"/>
      <c r="NY299" s="56"/>
      <c r="NZ299" s="56"/>
      <c r="OA299" s="56"/>
      <c r="OB299" s="56"/>
      <c r="OC299" s="56"/>
      <c r="OD299" s="56"/>
      <c r="OE299" s="56"/>
      <c r="OF299" s="56"/>
      <c r="OG299" s="56"/>
      <c r="OH299" s="56"/>
      <c r="OI299" s="56"/>
      <c r="OJ299" s="56"/>
      <c r="OK299" s="56"/>
      <c r="OL299" s="56"/>
      <c r="OM299" s="56"/>
      <c r="ON299" s="56"/>
      <c r="OO299" s="56"/>
      <c r="OP299" s="56"/>
      <c r="OQ299" s="56"/>
      <c r="OR299" s="56"/>
      <c r="OS299" s="56"/>
      <c r="OT299" s="56"/>
      <c r="OU299" s="56"/>
      <c r="OV299" s="56"/>
      <c r="OW299" s="56"/>
      <c r="OX299" s="56"/>
      <c r="OY299" s="56"/>
      <c r="OZ299" s="56"/>
      <c r="PA299" s="56"/>
    </row>
    <row r="300" spans="1:417" s="116" customFormat="1" ht="173.25" hidden="1" customHeight="1">
      <c r="A300" s="167"/>
      <c r="B300" s="357"/>
      <c r="C300" s="357"/>
      <c r="D300" s="313"/>
      <c r="E300" s="356"/>
      <c r="F300" s="313"/>
      <c r="G300" s="327"/>
      <c r="H300" s="325"/>
      <c r="I300" s="126" t="s">
        <v>532</v>
      </c>
      <c r="J300" s="167" t="s">
        <v>1199</v>
      </c>
      <c r="K300" s="123"/>
      <c r="L300" s="183" t="s">
        <v>661</v>
      </c>
      <c r="M300" s="177" t="s">
        <v>500</v>
      </c>
      <c r="N300" s="51" t="s">
        <v>379</v>
      </c>
      <c r="O300" s="56"/>
      <c r="P300" s="310"/>
      <c r="Q300" s="310"/>
      <c r="R300" s="120"/>
      <c r="S300" s="120"/>
      <c r="T300" s="120"/>
      <c r="U300" s="120"/>
      <c r="V300" s="120"/>
      <c r="W300" s="120"/>
      <c r="X300" s="120" t="s">
        <v>205</v>
      </c>
      <c r="Y300" s="120"/>
      <c r="Z300" s="120"/>
      <c r="AA300" s="120"/>
      <c r="AB300" s="120"/>
      <c r="AC300" s="119">
        <f t="shared" si="355"/>
        <v>1</v>
      </c>
      <c r="AD300" s="229"/>
      <c r="AE300" s="229"/>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70"/>
      <c r="BU300" s="70"/>
      <c r="BV300" s="70"/>
      <c r="BW300" s="70"/>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70"/>
      <c r="DN300" s="70"/>
      <c r="DO300" s="70"/>
      <c r="DP300" s="70"/>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70"/>
      <c r="FG300" s="70"/>
      <c r="FH300" s="70"/>
      <c r="FI300" s="70"/>
      <c r="FJ300" s="70"/>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72" t="s">
        <v>553</v>
      </c>
      <c r="HA300" s="72" t="s">
        <v>553</v>
      </c>
      <c r="HB300" s="72" t="s">
        <v>553</v>
      </c>
      <c r="HC300" s="72" t="s">
        <v>553</v>
      </c>
      <c r="HD300" s="72" t="s">
        <v>553</v>
      </c>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179"/>
      <c r="IJ300" s="180"/>
      <c r="IK300" s="179"/>
      <c r="IL300" s="180"/>
      <c r="IM300" s="179"/>
      <c r="IN300" s="180"/>
      <c r="IO300" s="179"/>
      <c r="IP300" s="180"/>
      <c r="IQ300" s="181"/>
      <c r="IR300" s="185"/>
      <c r="IS300" s="185"/>
      <c r="IT300" s="70"/>
      <c r="IU300" s="70"/>
      <c r="IV300" s="70"/>
      <c r="IW300" s="70"/>
      <c r="IX300" s="56"/>
      <c r="IY300" s="56"/>
      <c r="IZ300" s="56"/>
      <c r="JA300" s="56"/>
      <c r="JB300" s="56"/>
      <c r="JC300" s="56"/>
      <c r="JD300" s="56"/>
      <c r="JE300" s="56"/>
      <c r="JF300" s="56"/>
      <c r="JG300" s="56"/>
      <c r="JH300" s="56"/>
      <c r="JI300" s="56"/>
      <c r="JJ300" s="56"/>
      <c r="JK300" s="56"/>
      <c r="JL300" s="56"/>
      <c r="JM300" s="56"/>
      <c r="JN300" s="56"/>
      <c r="JO300" s="56"/>
      <c r="JP300" s="56"/>
      <c r="JQ300" s="56"/>
      <c r="JR300" s="56"/>
      <c r="JS300" s="56"/>
      <c r="JT300" s="56"/>
      <c r="JU300" s="56"/>
      <c r="JV300" s="56"/>
      <c r="JW300" s="56"/>
      <c r="JX300" s="56"/>
      <c r="JY300" s="56"/>
      <c r="JZ300" s="56"/>
      <c r="KA300" s="56"/>
      <c r="KB300" s="56"/>
      <c r="KC300" s="56"/>
      <c r="KD300" s="56"/>
      <c r="KE300" s="56"/>
      <c r="KF300" s="56"/>
      <c r="KG300" s="56"/>
      <c r="KH300" s="56"/>
      <c r="KI300" s="56"/>
      <c r="KJ300" s="56"/>
      <c r="KK300" s="56"/>
      <c r="KL300" s="56"/>
      <c r="KM300" s="56"/>
      <c r="KN300" s="56"/>
      <c r="KO300" s="56"/>
      <c r="KP300" s="56"/>
      <c r="KQ300" s="56"/>
      <c r="KR300" s="56"/>
      <c r="KS300" s="56"/>
      <c r="KT300" s="56"/>
      <c r="KU300" s="56"/>
      <c r="KV300" s="56"/>
      <c r="KW300" s="56"/>
      <c r="KX300" s="56"/>
      <c r="KY300" s="56"/>
      <c r="KZ300" s="56"/>
      <c r="LA300" s="56"/>
      <c r="LB300" s="56"/>
      <c r="LC300" s="56"/>
      <c r="LD300" s="56"/>
      <c r="LE300" s="56"/>
      <c r="LF300" s="56"/>
      <c r="LG300" s="56"/>
      <c r="LH300" s="56"/>
      <c r="LI300" s="56"/>
      <c r="LJ300" s="56"/>
      <c r="LK300" s="56"/>
      <c r="LL300" s="56"/>
      <c r="LM300" s="56"/>
      <c r="LN300" s="56"/>
      <c r="LO300" s="56"/>
      <c r="LP300" s="56"/>
      <c r="LQ300" s="56"/>
      <c r="LR300" s="56"/>
      <c r="LS300" s="56"/>
      <c r="LT300" s="56"/>
      <c r="LU300" s="56"/>
      <c r="LV300" s="56"/>
      <c r="LW300" s="56"/>
      <c r="LX300" s="56"/>
      <c r="LY300" s="56"/>
      <c r="LZ300" s="56"/>
      <c r="MA300" s="56"/>
      <c r="MB300" s="56"/>
      <c r="MC300" s="56"/>
      <c r="MD300" s="56"/>
      <c r="ME300" s="56"/>
      <c r="MF300" s="56"/>
      <c r="MG300" s="56"/>
      <c r="MH300" s="56"/>
      <c r="MI300" s="56"/>
      <c r="MJ300" s="56"/>
      <c r="MK300" s="56"/>
      <c r="ML300" s="56"/>
      <c r="MM300" s="56"/>
      <c r="MN300" s="56"/>
      <c r="MO300" s="56"/>
      <c r="MP300" s="56"/>
      <c r="MQ300" s="56"/>
      <c r="MR300" s="56"/>
      <c r="MS300" s="56"/>
      <c r="MT300" s="56"/>
      <c r="MU300" s="56"/>
      <c r="MV300" s="56"/>
      <c r="MW300" s="56"/>
      <c r="MX300" s="56"/>
      <c r="MY300" s="56"/>
      <c r="MZ300" s="56"/>
      <c r="NA300" s="56"/>
      <c r="NB300" s="56"/>
      <c r="NC300" s="56"/>
      <c r="ND300" s="56"/>
      <c r="NE300" s="56"/>
      <c r="NF300" s="56"/>
      <c r="NG300" s="56"/>
      <c r="NH300" s="56"/>
      <c r="NI300" s="56"/>
      <c r="NJ300" s="56"/>
      <c r="NK300" s="56"/>
      <c r="NL300" s="56"/>
      <c r="NM300" s="56"/>
      <c r="NN300" s="56"/>
      <c r="NO300" s="56"/>
      <c r="NP300" s="56"/>
      <c r="NQ300" s="56"/>
      <c r="NR300" s="56"/>
      <c r="NS300" s="56"/>
      <c r="NT300" s="56"/>
      <c r="NU300" s="56"/>
      <c r="NV300" s="56"/>
      <c r="NW300" s="56"/>
      <c r="NX300" s="56"/>
      <c r="NY300" s="56"/>
      <c r="NZ300" s="56"/>
      <c r="OA300" s="56"/>
      <c r="OB300" s="56"/>
      <c r="OC300" s="56"/>
      <c r="OD300" s="56"/>
      <c r="OE300" s="56"/>
      <c r="OF300" s="56"/>
      <c r="OG300" s="56"/>
      <c r="OH300" s="56"/>
      <c r="OI300" s="56"/>
      <c r="OJ300" s="56"/>
      <c r="OK300" s="56"/>
      <c r="OL300" s="56"/>
      <c r="OM300" s="56"/>
      <c r="ON300" s="56"/>
      <c r="OO300" s="56"/>
      <c r="OP300" s="56"/>
      <c r="OQ300" s="56"/>
      <c r="OR300" s="56"/>
      <c r="OS300" s="56"/>
      <c r="OT300" s="56"/>
      <c r="OU300" s="56"/>
      <c r="OV300" s="56"/>
      <c r="OW300" s="56"/>
      <c r="OX300" s="56"/>
      <c r="OY300" s="56"/>
      <c r="OZ300" s="56"/>
      <c r="PA300" s="56"/>
    </row>
    <row r="301" spans="1:417" s="116" customFormat="1" ht="173.25" hidden="1" customHeight="1">
      <c r="A301" s="167"/>
      <c r="B301" s="357"/>
      <c r="C301" s="357"/>
      <c r="D301" s="313"/>
      <c r="E301" s="356"/>
      <c r="F301" s="313"/>
      <c r="G301" s="327"/>
      <c r="H301" s="325"/>
      <c r="I301" s="126" t="s">
        <v>532</v>
      </c>
      <c r="J301" s="167" t="s">
        <v>1364</v>
      </c>
      <c r="K301" s="123"/>
      <c r="L301" s="183" t="s">
        <v>661</v>
      </c>
      <c r="M301" s="177" t="s">
        <v>500</v>
      </c>
      <c r="N301" s="51" t="s">
        <v>379</v>
      </c>
      <c r="O301" s="56"/>
      <c r="P301" s="310"/>
      <c r="Q301" s="310"/>
      <c r="R301" s="120"/>
      <c r="S301" s="120"/>
      <c r="T301" s="120"/>
      <c r="U301" s="120"/>
      <c r="V301" s="120"/>
      <c r="W301" s="120"/>
      <c r="X301" s="120"/>
      <c r="Y301" s="120" t="s">
        <v>205</v>
      </c>
      <c r="Z301" s="120"/>
      <c r="AA301" s="120"/>
      <c r="AB301" s="120"/>
      <c r="AC301" s="119">
        <f t="shared" si="355"/>
        <v>1</v>
      </c>
      <c r="AD301" s="229"/>
      <c r="AE301" s="229"/>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70"/>
      <c r="BU301" s="70"/>
      <c r="BV301" s="70"/>
      <c r="BW301" s="70"/>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70"/>
      <c r="DN301" s="70"/>
      <c r="DO301" s="70"/>
      <c r="DP301" s="70"/>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70"/>
      <c r="FG301" s="70"/>
      <c r="FH301" s="70"/>
      <c r="FI301" s="70"/>
      <c r="FJ301" s="70"/>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70"/>
      <c r="HA301" s="70"/>
      <c r="HB301" s="70"/>
      <c r="HC301" s="70"/>
      <c r="HD301" s="70"/>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179"/>
      <c r="IJ301" s="180"/>
      <c r="IK301" s="179"/>
      <c r="IL301" s="180"/>
      <c r="IM301" s="179"/>
      <c r="IN301" s="180"/>
      <c r="IO301" s="179"/>
      <c r="IP301" s="180"/>
      <c r="IQ301" s="181"/>
      <c r="IR301" s="185"/>
      <c r="IS301" s="71" t="s">
        <v>553</v>
      </c>
      <c r="IT301" s="71" t="s">
        <v>553</v>
      </c>
      <c r="IU301" s="71" t="s">
        <v>553</v>
      </c>
      <c r="IV301" s="71" t="s">
        <v>553</v>
      </c>
      <c r="IW301" s="71" t="s">
        <v>553</v>
      </c>
      <c r="IX301" s="56">
        <v>1</v>
      </c>
      <c r="IY301" s="56">
        <v>2</v>
      </c>
      <c r="IZ301" s="56">
        <v>1</v>
      </c>
      <c r="JA301" s="56">
        <v>1</v>
      </c>
      <c r="JB301" s="56">
        <v>2</v>
      </c>
      <c r="JC301" s="56">
        <v>2</v>
      </c>
      <c r="JD301" s="56">
        <v>2</v>
      </c>
      <c r="JE301" s="56">
        <v>2</v>
      </c>
      <c r="JF301" s="56">
        <v>2</v>
      </c>
      <c r="JG301" s="56">
        <v>2</v>
      </c>
      <c r="JH301" s="56">
        <v>2</v>
      </c>
      <c r="JI301" s="56">
        <v>2</v>
      </c>
      <c r="JJ301" s="56">
        <v>2</v>
      </c>
      <c r="JK301" s="56">
        <v>2</v>
      </c>
      <c r="JL301" s="56">
        <v>2</v>
      </c>
      <c r="JM301" s="56">
        <v>2</v>
      </c>
      <c r="JN301" s="56">
        <v>2</v>
      </c>
      <c r="JO301" s="56">
        <v>2</v>
      </c>
      <c r="JP301" s="56">
        <v>2</v>
      </c>
      <c r="JQ301" s="56">
        <v>2</v>
      </c>
      <c r="JR301" s="56">
        <v>2</v>
      </c>
      <c r="JS301" s="56">
        <v>2</v>
      </c>
      <c r="JT301" s="56">
        <v>2</v>
      </c>
      <c r="JU301" s="56">
        <v>2</v>
      </c>
      <c r="JV301" s="56">
        <v>2</v>
      </c>
      <c r="JW301" s="56">
        <v>2</v>
      </c>
      <c r="JX301" s="56">
        <v>2</v>
      </c>
      <c r="JY301" s="56">
        <v>2</v>
      </c>
      <c r="JZ301" s="56">
        <v>2</v>
      </c>
      <c r="KA301" s="56">
        <v>2</v>
      </c>
      <c r="KB301" s="179">
        <f t="shared" ref="KB301" si="362">COUNTIF(IX301:KA301,"2")</f>
        <v>27</v>
      </c>
      <c r="KC301" s="180">
        <f t="shared" ref="KC301" si="363">KB301/(KB301+KD301+KF301+KH301)</f>
        <v>0.9</v>
      </c>
      <c r="KD301" s="179">
        <f t="shared" ref="KD301" si="364">COUNTIF(IX301:KA301,"1")</f>
        <v>3</v>
      </c>
      <c r="KE301" s="180">
        <f t="shared" ref="KE301" si="365">KD301/(KB301+KD301+KF301+KH301)</f>
        <v>0.1</v>
      </c>
      <c r="KF301" s="179">
        <f t="shared" ref="KF301" si="366">COUNTIF(IX301:KA301,"0")</f>
        <v>0</v>
      </c>
      <c r="KG301" s="180">
        <f t="shared" ref="KG301" si="367">KF301/(KB301+KD301+KF301+KH301)</f>
        <v>0</v>
      </c>
      <c r="KH301" s="179">
        <f>COUNTIF(IJ301:KA301,"KĐG")</f>
        <v>0</v>
      </c>
      <c r="KI301" s="180">
        <f t="shared" ref="KI301" si="368">KH301/(KB301+KD301+KF301+KH301)</f>
        <v>0</v>
      </c>
      <c r="KJ301" s="181">
        <f t="shared" ref="KJ301" si="369">(((KB301*2)+(KD301*1)+(KF301*0)))/(KB301+KD301+KF301)</f>
        <v>1.9</v>
      </c>
      <c r="KK301" s="182" t="str">
        <f t="shared" ref="KK301" si="370">IF(KI301&gt;=50%,"KĐG",IF(KJ301&gt;=1.6,"Đạt mục tiêu",IF(KJ301&gt;=1,"Cần cố gắng","Chưa đạt")))</f>
        <v>Đạt mục tiêu</v>
      </c>
      <c r="KL301" s="56"/>
      <c r="KM301" s="56"/>
      <c r="KN301" s="56"/>
      <c r="KO301" s="56"/>
      <c r="KP301" s="56"/>
      <c r="KQ301" s="56"/>
      <c r="KR301" s="56"/>
      <c r="KS301" s="56"/>
      <c r="KT301" s="56"/>
      <c r="KU301" s="56"/>
      <c r="KV301" s="56"/>
      <c r="KW301" s="56"/>
      <c r="KX301" s="56"/>
      <c r="KY301" s="56"/>
      <c r="KZ301" s="56"/>
      <c r="LA301" s="56"/>
      <c r="LB301" s="56"/>
      <c r="LC301" s="56"/>
      <c r="LD301" s="56"/>
      <c r="LE301" s="56"/>
      <c r="LF301" s="56"/>
      <c r="LG301" s="56"/>
      <c r="LH301" s="56"/>
      <c r="LI301" s="56"/>
      <c r="LJ301" s="56"/>
      <c r="LK301" s="56"/>
      <c r="LL301" s="56"/>
      <c r="LM301" s="56"/>
      <c r="LN301" s="56"/>
      <c r="LO301" s="56"/>
      <c r="LP301" s="56"/>
      <c r="LQ301" s="56"/>
      <c r="LR301" s="56"/>
      <c r="LS301" s="56"/>
      <c r="LT301" s="56"/>
      <c r="LU301" s="56"/>
      <c r="LV301" s="56"/>
      <c r="LW301" s="56"/>
      <c r="LX301" s="56"/>
      <c r="LY301" s="56"/>
      <c r="LZ301" s="56"/>
      <c r="MA301" s="56"/>
      <c r="MB301" s="56"/>
      <c r="MC301" s="56"/>
      <c r="MD301" s="56"/>
      <c r="ME301" s="56"/>
      <c r="MF301" s="56"/>
      <c r="MG301" s="56"/>
      <c r="MH301" s="56"/>
      <c r="MI301" s="56"/>
      <c r="MJ301" s="56"/>
      <c r="MK301" s="56"/>
      <c r="ML301" s="56"/>
      <c r="MM301" s="56"/>
      <c r="MN301" s="56"/>
      <c r="MO301" s="56"/>
      <c r="MP301" s="56"/>
      <c r="MQ301" s="56"/>
      <c r="MR301" s="56"/>
      <c r="MS301" s="56"/>
      <c r="MT301" s="56"/>
      <c r="MU301" s="56"/>
      <c r="MV301" s="56"/>
      <c r="MW301" s="56"/>
      <c r="MX301" s="56"/>
      <c r="MY301" s="56"/>
      <c r="MZ301" s="56"/>
      <c r="NA301" s="56"/>
      <c r="NB301" s="56"/>
      <c r="NC301" s="56"/>
      <c r="ND301" s="56"/>
      <c r="NE301" s="56"/>
      <c r="NF301" s="56"/>
      <c r="NG301" s="56"/>
      <c r="NH301" s="56"/>
      <c r="NI301" s="56"/>
      <c r="NJ301" s="56"/>
      <c r="NK301" s="56"/>
      <c r="NL301" s="56"/>
      <c r="NM301" s="56"/>
      <c r="NN301" s="56"/>
      <c r="NO301" s="56"/>
      <c r="NP301" s="56"/>
      <c r="NQ301" s="56"/>
      <c r="NR301" s="56"/>
      <c r="NS301" s="56"/>
      <c r="NT301" s="56"/>
      <c r="NU301" s="56"/>
      <c r="NV301" s="56"/>
      <c r="NW301" s="56"/>
      <c r="NX301" s="56"/>
      <c r="NY301" s="56"/>
      <c r="NZ301" s="56"/>
      <c r="OA301" s="56"/>
      <c r="OB301" s="56"/>
      <c r="OC301" s="56"/>
      <c r="OD301" s="56"/>
      <c r="OE301" s="56"/>
      <c r="OF301" s="56"/>
      <c r="OG301" s="56"/>
      <c r="OH301" s="56"/>
      <c r="OI301" s="56"/>
      <c r="OJ301" s="56"/>
      <c r="OK301" s="56"/>
      <c r="OL301" s="56"/>
      <c r="OM301" s="56"/>
      <c r="ON301" s="56"/>
      <c r="OO301" s="56"/>
      <c r="OP301" s="56"/>
      <c r="OQ301" s="56"/>
      <c r="OR301" s="56"/>
      <c r="OS301" s="56"/>
      <c r="OT301" s="56"/>
      <c r="OU301" s="56"/>
      <c r="OV301" s="56"/>
      <c r="OW301" s="56"/>
      <c r="OX301" s="56"/>
      <c r="OY301" s="56"/>
      <c r="OZ301" s="56"/>
      <c r="PA301" s="56"/>
    </row>
    <row r="302" spans="1:417" s="116" customFormat="1" ht="173.25" hidden="1" customHeight="1">
      <c r="A302" s="167"/>
      <c r="B302" s="357"/>
      <c r="C302" s="357"/>
      <c r="D302" s="313"/>
      <c r="E302" s="356"/>
      <c r="F302" s="313"/>
      <c r="G302" s="327"/>
      <c r="H302" s="325"/>
      <c r="I302" s="126" t="s">
        <v>532</v>
      </c>
      <c r="J302" s="167" t="s">
        <v>1200</v>
      </c>
      <c r="K302" s="123"/>
      <c r="L302" s="183" t="s">
        <v>661</v>
      </c>
      <c r="M302" s="177" t="s">
        <v>500</v>
      </c>
      <c r="N302" s="51" t="s">
        <v>379</v>
      </c>
      <c r="O302" s="56"/>
      <c r="P302" s="310"/>
      <c r="Q302" s="310"/>
      <c r="R302" s="120"/>
      <c r="S302" s="120"/>
      <c r="T302" s="120"/>
      <c r="U302" s="120"/>
      <c r="V302" s="120"/>
      <c r="W302" s="120"/>
      <c r="X302" s="120"/>
      <c r="Y302" s="120"/>
      <c r="Z302" s="120"/>
      <c r="AA302" s="120" t="s">
        <v>205</v>
      </c>
      <c r="AB302" s="120"/>
      <c r="AC302" s="119">
        <f t="shared" si="355"/>
        <v>1</v>
      </c>
      <c r="AD302" s="229"/>
      <c r="AE302" s="229"/>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70"/>
      <c r="BU302" s="70"/>
      <c r="BV302" s="70"/>
      <c r="BW302" s="70"/>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70"/>
      <c r="DN302" s="70"/>
      <c r="DO302" s="70"/>
      <c r="DP302" s="70"/>
      <c r="DQ302" s="178">
        <v>2</v>
      </c>
      <c r="DR302" s="178">
        <v>2</v>
      </c>
      <c r="DS302" s="178">
        <v>1</v>
      </c>
      <c r="DT302" s="178">
        <v>2</v>
      </c>
      <c r="DU302" s="178">
        <v>2</v>
      </c>
      <c r="DV302" s="178">
        <v>2</v>
      </c>
      <c r="DW302" s="178">
        <v>2</v>
      </c>
      <c r="DX302" s="178">
        <v>2</v>
      </c>
      <c r="DY302" s="178">
        <v>2</v>
      </c>
      <c r="DZ302" s="178">
        <v>2</v>
      </c>
      <c r="EA302" s="178">
        <v>2</v>
      </c>
      <c r="EB302" s="178">
        <v>2</v>
      </c>
      <c r="EC302" s="178">
        <v>2</v>
      </c>
      <c r="ED302" s="178">
        <v>2</v>
      </c>
      <c r="EE302" s="178">
        <v>2</v>
      </c>
      <c r="EF302" s="178">
        <v>2</v>
      </c>
      <c r="EG302" s="178">
        <v>1</v>
      </c>
      <c r="EH302" s="178">
        <v>2</v>
      </c>
      <c r="EI302" s="178">
        <v>2</v>
      </c>
      <c r="EJ302" s="178">
        <v>2</v>
      </c>
      <c r="EK302" s="178">
        <v>2</v>
      </c>
      <c r="EL302" s="178"/>
      <c r="EM302" s="178"/>
      <c r="EN302" s="178"/>
      <c r="EO302" s="178"/>
      <c r="EP302" s="178"/>
      <c r="EQ302" s="178">
        <v>2</v>
      </c>
      <c r="ER302" s="178">
        <v>2</v>
      </c>
      <c r="ES302" s="178">
        <v>2</v>
      </c>
      <c r="ET302" s="178"/>
      <c r="EU302" s="178">
        <v>2</v>
      </c>
      <c r="EV302" s="179">
        <f>COUNTIF(DM302:EU302,"2")</f>
        <v>23</v>
      </c>
      <c r="EW302" s="180">
        <f>EV302/(EV302+EX302+EZ302+FB302)</f>
        <v>0.92</v>
      </c>
      <c r="EX302" s="179">
        <f>COUNTIF(DM302:EU302,"1")</f>
        <v>2</v>
      </c>
      <c r="EY302" s="180">
        <f>EX302/(EV302+EX302+EZ302+FB302)</f>
        <v>0.08</v>
      </c>
      <c r="EZ302" s="179">
        <f>COUNTIF(DM302:EU302,"0")</f>
        <v>0</v>
      </c>
      <c r="FA302" s="180">
        <f>EZ302/(EV302+EX302+EZ302+FB302)</f>
        <v>0</v>
      </c>
      <c r="FB302" s="179">
        <f>COUNTIF(DM302:EU302,"KĐG")</f>
        <v>0</v>
      </c>
      <c r="FC302" s="180">
        <f>FB302/(EV302+EX302+EZ302+FB302)</f>
        <v>0</v>
      </c>
      <c r="FD302" s="181">
        <f>(((EV302*2)+(EX302*1)+(EZ302*0)))/(EV302+EX302+EZ302)</f>
        <v>1.92</v>
      </c>
      <c r="FE302" s="184" t="str">
        <f>IF(FC302&gt;=50%,"KĐG",IF(FD302&gt;=1.6,"Đạt mục tiêu",IF(FD302&gt;=1,"Cần cố gắng","Chưa đạt")))</f>
        <v>Đạt mục tiêu</v>
      </c>
      <c r="FF302" s="70"/>
      <c r="FG302" s="70"/>
      <c r="FH302" s="70"/>
      <c r="FI302" s="70"/>
      <c r="FJ302" s="70"/>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70"/>
      <c r="HA302" s="70"/>
      <c r="HB302" s="70"/>
      <c r="HC302" s="70"/>
      <c r="HD302" s="70"/>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c r="IK302" s="56"/>
      <c r="IL302" s="56"/>
      <c r="IM302" s="56"/>
      <c r="IN302" s="56"/>
      <c r="IO302" s="56"/>
      <c r="IP302" s="56"/>
      <c r="IQ302" s="56"/>
      <c r="IR302" s="56"/>
      <c r="IS302" s="56"/>
      <c r="IT302" s="70"/>
      <c r="IU302" s="70"/>
      <c r="IV302" s="70"/>
      <c r="IW302" s="70"/>
      <c r="IX302" s="56"/>
      <c r="IY302" s="56"/>
      <c r="IZ302" s="56"/>
      <c r="JA302" s="56"/>
      <c r="JB302" s="56"/>
      <c r="JC302" s="56"/>
      <c r="JD302" s="56"/>
      <c r="JE302" s="56"/>
      <c r="JF302" s="56"/>
      <c r="JG302" s="56"/>
      <c r="JH302" s="56"/>
      <c r="JI302" s="56"/>
      <c r="JJ302" s="56"/>
      <c r="JK302" s="56"/>
      <c r="JL302" s="56"/>
      <c r="JM302" s="56"/>
      <c r="JN302" s="56"/>
      <c r="JO302" s="56"/>
      <c r="JP302" s="56"/>
      <c r="JQ302" s="56"/>
      <c r="JR302" s="56"/>
      <c r="JS302" s="56"/>
      <c r="JT302" s="56"/>
      <c r="JU302" s="56"/>
      <c r="JV302" s="56"/>
      <c r="JW302" s="56"/>
      <c r="JX302" s="56"/>
      <c r="JY302" s="56"/>
      <c r="JZ302" s="56"/>
      <c r="KA302" s="56"/>
      <c r="KB302" s="56"/>
      <c r="KC302" s="56"/>
      <c r="KD302" s="56"/>
      <c r="KE302" s="56"/>
      <c r="KF302" s="56"/>
      <c r="KG302" s="56"/>
      <c r="KH302" s="56"/>
      <c r="KI302" s="56"/>
      <c r="KJ302" s="56"/>
      <c r="KK302" s="56"/>
      <c r="KL302" s="71" t="s">
        <v>553</v>
      </c>
      <c r="KM302" s="72" t="s">
        <v>553</v>
      </c>
      <c r="KN302" s="71" t="s">
        <v>553</v>
      </c>
      <c r="KO302" s="56">
        <v>2</v>
      </c>
      <c r="KP302" s="56">
        <v>2</v>
      </c>
      <c r="KQ302" s="56">
        <v>2</v>
      </c>
      <c r="KR302" s="56">
        <v>2</v>
      </c>
      <c r="KS302" s="56">
        <v>2</v>
      </c>
      <c r="KT302" s="56">
        <v>2</v>
      </c>
      <c r="KU302" s="56">
        <v>2</v>
      </c>
      <c r="KV302" s="56">
        <v>1</v>
      </c>
      <c r="KW302" s="56">
        <v>2</v>
      </c>
      <c r="KX302" s="56">
        <v>2</v>
      </c>
      <c r="KY302" s="56">
        <v>2</v>
      </c>
      <c r="KZ302" s="56">
        <v>2</v>
      </c>
      <c r="LA302" s="56">
        <v>2</v>
      </c>
      <c r="LB302" s="56">
        <v>2</v>
      </c>
      <c r="LC302" s="56">
        <v>2</v>
      </c>
      <c r="LD302" s="56">
        <v>2</v>
      </c>
      <c r="LE302" s="56">
        <v>2</v>
      </c>
      <c r="LF302" s="56">
        <v>2</v>
      </c>
      <c r="LG302" s="56">
        <v>2</v>
      </c>
      <c r="LH302" s="56">
        <v>2</v>
      </c>
      <c r="LI302" s="56">
        <v>2</v>
      </c>
      <c r="LJ302" s="56">
        <v>2</v>
      </c>
      <c r="LK302" s="56">
        <v>2</v>
      </c>
      <c r="LL302" s="56">
        <v>2</v>
      </c>
      <c r="LM302" s="56">
        <v>2</v>
      </c>
      <c r="LN302" s="56">
        <v>2</v>
      </c>
      <c r="LO302" s="56">
        <v>2</v>
      </c>
      <c r="LP302" s="56">
        <v>2</v>
      </c>
      <c r="LQ302" s="56">
        <v>2</v>
      </c>
      <c r="LR302" s="56">
        <v>2</v>
      </c>
      <c r="LS302" s="179">
        <f>COUNTIF(KO302:LR302,"2")</f>
        <v>29</v>
      </c>
      <c r="LT302" s="180">
        <f>LS302/(LS302+LU302+LW302+LY302)</f>
        <v>0.96666666666666667</v>
      </c>
      <c r="LU302" s="179">
        <f>COUNTIF(KO302:LR302,"1")</f>
        <v>1</v>
      </c>
      <c r="LV302" s="180">
        <f>LU302/(LS302+LU302+LW302+LY302)</f>
        <v>3.3333333333333333E-2</v>
      </c>
      <c r="LW302" s="179">
        <f>COUNTIF(KO302:LR302,"0")</f>
        <v>0</v>
      </c>
      <c r="LX302" s="180">
        <f>LW302/(LS302+LU302+LW302+LY302)</f>
        <v>0</v>
      </c>
      <c r="LY302" s="179">
        <f>COUNTIF(KB302:LR302,"KĐG")</f>
        <v>0</v>
      </c>
      <c r="LZ302" s="180">
        <f>LY302/(LS302+LU302+LW302+LY302)</f>
        <v>0</v>
      </c>
      <c r="MA302" s="181">
        <f>(((LS302*2)+(LU302*1)+(LW302*0)))/(LS302+LU302+LW302)</f>
        <v>1.9666666666666666</v>
      </c>
      <c r="MB302" s="185" t="str">
        <f>IF(LZ302&gt;=50%,"KĐG",IF(MA302&gt;=1.6,"Đạt mục tiêu",IF(MA302&gt;=1,"Cần cố gắng","Chưa đạt")))</f>
        <v>Đạt mục tiêu</v>
      </c>
      <c r="MC302" s="56"/>
      <c r="MD302" s="56"/>
      <c r="ME302" s="56"/>
      <c r="MF302" s="56"/>
      <c r="MG302" s="56"/>
      <c r="MH302" s="56"/>
      <c r="MI302" s="56"/>
      <c r="MJ302" s="56"/>
      <c r="MK302" s="56"/>
      <c r="ML302" s="56"/>
      <c r="MM302" s="56"/>
      <c r="MN302" s="56"/>
      <c r="MO302" s="56"/>
      <c r="MP302" s="56"/>
      <c r="MQ302" s="56"/>
      <c r="MR302" s="56"/>
      <c r="MS302" s="56"/>
      <c r="MT302" s="56"/>
      <c r="MU302" s="56"/>
      <c r="MV302" s="56"/>
      <c r="MW302" s="56"/>
      <c r="MX302" s="56"/>
      <c r="MY302" s="56"/>
      <c r="MZ302" s="56"/>
      <c r="NA302" s="56"/>
      <c r="NB302" s="56"/>
      <c r="NC302" s="56"/>
      <c r="ND302" s="56"/>
      <c r="NE302" s="56"/>
      <c r="NF302" s="56"/>
      <c r="NG302" s="56"/>
      <c r="NH302" s="56"/>
      <c r="NI302" s="56"/>
      <c r="NJ302" s="56"/>
      <c r="NK302" s="56"/>
      <c r="NL302" s="56"/>
      <c r="NM302" s="56"/>
      <c r="NN302" s="56"/>
      <c r="NO302" s="56"/>
      <c r="NP302" s="56"/>
      <c r="NQ302" s="56"/>
      <c r="NR302" s="56"/>
      <c r="NS302" s="56"/>
      <c r="NT302" s="56"/>
      <c r="NU302" s="56"/>
      <c r="NV302" s="56"/>
      <c r="NW302" s="56"/>
      <c r="NX302" s="56"/>
      <c r="NY302" s="56"/>
      <c r="NZ302" s="56"/>
      <c r="OA302" s="56"/>
      <c r="OB302" s="56"/>
      <c r="OC302" s="56"/>
      <c r="OD302" s="56"/>
      <c r="OE302" s="56"/>
      <c r="OF302" s="56"/>
      <c r="OG302" s="56"/>
      <c r="OH302" s="56"/>
      <c r="OI302" s="56"/>
      <c r="OJ302" s="56"/>
      <c r="OK302" s="56"/>
      <c r="OL302" s="56"/>
      <c r="OM302" s="56"/>
      <c r="ON302" s="56"/>
      <c r="OO302" s="56"/>
      <c r="OP302" s="56"/>
      <c r="OQ302" s="56"/>
      <c r="OR302" s="56"/>
      <c r="OS302" s="56"/>
      <c r="OT302" s="56"/>
      <c r="OU302" s="56"/>
      <c r="OV302" s="56"/>
      <c r="OW302" s="56"/>
      <c r="OX302" s="56"/>
      <c r="OY302" s="56"/>
      <c r="OZ302" s="56"/>
      <c r="PA302" s="56"/>
    </row>
    <row r="303" spans="1:417" s="116" customFormat="1" ht="189" hidden="1" customHeight="1">
      <c r="A303" s="167"/>
      <c r="B303" s="357"/>
      <c r="C303" s="357"/>
      <c r="D303" s="313"/>
      <c r="E303" s="356"/>
      <c r="F303" s="313"/>
      <c r="G303" s="327"/>
      <c r="H303" s="325"/>
      <c r="I303" s="126" t="s">
        <v>533</v>
      </c>
      <c r="J303" s="167" t="s">
        <v>1361</v>
      </c>
      <c r="K303" s="123"/>
      <c r="L303" s="183" t="s">
        <v>661</v>
      </c>
      <c r="M303" s="177" t="s">
        <v>500</v>
      </c>
      <c r="N303" s="51" t="s">
        <v>379</v>
      </c>
      <c r="O303" s="56"/>
      <c r="P303" s="310"/>
      <c r="Q303" s="310"/>
      <c r="R303" s="120"/>
      <c r="S303" s="120"/>
      <c r="T303" s="120"/>
      <c r="U303" s="120"/>
      <c r="V303" s="120"/>
      <c r="W303" s="120"/>
      <c r="X303" s="120"/>
      <c r="Y303" s="120"/>
      <c r="Z303" s="120"/>
      <c r="AA303" s="120"/>
      <c r="AB303" s="120" t="s">
        <v>205</v>
      </c>
      <c r="AC303" s="119">
        <f t="shared" si="355"/>
        <v>1</v>
      </c>
      <c r="AD303" s="229"/>
      <c r="AE303" s="229"/>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70"/>
      <c r="BU303" s="70"/>
      <c r="BV303" s="70"/>
      <c r="BW303" s="70"/>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70"/>
      <c r="DN303" s="70"/>
      <c r="DO303" s="70"/>
      <c r="DP303" s="70"/>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70"/>
      <c r="FG303" s="70"/>
      <c r="FH303" s="70"/>
      <c r="FI303" s="70"/>
      <c r="FJ303" s="70"/>
      <c r="FK303" s="56">
        <v>2</v>
      </c>
      <c r="FL303" s="56">
        <v>2</v>
      </c>
      <c r="FM303" s="56">
        <v>1</v>
      </c>
      <c r="FN303" s="56">
        <v>2</v>
      </c>
      <c r="FO303" s="56">
        <v>2</v>
      </c>
      <c r="FP303" s="56">
        <v>2</v>
      </c>
      <c r="FQ303" s="56">
        <v>2</v>
      </c>
      <c r="FR303" s="56">
        <v>2</v>
      </c>
      <c r="FS303" s="56">
        <v>2</v>
      </c>
      <c r="FT303" s="56">
        <v>2</v>
      </c>
      <c r="FU303" s="56">
        <v>1</v>
      </c>
      <c r="FV303" s="56">
        <v>2</v>
      </c>
      <c r="FW303" s="56">
        <v>2</v>
      </c>
      <c r="FX303" s="56">
        <v>2</v>
      </c>
      <c r="FY303" s="56">
        <v>2</v>
      </c>
      <c r="FZ303" s="56">
        <v>2</v>
      </c>
      <c r="GA303" s="56">
        <v>1</v>
      </c>
      <c r="GB303" s="56">
        <v>2</v>
      </c>
      <c r="GC303" s="56">
        <v>2</v>
      </c>
      <c r="GD303" s="56">
        <v>2</v>
      </c>
      <c r="GE303" s="56"/>
      <c r="GF303" s="56"/>
      <c r="GG303" s="56"/>
      <c r="GH303" s="56"/>
      <c r="GI303" s="56"/>
      <c r="GJ303" s="56">
        <v>2</v>
      </c>
      <c r="GK303" s="56">
        <v>2</v>
      </c>
      <c r="GL303" s="56">
        <v>2</v>
      </c>
      <c r="GM303" s="56">
        <v>2</v>
      </c>
      <c r="GN303" s="56"/>
      <c r="GO303" s="56">
        <v>2</v>
      </c>
      <c r="GP303" s="179">
        <f>COUNTIF(FB303:GO303,"2")</f>
        <v>22</v>
      </c>
      <c r="GQ303" s="180">
        <f>GP303/(GP303+GR303+GT303+GV303)</f>
        <v>0.88</v>
      </c>
      <c r="GR303" s="179">
        <f>COUNTIF(FB303:GO303,"1")</f>
        <v>3</v>
      </c>
      <c r="GS303" s="180">
        <f>GR303/(GP303+GR303+GT303+GV303)</f>
        <v>0.12</v>
      </c>
      <c r="GT303" s="179">
        <f>COUNTIF(FB303:GO303,"0")</f>
        <v>0</v>
      </c>
      <c r="GU303" s="180">
        <f>GT303/(GP303+GR303+GT303+GV303)</f>
        <v>0</v>
      </c>
      <c r="GV303" s="179">
        <f>COUNTIF(EV303:GO303,"KĐG")</f>
        <v>0</v>
      </c>
      <c r="GW303" s="180">
        <f>GV303/(GP303+GR303+GT303+GV303)</f>
        <v>0</v>
      </c>
      <c r="GX303" s="181">
        <f>(((GP303*2)+(GR303*1)+(GT303*0)))/(GP303+GR303+GT303)</f>
        <v>1.88</v>
      </c>
      <c r="GY303" s="184" t="str">
        <f>IF(GW303&gt;=50%,"KĐG",IF(GX303&gt;=1.6,"Đạt mục tiêu",IF(GX303&gt;=1,"Cần cố gắng","Chưa đạt")))</f>
        <v>Đạt mục tiêu</v>
      </c>
      <c r="GZ303" s="70"/>
      <c r="HA303" s="70"/>
      <c r="HB303" s="70"/>
      <c r="HC303" s="70"/>
      <c r="HD303" s="70"/>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c r="IO303" s="56"/>
      <c r="IP303" s="56"/>
      <c r="IQ303" s="56"/>
      <c r="IR303" s="56"/>
      <c r="IS303" s="56"/>
      <c r="IT303" s="70"/>
      <c r="IU303" s="70"/>
      <c r="IV303" s="70"/>
      <c r="IW303" s="70"/>
      <c r="IX303" s="56"/>
      <c r="IY303" s="56"/>
      <c r="IZ303" s="56"/>
      <c r="JA303" s="56"/>
      <c r="JB303" s="56"/>
      <c r="JC303" s="56"/>
      <c r="JD303" s="56"/>
      <c r="JE303" s="56"/>
      <c r="JF303" s="56"/>
      <c r="JG303" s="56"/>
      <c r="JH303" s="56"/>
      <c r="JI303" s="56"/>
      <c r="JJ303" s="56"/>
      <c r="JK303" s="56"/>
      <c r="JL303" s="56"/>
      <c r="JM303" s="56"/>
      <c r="JN303" s="56"/>
      <c r="JO303" s="56"/>
      <c r="JP303" s="56"/>
      <c r="JQ303" s="56"/>
      <c r="JR303" s="56"/>
      <c r="JS303" s="56"/>
      <c r="JT303" s="56"/>
      <c r="JU303" s="56"/>
      <c r="JV303" s="56"/>
      <c r="JW303" s="56"/>
      <c r="JX303" s="56"/>
      <c r="JY303" s="56"/>
      <c r="JZ303" s="56"/>
      <c r="KA303" s="56"/>
      <c r="KB303" s="56"/>
      <c r="KC303" s="56"/>
      <c r="KD303" s="56"/>
      <c r="KE303" s="56"/>
      <c r="KF303" s="56"/>
      <c r="KG303" s="56"/>
      <c r="KH303" s="56"/>
      <c r="KI303" s="56"/>
      <c r="KJ303" s="56"/>
      <c r="KK303" s="56"/>
      <c r="KL303" s="56"/>
      <c r="KM303" s="56"/>
      <c r="KN303" s="56"/>
      <c r="KO303" s="56"/>
      <c r="KP303" s="56"/>
      <c r="KQ303" s="56"/>
      <c r="KR303" s="56"/>
      <c r="KS303" s="56"/>
      <c r="KT303" s="56"/>
      <c r="KU303" s="56"/>
      <c r="KV303" s="56"/>
      <c r="KW303" s="56"/>
      <c r="KX303" s="56"/>
      <c r="KY303" s="56"/>
      <c r="KZ303" s="56"/>
      <c r="LA303" s="56"/>
      <c r="LB303" s="56"/>
      <c r="LC303" s="56"/>
      <c r="LD303" s="56"/>
      <c r="LE303" s="56"/>
      <c r="LF303" s="56"/>
      <c r="LG303" s="56"/>
      <c r="LH303" s="56"/>
      <c r="LI303" s="56"/>
      <c r="LJ303" s="56"/>
      <c r="LK303" s="56"/>
      <c r="LL303" s="56"/>
      <c r="LM303" s="56"/>
      <c r="LN303" s="56"/>
      <c r="LO303" s="56"/>
      <c r="LP303" s="56"/>
      <c r="LQ303" s="56"/>
      <c r="LR303" s="56"/>
      <c r="LS303" s="56"/>
      <c r="LT303" s="56"/>
      <c r="LU303" s="56"/>
      <c r="LV303" s="56"/>
      <c r="LW303" s="56"/>
      <c r="LX303" s="56"/>
      <c r="LY303" s="56"/>
      <c r="LZ303" s="56"/>
      <c r="MA303" s="56"/>
      <c r="MB303" s="56"/>
      <c r="MC303" s="56"/>
      <c r="MD303" s="56"/>
      <c r="ME303" s="56"/>
      <c r="MF303" s="56"/>
      <c r="MG303" s="56"/>
      <c r="MH303" s="56"/>
      <c r="MI303" s="56"/>
      <c r="MJ303" s="56"/>
      <c r="MK303" s="56"/>
      <c r="ML303" s="56"/>
      <c r="MM303" s="56"/>
      <c r="MN303" s="56"/>
      <c r="MO303" s="56"/>
      <c r="MP303" s="56"/>
      <c r="MQ303" s="56"/>
      <c r="MR303" s="56"/>
      <c r="MS303" s="56"/>
      <c r="MT303" s="56"/>
      <c r="MU303" s="56"/>
      <c r="MV303" s="56"/>
      <c r="MW303" s="56"/>
      <c r="MX303" s="56"/>
      <c r="MY303" s="56"/>
      <c r="MZ303" s="56"/>
      <c r="NA303" s="56"/>
      <c r="NB303" s="56"/>
      <c r="NC303" s="56"/>
      <c r="ND303" s="56"/>
      <c r="NE303" s="56"/>
      <c r="NF303" s="56"/>
      <c r="NG303" s="56"/>
      <c r="NH303" s="56"/>
      <c r="NI303" s="56"/>
      <c r="NJ303" s="56"/>
      <c r="NK303" s="56"/>
      <c r="NL303" s="56"/>
      <c r="NM303" s="56"/>
      <c r="NN303" s="56"/>
      <c r="NO303" s="56"/>
      <c r="NP303" s="56"/>
      <c r="NQ303" s="56"/>
      <c r="NR303" s="56"/>
      <c r="NS303" s="56"/>
      <c r="NT303" s="56"/>
      <c r="NU303" s="56"/>
      <c r="NV303" s="56"/>
      <c r="NW303" s="56"/>
      <c r="NX303" s="56"/>
      <c r="NY303" s="56"/>
      <c r="NZ303" s="56"/>
      <c r="OA303" s="56"/>
      <c r="OB303" s="56"/>
      <c r="OC303" s="56"/>
      <c r="OD303" s="56"/>
      <c r="OE303" s="56"/>
      <c r="OF303" s="56"/>
      <c r="OG303" s="56"/>
      <c r="OH303" s="56"/>
      <c r="OI303" s="56"/>
      <c r="OJ303" s="56"/>
      <c r="OK303" s="56"/>
      <c r="OL303" s="56"/>
      <c r="OM303" s="56"/>
      <c r="ON303" s="56"/>
      <c r="OO303" s="56"/>
      <c r="OP303" s="56"/>
      <c r="OQ303" s="56"/>
      <c r="OR303" s="56"/>
      <c r="OS303" s="56"/>
      <c r="OT303" s="56"/>
      <c r="OU303" s="56"/>
      <c r="OV303" s="56"/>
      <c r="OW303" s="56"/>
      <c r="OX303" s="56"/>
      <c r="OY303" s="56"/>
      <c r="OZ303" s="56"/>
      <c r="PA303" s="56"/>
    </row>
    <row r="304" spans="1:417" s="116" customFormat="1" ht="189" hidden="1" customHeight="1">
      <c r="A304" s="167"/>
      <c r="B304" s="357"/>
      <c r="C304" s="357"/>
      <c r="D304" s="313"/>
      <c r="E304" s="356"/>
      <c r="F304" s="313"/>
      <c r="G304" s="327"/>
      <c r="H304" s="325"/>
      <c r="I304" s="126" t="s">
        <v>533</v>
      </c>
      <c r="J304" s="167" t="s">
        <v>1366</v>
      </c>
      <c r="K304" s="123"/>
      <c r="L304" s="183"/>
      <c r="M304" s="177"/>
      <c r="N304" s="51" t="s">
        <v>379</v>
      </c>
      <c r="O304" s="56" t="s">
        <v>350</v>
      </c>
      <c r="P304" s="310"/>
      <c r="Q304" s="310"/>
      <c r="R304" s="120"/>
      <c r="S304" s="120"/>
      <c r="T304" s="120"/>
      <c r="U304" s="120"/>
      <c r="V304" s="120"/>
      <c r="W304" s="120"/>
      <c r="X304" s="120"/>
      <c r="Y304" s="120"/>
      <c r="Z304" s="120" t="s">
        <v>205</v>
      </c>
      <c r="AA304" s="120"/>
      <c r="AB304" s="120"/>
      <c r="AC304" s="119">
        <f t="shared" si="355"/>
        <v>1</v>
      </c>
      <c r="AD304" s="229"/>
      <c r="AE304" s="229"/>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70"/>
      <c r="BU304" s="70"/>
      <c r="BV304" s="70"/>
      <c r="BW304" s="70"/>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70"/>
      <c r="DN304" s="70"/>
      <c r="DO304" s="70"/>
      <c r="DP304" s="70"/>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70"/>
      <c r="FG304" s="70"/>
      <c r="FH304" s="70"/>
      <c r="FI304" s="70"/>
      <c r="FJ304" s="70"/>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179"/>
      <c r="GQ304" s="180"/>
      <c r="GR304" s="179"/>
      <c r="GS304" s="180"/>
      <c r="GT304" s="179"/>
      <c r="GU304" s="180"/>
      <c r="GV304" s="179"/>
      <c r="GW304" s="180"/>
      <c r="GX304" s="181"/>
      <c r="GY304" s="184"/>
      <c r="GZ304" s="70"/>
      <c r="HA304" s="70"/>
      <c r="HB304" s="70"/>
      <c r="HC304" s="70"/>
      <c r="HD304" s="70"/>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c r="IK304" s="56"/>
      <c r="IL304" s="56"/>
      <c r="IM304" s="56"/>
      <c r="IN304" s="56"/>
      <c r="IO304" s="56"/>
      <c r="IP304" s="56"/>
      <c r="IQ304" s="56"/>
      <c r="IR304" s="56"/>
      <c r="IS304" s="56"/>
      <c r="IT304" s="70"/>
      <c r="IU304" s="70"/>
      <c r="IV304" s="70"/>
      <c r="IW304" s="70"/>
      <c r="IX304" s="56"/>
      <c r="IY304" s="56"/>
      <c r="IZ304" s="56"/>
      <c r="JA304" s="56"/>
      <c r="JB304" s="56"/>
      <c r="JC304" s="56"/>
      <c r="JD304" s="56"/>
      <c r="JE304" s="56"/>
      <c r="JF304" s="56"/>
      <c r="JG304" s="56"/>
      <c r="JH304" s="56"/>
      <c r="JI304" s="56"/>
      <c r="JJ304" s="56"/>
      <c r="JK304" s="56"/>
      <c r="JL304" s="56"/>
      <c r="JM304" s="56"/>
      <c r="JN304" s="56"/>
      <c r="JO304" s="56"/>
      <c r="JP304" s="56"/>
      <c r="JQ304" s="56"/>
      <c r="JR304" s="56"/>
      <c r="JS304" s="56"/>
      <c r="JT304" s="56"/>
      <c r="JU304" s="56"/>
      <c r="JV304" s="56"/>
      <c r="JW304" s="56"/>
      <c r="JX304" s="56"/>
      <c r="JY304" s="56"/>
      <c r="JZ304" s="56"/>
      <c r="KA304" s="56"/>
      <c r="KB304" s="56"/>
      <c r="KC304" s="56"/>
      <c r="KD304" s="56"/>
      <c r="KE304" s="56"/>
      <c r="KF304" s="56"/>
      <c r="KG304" s="56"/>
      <c r="KH304" s="56"/>
      <c r="KI304" s="56"/>
      <c r="KJ304" s="56"/>
      <c r="KK304" s="56"/>
      <c r="KL304" s="56"/>
      <c r="KM304" s="56"/>
      <c r="KN304" s="56"/>
      <c r="KO304" s="56"/>
      <c r="KP304" s="56"/>
      <c r="KQ304" s="56"/>
      <c r="KR304" s="56"/>
      <c r="KS304" s="56"/>
      <c r="KT304" s="56"/>
      <c r="KU304" s="56"/>
      <c r="KV304" s="56"/>
      <c r="KW304" s="56"/>
      <c r="KX304" s="56"/>
      <c r="KY304" s="56"/>
      <c r="KZ304" s="56"/>
      <c r="LA304" s="56"/>
      <c r="LB304" s="56"/>
      <c r="LC304" s="56"/>
      <c r="LD304" s="56"/>
      <c r="LE304" s="56"/>
      <c r="LF304" s="56"/>
      <c r="LG304" s="56"/>
      <c r="LH304" s="56"/>
      <c r="LI304" s="56"/>
      <c r="LJ304" s="56"/>
      <c r="LK304" s="56"/>
      <c r="LL304" s="56"/>
      <c r="LM304" s="56"/>
      <c r="LN304" s="56"/>
      <c r="LO304" s="56"/>
      <c r="LP304" s="56"/>
      <c r="LQ304" s="56"/>
      <c r="LR304" s="56"/>
      <c r="LS304" s="56"/>
      <c r="LT304" s="56"/>
      <c r="LU304" s="56"/>
      <c r="LV304" s="56"/>
      <c r="LW304" s="56"/>
      <c r="LX304" s="56"/>
      <c r="LY304" s="56"/>
      <c r="LZ304" s="56"/>
      <c r="MA304" s="56"/>
      <c r="MB304" s="56"/>
      <c r="MC304" s="56"/>
      <c r="MD304" s="56"/>
      <c r="ME304" s="56"/>
      <c r="MF304" s="56"/>
      <c r="MG304" s="56"/>
      <c r="MH304" s="56"/>
      <c r="MI304" s="56"/>
      <c r="MJ304" s="56"/>
      <c r="MK304" s="56"/>
      <c r="ML304" s="56"/>
      <c r="MM304" s="56"/>
      <c r="MN304" s="56"/>
      <c r="MO304" s="56"/>
      <c r="MP304" s="56"/>
      <c r="MQ304" s="56"/>
      <c r="MR304" s="56"/>
      <c r="MS304" s="56"/>
      <c r="MT304" s="56"/>
      <c r="MU304" s="56"/>
      <c r="MV304" s="56"/>
      <c r="MW304" s="56"/>
      <c r="MX304" s="56"/>
      <c r="MY304" s="56"/>
      <c r="MZ304" s="56"/>
      <c r="NA304" s="56"/>
      <c r="NB304" s="56"/>
      <c r="NC304" s="56"/>
      <c r="ND304" s="56"/>
      <c r="NE304" s="56"/>
      <c r="NF304" s="56"/>
      <c r="NG304" s="56"/>
      <c r="NH304" s="56"/>
      <c r="NI304" s="56"/>
      <c r="NJ304" s="56"/>
      <c r="NK304" s="56"/>
      <c r="NL304" s="56"/>
      <c r="NM304" s="56"/>
      <c r="NN304" s="56"/>
      <c r="NO304" s="56"/>
      <c r="NP304" s="56"/>
      <c r="NQ304" s="56"/>
      <c r="NR304" s="56"/>
      <c r="NS304" s="56"/>
      <c r="NT304" s="56"/>
      <c r="NU304" s="56"/>
      <c r="NV304" s="56"/>
      <c r="NW304" s="56"/>
      <c r="NX304" s="56"/>
      <c r="NY304" s="56"/>
      <c r="NZ304" s="56"/>
      <c r="OA304" s="56"/>
      <c r="OB304" s="56"/>
      <c r="OC304" s="56"/>
      <c r="OD304" s="56"/>
      <c r="OE304" s="56"/>
      <c r="OF304" s="56"/>
      <c r="OG304" s="56"/>
      <c r="OH304" s="56"/>
      <c r="OI304" s="56"/>
      <c r="OJ304" s="56"/>
      <c r="OK304" s="56"/>
      <c r="OL304" s="56"/>
      <c r="OM304" s="56"/>
      <c r="ON304" s="56"/>
      <c r="OO304" s="56"/>
      <c r="OP304" s="56"/>
      <c r="OQ304" s="56"/>
      <c r="OR304" s="56"/>
      <c r="OS304" s="56"/>
      <c r="OT304" s="56"/>
      <c r="OU304" s="56"/>
      <c r="OV304" s="56"/>
      <c r="OW304" s="56"/>
      <c r="OX304" s="56"/>
      <c r="OY304" s="56"/>
      <c r="OZ304" s="56"/>
      <c r="PA304" s="56"/>
    </row>
    <row r="305" spans="1:418" s="116" customFormat="1" ht="189" hidden="1" customHeight="1">
      <c r="A305" s="167"/>
      <c r="B305" s="357"/>
      <c r="C305" s="357"/>
      <c r="D305" s="313"/>
      <c r="E305" s="356"/>
      <c r="F305" s="313"/>
      <c r="G305" s="327"/>
      <c r="H305" s="325"/>
      <c r="I305" s="126" t="s">
        <v>533</v>
      </c>
      <c r="J305" s="167" t="s">
        <v>1365</v>
      </c>
      <c r="K305" s="123"/>
      <c r="L305" s="183"/>
      <c r="M305" s="177"/>
      <c r="N305" s="51" t="s">
        <v>379</v>
      </c>
      <c r="O305" s="56" t="s">
        <v>350</v>
      </c>
      <c r="P305" s="310"/>
      <c r="Q305" s="310"/>
      <c r="R305" s="120"/>
      <c r="S305" s="120"/>
      <c r="T305" s="120"/>
      <c r="U305" s="120"/>
      <c r="V305" s="120"/>
      <c r="W305" s="120" t="s">
        <v>205</v>
      </c>
      <c r="X305" s="120"/>
      <c r="Y305" s="120"/>
      <c r="Z305" s="120"/>
      <c r="AA305" s="120"/>
      <c r="AB305" s="120"/>
      <c r="AC305" s="119">
        <f t="shared" si="355"/>
        <v>1</v>
      </c>
      <c r="AD305" s="229"/>
      <c r="AE305" s="229"/>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70"/>
      <c r="BU305" s="70"/>
      <c r="BV305" s="70"/>
      <c r="BW305" s="70"/>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70"/>
      <c r="DN305" s="70"/>
      <c r="DO305" s="70"/>
      <c r="DP305" s="70"/>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70"/>
      <c r="FG305" s="70"/>
      <c r="FH305" s="70"/>
      <c r="FI305" s="70"/>
      <c r="FJ305" s="70"/>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179"/>
      <c r="GQ305" s="180"/>
      <c r="GR305" s="179"/>
      <c r="GS305" s="180"/>
      <c r="GT305" s="179"/>
      <c r="GU305" s="180"/>
      <c r="GV305" s="179"/>
      <c r="GW305" s="180"/>
      <c r="GX305" s="181"/>
      <c r="GY305" s="184"/>
      <c r="GZ305" s="70"/>
      <c r="HA305" s="70"/>
      <c r="HB305" s="70"/>
      <c r="HC305" s="70"/>
      <c r="HD305" s="70"/>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c r="IK305" s="56"/>
      <c r="IL305" s="56"/>
      <c r="IM305" s="56"/>
      <c r="IN305" s="56"/>
      <c r="IO305" s="56"/>
      <c r="IP305" s="56"/>
      <c r="IQ305" s="56"/>
      <c r="IR305" s="56"/>
      <c r="IS305" s="56"/>
      <c r="IT305" s="70"/>
      <c r="IU305" s="70"/>
      <c r="IV305" s="70"/>
      <c r="IW305" s="70"/>
      <c r="IX305" s="56"/>
      <c r="IY305" s="56"/>
      <c r="IZ305" s="56"/>
      <c r="JA305" s="56"/>
      <c r="JB305" s="56"/>
      <c r="JC305" s="56"/>
      <c r="JD305" s="56"/>
      <c r="JE305" s="56"/>
      <c r="JF305" s="56"/>
      <c r="JG305" s="56"/>
      <c r="JH305" s="56"/>
      <c r="JI305" s="56"/>
      <c r="JJ305" s="56"/>
      <c r="JK305" s="56"/>
      <c r="JL305" s="56"/>
      <c r="JM305" s="56"/>
      <c r="JN305" s="56"/>
      <c r="JO305" s="56"/>
      <c r="JP305" s="56"/>
      <c r="JQ305" s="56"/>
      <c r="JR305" s="56"/>
      <c r="JS305" s="56"/>
      <c r="JT305" s="56"/>
      <c r="JU305" s="56"/>
      <c r="JV305" s="56"/>
      <c r="JW305" s="56"/>
      <c r="JX305" s="56"/>
      <c r="JY305" s="56"/>
      <c r="JZ305" s="56"/>
      <c r="KA305" s="56"/>
      <c r="KB305" s="56"/>
      <c r="KC305" s="56"/>
      <c r="KD305" s="56"/>
      <c r="KE305" s="56"/>
      <c r="KF305" s="56"/>
      <c r="KG305" s="56"/>
      <c r="KH305" s="56"/>
      <c r="KI305" s="56"/>
      <c r="KJ305" s="56"/>
      <c r="KK305" s="56"/>
      <c r="KL305" s="56"/>
      <c r="KM305" s="56"/>
      <c r="KN305" s="56"/>
      <c r="KO305" s="56"/>
      <c r="KP305" s="56"/>
      <c r="KQ305" s="56"/>
      <c r="KR305" s="56"/>
      <c r="KS305" s="56"/>
      <c r="KT305" s="56"/>
      <c r="KU305" s="56"/>
      <c r="KV305" s="56"/>
      <c r="KW305" s="56"/>
      <c r="KX305" s="56"/>
      <c r="KY305" s="56"/>
      <c r="KZ305" s="56"/>
      <c r="LA305" s="56"/>
      <c r="LB305" s="56"/>
      <c r="LC305" s="56"/>
      <c r="LD305" s="56"/>
      <c r="LE305" s="56"/>
      <c r="LF305" s="56"/>
      <c r="LG305" s="56"/>
      <c r="LH305" s="56"/>
      <c r="LI305" s="56"/>
      <c r="LJ305" s="56"/>
      <c r="LK305" s="56"/>
      <c r="LL305" s="56"/>
      <c r="LM305" s="56"/>
      <c r="LN305" s="56"/>
      <c r="LO305" s="56"/>
      <c r="LP305" s="56"/>
      <c r="LQ305" s="56"/>
      <c r="LR305" s="56"/>
      <c r="LS305" s="56"/>
      <c r="LT305" s="56"/>
      <c r="LU305" s="56"/>
      <c r="LV305" s="56"/>
      <c r="LW305" s="56"/>
      <c r="LX305" s="56"/>
      <c r="LY305" s="56"/>
      <c r="LZ305" s="56"/>
      <c r="MA305" s="56"/>
      <c r="MB305" s="56"/>
      <c r="MC305" s="56"/>
      <c r="MD305" s="56"/>
      <c r="ME305" s="56"/>
      <c r="MF305" s="56"/>
      <c r="MG305" s="56"/>
      <c r="MH305" s="56"/>
      <c r="MI305" s="56"/>
      <c r="MJ305" s="56"/>
      <c r="MK305" s="56"/>
      <c r="ML305" s="56"/>
      <c r="MM305" s="56"/>
      <c r="MN305" s="56"/>
      <c r="MO305" s="56"/>
      <c r="MP305" s="56"/>
      <c r="MQ305" s="56"/>
      <c r="MR305" s="56"/>
      <c r="MS305" s="56"/>
      <c r="MT305" s="56"/>
      <c r="MU305" s="56"/>
      <c r="MV305" s="56"/>
      <c r="MW305" s="56"/>
      <c r="MX305" s="56"/>
      <c r="MY305" s="56"/>
      <c r="MZ305" s="56"/>
      <c r="NA305" s="56"/>
      <c r="NB305" s="56"/>
      <c r="NC305" s="56"/>
      <c r="ND305" s="56"/>
      <c r="NE305" s="56"/>
      <c r="NF305" s="56"/>
      <c r="NG305" s="56"/>
      <c r="NH305" s="56"/>
      <c r="NI305" s="56"/>
      <c r="NJ305" s="56"/>
      <c r="NK305" s="56"/>
      <c r="NL305" s="56"/>
      <c r="NM305" s="56"/>
      <c r="NN305" s="56"/>
      <c r="NO305" s="56"/>
      <c r="NP305" s="56"/>
      <c r="NQ305" s="56"/>
      <c r="NR305" s="56"/>
      <c r="NS305" s="56"/>
      <c r="NT305" s="56"/>
      <c r="NU305" s="56"/>
      <c r="NV305" s="56"/>
      <c r="NW305" s="56"/>
      <c r="NX305" s="56"/>
      <c r="NY305" s="56"/>
      <c r="NZ305" s="56"/>
      <c r="OA305" s="56"/>
      <c r="OB305" s="56"/>
      <c r="OC305" s="56"/>
      <c r="OD305" s="56"/>
      <c r="OE305" s="56"/>
      <c r="OF305" s="56"/>
      <c r="OG305" s="56"/>
      <c r="OH305" s="56"/>
      <c r="OI305" s="56"/>
      <c r="OJ305" s="56"/>
      <c r="OK305" s="56"/>
      <c r="OL305" s="56"/>
      <c r="OM305" s="56"/>
      <c r="ON305" s="56"/>
      <c r="OO305" s="56"/>
      <c r="OP305" s="56"/>
      <c r="OQ305" s="56"/>
      <c r="OR305" s="56"/>
      <c r="OS305" s="56"/>
      <c r="OT305" s="56"/>
      <c r="OU305" s="56"/>
      <c r="OV305" s="56"/>
      <c r="OW305" s="56"/>
      <c r="OX305" s="56"/>
      <c r="OY305" s="56"/>
      <c r="OZ305" s="56"/>
      <c r="PA305" s="56"/>
    </row>
    <row r="306" spans="1:418" ht="24" customHeight="1">
      <c r="A306" s="56"/>
      <c r="B306" s="2"/>
      <c r="C306" s="2"/>
      <c r="D306" s="311" t="s">
        <v>69</v>
      </c>
      <c r="E306" s="311"/>
      <c r="F306" s="311"/>
      <c r="G306" s="253"/>
      <c r="H306" s="254">
        <f>COUNTIF(H307:H312,"x")</f>
        <v>0</v>
      </c>
      <c r="I306" s="253"/>
      <c r="J306" s="253"/>
      <c r="K306" s="255"/>
      <c r="L306" s="258"/>
      <c r="M306" s="255"/>
      <c r="N306" s="176"/>
      <c r="O306" s="176"/>
      <c r="P306" s="114">
        <f>COUNTIF(P307:P316,"x")</f>
        <v>2</v>
      </c>
      <c r="Q306" s="56">
        <f>SUM(Q307:Q316)</f>
        <v>1</v>
      </c>
      <c r="R306" s="14">
        <f t="shared" ref="R306:AB306" si="371">COUNTIF(R307:R316,"x")</f>
        <v>2</v>
      </c>
      <c r="S306" s="114">
        <f t="shared" si="371"/>
        <v>0</v>
      </c>
      <c r="T306" s="114">
        <f t="shared" si="371"/>
        <v>0</v>
      </c>
      <c r="U306" s="114">
        <f t="shared" ref="U306" si="372">COUNTIF(U307:U316,"x")</f>
        <v>1</v>
      </c>
      <c r="V306" s="114">
        <f t="shared" si="371"/>
        <v>2</v>
      </c>
      <c r="W306" s="114">
        <f t="shared" si="371"/>
        <v>1</v>
      </c>
      <c r="X306" s="114">
        <f t="shared" si="371"/>
        <v>1</v>
      </c>
      <c r="Y306" s="114">
        <f t="shared" si="371"/>
        <v>1</v>
      </c>
      <c r="Z306" s="114">
        <f t="shared" si="371"/>
        <v>0</v>
      </c>
      <c r="AA306" s="114">
        <f t="shared" si="371"/>
        <v>1</v>
      </c>
      <c r="AB306" s="114">
        <f t="shared" si="371"/>
        <v>1</v>
      </c>
      <c r="AC306" s="114">
        <f>COUNTIF(AC307:AC316,"1")</f>
        <v>10</v>
      </c>
      <c r="AD306" s="300"/>
      <c r="AE306" s="295"/>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182"/>
      <c r="BK306" s="182"/>
      <c r="BL306" s="182"/>
      <c r="BM306" s="182"/>
      <c r="BN306" s="182"/>
      <c r="BO306" s="182"/>
      <c r="BP306" s="182"/>
      <c r="BQ306" s="182"/>
      <c r="BR306" s="182"/>
      <c r="BS306" s="185"/>
      <c r="BT306" s="70"/>
      <c r="BU306" s="70"/>
      <c r="BV306" s="70"/>
      <c r="BW306" s="70"/>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70"/>
      <c r="HA306" s="70"/>
      <c r="HB306" s="70"/>
      <c r="HC306" s="70"/>
      <c r="HD306" s="70"/>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179"/>
      <c r="IJ306" s="180"/>
      <c r="IK306" s="179"/>
      <c r="IL306" s="180"/>
      <c r="IM306" s="179"/>
      <c r="IN306" s="180"/>
      <c r="IO306" s="179"/>
      <c r="IP306" s="180"/>
      <c r="IQ306" s="181"/>
      <c r="IR306" s="185"/>
      <c r="IS306" s="56"/>
      <c r="IT306" s="56"/>
      <c r="IU306" s="56"/>
      <c r="IV306" s="56"/>
      <c r="IW306" s="56"/>
      <c r="IX306" s="56"/>
      <c r="IY306" s="56"/>
      <c r="IZ306" s="56"/>
      <c r="JA306" s="56"/>
      <c r="JB306" s="56"/>
      <c r="JC306" s="56"/>
      <c r="JD306" s="56"/>
      <c r="JE306" s="56"/>
      <c r="JF306" s="56"/>
      <c r="JG306" s="56"/>
      <c r="JH306" s="56"/>
      <c r="JI306" s="56"/>
      <c r="JJ306" s="56"/>
      <c r="JK306" s="56"/>
      <c r="JL306" s="56"/>
      <c r="JM306" s="56"/>
      <c r="JN306" s="56"/>
      <c r="JO306" s="56"/>
      <c r="JP306" s="56"/>
      <c r="JQ306" s="56"/>
      <c r="JR306" s="56"/>
      <c r="JS306" s="56"/>
      <c r="JT306" s="56"/>
      <c r="JU306" s="56"/>
      <c r="JV306" s="56"/>
      <c r="JW306" s="56"/>
      <c r="JX306" s="56"/>
      <c r="JY306" s="56"/>
      <c r="JZ306" s="56"/>
      <c r="KA306" s="56"/>
      <c r="KB306" s="56"/>
      <c r="KC306" s="56"/>
      <c r="KD306" s="56"/>
      <c r="KE306" s="56"/>
      <c r="KF306" s="56"/>
      <c r="KG306" s="56"/>
      <c r="KH306" s="56"/>
      <c r="KI306" s="56"/>
      <c r="KJ306" s="56"/>
      <c r="KK306" s="56"/>
      <c r="KL306" s="56"/>
      <c r="KM306" s="56"/>
      <c r="KN306" s="56"/>
      <c r="KO306" s="56"/>
      <c r="KP306" s="56"/>
      <c r="KQ306" s="56"/>
      <c r="KR306" s="56"/>
      <c r="KS306" s="56"/>
      <c r="KT306" s="56"/>
      <c r="KU306" s="56"/>
      <c r="KV306" s="56"/>
      <c r="KW306" s="56"/>
      <c r="KX306" s="56"/>
      <c r="KY306" s="56"/>
      <c r="KZ306" s="56"/>
      <c r="LA306" s="56"/>
      <c r="LB306" s="56"/>
      <c r="LC306" s="56"/>
      <c r="LD306" s="56"/>
      <c r="LE306" s="56"/>
      <c r="LF306" s="56"/>
      <c r="LG306" s="56"/>
      <c r="LH306" s="56"/>
      <c r="LI306" s="56"/>
      <c r="LJ306" s="56"/>
      <c r="LK306" s="56"/>
      <c r="LL306" s="56"/>
      <c r="LM306" s="56"/>
      <c r="LN306" s="56"/>
      <c r="LO306" s="56"/>
      <c r="LP306" s="56"/>
      <c r="LQ306" s="56"/>
      <c r="LR306" s="56"/>
      <c r="LS306" s="56"/>
      <c r="LT306" s="56"/>
      <c r="LU306" s="56"/>
      <c r="LV306" s="56"/>
      <c r="LW306" s="56"/>
      <c r="LX306" s="56"/>
      <c r="LY306" s="56"/>
      <c r="LZ306" s="56"/>
      <c r="MA306" s="56"/>
      <c r="MB306" s="56"/>
      <c r="MC306" s="56"/>
      <c r="MD306" s="56"/>
      <c r="ME306" s="56"/>
      <c r="MF306" s="56"/>
      <c r="MG306" s="56"/>
      <c r="MH306" s="56"/>
      <c r="MI306" s="56"/>
      <c r="MJ306" s="56"/>
      <c r="MK306" s="56"/>
      <c r="ML306" s="56"/>
      <c r="MM306" s="56"/>
      <c r="MN306" s="56"/>
      <c r="MO306" s="56"/>
      <c r="MP306" s="56"/>
      <c r="MQ306" s="56"/>
      <c r="MR306" s="56"/>
      <c r="MS306" s="56"/>
      <c r="MT306" s="56"/>
      <c r="MU306" s="56"/>
      <c r="MV306" s="56"/>
      <c r="MW306" s="56"/>
      <c r="MX306" s="56"/>
      <c r="MY306" s="56"/>
      <c r="MZ306" s="56"/>
      <c r="NA306" s="56"/>
      <c r="NB306" s="56"/>
      <c r="NC306" s="56"/>
      <c r="ND306" s="56"/>
      <c r="NE306" s="56"/>
      <c r="NF306" s="56"/>
      <c r="NG306" s="56"/>
      <c r="NH306" s="56"/>
      <c r="NI306" s="56"/>
      <c r="NJ306" s="56"/>
      <c r="NK306" s="56"/>
      <c r="NL306" s="56"/>
      <c r="NM306" s="56"/>
      <c r="NN306" s="56"/>
      <c r="NO306" s="70"/>
      <c r="NP306" s="70"/>
      <c r="NQ306" s="56"/>
      <c r="NR306" s="56"/>
      <c r="NS306" s="56"/>
      <c r="NT306" s="56"/>
      <c r="NU306" s="56"/>
      <c r="NV306" s="56"/>
      <c r="NW306" s="56"/>
      <c r="NX306" s="56"/>
      <c r="NY306" s="56"/>
      <c r="NZ306" s="56"/>
      <c r="OA306" s="56"/>
      <c r="OB306" s="56"/>
      <c r="OC306" s="56"/>
      <c r="OD306" s="56"/>
      <c r="OE306" s="56"/>
      <c r="OF306" s="56"/>
      <c r="OG306" s="56"/>
      <c r="OH306" s="56"/>
      <c r="OI306" s="56"/>
      <c r="OJ306" s="56"/>
      <c r="OK306" s="56"/>
      <c r="OL306" s="56"/>
      <c r="OM306" s="56"/>
      <c r="ON306" s="56"/>
      <c r="OO306" s="56"/>
      <c r="OP306" s="56"/>
      <c r="OQ306" s="56"/>
      <c r="OR306" s="56"/>
      <c r="OS306" s="56"/>
      <c r="OT306" s="56"/>
      <c r="OU306" s="56"/>
      <c r="OV306" s="56"/>
      <c r="OW306" s="56"/>
      <c r="OX306" s="56"/>
      <c r="OY306" s="56"/>
      <c r="OZ306" s="56"/>
      <c r="PA306" s="2"/>
    </row>
    <row r="307" spans="1:418" s="116" customFormat="1" ht="57" customHeight="1">
      <c r="A307" s="56"/>
      <c r="B307" s="344">
        <v>279</v>
      </c>
      <c r="C307" s="344">
        <v>113</v>
      </c>
      <c r="D307" s="312" t="s">
        <v>211</v>
      </c>
      <c r="E307" s="329" t="s">
        <v>6</v>
      </c>
      <c r="F307" s="312" t="s">
        <v>212</v>
      </c>
      <c r="G307" s="324" t="s">
        <v>6</v>
      </c>
      <c r="H307" s="319"/>
      <c r="I307" s="312" t="s">
        <v>212</v>
      </c>
      <c r="J307" s="237" t="s">
        <v>1168</v>
      </c>
      <c r="K307" s="76"/>
      <c r="L307" s="234" t="s">
        <v>661</v>
      </c>
      <c r="M307" s="238" t="s">
        <v>500</v>
      </c>
      <c r="N307" s="51" t="s">
        <v>379</v>
      </c>
      <c r="O307" s="56" t="s">
        <v>350</v>
      </c>
      <c r="P307" s="340" t="s">
        <v>205</v>
      </c>
      <c r="Q307" s="340"/>
      <c r="R307" s="235" t="s">
        <v>205</v>
      </c>
      <c r="S307" s="120"/>
      <c r="T307" s="120"/>
      <c r="U307" s="120"/>
      <c r="V307" s="120"/>
      <c r="W307" s="120"/>
      <c r="X307" s="120"/>
      <c r="Y307" s="120"/>
      <c r="Z307" s="120"/>
      <c r="AA307" s="120"/>
      <c r="AB307" s="120"/>
      <c r="AC307" s="119">
        <f t="shared" ref="AC307:AC316" si="373">COUNTIF($R307:$AB307,"x")</f>
        <v>1</v>
      </c>
      <c r="AD307" s="300"/>
      <c r="AE307" s="300" t="s">
        <v>553</v>
      </c>
      <c r="AF307" s="178">
        <v>2</v>
      </c>
      <c r="AG307" s="178">
        <v>1</v>
      </c>
      <c r="AH307" s="178">
        <v>1</v>
      </c>
      <c r="AI307" s="178">
        <v>2</v>
      </c>
      <c r="AJ307" s="178">
        <v>2</v>
      </c>
      <c r="AK307" s="178">
        <v>2</v>
      </c>
      <c r="AL307" s="178">
        <v>2</v>
      </c>
      <c r="AM307" s="178">
        <v>2</v>
      </c>
      <c r="AN307" s="178">
        <v>2</v>
      </c>
      <c r="AO307" s="178">
        <v>2</v>
      </c>
      <c r="AP307" s="178">
        <v>2</v>
      </c>
      <c r="AQ307" s="178">
        <v>2</v>
      </c>
      <c r="AR307" s="178">
        <v>1</v>
      </c>
      <c r="AS307" s="178">
        <v>2</v>
      </c>
      <c r="AT307" s="178">
        <v>2</v>
      </c>
      <c r="AU307" s="178">
        <v>2</v>
      </c>
      <c r="AV307" s="178">
        <v>2</v>
      </c>
      <c r="AW307" s="178">
        <v>2</v>
      </c>
      <c r="AX307" s="178">
        <v>2</v>
      </c>
      <c r="AY307" s="178">
        <v>2</v>
      </c>
      <c r="AZ307" s="178">
        <v>2</v>
      </c>
      <c r="BA307" s="178">
        <v>2</v>
      </c>
      <c r="BB307" s="178">
        <v>2</v>
      </c>
      <c r="BC307" s="178">
        <v>2</v>
      </c>
      <c r="BD307" s="178">
        <v>2</v>
      </c>
      <c r="BE307" s="178">
        <v>2</v>
      </c>
      <c r="BF307" s="178">
        <v>2</v>
      </c>
      <c r="BG307" s="178">
        <v>1</v>
      </c>
      <c r="BH307" s="178">
        <v>1</v>
      </c>
      <c r="BI307" s="178">
        <v>2</v>
      </c>
      <c r="BJ307" s="179">
        <f>COUNTIF(AF307:BI307,"2")</f>
        <v>25</v>
      </c>
      <c r="BK307" s="180">
        <f>BJ307/(BJ307+BL307+BN307+BP307)</f>
        <v>0.83333333333333337</v>
      </c>
      <c r="BL307" s="179">
        <f>COUNTIF(AF307:BI307,"1")</f>
        <v>5</v>
      </c>
      <c r="BM307" s="180">
        <f>BL307/(BJ307+BL307+BN307+BP307)</f>
        <v>0.16666666666666666</v>
      </c>
      <c r="BN307" s="179">
        <f>COUNTIF(AF307:BI307,"0")</f>
        <v>0</v>
      </c>
      <c r="BO307" s="180">
        <f>BN307/(BJ307+BL307+BN307+BP307)</f>
        <v>0</v>
      </c>
      <c r="BP307" s="179">
        <f>COUNTIF(Q307:BI307,"KĐG")</f>
        <v>0</v>
      </c>
      <c r="BQ307" s="180">
        <f>BP307/(BJ307+BL307+BN307+BP307)</f>
        <v>0</v>
      </c>
      <c r="BR307" s="181">
        <f>(((BJ307*2)+(BL307*1)+(BN307*0)))/(BJ307+BL307+BN307)</f>
        <v>1.8333333333333333</v>
      </c>
      <c r="BS307" s="182" t="str">
        <f>IF(BQ307&gt;=50%,"KĐG",IF(BR307&gt;=1.6,"Đạt mục tiêu",IF(BR307&gt;=1,"Cần cố gắng","Chưa đạt")))</f>
        <v>Đạt mục tiêu</v>
      </c>
      <c r="BT307" s="70"/>
      <c r="BU307" s="70"/>
      <c r="BV307" s="70">
        <v>2</v>
      </c>
      <c r="BW307" s="70">
        <v>1</v>
      </c>
      <c r="BX307" s="56">
        <v>1</v>
      </c>
      <c r="BY307" s="56">
        <v>2</v>
      </c>
      <c r="BZ307" s="56">
        <v>2</v>
      </c>
      <c r="CA307" s="56">
        <v>2</v>
      </c>
      <c r="CB307" s="56">
        <v>2</v>
      </c>
      <c r="CC307" s="56">
        <v>2</v>
      </c>
      <c r="CD307" s="56">
        <v>2</v>
      </c>
      <c r="CE307" s="56">
        <v>2</v>
      </c>
      <c r="CF307" s="56">
        <v>2</v>
      </c>
      <c r="CG307" s="56">
        <v>2</v>
      </c>
      <c r="CH307" s="56">
        <v>1</v>
      </c>
      <c r="CI307" s="56">
        <v>2</v>
      </c>
      <c r="CJ307" s="56">
        <v>2</v>
      </c>
      <c r="CK307" s="56">
        <v>2</v>
      </c>
      <c r="CL307" s="56">
        <v>2</v>
      </c>
      <c r="CM307" s="56">
        <v>2</v>
      </c>
      <c r="CN307" s="56">
        <v>2</v>
      </c>
      <c r="CO307" s="56">
        <v>2</v>
      </c>
      <c r="CP307" s="56">
        <v>2</v>
      </c>
      <c r="CQ307" s="56">
        <v>2</v>
      </c>
      <c r="CR307" s="56">
        <v>2</v>
      </c>
      <c r="CS307" s="56">
        <v>2</v>
      </c>
      <c r="CT307" s="56">
        <v>2</v>
      </c>
      <c r="CU307" s="56">
        <v>2</v>
      </c>
      <c r="CV307" s="56">
        <v>2</v>
      </c>
      <c r="CW307" s="56">
        <v>1</v>
      </c>
      <c r="CX307" s="56">
        <v>1</v>
      </c>
      <c r="CY307" s="56">
        <v>2</v>
      </c>
      <c r="CZ307" s="56">
        <f>COUNTIF(BV307:CY307,"2")</f>
        <v>25</v>
      </c>
      <c r="DA307" s="56">
        <f>CZ307/(CZ307+DB307+DD307+DF307)</f>
        <v>0.83333333333333337</v>
      </c>
      <c r="DB307" s="56">
        <f>COUNTIF(BV307:CY307,"1")</f>
        <v>5</v>
      </c>
      <c r="DC307" s="56">
        <f>DB307/(CZ307+DB307+DD307+DF307)</f>
        <v>0.16666666666666666</v>
      </c>
      <c r="DD307" s="56">
        <f>COUNTIF(BV307:CY307,"0")</f>
        <v>0</v>
      </c>
      <c r="DE307" s="56">
        <f>DD307/(CZ307+DB307+DD307+DF307)</f>
        <v>0</v>
      </c>
      <c r="DF307" s="56">
        <f>COUNTIF(BH307:CY307,"KĐG")</f>
        <v>0</v>
      </c>
      <c r="DG307" s="56">
        <f>DF307/(CZ307+DB307+DD307+DF307)</f>
        <v>0</v>
      </c>
      <c r="DH307" s="56">
        <f>(((CZ307*2)+(DB307*1)+(DD307*0)))/(CZ307+DB307+DD307)</f>
        <v>1.8333333333333333</v>
      </c>
      <c r="DI307" s="56" t="str">
        <f>IF(DG307&gt;=50%,"KĐG",IF(DH307&gt;=1.6,"Đạt mục tiêu",IF(DH307&gt;=1,"Cần cố gắng","Chưa đạt")))</f>
        <v>Đạt mục tiêu</v>
      </c>
      <c r="DJ307" s="56"/>
      <c r="DK307" s="56"/>
      <c r="DL307" s="56"/>
      <c r="DM307" s="70"/>
      <c r="DN307" s="70"/>
      <c r="DO307" s="70"/>
      <c r="DP307" s="70"/>
      <c r="DQ307" s="178">
        <v>2</v>
      </c>
      <c r="DR307" s="178">
        <v>2</v>
      </c>
      <c r="DS307" s="178">
        <v>1</v>
      </c>
      <c r="DT307" s="178">
        <v>2</v>
      </c>
      <c r="DU307" s="178">
        <v>2</v>
      </c>
      <c r="DV307" s="178">
        <v>2</v>
      </c>
      <c r="DW307" s="178">
        <v>2</v>
      </c>
      <c r="DX307" s="178">
        <v>1</v>
      </c>
      <c r="DY307" s="178">
        <v>2</v>
      </c>
      <c r="DZ307" s="178">
        <v>2</v>
      </c>
      <c r="EA307" s="178">
        <v>1</v>
      </c>
      <c r="EB307" s="178">
        <v>2</v>
      </c>
      <c r="EC307" s="178">
        <v>1</v>
      </c>
      <c r="ED307" s="178">
        <v>2</v>
      </c>
      <c r="EE307" s="178">
        <v>2</v>
      </c>
      <c r="EF307" s="178">
        <v>2</v>
      </c>
      <c r="EG307" s="178">
        <v>2</v>
      </c>
      <c r="EH307" s="178">
        <v>2</v>
      </c>
      <c r="EI307" s="178">
        <v>2</v>
      </c>
      <c r="EJ307" s="178">
        <v>2</v>
      </c>
      <c r="EK307" s="178">
        <v>2</v>
      </c>
      <c r="EL307" s="178"/>
      <c r="EM307" s="178"/>
      <c r="EN307" s="178"/>
      <c r="EO307" s="178"/>
      <c r="EP307" s="178"/>
      <c r="EQ307" s="178">
        <v>2</v>
      </c>
      <c r="ER307" s="178">
        <v>2</v>
      </c>
      <c r="ES307" s="178">
        <v>2</v>
      </c>
      <c r="ET307" s="178"/>
      <c r="EU307" s="178">
        <v>2</v>
      </c>
      <c r="EV307" s="179">
        <f>COUNTIF(DM307:EU307,"2")</f>
        <v>21</v>
      </c>
      <c r="EW307" s="180">
        <f>EV307/(EV307+EX307+EZ307+FB307)</f>
        <v>0.84</v>
      </c>
      <c r="EX307" s="179">
        <f>COUNTIF(DM307:EU307,"1")</f>
        <v>4</v>
      </c>
      <c r="EY307" s="180">
        <f>EX307/(EV307+EX307+EZ307+FB307)</f>
        <v>0.16</v>
      </c>
      <c r="EZ307" s="179">
        <f>COUNTIF(DM307:EU307,"0")</f>
        <v>0</v>
      </c>
      <c r="FA307" s="180">
        <f>EZ307/(EV307+EX307+EZ307+FB307)</f>
        <v>0</v>
      </c>
      <c r="FB307" s="179">
        <f>COUNTIF(DM307:EU307,"KĐG")</f>
        <v>0</v>
      </c>
      <c r="FC307" s="180">
        <f>FB307/(EV307+EX307+EZ307+FB307)</f>
        <v>0</v>
      </c>
      <c r="FD307" s="181">
        <f>(((EV307*2)+(EX307*1)+(EZ307*0)))/(EV307+EX307+EZ307)</f>
        <v>1.84</v>
      </c>
      <c r="FE307" s="184" t="str">
        <f>IF(FC307&gt;=50%,"KĐG",IF(FD307&gt;=1.6,"Đạt mục tiêu",IF(FD307&gt;=1,"Cần cố gắng","Chưa đạt")))</f>
        <v>Đạt mục tiêu</v>
      </c>
      <c r="FF307" s="70"/>
      <c r="FG307" s="70"/>
      <c r="FH307" s="70"/>
      <c r="FI307" s="70"/>
      <c r="FJ307" s="70"/>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70"/>
      <c r="HA307" s="70"/>
      <c r="HB307" s="70"/>
      <c r="HC307" s="70"/>
      <c r="HD307" s="70"/>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c r="IK307" s="56"/>
      <c r="IL307" s="56"/>
      <c r="IM307" s="56"/>
      <c r="IN307" s="56"/>
      <c r="IO307" s="56"/>
      <c r="IP307" s="56"/>
      <c r="IQ307" s="56"/>
      <c r="IR307" s="56"/>
      <c r="IS307" s="56"/>
      <c r="IT307" s="70"/>
      <c r="IU307" s="70"/>
      <c r="IV307" s="70"/>
      <c r="IW307" s="70"/>
      <c r="IX307" s="56"/>
      <c r="IY307" s="56"/>
      <c r="IZ307" s="56"/>
      <c r="JA307" s="56"/>
      <c r="JB307" s="56"/>
      <c r="JC307" s="56"/>
      <c r="JD307" s="56"/>
      <c r="JE307" s="56"/>
      <c r="JF307" s="56"/>
      <c r="JG307" s="56"/>
      <c r="JH307" s="56"/>
      <c r="JI307" s="56"/>
      <c r="JJ307" s="56"/>
      <c r="JK307" s="56"/>
      <c r="JL307" s="56"/>
      <c r="JM307" s="56"/>
      <c r="JN307" s="56"/>
      <c r="JO307" s="56"/>
      <c r="JP307" s="56"/>
      <c r="JQ307" s="56"/>
      <c r="JR307" s="56"/>
      <c r="JS307" s="56"/>
      <c r="JT307" s="56"/>
      <c r="JU307" s="56"/>
      <c r="JV307" s="56"/>
      <c r="JW307" s="56"/>
      <c r="JX307" s="56"/>
      <c r="JY307" s="56"/>
      <c r="JZ307" s="56"/>
      <c r="KA307" s="56"/>
      <c r="KB307" s="56"/>
      <c r="KC307" s="56"/>
      <c r="KD307" s="56"/>
      <c r="KE307" s="56"/>
      <c r="KF307" s="56"/>
      <c r="KG307" s="56"/>
      <c r="KH307" s="56"/>
      <c r="KI307" s="56"/>
      <c r="KJ307" s="56"/>
      <c r="KK307" s="56"/>
      <c r="KL307" s="56"/>
      <c r="KM307" s="56"/>
      <c r="KN307" s="56"/>
      <c r="KO307" s="56"/>
      <c r="KP307" s="56"/>
      <c r="KQ307" s="56"/>
      <c r="KR307" s="56"/>
      <c r="KS307" s="56"/>
      <c r="KT307" s="56"/>
      <c r="KU307" s="56"/>
      <c r="KV307" s="56"/>
      <c r="KW307" s="56"/>
      <c r="KX307" s="56"/>
      <c r="KY307" s="56"/>
      <c r="KZ307" s="56"/>
      <c r="LA307" s="56"/>
      <c r="LB307" s="56"/>
      <c r="LC307" s="56"/>
      <c r="LD307" s="56"/>
      <c r="LE307" s="56"/>
      <c r="LF307" s="56"/>
      <c r="LG307" s="56"/>
      <c r="LH307" s="56"/>
      <c r="LI307" s="56"/>
      <c r="LJ307" s="56"/>
      <c r="LK307" s="56"/>
      <c r="LL307" s="56"/>
      <c r="LM307" s="56"/>
      <c r="LN307" s="56"/>
      <c r="LO307" s="56"/>
      <c r="LP307" s="56"/>
      <c r="LQ307" s="56"/>
      <c r="LR307" s="56"/>
      <c r="LS307" s="56"/>
      <c r="LT307" s="56"/>
      <c r="LU307" s="56"/>
      <c r="LV307" s="56"/>
      <c r="LW307" s="56"/>
      <c r="LX307" s="56"/>
      <c r="LY307" s="56"/>
      <c r="LZ307" s="56"/>
      <c r="MA307" s="56"/>
      <c r="MB307" s="56"/>
      <c r="MC307" s="56"/>
      <c r="MD307" s="56"/>
      <c r="ME307" s="56"/>
      <c r="MF307" s="56"/>
      <c r="MG307" s="56"/>
      <c r="MH307" s="56"/>
      <c r="MI307" s="56"/>
      <c r="MJ307" s="56"/>
      <c r="MK307" s="56"/>
      <c r="ML307" s="56"/>
      <c r="MM307" s="56"/>
      <c r="MN307" s="56"/>
      <c r="MO307" s="56"/>
      <c r="MP307" s="56"/>
      <c r="MQ307" s="56"/>
      <c r="MR307" s="56"/>
      <c r="MS307" s="56"/>
      <c r="MT307" s="56"/>
      <c r="MU307" s="56"/>
      <c r="MV307" s="56"/>
      <c r="MW307" s="56"/>
      <c r="MX307" s="56"/>
      <c r="MY307" s="56"/>
      <c r="MZ307" s="56"/>
      <c r="NA307" s="56"/>
      <c r="NB307" s="56"/>
      <c r="NC307" s="56"/>
      <c r="ND307" s="56"/>
      <c r="NE307" s="56"/>
      <c r="NF307" s="56"/>
      <c r="NG307" s="56"/>
      <c r="NH307" s="56"/>
      <c r="NI307" s="56"/>
      <c r="NJ307" s="56"/>
      <c r="NK307" s="56"/>
      <c r="NL307" s="56"/>
      <c r="NM307" s="56"/>
      <c r="NN307" s="56"/>
      <c r="NO307" s="56"/>
      <c r="NP307" s="56"/>
      <c r="NQ307" s="56"/>
      <c r="NR307" s="56"/>
      <c r="NS307" s="56"/>
      <c r="NT307" s="56"/>
      <c r="NU307" s="56"/>
      <c r="NV307" s="56"/>
      <c r="NW307" s="56"/>
      <c r="NX307" s="56"/>
      <c r="NY307" s="56"/>
      <c r="NZ307" s="56"/>
      <c r="OA307" s="56"/>
      <c r="OB307" s="56"/>
      <c r="OC307" s="56"/>
      <c r="OD307" s="56"/>
      <c r="OE307" s="56"/>
      <c r="OF307" s="56"/>
      <c r="OG307" s="56"/>
      <c r="OH307" s="56"/>
      <c r="OI307" s="56"/>
      <c r="OJ307" s="56"/>
      <c r="OK307" s="56"/>
      <c r="OL307" s="56"/>
      <c r="OM307" s="56"/>
      <c r="ON307" s="56"/>
      <c r="OO307" s="56"/>
      <c r="OP307" s="56"/>
      <c r="OQ307" s="56"/>
      <c r="OR307" s="56"/>
      <c r="OS307" s="56"/>
      <c r="OT307" s="56"/>
      <c r="OU307" s="56"/>
      <c r="OV307" s="56"/>
      <c r="OW307" s="56"/>
      <c r="OX307" s="56"/>
      <c r="OY307" s="56"/>
      <c r="OZ307" s="56"/>
      <c r="PA307" s="2"/>
    </row>
    <row r="308" spans="1:418" s="116" customFormat="1" ht="47.25" hidden="1" customHeight="1">
      <c r="A308" s="56"/>
      <c r="B308" s="357"/>
      <c r="C308" s="357"/>
      <c r="D308" s="313"/>
      <c r="E308" s="325"/>
      <c r="F308" s="313"/>
      <c r="G308" s="328"/>
      <c r="H308" s="356"/>
      <c r="I308" s="313"/>
      <c r="J308" s="167" t="s">
        <v>1168</v>
      </c>
      <c r="K308" s="123"/>
      <c r="L308" s="183" t="s">
        <v>661</v>
      </c>
      <c r="M308" s="177" t="s">
        <v>500</v>
      </c>
      <c r="N308" s="51" t="s">
        <v>379</v>
      </c>
      <c r="O308" s="56"/>
      <c r="P308" s="357"/>
      <c r="Q308" s="357"/>
      <c r="R308" s="120"/>
      <c r="S308" s="120"/>
      <c r="T308" s="120"/>
      <c r="U308" s="120"/>
      <c r="V308" s="120" t="s">
        <v>205</v>
      </c>
      <c r="W308" s="120"/>
      <c r="X308" s="120"/>
      <c r="Y308" s="120"/>
      <c r="Z308" s="120"/>
      <c r="AA308" s="120"/>
      <c r="AB308" s="120"/>
      <c r="AC308" s="119">
        <f t="shared" si="373"/>
        <v>1</v>
      </c>
      <c r="AD308" s="229"/>
      <c r="AE308" s="229"/>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70"/>
      <c r="BU308" s="70"/>
      <c r="BV308" s="72"/>
      <c r="BW308" s="72"/>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179"/>
      <c r="DD308" s="180"/>
      <c r="DE308" s="179"/>
      <c r="DF308" s="180"/>
      <c r="DG308" s="179"/>
      <c r="DH308" s="180"/>
      <c r="DI308" s="179"/>
      <c r="DJ308" s="180" t="e">
        <f>DI308/(DC308+DE308+DG308+DI308)</f>
        <v>#DIV/0!</v>
      </c>
      <c r="DK308" s="181" t="e">
        <f>(((DC308*2)+(DE308*1)+(DG308*0)))/(DC308+DE308+DG308)</f>
        <v>#DIV/0!</v>
      </c>
      <c r="DL308" s="184" t="e">
        <f>IF(DJ308&gt;=50%,"KĐG",IF(DK308&gt;=1.6,"Đạt mục tiêu",IF(DK308&gt;=1,"Cần cố gắng","Chưa đạt")))</f>
        <v>#DIV/0!</v>
      </c>
      <c r="DM308" s="70"/>
      <c r="DN308" s="70"/>
      <c r="DO308" s="70"/>
      <c r="DP308" s="70"/>
      <c r="DQ308" s="178">
        <v>2</v>
      </c>
      <c r="DR308" s="178">
        <v>2</v>
      </c>
      <c r="DS308" s="178">
        <v>2</v>
      </c>
      <c r="DT308" s="178">
        <v>2</v>
      </c>
      <c r="DU308" s="178">
        <v>2</v>
      </c>
      <c r="DV308" s="178">
        <v>2</v>
      </c>
      <c r="DW308" s="178">
        <v>2</v>
      </c>
      <c r="DX308" s="178">
        <v>2</v>
      </c>
      <c r="DY308" s="178">
        <v>2</v>
      </c>
      <c r="DZ308" s="178">
        <v>2</v>
      </c>
      <c r="EA308" s="178">
        <v>2</v>
      </c>
      <c r="EB308" s="178">
        <v>2</v>
      </c>
      <c r="EC308" s="178">
        <v>2</v>
      </c>
      <c r="ED308" s="178">
        <v>2</v>
      </c>
      <c r="EE308" s="178">
        <v>2</v>
      </c>
      <c r="EF308" s="178">
        <v>2</v>
      </c>
      <c r="EG308" s="178">
        <v>2</v>
      </c>
      <c r="EH308" s="178">
        <v>2</v>
      </c>
      <c r="EI308" s="178">
        <v>2</v>
      </c>
      <c r="EJ308" s="178">
        <v>2</v>
      </c>
      <c r="EK308" s="178">
        <v>2</v>
      </c>
      <c r="EL308" s="178">
        <v>2</v>
      </c>
      <c r="EM308" s="178">
        <v>2</v>
      </c>
      <c r="EN308" s="178">
        <v>2</v>
      </c>
      <c r="EO308" s="178">
        <v>2</v>
      </c>
      <c r="EP308" s="178">
        <v>2</v>
      </c>
      <c r="EQ308" s="178">
        <v>2</v>
      </c>
      <c r="ER308" s="178">
        <v>2</v>
      </c>
      <c r="ES308" s="178">
        <v>2</v>
      </c>
      <c r="ET308" s="178">
        <v>2</v>
      </c>
      <c r="EU308" s="178">
        <v>2</v>
      </c>
      <c r="EV308" s="179"/>
      <c r="EW308" s="180"/>
      <c r="EX308" s="179"/>
      <c r="EY308" s="180"/>
      <c r="EZ308" s="179"/>
      <c r="FA308" s="180"/>
      <c r="FB308" s="179"/>
      <c r="FC308" s="180"/>
      <c r="FD308" s="181"/>
      <c r="FE308" s="184"/>
      <c r="FF308" s="70"/>
      <c r="FG308" s="70"/>
      <c r="FH308" s="70"/>
      <c r="FI308" s="70"/>
      <c r="FJ308" s="70"/>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70"/>
      <c r="HA308" s="70"/>
      <c r="HB308" s="70"/>
      <c r="HC308" s="70"/>
      <c r="HD308" s="70"/>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c r="IE308" s="56"/>
      <c r="IF308" s="56"/>
      <c r="IG308" s="56"/>
      <c r="IH308" s="56"/>
      <c r="II308" s="56"/>
      <c r="IJ308" s="56"/>
      <c r="IK308" s="56"/>
      <c r="IL308" s="56"/>
      <c r="IM308" s="56"/>
      <c r="IN308" s="56"/>
      <c r="IO308" s="56"/>
      <c r="IP308" s="56"/>
      <c r="IQ308" s="56"/>
      <c r="IR308" s="56"/>
      <c r="IS308" s="56"/>
      <c r="IT308" s="70"/>
      <c r="IU308" s="70"/>
      <c r="IV308" s="70"/>
      <c r="IW308" s="70"/>
      <c r="IX308" s="56"/>
      <c r="IY308" s="56"/>
      <c r="IZ308" s="56"/>
      <c r="JA308" s="56"/>
      <c r="JB308" s="56"/>
      <c r="JC308" s="56"/>
      <c r="JD308" s="56"/>
      <c r="JE308" s="56"/>
      <c r="JF308" s="56"/>
      <c r="JG308" s="56"/>
      <c r="JH308" s="56"/>
      <c r="JI308" s="56"/>
      <c r="JJ308" s="56"/>
      <c r="JK308" s="56"/>
      <c r="JL308" s="56"/>
      <c r="JM308" s="56"/>
      <c r="JN308" s="56"/>
      <c r="JO308" s="56"/>
      <c r="JP308" s="56"/>
      <c r="JQ308" s="56"/>
      <c r="JR308" s="56"/>
      <c r="JS308" s="56"/>
      <c r="JT308" s="56"/>
      <c r="JU308" s="56"/>
      <c r="JV308" s="56"/>
      <c r="JW308" s="56"/>
      <c r="JX308" s="56"/>
      <c r="JY308" s="56"/>
      <c r="JZ308" s="56"/>
      <c r="KA308" s="56"/>
      <c r="KB308" s="56"/>
      <c r="KC308" s="56"/>
      <c r="KD308" s="56"/>
      <c r="KE308" s="56"/>
      <c r="KF308" s="56"/>
      <c r="KG308" s="56"/>
      <c r="KH308" s="56"/>
      <c r="KI308" s="56"/>
      <c r="KJ308" s="56"/>
      <c r="KK308" s="56"/>
      <c r="KL308" s="56"/>
      <c r="KM308" s="56"/>
      <c r="KN308" s="56"/>
      <c r="KO308" s="56"/>
      <c r="KP308" s="56"/>
      <c r="KQ308" s="56"/>
      <c r="KR308" s="56"/>
      <c r="KS308" s="56"/>
      <c r="KT308" s="56"/>
      <c r="KU308" s="56"/>
      <c r="KV308" s="56"/>
      <c r="KW308" s="56"/>
      <c r="KX308" s="56"/>
      <c r="KY308" s="56"/>
      <c r="KZ308" s="56"/>
      <c r="LA308" s="56"/>
      <c r="LB308" s="56"/>
      <c r="LC308" s="56"/>
      <c r="LD308" s="56"/>
      <c r="LE308" s="56"/>
      <c r="LF308" s="56"/>
      <c r="LG308" s="56"/>
      <c r="LH308" s="56"/>
      <c r="LI308" s="56"/>
      <c r="LJ308" s="56"/>
      <c r="LK308" s="56"/>
      <c r="LL308" s="56"/>
      <c r="LM308" s="56"/>
      <c r="LN308" s="56"/>
      <c r="LO308" s="56"/>
      <c r="LP308" s="56"/>
      <c r="LQ308" s="56"/>
      <c r="LR308" s="56"/>
      <c r="LS308" s="56"/>
      <c r="LT308" s="56"/>
      <c r="LU308" s="56"/>
      <c r="LV308" s="56"/>
      <c r="LW308" s="56"/>
      <c r="LX308" s="56"/>
      <c r="LY308" s="56"/>
      <c r="LZ308" s="56"/>
      <c r="MA308" s="56"/>
      <c r="MB308" s="56"/>
      <c r="MC308" s="56"/>
      <c r="MD308" s="56"/>
      <c r="ME308" s="56"/>
      <c r="MF308" s="56"/>
      <c r="MG308" s="56"/>
      <c r="MH308" s="56"/>
      <c r="MI308" s="56"/>
      <c r="MJ308" s="56"/>
      <c r="MK308" s="56"/>
      <c r="ML308" s="56"/>
      <c r="MM308" s="56"/>
      <c r="MN308" s="56"/>
      <c r="MO308" s="56"/>
      <c r="MP308" s="56"/>
      <c r="MQ308" s="56"/>
      <c r="MR308" s="56"/>
      <c r="MS308" s="56"/>
      <c r="MT308" s="56"/>
      <c r="MU308" s="56"/>
      <c r="MV308" s="56"/>
      <c r="MW308" s="56"/>
      <c r="MX308" s="56"/>
      <c r="MY308" s="56"/>
      <c r="MZ308" s="56"/>
      <c r="NA308" s="56"/>
      <c r="NB308" s="56"/>
      <c r="NC308" s="56"/>
      <c r="ND308" s="56"/>
      <c r="NE308" s="56"/>
      <c r="NF308" s="56"/>
      <c r="NG308" s="56"/>
      <c r="NH308" s="56"/>
      <c r="NI308" s="56"/>
      <c r="NJ308" s="56"/>
      <c r="NK308" s="56"/>
      <c r="NL308" s="56"/>
      <c r="NM308" s="56"/>
      <c r="NN308" s="56"/>
      <c r="NO308" s="56"/>
      <c r="NP308" s="56"/>
      <c r="NQ308" s="56"/>
      <c r="NR308" s="56"/>
      <c r="NS308" s="56"/>
      <c r="NT308" s="56"/>
      <c r="NU308" s="56"/>
      <c r="NV308" s="56"/>
      <c r="NW308" s="56"/>
      <c r="NX308" s="56"/>
      <c r="NY308" s="56"/>
      <c r="NZ308" s="56"/>
      <c r="OA308" s="56"/>
      <c r="OB308" s="56"/>
      <c r="OC308" s="56"/>
      <c r="OD308" s="56"/>
      <c r="OE308" s="56"/>
      <c r="OF308" s="56"/>
      <c r="OG308" s="56"/>
      <c r="OH308" s="56"/>
      <c r="OI308" s="56"/>
      <c r="OJ308" s="56"/>
      <c r="OK308" s="56"/>
      <c r="OL308" s="56"/>
      <c r="OM308" s="56"/>
      <c r="ON308" s="56"/>
      <c r="OO308" s="56"/>
      <c r="OP308" s="56"/>
      <c r="OQ308" s="56"/>
      <c r="OR308" s="56"/>
      <c r="OS308" s="56"/>
      <c r="OT308" s="56"/>
      <c r="OU308" s="56"/>
      <c r="OV308" s="56"/>
      <c r="OW308" s="56"/>
      <c r="OX308" s="56"/>
      <c r="OY308" s="56"/>
      <c r="OZ308" s="56"/>
      <c r="PA308" s="56"/>
    </row>
    <row r="309" spans="1:418" s="116" customFormat="1" ht="47.25" hidden="1" customHeight="1">
      <c r="A309" s="56"/>
      <c r="B309" s="357"/>
      <c r="C309" s="357"/>
      <c r="D309" s="313"/>
      <c r="E309" s="325"/>
      <c r="F309" s="313"/>
      <c r="G309" s="328"/>
      <c r="H309" s="356"/>
      <c r="I309" s="313"/>
      <c r="J309" s="167" t="s">
        <v>1169</v>
      </c>
      <c r="K309" s="123"/>
      <c r="L309" s="183" t="s">
        <v>661</v>
      </c>
      <c r="M309" s="177" t="s">
        <v>500</v>
      </c>
      <c r="N309" s="51" t="s">
        <v>379</v>
      </c>
      <c r="O309" s="56" t="s">
        <v>350</v>
      </c>
      <c r="P309" s="357"/>
      <c r="Q309" s="357"/>
      <c r="R309" s="120"/>
      <c r="S309" s="120"/>
      <c r="T309" s="120"/>
      <c r="U309" s="120"/>
      <c r="V309" s="120"/>
      <c r="W309" s="120"/>
      <c r="X309" s="120" t="s">
        <v>205</v>
      </c>
      <c r="Y309" s="120"/>
      <c r="Z309" s="120"/>
      <c r="AA309" s="120"/>
      <c r="AB309" s="120"/>
      <c r="AC309" s="119">
        <f t="shared" si="373"/>
        <v>1</v>
      </c>
      <c r="AD309" s="229"/>
      <c r="AE309" s="229"/>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70"/>
      <c r="BU309" s="70"/>
      <c r="BV309" s="70"/>
      <c r="BW309" s="70"/>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70"/>
      <c r="DN309" s="70"/>
      <c r="DO309" s="70"/>
      <c r="DP309" s="70"/>
      <c r="DQ309" s="178"/>
      <c r="DR309" s="178"/>
      <c r="DS309" s="178"/>
      <c r="DT309" s="178"/>
      <c r="DU309" s="178"/>
      <c r="DV309" s="178"/>
      <c r="DW309" s="178"/>
      <c r="DX309" s="178"/>
      <c r="DY309" s="178"/>
      <c r="DZ309" s="178"/>
      <c r="EA309" s="178"/>
      <c r="EB309" s="178"/>
      <c r="EC309" s="178"/>
      <c r="ED309" s="178"/>
      <c r="EE309" s="178"/>
      <c r="EF309" s="178"/>
      <c r="EG309" s="178"/>
      <c r="EH309" s="178"/>
      <c r="EI309" s="178"/>
      <c r="EJ309" s="178"/>
      <c r="EK309" s="178"/>
      <c r="EL309" s="178"/>
      <c r="EM309" s="178"/>
      <c r="EN309" s="178"/>
      <c r="EO309" s="178"/>
      <c r="EP309" s="178"/>
      <c r="EQ309" s="178"/>
      <c r="ER309" s="178"/>
      <c r="ES309" s="178"/>
      <c r="ET309" s="178"/>
      <c r="EU309" s="178"/>
      <c r="EV309" s="179"/>
      <c r="EW309" s="180"/>
      <c r="EX309" s="179"/>
      <c r="EY309" s="180"/>
      <c r="EZ309" s="179"/>
      <c r="FA309" s="180"/>
      <c r="FB309" s="179"/>
      <c r="FC309" s="180"/>
      <c r="FD309" s="181"/>
      <c r="FE309" s="184"/>
      <c r="FF309" s="72" t="s">
        <v>553</v>
      </c>
      <c r="FG309" s="72" t="s">
        <v>553</v>
      </c>
      <c r="FH309" s="72" t="s">
        <v>553</v>
      </c>
      <c r="FI309" s="72" t="s">
        <v>553</v>
      </c>
      <c r="FJ309" s="72" t="s">
        <v>553</v>
      </c>
      <c r="FK309" s="70" t="s">
        <v>464</v>
      </c>
      <c r="FL309" s="70" t="s">
        <v>464</v>
      </c>
      <c r="FM309" s="70" t="s">
        <v>464</v>
      </c>
      <c r="FN309" s="70" t="s">
        <v>464</v>
      </c>
      <c r="FO309" s="70" t="s">
        <v>464</v>
      </c>
      <c r="FP309" s="70" t="s">
        <v>464</v>
      </c>
      <c r="FQ309" s="70" t="s">
        <v>464</v>
      </c>
      <c r="FR309" s="70" t="s">
        <v>464</v>
      </c>
      <c r="FS309" s="70" t="s">
        <v>464</v>
      </c>
      <c r="FT309" s="70" t="s">
        <v>464</v>
      </c>
      <c r="FU309" s="70" t="s">
        <v>464</v>
      </c>
      <c r="FV309" s="70" t="s">
        <v>464</v>
      </c>
      <c r="FW309" s="70" t="s">
        <v>464</v>
      </c>
      <c r="FX309" s="70" t="s">
        <v>464</v>
      </c>
      <c r="FY309" s="70" t="s">
        <v>464</v>
      </c>
      <c r="FZ309" s="70" t="s">
        <v>464</v>
      </c>
      <c r="GA309" s="70" t="s">
        <v>464</v>
      </c>
      <c r="GB309" s="70" t="s">
        <v>464</v>
      </c>
      <c r="GC309" s="70" t="s">
        <v>464</v>
      </c>
      <c r="GD309" s="70" t="s">
        <v>464</v>
      </c>
      <c r="GE309" s="70" t="s">
        <v>464</v>
      </c>
      <c r="GF309" s="70" t="s">
        <v>464</v>
      </c>
      <c r="GG309" s="70" t="s">
        <v>464</v>
      </c>
      <c r="GH309" s="70" t="s">
        <v>1025</v>
      </c>
      <c r="GI309" s="70" t="s">
        <v>464</v>
      </c>
      <c r="GJ309" s="70" t="s">
        <v>464</v>
      </c>
      <c r="GK309" s="70" t="s">
        <v>464</v>
      </c>
      <c r="GL309" s="70" t="s">
        <v>464</v>
      </c>
      <c r="GM309" s="70" t="s">
        <v>464</v>
      </c>
      <c r="GN309" s="70" t="s">
        <v>1025</v>
      </c>
      <c r="GO309" s="70" t="s">
        <v>464</v>
      </c>
      <c r="GP309" s="179">
        <f>COUNTIF(FA309:GO309,"2")</f>
        <v>29</v>
      </c>
      <c r="GQ309" s="180">
        <f t="shared" ref="GQ309" si="374">GP309/(GP309+GR309+GT309+GV309)</f>
        <v>0.93548387096774188</v>
      </c>
      <c r="GR309" s="179">
        <f>COUNTIF(FA309:GO309,"1")</f>
        <v>2</v>
      </c>
      <c r="GS309" s="180">
        <f t="shared" ref="GS309" si="375">GR309/(GP309+GR309+GT309+GV309)</f>
        <v>6.4516129032258063E-2</v>
      </c>
      <c r="GT309" s="179">
        <f>COUNTIF(FA309:GO309,"0")</f>
        <v>0</v>
      </c>
      <c r="GU309" s="180">
        <f t="shared" ref="GU309" si="376">GT309/(GP309+GR309+GT309+GV309)</f>
        <v>0</v>
      </c>
      <c r="GV309" s="179">
        <f>COUNTIF(FA309:GO309,"KĐG")</f>
        <v>0</v>
      </c>
      <c r="GW309" s="180">
        <f t="shared" ref="GW309" si="377">GV309/(GP309+GR309+GT309+GV309)</f>
        <v>0</v>
      </c>
      <c r="GX309" s="181">
        <f t="shared" ref="GX309" si="378">(((GP309*2)+(GR309*1)+(GT309*0)))/(GP309+GR309+GT309)</f>
        <v>1.935483870967742</v>
      </c>
      <c r="GY309" s="182" t="str">
        <f t="shared" ref="GY309" si="379">IF(GW309&gt;=50%,"KĐG",IF(GX309&gt;=1.6,"Đạt mục tiêu",IF(GX309&gt;=1,"Cần cố gắng","Chưa đạt")))</f>
        <v>Đạt mục tiêu</v>
      </c>
      <c r="GZ309" s="70"/>
      <c r="HA309" s="70"/>
      <c r="HB309" s="70"/>
      <c r="HC309" s="70"/>
      <c r="HD309" s="70"/>
      <c r="HE309" s="72" t="s">
        <v>555</v>
      </c>
      <c r="HF309" s="72" t="s">
        <v>555</v>
      </c>
      <c r="HG309" s="72" t="s">
        <v>555</v>
      </c>
      <c r="HH309" s="72" t="s">
        <v>555</v>
      </c>
      <c r="HI309" s="72" t="s">
        <v>555</v>
      </c>
      <c r="HJ309" s="72" t="s">
        <v>555</v>
      </c>
      <c r="HK309" s="72" t="s">
        <v>555</v>
      </c>
      <c r="HL309" s="72" t="s">
        <v>555</v>
      </c>
      <c r="HM309" s="72" t="s">
        <v>555</v>
      </c>
      <c r="HN309" s="72" t="s">
        <v>555</v>
      </c>
      <c r="HO309" s="72" t="s">
        <v>555</v>
      </c>
      <c r="HP309" s="72" t="s">
        <v>555</v>
      </c>
      <c r="HQ309" s="72" t="s">
        <v>555</v>
      </c>
      <c r="HR309" s="72" t="s">
        <v>555</v>
      </c>
      <c r="HS309" s="72" t="s">
        <v>555</v>
      </c>
      <c r="HT309" s="72" t="s">
        <v>555</v>
      </c>
      <c r="HU309" s="72" t="s">
        <v>555</v>
      </c>
      <c r="HV309" s="72" t="s">
        <v>555</v>
      </c>
      <c r="HW309" s="72" t="s">
        <v>555</v>
      </c>
      <c r="HX309" s="72"/>
      <c r="HY309" s="72"/>
      <c r="HZ309" s="72"/>
      <c r="IA309" s="72"/>
      <c r="IB309" s="72"/>
      <c r="IC309" s="72"/>
      <c r="ID309" s="72" t="s">
        <v>555</v>
      </c>
      <c r="IE309" s="72" t="s">
        <v>555</v>
      </c>
      <c r="IF309" s="72" t="s">
        <v>555</v>
      </c>
      <c r="IG309" s="72" t="s">
        <v>555</v>
      </c>
      <c r="IH309" s="72" t="s">
        <v>555</v>
      </c>
      <c r="II309" s="72" t="s">
        <v>555</v>
      </c>
      <c r="IJ309" s="72" t="s">
        <v>555</v>
      </c>
      <c r="IK309" s="72" t="s">
        <v>555</v>
      </c>
      <c r="IL309" s="72" t="s">
        <v>555</v>
      </c>
      <c r="IM309" s="72" t="s">
        <v>555</v>
      </c>
      <c r="IN309" s="72" t="s">
        <v>555</v>
      </c>
      <c r="IO309" s="72" t="s">
        <v>555</v>
      </c>
      <c r="IP309" s="72" t="s">
        <v>555</v>
      </c>
      <c r="IQ309" s="72" t="s">
        <v>555</v>
      </c>
      <c r="IR309" s="72" t="s">
        <v>555</v>
      </c>
      <c r="IS309" s="72"/>
      <c r="IT309" s="70"/>
      <c r="IU309" s="70"/>
      <c r="IV309" s="70"/>
      <c r="IW309" s="70"/>
      <c r="IX309" s="72" t="s">
        <v>555</v>
      </c>
      <c r="IY309" s="72" t="s">
        <v>555</v>
      </c>
      <c r="IZ309" s="72" t="s">
        <v>555</v>
      </c>
      <c r="JA309" s="72" t="s">
        <v>555</v>
      </c>
      <c r="JB309" s="72" t="s">
        <v>555</v>
      </c>
      <c r="JC309" s="72" t="s">
        <v>555</v>
      </c>
      <c r="JD309" s="72" t="s">
        <v>555</v>
      </c>
      <c r="JE309" s="72" t="s">
        <v>555</v>
      </c>
      <c r="JF309" s="72" t="s">
        <v>555</v>
      </c>
      <c r="JG309" s="72" t="s">
        <v>555</v>
      </c>
      <c r="JH309" s="72" t="s">
        <v>555</v>
      </c>
      <c r="JI309" s="72" t="s">
        <v>555</v>
      </c>
      <c r="JJ309" s="72" t="s">
        <v>555</v>
      </c>
      <c r="JK309" s="72" t="s">
        <v>555</v>
      </c>
      <c r="JL309" s="72" t="s">
        <v>555</v>
      </c>
      <c r="JM309" s="72" t="s">
        <v>555</v>
      </c>
      <c r="JN309" s="72" t="s">
        <v>555</v>
      </c>
      <c r="JO309" s="72" t="s">
        <v>555</v>
      </c>
      <c r="JP309" s="72" t="s">
        <v>555</v>
      </c>
      <c r="JQ309" s="72" t="s">
        <v>555</v>
      </c>
      <c r="JR309" s="72"/>
      <c r="JS309" s="72"/>
      <c r="JT309" s="72"/>
      <c r="JU309" s="72"/>
      <c r="JV309" s="72"/>
      <c r="JW309" s="72" t="s">
        <v>555</v>
      </c>
      <c r="JX309" s="72" t="s">
        <v>555</v>
      </c>
      <c r="JY309" s="72" t="s">
        <v>555</v>
      </c>
      <c r="JZ309" s="72" t="s">
        <v>555</v>
      </c>
      <c r="KA309" s="72" t="s">
        <v>555</v>
      </c>
      <c r="KB309" s="72" t="s">
        <v>555</v>
      </c>
      <c r="KC309" s="72" t="s">
        <v>555</v>
      </c>
      <c r="KD309" s="72" t="s">
        <v>555</v>
      </c>
      <c r="KE309" s="72" t="s">
        <v>555</v>
      </c>
      <c r="KF309" s="72" t="s">
        <v>555</v>
      </c>
      <c r="KG309" s="72" t="s">
        <v>555</v>
      </c>
      <c r="KH309" s="72" t="s">
        <v>555</v>
      </c>
      <c r="KI309" s="72" t="s">
        <v>555</v>
      </c>
      <c r="KJ309" s="72" t="s">
        <v>555</v>
      </c>
      <c r="KK309" s="72" t="s">
        <v>555</v>
      </c>
      <c r="KL309" s="72"/>
      <c r="KM309" s="72"/>
      <c r="KN309" s="72"/>
      <c r="KO309" s="72" t="s">
        <v>555</v>
      </c>
      <c r="KP309" s="72" t="s">
        <v>555</v>
      </c>
      <c r="KQ309" s="72" t="s">
        <v>555</v>
      </c>
      <c r="KR309" s="72" t="s">
        <v>555</v>
      </c>
      <c r="KS309" s="72" t="s">
        <v>555</v>
      </c>
      <c r="KT309" s="72" t="s">
        <v>555</v>
      </c>
      <c r="KU309" s="72" t="s">
        <v>555</v>
      </c>
      <c r="KV309" s="72" t="s">
        <v>555</v>
      </c>
      <c r="KW309" s="72" t="s">
        <v>555</v>
      </c>
      <c r="KX309" s="72" t="s">
        <v>555</v>
      </c>
      <c r="KY309" s="72" t="s">
        <v>555</v>
      </c>
      <c r="KZ309" s="72" t="s">
        <v>555</v>
      </c>
      <c r="LA309" s="72" t="s">
        <v>555</v>
      </c>
      <c r="LB309" s="72" t="s">
        <v>555</v>
      </c>
      <c r="LC309" s="72" t="s">
        <v>555</v>
      </c>
      <c r="LD309" s="72" t="s">
        <v>555</v>
      </c>
      <c r="LE309" s="72" t="s">
        <v>555</v>
      </c>
      <c r="LF309" s="72" t="s">
        <v>555</v>
      </c>
      <c r="LG309" s="72" t="s">
        <v>555</v>
      </c>
      <c r="LH309" s="72" t="s">
        <v>555</v>
      </c>
      <c r="LI309" s="72" t="s">
        <v>555</v>
      </c>
      <c r="LJ309" s="72" t="s">
        <v>555</v>
      </c>
      <c r="LK309" s="72" t="s">
        <v>555</v>
      </c>
      <c r="LL309" s="72"/>
      <c r="LM309" s="72"/>
      <c r="LN309" s="72"/>
      <c r="LO309" s="72"/>
      <c r="LP309" s="72" t="s">
        <v>555</v>
      </c>
      <c r="LQ309" s="72" t="s">
        <v>555</v>
      </c>
      <c r="LR309" s="72" t="s">
        <v>555</v>
      </c>
      <c r="LS309" s="72" t="s">
        <v>555</v>
      </c>
      <c r="LT309" s="72" t="s">
        <v>555</v>
      </c>
      <c r="LU309" s="72" t="s">
        <v>555</v>
      </c>
      <c r="LV309" s="72" t="s">
        <v>555</v>
      </c>
      <c r="LW309" s="72" t="s">
        <v>555</v>
      </c>
      <c r="LX309" s="72" t="s">
        <v>555</v>
      </c>
      <c r="LY309" s="72" t="s">
        <v>555</v>
      </c>
      <c r="LZ309" s="72" t="s">
        <v>555</v>
      </c>
      <c r="MA309" s="72" t="s">
        <v>555</v>
      </c>
      <c r="MB309" s="72" t="s">
        <v>555</v>
      </c>
      <c r="MC309" s="72" t="s">
        <v>555</v>
      </c>
      <c r="MD309" s="72" t="s">
        <v>555</v>
      </c>
      <c r="ME309" s="72" t="s">
        <v>555</v>
      </c>
      <c r="MF309" s="72" t="s">
        <v>555</v>
      </c>
      <c r="MG309" s="72" t="s">
        <v>555</v>
      </c>
      <c r="MH309" s="72" t="s">
        <v>555</v>
      </c>
      <c r="MI309" s="72" t="s">
        <v>555</v>
      </c>
      <c r="MJ309" s="72" t="s">
        <v>555</v>
      </c>
      <c r="MK309" s="72" t="s">
        <v>555</v>
      </c>
      <c r="ML309" s="72" t="s">
        <v>555</v>
      </c>
      <c r="MM309" s="72" t="s">
        <v>555</v>
      </c>
      <c r="MN309" s="72" t="s">
        <v>555</v>
      </c>
      <c r="MO309" s="72" t="s">
        <v>555</v>
      </c>
      <c r="MP309" s="72" t="s">
        <v>555</v>
      </c>
      <c r="MQ309" s="72" t="s">
        <v>555</v>
      </c>
      <c r="MR309" s="72" t="s">
        <v>555</v>
      </c>
      <c r="MS309" s="72" t="s">
        <v>555</v>
      </c>
      <c r="MT309" s="72" t="s">
        <v>555</v>
      </c>
      <c r="MU309" s="72" t="s">
        <v>555</v>
      </c>
      <c r="MV309" s="72" t="s">
        <v>555</v>
      </c>
      <c r="MW309" s="72" t="s">
        <v>555</v>
      </c>
      <c r="MX309" s="72" t="s">
        <v>555</v>
      </c>
      <c r="MY309" s="72" t="s">
        <v>555</v>
      </c>
      <c r="MZ309" s="72" t="s">
        <v>555</v>
      </c>
      <c r="NA309" s="72" t="s">
        <v>555</v>
      </c>
      <c r="NB309" s="72" t="s">
        <v>555</v>
      </c>
      <c r="NC309" s="72" t="s">
        <v>555</v>
      </c>
      <c r="ND309" s="72" t="s">
        <v>555</v>
      </c>
      <c r="NE309" s="72" t="s">
        <v>555</v>
      </c>
      <c r="NF309" s="72" t="s">
        <v>555</v>
      </c>
      <c r="NG309" s="72" t="s">
        <v>555</v>
      </c>
      <c r="NH309" s="72" t="s">
        <v>555</v>
      </c>
      <c r="NI309" s="72" t="s">
        <v>555</v>
      </c>
      <c r="NJ309" s="72" t="s">
        <v>555</v>
      </c>
      <c r="NK309" s="72" t="s">
        <v>555</v>
      </c>
      <c r="NL309" s="72" t="s">
        <v>555</v>
      </c>
      <c r="NM309" s="72" t="s">
        <v>555</v>
      </c>
      <c r="NN309" s="72" t="s">
        <v>555</v>
      </c>
      <c r="NO309" s="72" t="s">
        <v>555</v>
      </c>
      <c r="NP309" s="72" t="s">
        <v>555</v>
      </c>
      <c r="NQ309" s="72" t="s">
        <v>555</v>
      </c>
      <c r="NR309" s="72" t="s">
        <v>555</v>
      </c>
      <c r="NS309" s="72" t="s">
        <v>555</v>
      </c>
      <c r="NT309" s="72" t="s">
        <v>555</v>
      </c>
      <c r="NU309" s="72" t="s">
        <v>555</v>
      </c>
      <c r="NV309" s="72" t="s">
        <v>555</v>
      </c>
      <c r="NW309" s="72" t="s">
        <v>555</v>
      </c>
      <c r="NX309" s="72" t="s">
        <v>555</v>
      </c>
      <c r="NY309" s="72" t="s">
        <v>555</v>
      </c>
      <c r="NZ309" s="72" t="s">
        <v>555</v>
      </c>
      <c r="OA309" s="72" t="s">
        <v>555</v>
      </c>
      <c r="OB309" s="72" t="s">
        <v>555</v>
      </c>
      <c r="OC309" s="72" t="s">
        <v>555</v>
      </c>
      <c r="OD309" s="72" t="s">
        <v>555</v>
      </c>
      <c r="OE309" s="72" t="s">
        <v>555</v>
      </c>
      <c r="OF309" s="72" t="s">
        <v>555</v>
      </c>
      <c r="OG309" s="72" t="s">
        <v>555</v>
      </c>
      <c r="OH309" s="72" t="s">
        <v>555</v>
      </c>
      <c r="OI309" s="72" t="s">
        <v>555</v>
      </c>
      <c r="OJ309" s="72" t="s">
        <v>555</v>
      </c>
      <c r="OK309" s="72" t="s">
        <v>555</v>
      </c>
      <c r="OL309" s="72" t="s">
        <v>555</v>
      </c>
      <c r="OM309" s="72" t="s">
        <v>555</v>
      </c>
      <c r="ON309" s="72" t="s">
        <v>555</v>
      </c>
      <c r="OO309" s="72" t="s">
        <v>555</v>
      </c>
      <c r="OP309" s="72" t="s">
        <v>555</v>
      </c>
      <c r="OQ309" s="72" t="s">
        <v>555</v>
      </c>
      <c r="OR309" s="72" t="s">
        <v>555</v>
      </c>
      <c r="OS309" s="72" t="s">
        <v>555</v>
      </c>
      <c r="OT309" s="72" t="s">
        <v>555</v>
      </c>
      <c r="OU309" s="72" t="s">
        <v>555</v>
      </c>
      <c r="OV309" s="72" t="s">
        <v>555</v>
      </c>
      <c r="OW309" s="72" t="s">
        <v>555</v>
      </c>
      <c r="OX309" s="72" t="s">
        <v>555</v>
      </c>
      <c r="OY309" s="72" t="s">
        <v>555</v>
      </c>
      <c r="OZ309" s="72" t="s">
        <v>555</v>
      </c>
      <c r="PA309" s="56"/>
    </row>
    <row r="310" spans="1:418" s="116" customFormat="1" ht="55.5" hidden="1" customHeight="1">
      <c r="A310" s="56"/>
      <c r="B310" s="357"/>
      <c r="C310" s="357"/>
      <c r="D310" s="313"/>
      <c r="E310" s="325"/>
      <c r="F310" s="313"/>
      <c r="G310" s="328"/>
      <c r="H310" s="356"/>
      <c r="I310" s="313"/>
      <c r="J310" s="167" t="s">
        <v>1170</v>
      </c>
      <c r="K310" s="123"/>
      <c r="L310" s="183" t="s">
        <v>661</v>
      </c>
      <c r="M310" s="177" t="s">
        <v>500</v>
      </c>
      <c r="N310" s="51" t="s">
        <v>379</v>
      </c>
      <c r="O310" s="56" t="s">
        <v>350</v>
      </c>
      <c r="P310" s="357"/>
      <c r="Q310" s="357"/>
      <c r="R310" s="120"/>
      <c r="S310" s="120"/>
      <c r="T310" s="120"/>
      <c r="U310" s="120"/>
      <c r="V310" s="120"/>
      <c r="W310" s="120"/>
      <c r="X310" s="120"/>
      <c r="Y310" s="120"/>
      <c r="Z310" s="120"/>
      <c r="AA310" s="120" t="s">
        <v>205</v>
      </c>
      <c r="AB310" s="120"/>
      <c r="AC310" s="119">
        <f t="shared" si="373"/>
        <v>1</v>
      </c>
      <c r="AD310" s="229"/>
      <c r="AE310" s="229"/>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70"/>
      <c r="BU310" s="70"/>
      <c r="BV310" s="70"/>
      <c r="BW310" s="70"/>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70"/>
      <c r="DN310" s="70"/>
      <c r="DO310" s="70"/>
      <c r="DP310" s="70"/>
      <c r="DQ310" s="178"/>
      <c r="DR310" s="178"/>
      <c r="DS310" s="178"/>
      <c r="DT310" s="178"/>
      <c r="DU310" s="178"/>
      <c r="DV310" s="178"/>
      <c r="DW310" s="178"/>
      <c r="DX310" s="178"/>
      <c r="DY310" s="178"/>
      <c r="DZ310" s="178"/>
      <c r="EA310" s="178"/>
      <c r="EB310" s="178"/>
      <c r="EC310" s="178"/>
      <c r="ED310" s="178"/>
      <c r="EE310" s="178"/>
      <c r="EF310" s="178"/>
      <c r="EG310" s="178"/>
      <c r="EH310" s="178"/>
      <c r="EI310" s="178"/>
      <c r="EJ310" s="178"/>
      <c r="EK310" s="178"/>
      <c r="EL310" s="178"/>
      <c r="EM310" s="178"/>
      <c r="EN310" s="178"/>
      <c r="EO310" s="178"/>
      <c r="EP310" s="178"/>
      <c r="EQ310" s="178"/>
      <c r="ER310" s="178"/>
      <c r="ES310" s="178"/>
      <c r="ET310" s="178"/>
      <c r="EU310" s="178"/>
      <c r="EV310" s="179"/>
      <c r="EW310" s="180"/>
      <c r="EX310" s="179"/>
      <c r="EY310" s="180"/>
      <c r="EZ310" s="179"/>
      <c r="FA310" s="180"/>
      <c r="FB310" s="179"/>
      <c r="FC310" s="180"/>
      <c r="FD310" s="181"/>
      <c r="FE310" s="184"/>
      <c r="FF310" s="70"/>
      <c r="FG310" s="70"/>
      <c r="FH310" s="70"/>
      <c r="FI310" s="70"/>
      <c r="FJ310" s="70"/>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70"/>
      <c r="HA310" s="70"/>
      <c r="HB310" s="70"/>
      <c r="HC310" s="70"/>
      <c r="HD310" s="70"/>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c r="IK310" s="56"/>
      <c r="IL310" s="56"/>
      <c r="IM310" s="56"/>
      <c r="IN310" s="56"/>
      <c r="IO310" s="56"/>
      <c r="IP310" s="56"/>
      <c r="IQ310" s="56"/>
      <c r="IR310" s="56"/>
      <c r="IS310" s="56"/>
      <c r="IT310" s="70"/>
      <c r="IU310" s="70"/>
      <c r="IV310" s="70"/>
      <c r="IW310" s="70"/>
      <c r="IX310" s="56"/>
      <c r="IY310" s="56"/>
      <c r="IZ310" s="56"/>
      <c r="JA310" s="56"/>
      <c r="JB310" s="56"/>
      <c r="JC310" s="56"/>
      <c r="JD310" s="56"/>
      <c r="JE310" s="56"/>
      <c r="JF310" s="56"/>
      <c r="JG310" s="56"/>
      <c r="JH310" s="56"/>
      <c r="JI310" s="56"/>
      <c r="JJ310" s="56"/>
      <c r="JK310" s="56"/>
      <c r="JL310" s="56"/>
      <c r="JM310" s="56"/>
      <c r="JN310" s="56"/>
      <c r="JO310" s="56"/>
      <c r="JP310" s="56"/>
      <c r="JQ310" s="56"/>
      <c r="JR310" s="56"/>
      <c r="JS310" s="56"/>
      <c r="JT310" s="56"/>
      <c r="JU310" s="56"/>
      <c r="JV310" s="56"/>
      <c r="JW310" s="56"/>
      <c r="JX310" s="56"/>
      <c r="JY310" s="56"/>
      <c r="JZ310" s="56"/>
      <c r="KA310" s="56"/>
      <c r="KB310" s="56"/>
      <c r="KC310" s="56"/>
      <c r="KD310" s="56"/>
      <c r="KE310" s="56"/>
      <c r="KF310" s="56"/>
      <c r="KG310" s="56"/>
      <c r="KH310" s="56"/>
      <c r="KI310" s="56"/>
      <c r="KJ310" s="56"/>
      <c r="KK310" s="56"/>
      <c r="KL310" s="71" t="s">
        <v>553</v>
      </c>
      <c r="KM310" s="56"/>
      <c r="KN310" s="71" t="s">
        <v>553</v>
      </c>
      <c r="KO310" s="56">
        <v>2</v>
      </c>
      <c r="KP310" s="56">
        <v>2</v>
      </c>
      <c r="KQ310" s="56">
        <v>2</v>
      </c>
      <c r="KR310" s="56">
        <v>2</v>
      </c>
      <c r="KS310" s="56">
        <v>2</v>
      </c>
      <c r="KT310" s="56">
        <v>2</v>
      </c>
      <c r="KU310" s="56">
        <v>2</v>
      </c>
      <c r="KV310" s="56">
        <v>2</v>
      </c>
      <c r="KW310" s="56">
        <v>2</v>
      </c>
      <c r="KX310" s="56">
        <v>2</v>
      </c>
      <c r="KY310" s="56">
        <v>2</v>
      </c>
      <c r="KZ310" s="56">
        <v>2</v>
      </c>
      <c r="LA310" s="56">
        <v>2</v>
      </c>
      <c r="LB310" s="56">
        <v>2</v>
      </c>
      <c r="LC310" s="56">
        <v>2</v>
      </c>
      <c r="LD310" s="56">
        <v>2</v>
      </c>
      <c r="LE310" s="56">
        <v>2</v>
      </c>
      <c r="LF310" s="56">
        <v>2</v>
      </c>
      <c r="LG310" s="56">
        <v>2</v>
      </c>
      <c r="LH310" s="56">
        <v>2</v>
      </c>
      <c r="LI310" s="56">
        <v>2</v>
      </c>
      <c r="LJ310" s="56">
        <v>2</v>
      </c>
      <c r="LK310" s="56">
        <v>2</v>
      </c>
      <c r="LL310" s="56">
        <v>2</v>
      </c>
      <c r="LM310" s="56">
        <v>1</v>
      </c>
      <c r="LN310" s="56">
        <v>2</v>
      </c>
      <c r="LO310" s="56">
        <v>2</v>
      </c>
      <c r="LP310" s="56">
        <v>2</v>
      </c>
      <c r="LQ310" s="56">
        <v>2</v>
      </c>
      <c r="LR310" s="56">
        <v>2</v>
      </c>
      <c r="LS310" s="179">
        <f>COUNTIF(KO310:LR310,"2")</f>
        <v>29</v>
      </c>
      <c r="LT310" s="180">
        <f>LS310/(LS310+LU310+LW310+LY310)</f>
        <v>0.96666666666666667</v>
      </c>
      <c r="LU310" s="179">
        <f>COUNTIF(KO310:LR310,"1")</f>
        <v>1</v>
      </c>
      <c r="LV310" s="180">
        <f>LU310/(LS310+LU310+LW310+LY310)</f>
        <v>3.3333333333333333E-2</v>
      </c>
      <c r="LW310" s="179">
        <f>COUNTIF(KO310:LR310,"0")</f>
        <v>0</v>
      </c>
      <c r="LX310" s="180">
        <f>LW310/(LS310+LU310+LW310+LY310)</f>
        <v>0</v>
      </c>
      <c r="LY310" s="179">
        <f>COUNTIF(KB310:LR310,"KĐG")</f>
        <v>0</v>
      </c>
      <c r="LZ310" s="180">
        <f>LY310/(LS310+LU310+LW310+LY310)</f>
        <v>0</v>
      </c>
      <c r="MA310" s="181">
        <f>(((LS310*2)+(LU310*1)+(LW310*0)))/(LS310+LU310+LW310)</f>
        <v>1.9666666666666666</v>
      </c>
      <c r="MB310" s="185" t="str">
        <f>IF(LZ310&gt;=50%,"KĐG",IF(MA310&gt;=1.6,"Đạt mục tiêu",IF(MA310&gt;=1,"Cần cố gắng","Chưa đạt")))</f>
        <v>Đạt mục tiêu</v>
      </c>
      <c r="MC310" s="56"/>
      <c r="MD310" s="56"/>
      <c r="ME310" s="56"/>
      <c r="MF310" s="56"/>
      <c r="MG310" s="56"/>
      <c r="MH310" s="56"/>
      <c r="MI310" s="56"/>
      <c r="MJ310" s="56"/>
      <c r="MK310" s="56"/>
      <c r="ML310" s="56"/>
      <c r="MM310" s="56"/>
      <c r="MN310" s="56"/>
      <c r="MO310" s="56"/>
      <c r="MP310" s="56"/>
      <c r="MQ310" s="56"/>
      <c r="MR310" s="56"/>
      <c r="MS310" s="56"/>
      <c r="MT310" s="56"/>
      <c r="MU310" s="56"/>
      <c r="MV310" s="56"/>
      <c r="MW310" s="56"/>
      <c r="MX310" s="56"/>
      <c r="MY310" s="56"/>
      <c r="MZ310" s="56"/>
      <c r="NA310" s="56"/>
      <c r="NB310" s="56"/>
      <c r="NC310" s="56"/>
      <c r="ND310" s="56"/>
      <c r="NE310" s="56"/>
      <c r="NF310" s="56"/>
      <c r="NG310" s="56"/>
      <c r="NH310" s="56"/>
      <c r="NI310" s="56"/>
      <c r="NJ310" s="56"/>
      <c r="NK310" s="56"/>
      <c r="NL310" s="56"/>
      <c r="NM310" s="56"/>
      <c r="NN310" s="56"/>
      <c r="NO310" s="56"/>
      <c r="NP310" s="56"/>
      <c r="NQ310" s="56"/>
      <c r="NR310" s="56"/>
      <c r="NS310" s="56"/>
      <c r="NT310" s="56"/>
      <c r="NU310" s="56"/>
      <c r="NV310" s="56"/>
      <c r="NW310" s="56"/>
      <c r="NX310" s="56"/>
      <c r="NY310" s="56"/>
      <c r="NZ310" s="56"/>
      <c r="OA310" s="56"/>
      <c r="OB310" s="56"/>
      <c r="OC310" s="56"/>
      <c r="OD310" s="56"/>
      <c r="OE310" s="56"/>
      <c r="OF310" s="56"/>
      <c r="OG310" s="56"/>
      <c r="OH310" s="56"/>
      <c r="OI310" s="56"/>
      <c r="OJ310" s="56"/>
      <c r="OK310" s="56"/>
      <c r="OL310" s="56"/>
      <c r="OM310" s="56"/>
      <c r="ON310" s="56"/>
      <c r="OO310" s="56"/>
      <c r="OP310" s="56"/>
      <c r="OQ310" s="56"/>
      <c r="OR310" s="56"/>
      <c r="OS310" s="56"/>
      <c r="OT310" s="56"/>
      <c r="OU310" s="56"/>
      <c r="OV310" s="56"/>
      <c r="OW310" s="56"/>
      <c r="OX310" s="56"/>
      <c r="OY310" s="56"/>
      <c r="OZ310" s="56"/>
      <c r="PA310" s="56"/>
    </row>
    <row r="311" spans="1:418" s="116" customFormat="1" ht="47.25" hidden="1" customHeight="1">
      <c r="A311" s="56"/>
      <c r="B311" s="341"/>
      <c r="C311" s="341"/>
      <c r="D311" s="314"/>
      <c r="E311" s="325"/>
      <c r="F311" s="314"/>
      <c r="G311" s="328"/>
      <c r="H311" s="326"/>
      <c r="I311" s="314"/>
      <c r="J311" s="167" t="s">
        <v>1170</v>
      </c>
      <c r="K311" s="123"/>
      <c r="L311" s="183" t="s">
        <v>661</v>
      </c>
      <c r="M311" s="177" t="s">
        <v>500</v>
      </c>
      <c r="N311" s="51" t="s">
        <v>379</v>
      </c>
      <c r="O311" s="56"/>
      <c r="P311" s="341"/>
      <c r="Q311" s="341"/>
      <c r="R311" s="120"/>
      <c r="S311" s="120"/>
      <c r="T311" s="120"/>
      <c r="U311" s="120"/>
      <c r="V311" s="120"/>
      <c r="W311" s="120"/>
      <c r="X311" s="120"/>
      <c r="Y311" s="120"/>
      <c r="Z311" s="120"/>
      <c r="AA311" s="120"/>
      <c r="AB311" s="120" t="s">
        <v>205</v>
      </c>
      <c r="AC311" s="119">
        <f t="shared" si="373"/>
        <v>1</v>
      </c>
      <c r="AD311" s="229"/>
      <c r="AE311" s="229"/>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70"/>
      <c r="BU311" s="70"/>
      <c r="BV311" s="70"/>
      <c r="BW311" s="70"/>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70"/>
      <c r="DN311" s="70"/>
      <c r="DO311" s="70"/>
      <c r="DP311" s="70"/>
      <c r="DQ311" s="178"/>
      <c r="DR311" s="178"/>
      <c r="DS311" s="178"/>
      <c r="DT311" s="178"/>
      <c r="DU311" s="178"/>
      <c r="DV311" s="178"/>
      <c r="DW311" s="178"/>
      <c r="DX311" s="178"/>
      <c r="DY311" s="178"/>
      <c r="DZ311" s="178"/>
      <c r="EA311" s="178"/>
      <c r="EB311" s="178"/>
      <c r="EC311" s="178"/>
      <c r="ED311" s="178"/>
      <c r="EE311" s="178"/>
      <c r="EF311" s="178"/>
      <c r="EG311" s="178"/>
      <c r="EH311" s="178"/>
      <c r="EI311" s="178"/>
      <c r="EJ311" s="178"/>
      <c r="EK311" s="178"/>
      <c r="EL311" s="178"/>
      <c r="EM311" s="178"/>
      <c r="EN311" s="178"/>
      <c r="EO311" s="178"/>
      <c r="EP311" s="178"/>
      <c r="EQ311" s="178"/>
      <c r="ER311" s="178"/>
      <c r="ES311" s="178"/>
      <c r="ET311" s="178"/>
      <c r="EU311" s="178"/>
      <c r="EV311" s="179"/>
      <c r="EW311" s="180"/>
      <c r="EX311" s="179"/>
      <c r="EY311" s="180"/>
      <c r="EZ311" s="179"/>
      <c r="FA311" s="180"/>
      <c r="FB311" s="179"/>
      <c r="FC311" s="180"/>
      <c r="FD311" s="181"/>
      <c r="FE311" s="184"/>
      <c r="FF311" s="70"/>
      <c r="FG311" s="70"/>
      <c r="FH311" s="70"/>
      <c r="FI311" s="70"/>
      <c r="FJ311" s="70"/>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70"/>
      <c r="HA311" s="70"/>
      <c r="HB311" s="70"/>
      <c r="HC311" s="70"/>
      <c r="HD311" s="70"/>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c r="IO311" s="56"/>
      <c r="IP311" s="56"/>
      <c r="IQ311" s="56"/>
      <c r="IR311" s="56"/>
      <c r="IS311" s="56"/>
      <c r="IT311" s="70"/>
      <c r="IU311" s="70"/>
      <c r="IV311" s="70"/>
      <c r="IW311" s="70"/>
      <c r="IX311" s="56"/>
      <c r="IY311" s="56"/>
      <c r="IZ311" s="56"/>
      <c r="JA311" s="56"/>
      <c r="JB311" s="56"/>
      <c r="JC311" s="56"/>
      <c r="JD311" s="56"/>
      <c r="JE311" s="56"/>
      <c r="JF311" s="56"/>
      <c r="JG311" s="56"/>
      <c r="JH311" s="56"/>
      <c r="JI311" s="56"/>
      <c r="JJ311" s="56"/>
      <c r="JK311" s="56"/>
      <c r="JL311" s="56"/>
      <c r="JM311" s="56"/>
      <c r="JN311" s="56"/>
      <c r="JO311" s="56"/>
      <c r="JP311" s="56"/>
      <c r="JQ311" s="56"/>
      <c r="JR311" s="56"/>
      <c r="JS311" s="56"/>
      <c r="JT311" s="56"/>
      <c r="JU311" s="56"/>
      <c r="JV311" s="56"/>
      <c r="JW311" s="56"/>
      <c r="JX311" s="56"/>
      <c r="JY311" s="56"/>
      <c r="JZ311" s="56"/>
      <c r="KA311" s="56"/>
      <c r="KB311" s="56"/>
      <c r="KC311" s="56"/>
      <c r="KD311" s="56"/>
      <c r="KE311" s="56"/>
      <c r="KF311" s="56"/>
      <c r="KG311" s="56"/>
      <c r="KH311" s="56"/>
      <c r="KI311" s="56"/>
      <c r="KJ311" s="56"/>
      <c r="KK311" s="56"/>
      <c r="KL311" s="56"/>
      <c r="KM311" s="56"/>
      <c r="KN311" s="56"/>
      <c r="KO311" s="56"/>
      <c r="KP311" s="56"/>
      <c r="KQ311" s="56"/>
      <c r="KR311" s="56"/>
      <c r="KS311" s="56"/>
      <c r="KT311" s="56"/>
      <c r="KU311" s="56"/>
      <c r="KV311" s="56"/>
      <c r="KW311" s="56"/>
      <c r="KX311" s="56"/>
      <c r="KY311" s="56"/>
      <c r="KZ311" s="56"/>
      <c r="LA311" s="56"/>
      <c r="LB311" s="56"/>
      <c r="LC311" s="56"/>
      <c r="LD311" s="56"/>
      <c r="LE311" s="56"/>
      <c r="LF311" s="56"/>
      <c r="LG311" s="56"/>
      <c r="LH311" s="56"/>
      <c r="LI311" s="56"/>
      <c r="LJ311" s="56"/>
      <c r="LK311" s="56"/>
      <c r="LL311" s="56"/>
      <c r="LM311" s="56"/>
      <c r="LN311" s="56"/>
      <c r="LO311" s="56"/>
      <c r="LP311" s="56"/>
      <c r="LQ311" s="56"/>
      <c r="LR311" s="56"/>
      <c r="LS311" s="56"/>
      <c r="LT311" s="56"/>
      <c r="LU311" s="56"/>
      <c r="LV311" s="56"/>
      <c r="LW311" s="56"/>
      <c r="LX311" s="56"/>
      <c r="LY311" s="56"/>
      <c r="LZ311" s="56"/>
      <c r="MA311" s="56"/>
      <c r="MB311" s="56"/>
      <c r="MC311" s="56"/>
      <c r="MD311" s="56"/>
      <c r="ME311" s="56"/>
      <c r="MF311" s="56"/>
      <c r="MG311" s="56"/>
      <c r="MH311" s="56"/>
      <c r="MI311" s="56"/>
      <c r="MJ311" s="56"/>
      <c r="MK311" s="56"/>
      <c r="ML311" s="56"/>
      <c r="MM311" s="56"/>
      <c r="MN311" s="56"/>
      <c r="MO311" s="56"/>
      <c r="MP311" s="56"/>
      <c r="MQ311" s="56"/>
      <c r="MR311" s="56"/>
      <c r="MS311" s="56"/>
      <c r="MT311" s="56"/>
      <c r="MU311" s="56"/>
      <c r="MV311" s="56"/>
      <c r="MW311" s="56"/>
      <c r="MX311" s="56"/>
      <c r="MY311" s="56"/>
      <c r="MZ311" s="56"/>
      <c r="NA311" s="56"/>
      <c r="NB311" s="56"/>
      <c r="NC311" s="56"/>
      <c r="ND311" s="56"/>
      <c r="NE311" s="56"/>
      <c r="NF311" s="56"/>
      <c r="NG311" s="56"/>
      <c r="NH311" s="56"/>
      <c r="NI311" s="56"/>
      <c r="NJ311" s="56"/>
      <c r="NK311" s="56"/>
      <c r="NL311" s="56"/>
      <c r="NM311" s="56"/>
      <c r="NN311" s="56"/>
      <c r="NO311" s="56"/>
      <c r="NP311" s="56"/>
      <c r="NQ311" s="56"/>
      <c r="NR311" s="56"/>
      <c r="NS311" s="56"/>
      <c r="NT311" s="56"/>
      <c r="NU311" s="56"/>
      <c r="NV311" s="56"/>
      <c r="NW311" s="56"/>
      <c r="NX311" s="56"/>
      <c r="NY311" s="56"/>
      <c r="NZ311" s="56"/>
      <c r="OA311" s="56"/>
      <c r="OB311" s="56"/>
      <c r="OC311" s="56"/>
      <c r="OD311" s="56"/>
      <c r="OE311" s="56"/>
      <c r="OF311" s="56"/>
      <c r="OG311" s="56"/>
      <c r="OH311" s="56"/>
      <c r="OI311" s="56"/>
      <c r="OJ311" s="56"/>
      <c r="OK311" s="56"/>
      <c r="OL311" s="56"/>
      <c r="OM311" s="56"/>
      <c r="ON311" s="56"/>
      <c r="OO311" s="56"/>
      <c r="OP311" s="56"/>
      <c r="OQ311" s="56"/>
      <c r="OR311" s="56"/>
      <c r="OS311" s="56"/>
      <c r="OT311" s="56"/>
      <c r="OU311" s="56"/>
      <c r="OV311" s="56"/>
      <c r="OW311" s="56"/>
      <c r="OX311" s="56"/>
      <c r="OY311" s="56"/>
      <c r="OZ311" s="56"/>
      <c r="PA311" s="56"/>
    </row>
    <row r="312" spans="1:418" s="116" customFormat="1" ht="67.5" customHeight="1">
      <c r="A312" s="56"/>
      <c r="B312" s="427">
        <v>280</v>
      </c>
      <c r="C312" s="427">
        <v>114</v>
      </c>
      <c r="D312" s="361" t="s">
        <v>209</v>
      </c>
      <c r="E312" s="329" t="s">
        <v>6</v>
      </c>
      <c r="F312" s="361" t="s">
        <v>210</v>
      </c>
      <c r="G312" s="324" t="s">
        <v>6</v>
      </c>
      <c r="H312" s="324"/>
      <c r="I312" s="208" t="s">
        <v>754</v>
      </c>
      <c r="J312" s="237" t="s">
        <v>1171</v>
      </c>
      <c r="K312" s="76"/>
      <c r="L312" s="234" t="s">
        <v>661</v>
      </c>
      <c r="M312" s="238" t="s">
        <v>500</v>
      </c>
      <c r="N312" s="51" t="s">
        <v>379</v>
      </c>
      <c r="O312" s="56" t="s">
        <v>371</v>
      </c>
      <c r="P312" s="310" t="s">
        <v>205</v>
      </c>
      <c r="Q312" s="340">
        <v>1</v>
      </c>
      <c r="R312" s="235" t="s">
        <v>205</v>
      </c>
      <c r="S312" s="120"/>
      <c r="T312" s="120"/>
      <c r="U312" s="120"/>
      <c r="V312" s="120"/>
      <c r="W312" s="120"/>
      <c r="X312" s="120"/>
      <c r="Y312" s="120"/>
      <c r="Z312" s="120"/>
      <c r="AA312" s="120"/>
      <c r="AB312" s="120"/>
      <c r="AC312" s="119">
        <f t="shared" si="373"/>
        <v>1</v>
      </c>
      <c r="AD312" s="299" t="s">
        <v>553</v>
      </c>
      <c r="AE312" s="299"/>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70"/>
      <c r="BU312" s="70"/>
      <c r="BV312" s="70"/>
      <c r="BW312" s="70"/>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70"/>
      <c r="DN312" s="70"/>
      <c r="DO312" s="70"/>
      <c r="DP312" s="70"/>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70"/>
      <c r="FG312" s="70"/>
      <c r="FH312" s="70"/>
      <c r="FI312" s="70"/>
      <c r="FJ312" s="70"/>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70"/>
      <c r="HA312" s="70"/>
      <c r="HB312" s="70"/>
      <c r="HC312" s="70"/>
      <c r="HD312" s="70"/>
      <c r="HE312" s="56">
        <v>2</v>
      </c>
      <c r="HF312" s="56">
        <v>2</v>
      </c>
      <c r="HG312" s="56">
        <v>1</v>
      </c>
      <c r="HH312" s="56">
        <v>2</v>
      </c>
      <c r="HI312" s="56">
        <v>2</v>
      </c>
      <c r="HJ312" s="56">
        <v>2</v>
      </c>
      <c r="HK312" s="56">
        <v>2</v>
      </c>
      <c r="HL312" s="56">
        <v>2</v>
      </c>
      <c r="HM312" s="56">
        <v>2</v>
      </c>
      <c r="HN312" s="56">
        <v>2</v>
      </c>
      <c r="HO312" s="56">
        <v>1</v>
      </c>
      <c r="HP312" s="56">
        <v>2</v>
      </c>
      <c r="HQ312" s="56">
        <v>1</v>
      </c>
      <c r="HR312" s="56">
        <v>2</v>
      </c>
      <c r="HS312" s="56">
        <v>2</v>
      </c>
      <c r="HT312" s="56">
        <v>2</v>
      </c>
      <c r="HU312" s="56">
        <v>1</v>
      </c>
      <c r="HV312" s="56">
        <v>2</v>
      </c>
      <c r="HW312" s="56">
        <v>2</v>
      </c>
      <c r="HX312" s="56"/>
      <c r="HY312" s="56"/>
      <c r="HZ312" s="56"/>
      <c r="IA312" s="56"/>
      <c r="IB312" s="56"/>
      <c r="IC312" s="56"/>
      <c r="ID312" s="56">
        <v>2</v>
      </c>
      <c r="IE312" s="56">
        <v>2</v>
      </c>
      <c r="IF312" s="56">
        <v>2</v>
      </c>
      <c r="IG312" s="56">
        <v>2</v>
      </c>
      <c r="IH312" s="56">
        <v>2</v>
      </c>
      <c r="II312" s="179">
        <f>COUNTIF(HE312:IH312,"2")</f>
        <v>20</v>
      </c>
      <c r="IJ312" s="180">
        <f>II312/(II312+IK312+IM312+IO312)</f>
        <v>0.83333333333333337</v>
      </c>
      <c r="IK312" s="179">
        <f>COUNTIF(HE312:IH312,"1")</f>
        <v>4</v>
      </c>
      <c r="IL312" s="180">
        <f>IK312/(II312+IK312+IM312+IO312)</f>
        <v>0.16666666666666666</v>
      </c>
      <c r="IM312" s="179">
        <f>COUNTIF(HE312:IH312,"0")</f>
        <v>0</v>
      </c>
      <c r="IN312" s="180">
        <f>IM312/(II312+IK312+IM312+IO312)</f>
        <v>0</v>
      </c>
      <c r="IO312" s="179">
        <f>COUNTIF(GP312:IH312,"KĐG")</f>
        <v>0</v>
      </c>
      <c r="IP312" s="180">
        <f>IO312/(II312+IK312+IM312+IO312)</f>
        <v>0</v>
      </c>
      <c r="IQ312" s="181">
        <f>(((II312*2)+(IK312*1)+(IM312*0)))/(II312+IK312+IM312)</f>
        <v>1.8333333333333333</v>
      </c>
      <c r="IR312" s="185" t="str">
        <f>IF(IP312&gt;=50%,"KĐG",IF(IQ312&gt;=1.6,"Đạt mục tiêu",IF(IQ312&gt;=1,"Cần cố gắng","Chưa đạt")))</f>
        <v>Đạt mục tiêu</v>
      </c>
      <c r="IS312" s="71" t="s">
        <v>553</v>
      </c>
      <c r="IT312" s="71" t="s">
        <v>553</v>
      </c>
      <c r="IU312" s="71" t="s">
        <v>553</v>
      </c>
      <c r="IV312" s="71" t="s">
        <v>553</v>
      </c>
      <c r="IW312" s="71" t="s">
        <v>553</v>
      </c>
      <c r="IX312" s="56">
        <v>2</v>
      </c>
      <c r="IY312" s="56">
        <v>2</v>
      </c>
      <c r="IZ312" s="56">
        <v>2</v>
      </c>
      <c r="JA312" s="56">
        <v>1</v>
      </c>
      <c r="JB312" s="56">
        <v>2</v>
      </c>
      <c r="JC312" s="56">
        <v>2</v>
      </c>
      <c r="JD312" s="56">
        <v>2</v>
      </c>
      <c r="JE312" s="56">
        <v>2</v>
      </c>
      <c r="JF312" s="56">
        <v>2</v>
      </c>
      <c r="JG312" s="56">
        <v>2</v>
      </c>
      <c r="JH312" s="56">
        <v>2</v>
      </c>
      <c r="JI312" s="56">
        <v>2</v>
      </c>
      <c r="JJ312" s="56">
        <v>2</v>
      </c>
      <c r="JK312" s="56">
        <v>2</v>
      </c>
      <c r="JL312" s="56">
        <v>2</v>
      </c>
      <c r="JM312" s="56">
        <v>2</v>
      </c>
      <c r="JN312" s="56">
        <v>2</v>
      </c>
      <c r="JO312" s="56">
        <v>2</v>
      </c>
      <c r="JP312" s="56">
        <v>2</v>
      </c>
      <c r="JQ312" s="56">
        <v>2</v>
      </c>
      <c r="JR312" s="56">
        <v>2</v>
      </c>
      <c r="JS312" s="56">
        <v>2</v>
      </c>
      <c r="JT312" s="56">
        <v>2</v>
      </c>
      <c r="JU312" s="56">
        <v>2</v>
      </c>
      <c r="JV312" s="56">
        <v>2</v>
      </c>
      <c r="JW312" s="56">
        <v>2</v>
      </c>
      <c r="JX312" s="56">
        <v>2</v>
      </c>
      <c r="JY312" s="56">
        <v>2</v>
      </c>
      <c r="JZ312" s="56">
        <v>1</v>
      </c>
      <c r="KA312" s="56">
        <v>2</v>
      </c>
      <c r="KB312" s="179">
        <f t="shared" ref="KB312" si="380">COUNTIF(IX312:KA312,"2")</f>
        <v>28</v>
      </c>
      <c r="KC312" s="180">
        <f t="shared" ref="KC312" si="381">KB312/(KB312+KD312+KF312+KH312)</f>
        <v>0.93333333333333335</v>
      </c>
      <c r="KD312" s="179">
        <f t="shared" ref="KD312" si="382">COUNTIF(IX312:KA312,"1")</f>
        <v>2</v>
      </c>
      <c r="KE312" s="180">
        <f t="shared" ref="KE312" si="383">KD312/(KB312+KD312+KF312+KH312)</f>
        <v>6.6666666666666666E-2</v>
      </c>
      <c r="KF312" s="179">
        <f t="shared" ref="KF312" si="384">COUNTIF(IX312:KA312,"0")</f>
        <v>0</v>
      </c>
      <c r="KG312" s="180">
        <f t="shared" ref="KG312" si="385">KF312/(KB312+KD312+KF312+KH312)</f>
        <v>0</v>
      </c>
      <c r="KH312" s="179">
        <f>COUNTIF(IJ312:KA312,"KĐG")</f>
        <v>0</v>
      </c>
      <c r="KI312" s="180">
        <f t="shared" ref="KI312" si="386">KH312/(KB312+KD312+KF312+KH312)</f>
        <v>0</v>
      </c>
      <c r="KJ312" s="181">
        <f t="shared" ref="KJ312" si="387">(((KB312*2)+(KD312*1)+(KF312*0)))/(KB312+KD312+KF312)</f>
        <v>1.9333333333333333</v>
      </c>
      <c r="KK312" s="182" t="str">
        <f t="shared" ref="KK312" si="388">IF(KI312&gt;=50%,"KĐG",IF(KJ312&gt;=1.6,"Đạt mục tiêu",IF(KJ312&gt;=1,"Cần cố gắng","Chưa đạt")))</f>
        <v>Đạt mục tiêu</v>
      </c>
      <c r="KL312" s="56"/>
      <c r="KM312" s="56"/>
      <c r="KN312" s="56"/>
      <c r="KO312" s="56"/>
      <c r="KP312" s="56"/>
      <c r="KQ312" s="56"/>
      <c r="KR312" s="56"/>
      <c r="KS312" s="56"/>
      <c r="KT312" s="56"/>
      <c r="KU312" s="56"/>
      <c r="KV312" s="56"/>
      <c r="KW312" s="56"/>
      <c r="KX312" s="56"/>
      <c r="KY312" s="56"/>
      <c r="KZ312" s="56"/>
      <c r="LA312" s="56"/>
      <c r="LB312" s="56"/>
      <c r="LC312" s="56"/>
      <c r="LD312" s="56"/>
      <c r="LE312" s="56"/>
      <c r="LF312" s="56"/>
      <c r="LG312" s="56"/>
      <c r="LH312" s="56"/>
      <c r="LI312" s="56"/>
      <c r="LJ312" s="56"/>
      <c r="LK312" s="56"/>
      <c r="LL312" s="56"/>
      <c r="LM312" s="56"/>
      <c r="LN312" s="56"/>
      <c r="LO312" s="56"/>
      <c r="LP312" s="56"/>
      <c r="LQ312" s="56"/>
      <c r="LR312" s="56"/>
      <c r="LS312" s="56"/>
      <c r="LT312" s="56"/>
      <c r="LU312" s="56"/>
      <c r="LV312" s="56"/>
      <c r="LW312" s="56"/>
      <c r="LX312" s="56"/>
      <c r="LY312" s="56"/>
      <c r="LZ312" s="56"/>
      <c r="MA312" s="56"/>
      <c r="MB312" s="56"/>
      <c r="MC312" s="56"/>
      <c r="MD312" s="56"/>
      <c r="ME312" s="56"/>
      <c r="MF312" s="56"/>
      <c r="MG312" s="56"/>
      <c r="MH312" s="56"/>
      <c r="MI312" s="56"/>
      <c r="MJ312" s="56"/>
      <c r="MK312" s="56"/>
      <c r="ML312" s="56"/>
      <c r="MM312" s="56"/>
      <c r="MN312" s="56"/>
      <c r="MO312" s="56"/>
      <c r="MP312" s="56"/>
      <c r="MQ312" s="56"/>
      <c r="MR312" s="56"/>
      <c r="MS312" s="56"/>
      <c r="MT312" s="56"/>
      <c r="MU312" s="56"/>
      <c r="MV312" s="56"/>
      <c r="MW312" s="56"/>
      <c r="MX312" s="56"/>
      <c r="MY312" s="56"/>
      <c r="MZ312" s="56"/>
      <c r="NA312" s="56"/>
      <c r="NB312" s="56"/>
      <c r="NC312" s="56"/>
      <c r="ND312" s="56"/>
      <c r="NE312" s="56"/>
      <c r="NF312" s="56"/>
      <c r="NG312" s="56"/>
      <c r="NH312" s="56"/>
      <c r="NI312" s="56"/>
      <c r="NJ312" s="56"/>
      <c r="NK312" s="56"/>
      <c r="NL312" s="56"/>
      <c r="NM312" s="56"/>
      <c r="NN312" s="56"/>
      <c r="NO312" s="56"/>
      <c r="NP312" s="56"/>
      <c r="NQ312" s="56"/>
      <c r="NR312" s="56"/>
      <c r="NS312" s="56"/>
      <c r="NT312" s="56"/>
      <c r="NU312" s="56"/>
      <c r="NV312" s="56"/>
      <c r="NW312" s="56"/>
      <c r="NX312" s="56"/>
      <c r="NY312" s="56"/>
      <c r="NZ312" s="56"/>
      <c r="OA312" s="56"/>
      <c r="OB312" s="56"/>
      <c r="OC312" s="56"/>
      <c r="OD312" s="56"/>
      <c r="OE312" s="56"/>
      <c r="OF312" s="56"/>
      <c r="OG312" s="56"/>
      <c r="OH312" s="56"/>
      <c r="OI312" s="56"/>
      <c r="OJ312" s="56"/>
      <c r="OK312" s="56"/>
      <c r="OL312" s="56"/>
      <c r="OM312" s="56"/>
      <c r="ON312" s="56"/>
      <c r="OO312" s="56"/>
      <c r="OP312" s="56"/>
      <c r="OQ312" s="56"/>
      <c r="OR312" s="56"/>
      <c r="OS312" s="56"/>
      <c r="OT312" s="56"/>
      <c r="OU312" s="56"/>
      <c r="OV312" s="56"/>
      <c r="OW312" s="56"/>
      <c r="OX312" s="56"/>
      <c r="OY312" s="56"/>
      <c r="OZ312" s="56"/>
      <c r="PA312" s="2"/>
    </row>
    <row r="313" spans="1:418" s="116" customFormat="1" ht="78.75" hidden="1" customHeight="1">
      <c r="A313" s="56"/>
      <c r="B313" s="310"/>
      <c r="C313" s="310"/>
      <c r="D313" s="318"/>
      <c r="E313" s="325"/>
      <c r="F313" s="318"/>
      <c r="G313" s="328"/>
      <c r="H313" s="325"/>
      <c r="I313" s="126" t="s">
        <v>755</v>
      </c>
      <c r="J313" s="167" t="s">
        <v>1172</v>
      </c>
      <c r="K313" s="123"/>
      <c r="L313" s="183" t="s">
        <v>661</v>
      </c>
      <c r="M313" s="177" t="s">
        <v>500</v>
      </c>
      <c r="N313" s="51" t="s">
        <v>379</v>
      </c>
      <c r="O313" s="56" t="s">
        <v>371</v>
      </c>
      <c r="P313" s="310"/>
      <c r="Q313" s="357"/>
      <c r="R313" s="120"/>
      <c r="S313" s="120"/>
      <c r="T313" s="120"/>
      <c r="U313" s="120"/>
      <c r="V313" s="120"/>
      <c r="W313" s="120" t="s">
        <v>205</v>
      </c>
      <c r="X313" s="120"/>
      <c r="Y313" s="120"/>
      <c r="Z313" s="120"/>
      <c r="AA313" s="120"/>
      <c r="AB313" s="120"/>
      <c r="AC313" s="119">
        <f t="shared" si="373"/>
        <v>1</v>
      </c>
      <c r="AD313" s="229"/>
      <c r="AE313" s="229"/>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70"/>
      <c r="BU313" s="70"/>
      <c r="BV313" s="70"/>
      <c r="BW313" s="70"/>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70"/>
      <c r="DN313" s="70"/>
      <c r="DO313" s="70"/>
      <c r="DP313" s="70"/>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70"/>
      <c r="FG313" s="70"/>
      <c r="FH313" s="70"/>
      <c r="FI313" s="70"/>
      <c r="FJ313" s="70"/>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70"/>
      <c r="HA313" s="70"/>
      <c r="HB313" s="70"/>
      <c r="HC313" s="70"/>
      <c r="HD313" s="70"/>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179"/>
      <c r="IJ313" s="180"/>
      <c r="IK313" s="179"/>
      <c r="IL313" s="180"/>
      <c r="IM313" s="179"/>
      <c r="IN313" s="180"/>
      <c r="IO313" s="179"/>
      <c r="IP313" s="180"/>
      <c r="IQ313" s="181"/>
      <c r="IR313" s="185"/>
      <c r="IS313" s="185"/>
      <c r="IT313" s="70"/>
      <c r="IU313" s="70"/>
      <c r="IV313" s="70"/>
      <c r="IW313" s="70"/>
      <c r="IX313" s="56"/>
      <c r="IY313" s="56"/>
      <c r="IZ313" s="56"/>
      <c r="JA313" s="56"/>
      <c r="JB313" s="56"/>
      <c r="JC313" s="56"/>
      <c r="JD313" s="56"/>
      <c r="JE313" s="56"/>
      <c r="JF313" s="56"/>
      <c r="JG313" s="56"/>
      <c r="JH313" s="56"/>
      <c r="JI313" s="56"/>
      <c r="JJ313" s="56"/>
      <c r="JK313" s="56"/>
      <c r="JL313" s="56"/>
      <c r="JM313" s="56"/>
      <c r="JN313" s="56"/>
      <c r="JO313" s="56"/>
      <c r="JP313" s="56"/>
      <c r="JQ313" s="56"/>
      <c r="JR313" s="56"/>
      <c r="JS313" s="56"/>
      <c r="JT313" s="56"/>
      <c r="JU313" s="56"/>
      <c r="JV313" s="56"/>
      <c r="JW313" s="56"/>
      <c r="JX313" s="56"/>
      <c r="JY313" s="56"/>
      <c r="JZ313" s="56"/>
      <c r="KA313" s="56"/>
      <c r="KB313" s="56"/>
      <c r="KC313" s="56"/>
      <c r="KD313" s="56"/>
      <c r="KE313" s="56"/>
      <c r="KF313" s="56"/>
      <c r="KG313" s="56"/>
      <c r="KH313" s="56"/>
      <c r="KI313" s="56"/>
      <c r="KJ313" s="56"/>
      <c r="KK313" s="56"/>
      <c r="KL313" s="56"/>
      <c r="KM313" s="56"/>
      <c r="KN313" s="56"/>
      <c r="KO313" s="56"/>
      <c r="KP313" s="56"/>
      <c r="KQ313" s="56"/>
      <c r="KR313" s="56"/>
      <c r="KS313" s="56"/>
      <c r="KT313" s="56"/>
      <c r="KU313" s="56"/>
      <c r="KV313" s="56"/>
      <c r="KW313" s="56"/>
      <c r="KX313" s="56"/>
      <c r="KY313" s="56"/>
      <c r="KZ313" s="56"/>
      <c r="LA313" s="56"/>
      <c r="LB313" s="56"/>
      <c r="LC313" s="56"/>
      <c r="LD313" s="56"/>
      <c r="LE313" s="56"/>
      <c r="LF313" s="56"/>
      <c r="LG313" s="56"/>
      <c r="LH313" s="56"/>
      <c r="LI313" s="56"/>
      <c r="LJ313" s="56"/>
      <c r="LK313" s="56"/>
      <c r="LL313" s="56"/>
      <c r="LM313" s="56"/>
      <c r="LN313" s="56"/>
      <c r="LO313" s="56"/>
      <c r="LP313" s="56"/>
      <c r="LQ313" s="56"/>
      <c r="LR313" s="56"/>
      <c r="LS313" s="56"/>
      <c r="LT313" s="56"/>
      <c r="LU313" s="56"/>
      <c r="LV313" s="56"/>
      <c r="LW313" s="56"/>
      <c r="LX313" s="56"/>
      <c r="LY313" s="56"/>
      <c r="LZ313" s="56"/>
      <c r="MA313" s="56"/>
      <c r="MB313" s="56"/>
      <c r="MC313" s="56"/>
      <c r="MD313" s="56"/>
      <c r="ME313" s="56"/>
      <c r="MF313" s="56"/>
      <c r="MG313" s="56"/>
      <c r="MH313" s="56"/>
      <c r="MI313" s="56"/>
      <c r="MJ313" s="56"/>
      <c r="MK313" s="56"/>
      <c r="ML313" s="56"/>
      <c r="MM313" s="56"/>
      <c r="MN313" s="56"/>
      <c r="MO313" s="56"/>
      <c r="MP313" s="56"/>
      <c r="MQ313" s="56"/>
      <c r="MR313" s="56"/>
      <c r="MS313" s="56"/>
      <c r="MT313" s="56"/>
      <c r="MU313" s="56"/>
      <c r="MV313" s="56"/>
      <c r="MW313" s="56"/>
      <c r="MX313" s="56"/>
      <c r="MY313" s="56"/>
      <c r="MZ313" s="56"/>
      <c r="NA313" s="56"/>
      <c r="NB313" s="56"/>
      <c r="NC313" s="56"/>
      <c r="ND313" s="56"/>
      <c r="NE313" s="56"/>
      <c r="NF313" s="56"/>
      <c r="NG313" s="56"/>
      <c r="NH313" s="56"/>
      <c r="NI313" s="56"/>
      <c r="NJ313" s="56"/>
      <c r="NK313" s="56"/>
      <c r="NL313" s="56"/>
      <c r="NM313" s="56"/>
      <c r="NN313" s="56"/>
      <c r="NO313" s="56"/>
      <c r="NP313" s="56"/>
      <c r="NQ313" s="56"/>
      <c r="NR313" s="56"/>
      <c r="NS313" s="56"/>
      <c r="NT313" s="56"/>
      <c r="NU313" s="56"/>
      <c r="NV313" s="56"/>
      <c r="NW313" s="56"/>
      <c r="NX313" s="56"/>
      <c r="NY313" s="56"/>
      <c r="NZ313" s="56"/>
      <c r="OA313" s="56"/>
      <c r="OB313" s="56"/>
      <c r="OC313" s="56"/>
      <c r="OD313" s="56"/>
      <c r="OE313" s="56"/>
      <c r="OF313" s="56"/>
      <c r="OG313" s="56"/>
      <c r="OH313" s="56"/>
      <c r="OI313" s="56"/>
      <c r="OJ313" s="56"/>
      <c r="OK313" s="56"/>
      <c r="OL313" s="56"/>
      <c r="OM313" s="56"/>
      <c r="ON313" s="56"/>
      <c r="OO313" s="56"/>
      <c r="OP313" s="56"/>
      <c r="OQ313" s="56"/>
      <c r="OR313" s="56"/>
      <c r="OS313" s="56"/>
      <c r="OT313" s="56"/>
      <c r="OU313" s="56"/>
      <c r="OV313" s="56"/>
      <c r="OW313" s="56"/>
      <c r="OX313" s="56"/>
      <c r="OY313" s="56"/>
      <c r="OZ313" s="56"/>
      <c r="PA313" s="56"/>
    </row>
    <row r="314" spans="1:418" s="116" customFormat="1" ht="78.75" hidden="1" customHeight="1">
      <c r="A314" s="56"/>
      <c r="B314" s="310"/>
      <c r="C314" s="310"/>
      <c r="D314" s="318"/>
      <c r="E314" s="325"/>
      <c r="F314" s="318"/>
      <c r="G314" s="328"/>
      <c r="H314" s="325"/>
      <c r="I314" s="126" t="s">
        <v>756</v>
      </c>
      <c r="J314" s="167" t="s">
        <v>1171</v>
      </c>
      <c r="K314" s="123"/>
      <c r="L314" s="183" t="s">
        <v>661</v>
      </c>
      <c r="M314" s="177" t="s">
        <v>500</v>
      </c>
      <c r="N314" s="51" t="s">
        <v>379</v>
      </c>
      <c r="O314" s="56" t="s">
        <v>371</v>
      </c>
      <c r="P314" s="310"/>
      <c r="Q314" s="357"/>
      <c r="R314" s="120"/>
      <c r="S314" s="120"/>
      <c r="T314" s="120"/>
      <c r="U314" s="120"/>
      <c r="V314" s="120"/>
      <c r="W314" s="120"/>
      <c r="X314" s="120"/>
      <c r="Y314" s="120" t="s">
        <v>205</v>
      </c>
      <c r="Z314" s="120"/>
      <c r="AA314" s="120"/>
      <c r="AB314" s="120"/>
      <c r="AC314" s="119">
        <f t="shared" si="373"/>
        <v>1</v>
      </c>
      <c r="AD314" s="229"/>
      <c r="AE314" s="229"/>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70"/>
      <c r="BU314" s="70"/>
      <c r="BV314" s="70"/>
      <c r="BW314" s="70"/>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168" t="s">
        <v>553</v>
      </c>
      <c r="DN314" s="168" t="s">
        <v>553</v>
      </c>
      <c r="DO314" s="168" t="s">
        <v>553</v>
      </c>
      <c r="DP314" s="168" t="s">
        <v>553</v>
      </c>
      <c r="DQ314" s="178">
        <v>2</v>
      </c>
      <c r="DR314" s="178">
        <v>2</v>
      </c>
      <c r="DS314" s="178">
        <v>2</v>
      </c>
      <c r="DT314" s="178">
        <v>1</v>
      </c>
      <c r="DU314" s="178">
        <v>2</v>
      </c>
      <c r="DV314" s="178">
        <v>2</v>
      </c>
      <c r="DW314" s="178">
        <v>2</v>
      </c>
      <c r="DX314" s="178">
        <v>2</v>
      </c>
      <c r="DY314" s="178">
        <v>2</v>
      </c>
      <c r="DZ314" s="178">
        <v>2</v>
      </c>
      <c r="EA314" s="178">
        <v>1</v>
      </c>
      <c r="EB314" s="178">
        <v>2</v>
      </c>
      <c r="EC314" s="178">
        <v>2</v>
      </c>
      <c r="ED314" s="178">
        <v>2</v>
      </c>
      <c r="EE314" s="178">
        <v>2</v>
      </c>
      <c r="EF314" s="178">
        <v>2</v>
      </c>
      <c r="EG314" s="178">
        <v>2</v>
      </c>
      <c r="EH314" s="178">
        <v>2</v>
      </c>
      <c r="EI314" s="178">
        <v>2</v>
      </c>
      <c r="EJ314" s="178">
        <v>2</v>
      </c>
      <c r="EK314" s="178">
        <v>2</v>
      </c>
      <c r="EL314" s="178">
        <v>2</v>
      </c>
      <c r="EM314" s="178">
        <v>2</v>
      </c>
      <c r="EN314" s="178">
        <v>1</v>
      </c>
      <c r="EO314" s="178">
        <v>2</v>
      </c>
      <c r="EP314" s="178">
        <v>1</v>
      </c>
      <c r="EQ314" s="178">
        <v>2</v>
      </c>
      <c r="ER314" s="178">
        <v>2</v>
      </c>
      <c r="ES314" s="178">
        <v>2</v>
      </c>
      <c r="ET314" s="178">
        <v>2</v>
      </c>
      <c r="EU314" s="178">
        <v>1</v>
      </c>
      <c r="EV314" s="179">
        <f>COUNTIF(DM314:EU314,"2")</f>
        <v>26</v>
      </c>
      <c r="EW314" s="180">
        <f>EV314/(EV314+EX314+EZ314+FB314)</f>
        <v>0.83870967741935487</v>
      </c>
      <c r="EX314" s="179">
        <f>COUNTIF(DM314:EU314,"1")</f>
        <v>5</v>
      </c>
      <c r="EY314" s="180">
        <f>EX314/(EV314+EX314+EZ314+FB314)</f>
        <v>0.16129032258064516</v>
      </c>
      <c r="EZ314" s="179">
        <f>COUNTIF(DM314:EU314,"0")</f>
        <v>0</v>
      </c>
      <c r="FA314" s="180">
        <f>EZ314/(EV314+EX314+EZ314+FB314)</f>
        <v>0</v>
      </c>
      <c r="FB314" s="179">
        <f>COUNTIF(DM314:EU314,"KĐG")</f>
        <v>0</v>
      </c>
      <c r="FC314" s="180">
        <f>FB314/(EV314+EX314+EZ314+FB314)</f>
        <v>0</v>
      </c>
      <c r="FD314" s="181">
        <f>(((EV314*2)+(EX314*1)+(EZ314*0)))/(EV314+EX314+EZ314)</f>
        <v>1.8387096774193548</v>
      </c>
      <c r="FE314" s="184" t="str">
        <f>IF(FC314&gt;=50%,"KĐG",IF(FD314&gt;=1.6,"Đạt mục tiêu",IF(FD314&gt;=1,"Cần cố gắng","Chưa đạt")))</f>
        <v>Đạt mục tiêu</v>
      </c>
      <c r="FF314" s="70"/>
      <c r="FG314" s="70"/>
      <c r="FH314" s="70"/>
      <c r="FI314" s="70"/>
      <c r="FJ314" s="70"/>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70"/>
      <c r="HA314" s="70"/>
      <c r="HB314" s="70"/>
      <c r="HC314" s="70"/>
      <c r="HD314" s="70"/>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179"/>
      <c r="IJ314" s="180"/>
      <c r="IK314" s="179"/>
      <c r="IL314" s="180"/>
      <c r="IM314" s="179"/>
      <c r="IN314" s="180"/>
      <c r="IO314" s="179"/>
      <c r="IP314" s="180"/>
      <c r="IQ314" s="181"/>
      <c r="IR314" s="185"/>
      <c r="IS314" s="185"/>
      <c r="IT314" s="70"/>
      <c r="IU314" s="70"/>
      <c r="IV314" s="70"/>
      <c r="IW314" s="70"/>
      <c r="IX314" s="56"/>
      <c r="IY314" s="56"/>
      <c r="IZ314" s="56"/>
      <c r="JA314" s="56"/>
      <c r="JB314" s="56"/>
      <c r="JC314" s="56"/>
      <c r="JD314" s="56"/>
      <c r="JE314" s="56"/>
      <c r="JF314" s="56"/>
      <c r="JG314" s="56"/>
      <c r="JH314" s="56"/>
      <c r="JI314" s="56"/>
      <c r="JJ314" s="56"/>
      <c r="JK314" s="56"/>
      <c r="JL314" s="56"/>
      <c r="JM314" s="56"/>
      <c r="JN314" s="56"/>
      <c r="JO314" s="56"/>
      <c r="JP314" s="56"/>
      <c r="JQ314" s="56"/>
      <c r="JR314" s="56"/>
      <c r="JS314" s="56"/>
      <c r="JT314" s="56"/>
      <c r="JU314" s="56"/>
      <c r="JV314" s="56"/>
      <c r="JW314" s="56"/>
      <c r="JX314" s="56"/>
      <c r="JY314" s="56"/>
      <c r="JZ314" s="56"/>
      <c r="KA314" s="56"/>
      <c r="KB314" s="56"/>
      <c r="KC314" s="56"/>
      <c r="KD314" s="56"/>
      <c r="KE314" s="56"/>
      <c r="KF314" s="56"/>
      <c r="KG314" s="56"/>
      <c r="KH314" s="56"/>
      <c r="KI314" s="56"/>
      <c r="KJ314" s="56"/>
      <c r="KK314" s="56"/>
      <c r="KL314" s="56"/>
      <c r="KM314" s="56"/>
      <c r="KN314" s="56"/>
      <c r="KO314" s="56"/>
      <c r="KP314" s="56"/>
      <c r="KQ314" s="56"/>
      <c r="KR314" s="56"/>
      <c r="KS314" s="56"/>
      <c r="KT314" s="56"/>
      <c r="KU314" s="56"/>
      <c r="KV314" s="56"/>
      <c r="KW314" s="56"/>
      <c r="KX314" s="56"/>
      <c r="KY314" s="56"/>
      <c r="KZ314" s="56"/>
      <c r="LA314" s="56"/>
      <c r="LB314" s="56"/>
      <c r="LC314" s="56"/>
      <c r="LD314" s="56"/>
      <c r="LE314" s="56"/>
      <c r="LF314" s="56"/>
      <c r="LG314" s="56"/>
      <c r="LH314" s="56"/>
      <c r="LI314" s="56"/>
      <c r="LJ314" s="56"/>
      <c r="LK314" s="56"/>
      <c r="LL314" s="56"/>
      <c r="LM314" s="56"/>
      <c r="LN314" s="56"/>
      <c r="LO314" s="56"/>
      <c r="LP314" s="56"/>
      <c r="LQ314" s="56"/>
      <c r="LR314" s="56"/>
      <c r="LS314" s="56"/>
      <c r="LT314" s="56"/>
      <c r="LU314" s="56"/>
      <c r="LV314" s="56"/>
      <c r="LW314" s="56"/>
      <c r="LX314" s="56"/>
      <c r="LY314" s="56"/>
      <c r="LZ314" s="56"/>
      <c r="MA314" s="56"/>
      <c r="MB314" s="56"/>
      <c r="MC314" s="56"/>
      <c r="MD314" s="56"/>
      <c r="ME314" s="56"/>
      <c r="MF314" s="56"/>
      <c r="MG314" s="56"/>
      <c r="MH314" s="56"/>
      <c r="MI314" s="56"/>
      <c r="MJ314" s="56"/>
      <c r="MK314" s="56"/>
      <c r="ML314" s="56"/>
      <c r="MM314" s="56"/>
      <c r="MN314" s="56"/>
      <c r="MO314" s="56"/>
      <c r="MP314" s="56"/>
      <c r="MQ314" s="56"/>
      <c r="MR314" s="56"/>
      <c r="MS314" s="56"/>
      <c r="MT314" s="56"/>
      <c r="MU314" s="56"/>
      <c r="MV314" s="56"/>
      <c r="MW314" s="56"/>
      <c r="MX314" s="56"/>
      <c r="MY314" s="56"/>
      <c r="MZ314" s="56"/>
      <c r="NA314" s="56"/>
      <c r="NB314" s="56"/>
      <c r="NC314" s="56"/>
      <c r="ND314" s="56"/>
      <c r="NE314" s="56"/>
      <c r="NF314" s="56"/>
      <c r="NG314" s="56"/>
      <c r="NH314" s="56"/>
      <c r="NI314" s="56"/>
      <c r="NJ314" s="56"/>
      <c r="NK314" s="56"/>
      <c r="NL314" s="56"/>
      <c r="NM314" s="56"/>
      <c r="NN314" s="56"/>
      <c r="NO314" s="56"/>
      <c r="NP314" s="56"/>
      <c r="NQ314" s="56"/>
      <c r="NR314" s="56"/>
      <c r="NS314" s="56"/>
      <c r="NT314" s="56"/>
      <c r="NU314" s="56"/>
      <c r="NV314" s="56"/>
      <c r="NW314" s="56"/>
      <c r="NX314" s="56"/>
      <c r="NY314" s="56"/>
      <c r="NZ314" s="56"/>
      <c r="OA314" s="56"/>
      <c r="OB314" s="56"/>
      <c r="OC314" s="56"/>
      <c r="OD314" s="56"/>
      <c r="OE314" s="56"/>
      <c r="OF314" s="56"/>
      <c r="OG314" s="56"/>
      <c r="OH314" s="56"/>
      <c r="OI314" s="56"/>
      <c r="OJ314" s="56"/>
      <c r="OK314" s="56"/>
      <c r="OL314" s="56"/>
      <c r="OM314" s="56"/>
      <c r="ON314" s="56"/>
      <c r="OO314" s="56"/>
      <c r="OP314" s="56"/>
      <c r="OQ314" s="56"/>
      <c r="OR314" s="56"/>
      <c r="OS314" s="56"/>
      <c r="OT314" s="56"/>
      <c r="OU314" s="56"/>
      <c r="OV314" s="56"/>
      <c r="OW314" s="56"/>
      <c r="OX314" s="56"/>
      <c r="OY314" s="56"/>
      <c r="OZ314" s="56"/>
      <c r="PA314" s="56"/>
    </row>
    <row r="315" spans="1:418" s="116" customFormat="1" ht="78.75" hidden="1" customHeight="1">
      <c r="A315" s="56"/>
      <c r="B315" s="310"/>
      <c r="C315" s="310"/>
      <c r="D315" s="318"/>
      <c r="E315" s="325"/>
      <c r="F315" s="318"/>
      <c r="G315" s="328"/>
      <c r="H315" s="325"/>
      <c r="I315" s="126" t="s">
        <v>757</v>
      </c>
      <c r="J315" s="167" t="s">
        <v>1171</v>
      </c>
      <c r="K315" s="123"/>
      <c r="L315" s="183" t="s">
        <v>661</v>
      </c>
      <c r="M315" s="177" t="s">
        <v>500</v>
      </c>
      <c r="N315" s="51" t="s">
        <v>379</v>
      </c>
      <c r="O315" s="56" t="s">
        <v>371</v>
      </c>
      <c r="P315" s="310"/>
      <c r="Q315" s="357"/>
      <c r="R315" s="120"/>
      <c r="S315" s="120"/>
      <c r="T315" s="120"/>
      <c r="U315" s="120"/>
      <c r="V315" s="120" t="s">
        <v>205</v>
      </c>
      <c r="W315" s="120"/>
      <c r="X315" s="120"/>
      <c r="Y315" s="120"/>
      <c r="Z315" s="120"/>
      <c r="AA315" s="120"/>
      <c r="AB315" s="120"/>
      <c r="AC315" s="119">
        <f t="shared" si="373"/>
        <v>1</v>
      </c>
      <c r="AD315" s="229"/>
      <c r="AE315" s="229"/>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72" t="s">
        <v>553</v>
      </c>
      <c r="BU315" s="72" t="s">
        <v>553</v>
      </c>
      <c r="BV315" s="70"/>
      <c r="BW315" s="70"/>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70"/>
      <c r="DN315" s="70"/>
      <c r="DO315" s="70"/>
      <c r="DP315" s="70"/>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70"/>
      <c r="FG315" s="70"/>
      <c r="FH315" s="70"/>
      <c r="FI315" s="70"/>
      <c r="FJ315" s="70"/>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70"/>
      <c r="HA315" s="70"/>
      <c r="HB315" s="70"/>
      <c r="HC315" s="70"/>
      <c r="HD315" s="70"/>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179"/>
      <c r="IJ315" s="180"/>
      <c r="IK315" s="179"/>
      <c r="IL315" s="180"/>
      <c r="IM315" s="179"/>
      <c r="IN315" s="180"/>
      <c r="IO315" s="179"/>
      <c r="IP315" s="180"/>
      <c r="IQ315" s="181"/>
      <c r="IR315" s="185"/>
      <c r="IS315" s="185"/>
      <c r="IT315" s="70"/>
      <c r="IU315" s="70"/>
      <c r="IV315" s="70"/>
      <c r="IW315" s="70"/>
      <c r="IX315" s="56"/>
      <c r="IY315" s="56"/>
      <c r="IZ315" s="56"/>
      <c r="JA315" s="56"/>
      <c r="JB315" s="56"/>
      <c r="JC315" s="56"/>
      <c r="JD315" s="56"/>
      <c r="JE315" s="56"/>
      <c r="JF315" s="56"/>
      <c r="JG315" s="56"/>
      <c r="JH315" s="56"/>
      <c r="JI315" s="56"/>
      <c r="JJ315" s="56"/>
      <c r="JK315" s="56"/>
      <c r="JL315" s="56"/>
      <c r="JM315" s="56"/>
      <c r="JN315" s="56"/>
      <c r="JO315" s="56"/>
      <c r="JP315" s="56"/>
      <c r="JQ315" s="56"/>
      <c r="JR315" s="56"/>
      <c r="JS315" s="56"/>
      <c r="JT315" s="56"/>
      <c r="JU315" s="56"/>
      <c r="JV315" s="56"/>
      <c r="JW315" s="56"/>
      <c r="JX315" s="56"/>
      <c r="JY315" s="56"/>
      <c r="JZ315" s="56"/>
      <c r="KA315" s="56"/>
      <c r="KB315" s="56"/>
      <c r="KC315" s="56"/>
      <c r="KD315" s="56"/>
      <c r="KE315" s="56"/>
      <c r="KF315" s="56"/>
      <c r="KG315" s="56"/>
      <c r="KH315" s="56"/>
      <c r="KI315" s="56"/>
      <c r="KJ315" s="56"/>
      <c r="KK315" s="56"/>
      <c r="KL315" s="56"/>
      <c r="KM315" s="56"/>
      <c r="KN315" s="56"/>
      <c r="KO315" s="56"/>
      <c r="KP315" s="56"/>
      <c r="KQ315" s="56"/>
      <c r="KR315" s="56"/>
      <c r="KS315" s="56"/>
      <c r="KT315" s="56"/>
      <c r="KU315" s="56"/>
      <c r="KV315" s="56"/>
      <c r="KW315" s="56"/>
      <c r="KX315" s="56"/>
      <c r="KY315" s="56"/>
      <c r="KZ315" s="56"/>
      <c r="LA315" s="56"/>
      <c r="LB315" s="56"/>
      <c r="LC315" s="56"/>
      <c r="LD315" s="56"/>
      <c r="LE315" s="56"/>
      <c r="LF315" s="56"/>
      <c r="LG315" s="56"/>
      <c r="LH315" s="56"/>
      <c r="LI315" s="56"/>
      <c r="LJ315" s="56"/>
      <c r="LK315" s="56"/>
      <c r="LL315" s="56"/>
      <c r="LM315" s="56"/>
      <c r="LN315" s="56"/>
      <c r="LO315" s="56"/>
      <c r="LP315" s="56"/>
      <c r="LQ315" s="56"/>
      <c r="LR315" s="56"/>
      <c r="LS315" s="56"/>
      <c r="LT315" s="56"/>
      <c r="LU315" s="56"/>
      <c r="LV315" s="56"/>
      <c r="LW315" s="56"/>
      <c r="LX315" s="56"/>
      <c r="LY315" s="56"/>
      <c r="LZ315" s="56"/>
      <c r="MA315" s="56"/>
      <c r="MB315" s="56"/>
      <c r="MC315" s="56"/>
      <c r="MD315" s="56"/>
      <c r="ME315" s="56"/>
      <c r="MF315" s="56"/>
      <c r="MG315" s="56"/>
      <c r="MH315" s="56"/>
      <c r="MI315" s="56"/>
      <c r="MJ315" s="56"/>
      <c r="MK315" s="56"/>
      <c r="ML315" s="56"/>
      <c r="MM315" s="56"/>
      <c r="MN315" s="56"/>
      <c r="MO315" s="56"/>
      <c r="MP315" s="56"/>
      <c r="MQ315" s="56"/>
      <c r="MR315" s="56"/>
      <c r="MS315" s="56"/>
      <c r="MT315" s="56"/>
      <c r="MU315" s="56"/>
      <c r="MV315" s="56"/>
      <c r="MW315" s="56"/>
      <c r="MX315" s="56"/>
      <c r="MY315" s="56"/>
      <c r="MZ315" s="56"/>
      <c r="NA315" s="56"/>
      <c r="NB315" s="56"/>
      <c r="NC315" s="56"/>
      <c r="ND315" s="56"/>
      <c r="NE315" s="56"/>
      <c r="NF315" s="56"/>
      <c r="NG315" s="56"/>
      <c r="NH315" s="56"/>
      <c r="NI315" s="56"/>
      <c r="NJ315" s="56"/>
      <c r="NK315" s="56"/>
      <c r="NL315" s="56"/>
      <c r="NM315" s="56"/>
      <c r="NN315" s="56"/>
      <c r="NO315" s="56"/>
      <c r="NP315" s="56"/>
      <c r="NQ315" s="56"/>
      <c r="NR315" s="56"/>
      <c r="NS315" s="56"/>
      <c r="NT315" s="56"/>
      <c r="NU315" s="56"/>
      <c r="NV315" s="56"/>
      <c r="NW315" s="56"/>
      <c r="NX315" s="56"/>
      <c r="NY315" s="56"/>
      <c r="NZ315" s="56"/>
      <c r="OA315" s="56"/>
      <c r="OB315" s="56"/>
      <c r="OC315" s="56"/>
      <c r="OD315" s="56"/>
      <c r="OE315" s="56"/>
      <c r="OF315" s="56"/>
      <c r="OG315" s="56"/>
      <c r="OH315" s="56"/>
      <c r="OI315" s="56"/>
      <c r="OJ315" s="56"/>
      <c r="OK315" s="56"/>
      <c r="OL315" s="56"/>
      <c r="OM315" s="56"/>
      <c r="ON315" s="56"/>
      <c r="OO315" s="56"/>
      <c r="OP315" s="56"/>
      <c r="OQ315" s="56"/>
      <c r="OR315" s="56"/>
      <c r="OS315" s="56"/>
      <c r="OT315" s="56"/>
      <c r="OU315" s="56"/>
      <c r="OV315" s="56"/>
      <c r="OW315" s="56"/>
      <c r="OX315" s="56"/>
      <c r="OY315" s="56"/>
      <c r="OZ315" s="56"/>
      <c r="PA315" s="56"/>
    </row>
    <row r="316" spans="1:418" s="116" customFormat="1" ht="78.75" hidden="1" customHeight="1">
      <c r="A316" s="56"/>
      <c r="B316" s="310"/>
      <c r="C316" s="310"/>
      <c r="D316" s="318"/>
      <c r="E316" s="325"/>
      <c r="F316" s="318"/>
      <c r="G316" s="328"/>
      <c r="H316" s="325"/>
      <c r="I316" s="126" t="s">
        <v>758</v>
      </c>
      <c r="J316" s="167" t="s">
        <v>1172</v>
      </c>
      <c r="K316" s="123"/>
      <c r="L316" s="183" t="s">
        <v>661</v>
      </c>
      <c r="M316" s="177" t="s">
        <v>500</v>
      </c>
      <c r="N316" s="51" t="s">
        <v>379</v>
      </c>
      <c r="O316" s="56" t="s">
        <v>371</v>
      </c>
      <c r="P316" s="310"/>
      <c r="Q316" s="341"/>
      <c r="R316" s="120"/>
      <c r="S316" s="120"/>
      <c r="T316" s="120"/>
      <c r="U316" s="120" t="s">
        <v>205</v>
      </c>
      <c r="V316" s="120"/>
      <c r="W316" s="120"/>
      <c r="X316" s="120"/>
      <c r="Y316" s="120"/>
      <c r="Z316" s="120"/>
      <c r="AA316" s="120"/>
      <c r="AB316" s="120"/>
      <c r="AC316" s="119">
        <f t="shared" si="373"/>
        <v>1</v>
      </c>
      <c r="AD316" s="229"/>
      <c r="AE316" s="229"/>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70"/>
      <c r="BU316" s="70"/>
      <c r="BV316" s="70"/>
      <c r="BW316" s="70"/>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70"/>
      <c r="DN316" s="70"/>
      <c r="DO316" s="70"/>
      <c r="DP316" s="70"/>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70"/>
      <c r="FG316" s="70"/>
      <c r="FH316" s="70"/>
      <c r="FI316" s="70"/>
      <c r="FJ316" s="70"/>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72" t="s">
        <v>553</v>
      </c>
      <c r="HA316" s="72" t="s">
        <v>553</v>
      </c>
      <c r="HB316" s="72" t="s">
        <v>553</v>
      </c>
      <c r="HC316" s="72" t="s">
        <v>553</v>
      </c>
      <c r="HD316" s="72" t="s">
        <v>553</v>
      </c>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179"/>
      <c r="IJ316" s="180"/>
      <c r="IK316" s="179"/>
      <c r="IL316" s="180"/>
      <c r="IM316" s="179"/>
      <c r="IN316" s="180"/>
      <c r="IO316" s="179"/>
      <c r="IP316" s="180"/>
      <c r="IQ316" s="181"/>
      <c r="IR316" s="185"/>
      <c r="IS316" s="185"/>
      <c r="IT316" s="70"/>
      <c r="IU316" s="70"/>
      <c r="IV316" s="70"/>
      <c r="IW316" s="70"/>
      <c r="IX316" s="56"/>
      <c r="IY316" s="56"/>
      <c r="IZ316" s="56"/>
      <c r="JA316" s="56"/>
      <c r="JB316" s="56"/>
      <c r="JC316" s="56"/>
      <c r="JD316" s="56"/>
      <c r="JE316" s="56"/>
      <c r="JF316" s="56"/>
      <c r="JG316" s="56"/>
      <c r="JH316" s="56"/>
      <c r="JI316" s="56"/>
      <c r="JJ316" s="56"/>
      <c r="JK316" s="56"/>
      <c r="JL316" s="56"/>
      <c r="JM316" s="56"/>
      <c r="JN316" s="56"/>
      <c r="JO316" s="56"/>
      <c r="JP316" s="56"/>
      <c r="JQ316" s="56"/>
      <c r="JR316" s="56"/>
      <c r="JS316" s="56"/>
      <c r="JT316" s="56"/>
      <c r="JU316" s="56"/>
      <c r="JV316" s="56"/>
      <c r="JW316" s="56"/>
      <c r="JX316" s="56"/>
      <c r="JY316" s="56"/>
      <c r="JZ316" s="56"/>
      <c r="KA316" s="56"/>
      <c r="KB316" s="56"/>
      <c r="KC316" s="56"/>
      <c r="KD316" s="56"/>
      <c r="KE316" s="56"/>
      <c r="KF316" s="56"/>
      <c r="KG316" s="56"/>
      <c r="KH316" s="56"/>
      <c r="KI316" s="56"/>
      <c r="KJ316" s="56"/>
      <c r="KK316" s="56"/>
      <c r="KL316" s="56"/>
      <c r="KM316" s="56"/>
      <c r="KN316" s="56"/>
      <c r="KO316" s="56"/>
      <c r="KP316" s="56"/>
      <c r="KQ316" s="56"/>
      <c r="KR316" s="56"/>
      <c r="KS316" s="56"/>
      <c r="KT316" s="56"/>
      <c r="KU316" s="56"/>
      <c r="KV316" s="56"/>
      <c r="KW316" s="56"/>
      <c r="KX316" s="56"/>
      <c r="KY316" s="56"/>
      <c r="KZ316" s="56"/>
      <c r="LA316" s="56"/>
      <c r="LB316" s="56"/>
      <c r="LC316" s="56"/>
      <c r="LD316" s="56"/>
      <c r="LE316" s="56"/>
      <c r="LF316" s="56"/>
      <c r="LG316" s="56"/>
      <c r="LH316" s="56"/>
      <c r="LI316" s="56"/>
      <c r="LJ316" s="56"/>
      <c r="LK316" s="56"/>
      <c r="LL316" s="56"/>
      <c r="LM316" s="56"/>
      <c r="LN316" s="56"/>
      <c r="LO316" s="56"/>
      <c r="LP316" s="56"/>
      <c r="LQ316" s="56"/>
      <c r="LR316" s="56"/>
      <c r="LS316" s="56"/>
      <c r="LT316" s="56"/>
      <c r="LU316" s="56"/>
      <c r="LV316" s="56"/>
      <c r="LW316" s="56"/>
      <c r="LX316" s="56"/>
      <c r="LY316" s="56"/>
      <c r="LZ316" s="56"/>
      <c r="MA316" s="56"/>
      <c r="MB316" s="56"/>
      <c r="MC316" s="56"/>
      <c r="MD316" s="56"/>
      <c r="ME316" s="56"/>
      <c r="MF316" s="56"/>
      <c r="MG316" s="56"/>
      <c r="MH316" s="56"/>
      <c r="MI316" s="56"/>
      <c r="MJ316" s="56"/>
      <c r="MK316" s="56"/>
      <c r="ML316" s="56"/>
      <c r="MM316" s="56"/>
      <c r="MN316" s="56"/>
      <c r="MO316" s="56"/>
      <c r="MP316" s="56"/>
      <c r="MQ316" s="56"/>
      <c r="MR316" s="56"/>
      <c r="MS316" s="56"/>
      <c r="MT316" s="56"/>
      <c r="MU316" s="56"/>
      <c r="MV316" s="56"/>
      <c r="MW316" s="56"/>
      <c r="MX316" s="56"/>
      <c r="MY316" s="56"/>
      <c r="MZ316" s="56"/>
      <c r="NA316" s="56"/>
      <c r="NB316" s="56"/>
      <c r="NC316" s="56"/>
      <c r="ND316" s="56"/>
      <c r="NE316" s="56"/>
      <c r="NF316" s="56"/>
      <c r="NG316" s="56"/>
      <c r="NH316" s="56"/>
      <c r="NI316" s="56"/>
      <c r="NJ316" s="56"/>
      <c r="NK316" s="56"/>
      <c r="NL316" s="56"/>
      <c r="NM316" s="56"/>
      <c r="NN316" s="56"/>
      <c r="NO316" s="56"/>
      <c r="NP316" s="56"/>
      <c r="NQ316" s="56"/>
      <c r="NR316" s="56"/>
      <c r="NS316" s="56"/>
      <c r="NT316" s="56"/>
      <c r="NU316" s="56"/>
      <c r="NV316" s="56"/>
      <c r="NW316" s="56"/>
      <c r="NX316" s="56"/>
      <c r="NY316" s="56"/>
      <c r="NZ316" s="56"/>
      <c r="OA316" s="56"/>
      <c r="OB316" s="56"/>
      <c r="OC316" s="56"/>
      <c r="OD316" s="56"/>
      <c r="OE316" s="56"/>
      <c r="OF316" s="56"/>
      <c r="OG316" s="56"/>
      <c r="OH316" s="56"/>
      <c r="OI316" s="56"/>
      <c r="OJ316" s="56"/>
      <c r="OK316" s="56"/>
      <c r="OL316" s="56"/>
      <c r="OM316" s="56"/>
      <c r="ON316" s="56"/>
      <c r="OO316" s="56"/>
      <c r="OP316" s="56"/>
      <c r="OQ316" s="56"/>
      <c r="OR316" s="56"/>
      <c r="OS316" s="56"/>
      <c r="OT316" s="56"/>
      <c r="OU316" s="56"/>
      <c r="OV316" s="56"/>
      <c r="OW316" s="56"/>
      <c r="OX316" s="56"/>
      <c r="OY316" s="56"/>
      <c r="OZ316" s="56"/>
      <c r="PA316" s="56"/>
    </row>
    <row r="317" spans="1:418" ht="27" customHeight="1">
      <c r="A317" s="56"/>
      <c r="B317" s="2"/>
      <c r="C317" s="2"/>
      <c r="D317" s="311" t="s">
        <v>70</v>
      </c>
      <c r="E317" s="311"/>
      <c r="F317" s="311"/>
      <c r="G317" s="253"/>
      <c r="H317" s="254">
        <f>COUNTIF(H318:H318,"x")</f>
        <v>0</v>
      </c>
      <c r="I317" s="253"/>
      <c r="J317" s="253"/>
      <c r="K317" s="255"/>
      <c r="L317" s="258"/>
      <c r="M317" s="255"/>
      <c r="N317" s="176"/>
      <c r="O317" s="176"/>
      <c r="P317" s="114">
        <f>COUNTIF(P318:P328,"x")</f>
        <v>1</v>
      </c>
      <c r="Q317" s="56">
        <f>SUM(Q318:Q328)</f>
        <v>1</v>
      </c>
      <c r="R317" s="14">
        <f>COUNTIF(R318:R328,"x")</f>
        <v>1</v>
      </c>
      <c r="S317" s="114">
        <f t="shared" ref="S317:T317" si="389">COUNTIF(S318:S328,"x")</f>
        <v>1</v>
      </c>
      <c r="T317" s="114">
        <f t="shared" si="389"/>
        <v>1</v>
      </c>
      <c r="U317" s="114">
        <f t="shared" ref="U317:AB317" si="390">COUNTIF(U318:U328,"x")</f>
        <v>1</v>
      </c>
      <c r="V317" s="114">
        <f t="shared" si="390"/>
        <v>1</v>
      </c>
      <c r="W317" s="114">
        <f t="shared" si="390"/>
        <v>1</v>
      </c>
      <c r="X317" s="114">
        <f t="shared" si="390"/>
        <v>1</v>
      </c>
      <c r="Y317" s="114">
        <f t="shared" si="390"/>
        <v>1</v>
      </c>
      <c r="Z317" s="114">
        <f t="shared" si="390"/>
        <v>1</v>
      </c>
      <c r="AA317" s="114">
        <f t="shared" si="390"/>
        <v>1</v>
      </c>
      <c r="AB317" s="114">
        <f t="shared" si="390"/>
        <v>1</v>
      </c>
      <c r="AC317" s="114"/>
      <c r="AD317" s="300"/>
      <c r="AE317" s="295"/>
      <c r="AF317" s="114"/>
      <c r="AG317" s="114"/>
      <c r="AH317" s="114"/>
      <c r="AI317" s="114"/>
      <c r="AJ317" s="114"/>
      <c r="AK317" s="114"/>
      <c r="AL317" s="114"/>
      <c r="AM317" s="114"/>
      <c r="AN317" s="114"/>
      <c r="AO317" s="114"/>
      <c r="AP317" s="114"/>
      <c r="AQ317" s="114"/>
      <c r="AR317" s="114"/>
      <c r="AS317" s="114"/>
      <c r="AT317" s="114"/>
      <c r="AU317" s="114"/>
      <c r="AV317" s="114"/>
      <c r="AW317" s="11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70"/>
      <c r="BU317" s="70"/>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f t="shared" ref="DJ317:EK317" si="391">COUNTIF(DJ318:DJ328,"x")</f>
        <v>0</v>
      </c>
      <c r="DK317" s="114">
        <f t="shared" si="391"/>
        <v>0</v>
      </c>
      <c r="DL317" s="114">
        <f t="shared" si="391"/>
        <v>0</v>
      </c>
      <c r="DM317" s="114">
        <f t="shared" si="391"/>
        <v>0</v>
      </c>
      <c r="DN317" s="114">
        <f t="shared" si="391"/>
        <v>0</v>
      </c>
      <c r="DO317" s="114">
        <f t="shared" si="391"/>
        <v>0</v>
      </c>
      <c r="DP317" s="114">
        <f t="shared" si="391"/>
        <v>0</v>
      </c>
      <c r="DQ317" s="114">
        <f t="shared" si="391"/>
        <v>0</v>
      </c>
      <c r="DR317" s="114">
        <f t="shared" si="391"/>
        <v>0</v>
      </c>
      <c r="DS317" s="114">
        <f t="shared" si="391"/>
        <v>0</v>
      </c>
      <c r="DT317" s="114">
        <f t="shared" si="391"/>
        <v>0</v>
      </c>
      <c r="DU317" s="114">
        <f t="shared" si="391"/>
        <v>0</v>
      </c>
      <c r="DV317" s="114">
        <f t="shared" si="391"/>
        <v>0</v>
      </c>
      <c r="DW317" s="114">
        <f t="shared" si="391"/>
        <v>0</v>
      </c>
      <c r="DX317" s="114">
        <f t="shared" si="391"/>
        <v>0</v>
      </c>
      <c r="DY317" s="114">
        <f t="shared" si="391"/>
        <v>0</v>
      </c>
      <c r="DZ317" s="114">
        <f t="shared" si="391"/>
        <v>0</v>
      </c>
      <c r="EA317" s="114">
        <f t="shared" si="391"/>
        <v>0</v>
      </c>
      <c r="EB317" s="114">
        <f t="shared" si="391"/>
        <v>0</v>
      </c>
      <c r="EC317" s="114">
        <f t="shared" si="391"/>
        <v>0</v>
      </c>
      <c r="ED317" s="114">
        <f t="shared" si="391"/>
        <v>0</v>
      </c>
      <c r="EE317" s="114">
        <f t="shared" si="391"/>
        <v>0</v>
      </c>
      <c r="EF317" s="114">
        <f t="shared" si="391"/>
        <v>0</v>
      </c>
      <c r="EG317" s="114">
        <f t="shared" si="391"/>
        <v>0</v>
      </c>
      <c r="EH317" s="114">
        <f t="shared" si="391"/>
        <v>0</v>
      </c>
      <c r="EI317" s="114">
        <f t="shared" si="391"/>
        <v>0</v>
      </c>
      <c r="EJ317" s="114">
        <f t="shared" si="391"/>
        <v>0</v>
      </c>
      <c r="EK317" s="114">
        <f t="shared" si="391"/>
        <v>0</v>
      </c>
      <c r="EL317" s="114"/>
      <c r="EM317" s="114"/>
      <c r="EN317" s="114"/>
      <c r="EO317" s="114"/>
      <c r="EP317" s="114"/>
      <c r="EQ317" s="114">
        <f>COUNTIF(EQ318:EQ328,"x")</f>
        <v>0</v>
      </c>
      <c r="ER317" s="114">
        <f>COUNTIF(ER318:ER328,"x")</f>
        <v>0</v>
      </c>
      <c r="ES317" s="114">
        <f>COUNTIF(ES318:ES328,"x")</f>
        <v>0</v>
      </c>
      <c r="ET317" s="114"/>
      <c r="EU317" s="114">
        <f t="shared" ref="EU317:FH317" si="392">COUNTIF(EU318:EU328,"x")</f>
        <v>0</v>
      </c>
      <c r="EV317" s="114">
        <f t="shared" si="392"/>
        <v>0</v>
      </c>
      <c r="EW317" s="114">
        <f t="shared" si="392"/>
        <v>0</v>
      </c>
      <c r="EX317" s="114">
        <f t="shared" si="392"/>
        <v>0</v>
      </c>
      <c r="EY317" s="114">
        <f t="shared" si="392"/>
        <v>0</v>
      </c>
      <c r="EZ317" s="114">
        <f t="shared" si="392"/>
        <v>0</v>
      </c>
      <c r="FA317" s="114">
        <f t="shared" si="392"/>
        <v>0</v>
      </c>
      <c r="FB317" s="114">
        <f t="shared" si="392"/>
        <v>0</v>
      </c>
      <c r="FC317" s="114">
        <f t="shared" si="392"/>
        <v>0</v>
      </c>
      <c r="FD317" s="114">
        <f t="shared" si="392"/>
        <v>0</v>
      </c>
      <c r="FE317" s="114">
        <f t="shared" si="392"/>
        <v>0</v>
      </c>
      <c r="FF317" s="114">
        <f t="shared" si="392"/>
        <v>0</v>
      </c>
      <c r="FG317" s="114">
        <f t="shared" si="392"/>
        <v>0</v>
      </c>
      <c r="FH317" s="114">
        <f t="shared" si="392"/>
        <v>0</v>
      </c>
      <c r="FI317" s="114"/>
      <c r="FJ317" s="114">
        <f>COUNTIF(FJ318:FJ328,"x")</f>
        <v>0</v>
      </c>
      <c r="FK317" s="114"/>
      <c r="FL317" s="114">
        <f t="shared" ref="FL317:GD317" si="393">COUNTIF(FL318:FL328,"x")</f>
        <v>0</v>
      </c>
      <c r="FM317" s="114">
        <f t="shared" si="393"/>
        <v>0</v>
      </c>
      <c r="FN317" s="114">
        <f t="shared" si="393"/>
        <v>0</v>
      </c>
      <c r="FO317" s="114">
        <f t="shared" si="393"/>
        <v>0</v>
      </c>
      <c r="FP317" s="114">
        <f t="shared" si="393"/>
        <v>0</v>
      </c>
      <c r="FQ317" s="114">
        <f t="shared" si="393"/>
        <v>0</v>
      </c>
      <c r="FR317" s="114">
        <f t="shared" si="393"/>
        <v>0</v>
      </c>
      <c r="FS317" s="114">
        <f t="shared" si="393"/>
        <v>0</v>
      </c>
      <c r="FT317" s="114">
        <f t="shared" si="393"/>
        <v>0</v>
      </c>
      <c r="FU317" s="114">
        <f t="shared" si="393"/>
        <v>0</v>
      </c>
      <c r="FV317" s="114">
        <f t="shared" si="393"/>
        <v>0</v>
      </c>
      <c r="FW317" s="114">
        <f t="shared" si="393"/>
        <v>0</v>
      </c>
      <c r="FX317" s="114">
        <f t="shared" si="393"/>
        <v>0</v>
      </c>
      <c r="FY317" s="114">
        <f t="shared" si="393"/>
        <v>0</v>
      </c>
      <c r="FZ317" s="114">
        <f t="shared" si="393"/>
        <v>0</v>
      </c>
      <c r="GA317" s="114">
        <f t="shared" si="393"/>
        <v>0</v>
      </c>
      <c r="GB317" s="114">
        <f t="shared" si="393"/>
        <v>0</v>
      </c>
      <c r="GC317" s="114">
        <f t="shared" si="393"/>
        <v>0</v>
      </c>
      <c r="GD317" s="114">
        <f t="shared" si="393"/>
        <v>0</v>
      </c>
      <c r="GE317" s="114"/>
      <c r="GF317" s="114"/>
      <c r="GG317" s="114"/>
      <c r="GH317" s="114"/>
      <c r="GI317" s="114"/>
      <c r="GJ317" s="114">
        <f>COUNTIF(GJ318:GJ328,"x")</f>
        <v>0</v>
      </c>
      <c r="GK317" s="114">
        <f>COUNTIF(GK318:GK328,"x")</f>
        <v>0</v>
      </c>
      <c r="GL317" s="114">
        <f>COUNTIF(GL318:GL328,"x")</f>
        <v>0</v>
      </c>
      <c r="GM317" s="114">
        <f>COUNTIF(GM318:GM328,"x")</f>
        <v>0</v>
      </c>
      <c r="GN317" s="114"/>
      <c r="GO317" s="114">
        <f t="shared" ref="GO317:GY317" si="394">COUNTIF(GO318:GO328,"x")</f>
        <v>0</v>
      </c>
      <c r="GP317" s="114">
        <f t="shared" si="394"/>
        <v>0</v>
      </c>
      <c r="GQ317" s="114">
        <f t="shared" si="394"/>
        <v>0</v>
      </c>
      <c r="GR317" s="114">
        <f t="shared" si="394"/>
        <v>0</v>
      </c>
      <c r="GS317" s="114">
        <f t="shared" si="394"/>
        <v>0</v>
      </c>
      <c r="GT317" s="114">
        <f t="shared" si="394"/>
        <v>0</v>
      </c>
      <c r="GU317" s="114">
        <f t="shared" si="394"/>
        <v>0</v>
      </c>
      <c r="GV317" s="114">
        <f t="shared" si="394"/>
        <v>0</v>
      </c>
      <c r="GW317" s="114">
        <f t="shared" si="394"/>
        <v>0</v>
      </c>
      <c r="GX317" s="114">
        <f t="shared" si="394"/>
        <v>0</v>
      </c>
      <c r="GY317" s="114">
        <f t="shared" si="394"/>
        <v>0</v>
      </c>
      <c r="GZ317" s="70"/>
      <c r="HA317" s="70"/>
      <c r="HB317" s="70"/>
      <c r="HC317" s="70"/>
      <c r="HD317" s="70"/>
      <c r="HE317" s="114">
        <f t="shared" ref="HE317:HW317" si="395">COUNTIF(HE318:HE328,"x")</f>
        <v>0</v>
      </c>
      <c r="HF317" s="114">
        <f t="shared" si="395"/>
        <v>0</v>
      </c>
      <c r="HG317" s="114">
        <f t="shared" si="395"/>
        <v>0</v>
      </c>
      <c r="HH317" s="114">
        <f t="shared" si="395"/>
        <v>0</v>
      </c>
      <c r="HI317" s="114">
        <f t="shared" si="395"/>
        <v>0</v>
      </c>
      <c r="HJ317" s="114">
        <f t="shared" si="395"/>
        <v>0</v>
      </c>
      <c r="HK317" s="114">
        <f t="shared" si="395"/>
        <v>0</v>
      </c>
      <c r="HL317" s="114">
        <f t="shared" si="395"/>
        <v>0</v>
      </c>
      <c r="HM317" s="114">
        <f t="shared" si="395"/>
        <v>0</v>
      </c>
      <c r="HN317" s="114">
        <f t="shared" si="395"/>
        <v>0</v>
      </c>
      <c r="HO317" s="114">
        <f t="shared" si="395"/>
        <v>0</v>
      </c>
      <c r="HP317" s="114">
        <f t="shared" si="395"/>
        <v>0</v>
      </c>
      <c r="HQ317" s="114">
        <f t="shared" si="395"/>
        <v>0</v>
      </c>
      <c r="HR317" s="114">
        <f t="shared" si="395"/>
        <v>0</v>
      </c>
      <c r="HS317" s="114">
        <f t="shared" si="395"/>
        <v>0</v>
      </c>
      <c r="HT317" s="114">
        <f t="shared" si="395"/>
        <v>0</v>
      </c>
      <c r="HU317" s="114">
        <f t="shared" si="395"/>
        <v>0</v>
      </c>
      <c r="HV317" s="114">
        <f t="shared" si="395"/>
        <v>0</v>
      </c>
      <c r="HW317" s="114">
        <f t="shared" si="395"/>
        <v>0</v>
      </c>
      <c r="HX317" s="114"/>
      <c r="HY317" s="114"/>
      <c r="HZ317" s="114"/>
      <c r="IA317" s="114"/>
      <c r="IB317" s="114"/>
      <c r="IC317" s="114"/>
      <c r="ID317" s="114">
        <f t="shared" ref="ID317:JQ317" si="396">COUNTIF(ID318:ID328,"x")</f>
        <v>0</v>
      </c>
      <c r="IE317" s="114">
        <f t="shared" si="396"/>
        <v>0</v>
      </c>
      <c r="IF317" s="114">
        <f t="shared" si="396"/>
        <v>0</v>
      </c>
      <c r="IG317" s="114">
        <f t="shared" si="396"/>
        <v>0</v>
      </c>
      <c r="IH317" s="114">
        <f t="shared" si="396"/>
        <v>0</v>
      </c>
      <c r="II317" s="114">
        <f t="shared" si="396"/>
        <v>0</v>
      </c>
      <c r="IJ317" s="114">
        <f t="shared" si="396"/>
        <v>0</v>
      </c>
      <c r="IK317" s="114">
        <f t="shared" si="396"/>
        <v>0</v>
      </c>
      <c r="IL317" s="114">
        <f t="shared" si="396"/>
        <v>0</v>
      </c>
      <c r="IM317" s="114">
        <f t="shared" si="396"/>
        <v>0</v>
      </c>
      <c r="IN317" s="114">
        <f t="shared" si="396"/>
        <v>0</v>
      </c>
      <c r="IO317" s="114">
        <f t="shared" si="396"/>
        <v>0</v>
      </c>
      <c r="IP317" s="114">
        <f t="shared" si="396"/>
        <v>0</v>
      </c>
      <c r="IQ317" s="114">
        <f t="shared" si="396"/>
        <v>0</v>
      </c>
      <c r="IR317" s="114">
        <f t="shared" si="396"/>
        <v>0</v>
      </c>
      <c r="IS317" s="114">
        <f t="shared" si="396"/>
        <v>0</v>
      </c>
      <c r="IT317" s="114">
        <f t="shared" si="396"/>
        <v>0</v>
      </c>
      <c r="IU317" s="114">
        <f t="shared" si="396"/>
        <v>0</v>
      </c>
      <c r="IV317" s="114">
        <f t="shared" si="396"/>
        <v>0</v>
      </c>
      <c r="IW317" s="114">
        <f t="shared" si="396"/>
        <v>0</v>
      </c>
      <c r="IX317" s="114">
        <f t="shared" si="396"/>
        <v>0</v>
      </c>
      <c r="IY317" s="114">
        <f t="shared" si="396"/>
        <v>0</v>
      </c>
      <c r="IZ317" s="114">
        <f t="shared" si="396"/>
        <v>0</v>
      </c>
      <c r="JA317" s="114">
        <f t="shared" si="396"/>
        <v>0</v>
      </c>
      <c r="JB317" s="114">
        <f t="shared" si="396"/>
        <v>0</v>
      </c>
      <c r="JC317" s="114">
        <f t="shared" si="396"/>
        <v>0</v>
      </c>
      <c r="JD317" s="114">
        <f t="shared" si="396"/>
        <v>0</v>
      </c>
      <c r="JE317" s="114">
        <f t="shared" si="396"/>
        <v>0</v>
      </c>
      <c r="JF317" s="114">
        <f t="shared" si="396"/>
        <v>0</v>
      </c>
      <c r="JG317" s="114">
        <f t="shared" si="396"/>
        <v>0</v>
      </c>
      <c r="JH317" s="114">
        <f t="shared" si="396"/>
        <v>0</v>
      </c>
      <c r="JI317" s="114">
        <f t="shared" si="396"/>
        <v>0</v>
      </c>
      <c r="JJ317" s="114">
        <f t="shared" si="396"/>
        <v>0</v>
      </c>
      <c r="JK317" s="114">
        <f t="shared" si="396"/>
        <v>0</v>
      </c>
      <c r="JL317" s="114">
        <f t="shared" si="396"/>
        <v>0</v>
      </c>
      <c r="JM317" s="114">
        <f t="shared" si="396"/>
        <v>0</v>
      </c>
      <c r="JN317" s="114">
        <f t="shared" si="396"/>
        <v>0</v>
      </c>
      <c r="JO317" s="114">
        <f t="shared" si="396"/>
        <v>0</v>
      </c>
      <c r="JP317" s="114">
        <f t="shared" si="396"/>
        <v>0</v>
      </c>
      <c r="JQ317" s="114">
        <f t="shared" si="396"/>
        <v>0</v>
      </c>
      <c r="JR317" s="114"/>
      <c r="JS317" s="114"/>
      <c r="JT317" s="114"/>
      <c r="JU317" s="114"/>
      <c r="JV317" s="114"/>
      <c r="JW317" s="114">
        <f t="shared" ref="JW317:KK317" si="397">COUNTIF(JW318:JW328,"x")</f>
        <v>0</v>
      </c>
      <c r="JX317" s="114">
        <f t="shared" si="397"/>
        <v>0</v>
      </c>
      <c r="JY317" s="114">
        <f t="shared" si="397"/>
        <v>0</v>
      </c>
      <c r="JZ317" s="114">
        <f t="shared" si="397"/>
        <v>0</v>
      </c>
      <c r="KA317" s="114">
        <f t="shared" si="397"/>
        <v>0</v>
      </c>
      <c r="KB317" s="114">
        <f t="shared" si="397"/>
        <v>0</v>
      </c>
      <c r="KC317" s="114">
        <f t="shared" si="397"/>
        <v>0</v>
      </c>
      <c r="KD317" s="114">
        <f t="shared" si="397"/>
        <v>0</v>
      </c>
      <c r="KE317" s="114">
        <f t="shared" si="397"/>
        <v>0</v>
      </c>
      <c r="KF317" s="114">
        <f t="shared" si="397"/>
        <v>0</v>
      </c>
      <c r="KG317" s="114">
        <f t="shared" si="397"/>
        <v>0</v>
      </c>
      <c r="KH317" s="114">
        <f t="shared" si="397"/>
        <v>0</v>
      </c>
      <c r="KI317" s="114">
        <f t="shared" si="397"/>
        <v>0</v>
      </c>
      <c r="KJ317" s="114">
        <f t="shared" si="397"/>
        <v>0</v>
      </c>
      <c r="KK317" s="114">
        <f t="shared" si="397"/>
        <v>0</v>
      </c>
      <c r="KL317" s="114"/>
      <c r="KM317" s="114"/>
      <c r="KN317" s="114"/>
      <c r="KO317" s="114">
        <f t="shared" ref="KO317:LK317" si="398">COUNTIF(KO318:KO328,"x")</f>
        <v>0</v>
      </c>
      <c r="KP317" s="114">
        <f t="shared" si="398"/>
        <v>0</v>
      </c>
      <c r="KQ317" s="114">
        <f t="shared" si="398"/>
        <v>0</v>
      </c>
      <c r="KR317" s="114">
        <f t="shared" si="398"/>
        <v>0</v>
      </c>
      <c r="KS317" s="114">
        <f t="shared" si="398"/>
        <v>0</v>
      </c>
      <c r="KT317" s="114">
        <f t="shared" si="398"/>
        <v>0</v>
      </c>
      <c r="KU317" s="114">
        <f t="shared" si="398"/>
        <v>0</v>
      </c>
      <c r="KV317" s="114">
        <f t="shared" si="398"/>
        <v>0</v>
      </c>
      <c r="KW317" s="114">
        <f t="shared" si="398"/>
        <v>0</v>
      </c>
      <c r="KX317" s="114">
        <f t="shared" si="398"/>
        <v>0</v>
      </c>
      <c r="KY317" s="114">
        <f t="shared" si="398"/>
        <v>0</v>
      </c>
      <c r="KZ317" s="114">
        <f t="shared" si="398"/>
        <v>0</v>
      </c>
      <c r="LA317" s="114">
        <f t="shared" si="398"/>
        <v>0</v>
      </c>
      <c r="LB317" s="114">
        <f t="shared" si="398"/>
        <v>0</v>
      </c>
      <c r="LC317" s="114">
        <f t="shared" si="398"/>
        <v>0</v>
      </c>
      <c r="LD317" s="114">
        <f t="shared" si="398"/>
        <v>0</v>
      </c>
      <c r="LE317" s="114">
        <f t="shared" si="398"/>
        <v>0</v>
      </c>
      <c r="LF317" s="114">
        <f t="shared" si="398"/>
        <v>0</v>
      </c>
      <c r="LG317" s="114">
        <f t="shared" si="398"/>
        <v>0</v>
      </c>
      <c r="LH317" s="114">
        <f t="shared" si="398"/>
        <v>0</v>
      </c>
      <c r="LI317" s="114">
        <f t="shared" si="398"/>
        <v>0</v>
      </c>
      <c r="LJ317" s="114">
        <f t="shared" si="398"/>
        <v>0</v>
      </c>
      <c r="LK317" s="114">
        <f t="shared" si="398"/>
        <v>0</v>
      </c>
      <c r="LL317" s="114"/>
      <c r="LM317" s="114"/>
      <c r="LN317" s="114"/>
      <c r="LO317" s="114"/>
      <c r="LP317" s="114">
        <f t="shared" ref="LP317:MU317" si="399">COUNTIF(LP318:LP328,"x")</f>
        <v>0</v>
      </c>
      <c r="LQ317" s="114">
        <f t="shared" si="399"/>
        <v>0</v>
      </c>
      <c r="LR317" s="114">
        <f t="shared" si="399"/>
        <v>0</v>
      </c>
      <c r="LS317" s="114">
        <f t="shared" si="399"/>
        <v>0</v>
      </c>
      <c r="LT317" s="114">
        <f t="shared" si="399"/>
        <v>0</v>
      </c>
      <c r="LU317" s="114">
        <f t="shared" si="399"/>
        <v>0</v>
      </c>
      <c r="LV317" s="114">
        <f t="shared" si="399"/>
        <v>0</v>
      </c>
      <c r="LW317" s="114">
        <f t="shared" si="399"/>
        <v>0</v>
      </c>
      <c r="LX317" s="114">
        <f t="shared" si="399"/>
        <v>0</v>
      </c>
      <c r="LY317" s="114">
        <f t="shared" si="399"/>
        <v>0</v>
      </c>
      <c r="LZ317" s="114">
        <f t="shared" si="399"/>
        <v>0</v>
      </c>
      <c r="MA317" s="114">
        <f t="shared" si="399"/>
        <v>0</v>
      </c>
      <c r="MB317" s="114">
        <f t="shared" si="399"/>
        <v>0</v>
      </c>
      <c r="MC317" s="114">
        <f t="shared" si="399"/>
        <v>0</v>
      </c>
      <c r="MD317" s="114">
        <f t="shared" si="399"/>
        <v>0</v>
      </c>
      <c r="ME317" s="114">
        <f t="shared" si="399"/>
        <v>0</v>
      </c>
      <c r="MF317" s="114">
        <f t="shared" si="399"/>
        <v>0</v>
      </c>
      <c r="MG317" s="114">
        <f t="shared" si="399"/>
        <v>0</v>
      </c>
      <c r="MH317" s="114">
        <f t="shared" si="399"/>
        <v>0</v>
      </c>
      <c r="MI317" s="114">
        <f t="shared" si="399"/>
        <v>0</v>
      </c>
      <c r="MJ317" s="114">
        <f t="shared" si="399"/>
        <v>0</v>
      </c>
      <c r="MK317" s="114">
        <f t="shared" si="399"/>
        <v>0</v>
      </c>
      <c r="ML317" s="114">
        <f t="shared" si="399"/>
        <v>0</v>
      </c>
      <c r="MM317" s="114">
        <f t="shared" si="399"/>
        <v>0</v>
      </c>
      <c r="MN317" s="114">
        <f t="shared" si="399"/>
        <v>0</v>
      </c>
      <c r="MO317" s="114">
        <f t="shared" si="399"/>
        <v>0</v>
      </c>
      <c r="MP317" s="114">
        <f t="shared" si="399"/>
        <v>0</v>
      </c>
      <c r="MQ317" s="114">
        <f t="shared" si="399"/>
        <v>0</v>
      </c>
      <c r="MR317" s="114">
        <f t="shared" si="399"/>
        <v>0</v>
      </c>
      <c r="MS317" s="114">
        <f t="shared" si="399"/>
        <v>0</v>
      </c>
      <c r="MT317" s="114">
        <f t="shared" si="399"/>
        <v>0</v>
      </c>
      <c r="MU317" s="114">
        <f t="shared" si="399"/>
        <v>0</v>
      </c>
      <c r="MV317" s="114">
        <f t="shared" ref="MV317:OA317" si="400">COUNTIF(MV318:MV328,"x")</f>
        <v>0</v>
      </c>
      <c r="MW317" s="114">
        <f t="shared" si="400"/>
        <v>0</v>
      </c>
      <c r="MX317" s="114">
        <f t="shared" si="400"/>
        <v>0</v>
      </c>
      <c r="MY317" s="114">
        <f t="shared" si="400"/>
        <v>0</v>
      </c>
      <c r="MZ317" s="114">
        <f t="shared" si="400"/>
        <v>0</v>
      </c>
      <c r="NA317" s="114">
        <f t="shared" si="400"/>
        <v>0</v>
      </c>
      <c r="NB317" s="114">
        <f t="shared" si="400"/>
        <v>0</v>
      </c>
      <c r="NC317" s="114">
        <f t="shared" si="400"/>
        <v>0</v>
      </c>
      <c r="ND317" s="114">
        <f t="shared" si="400"/>
        <v>0</v>
      </c>
      <c r="NE317" s="114">
        <f t="shared" si="400"/>
        <v>0</v>
      </c>
      <c r="NF317" s="114">
        <f t="shared" si="400"/>
        <v>0</v>
      </c>
      <c r="NG317" s="114">
        <f t="shared" si="400"/>
        <v>0</v>
      </c>
      <c r="NH317" s="114">
        <f t="shared" si="400"/>
        <v>0</v>
      </c>
      <c r="NI317" s="114">
        <f t="shared" si="400"/>
        <v>0</v>
      </c>
      <c r="NJ317" s="114">
        <f t="shared" si="400"/>
        <v>0</v>
      </c>
      <c r="NK317" s="114">
        <f t="shared" si="400"/>
        <v>0</v>
      </c>
      <c r="NL317" s="114">
        <f t="shared" si="400"/>
        <v>0</v>
      </c>
      <c r="NM317" s="114">
        <f t="shared" si="400"/>
        <v>0</v>
      </c>
      <c r="NN317" s="114">
        <f t="shared" si="400"/>
        <v>0</v>
      </c>
      <c r="NO317" s="114">
        <f t="shared" si="400"/>
        <v>0</v>
      </c>
      <c r="NP317" s="114">
        <f t="shared" si="400"/>
        <v>0</v>
      </c>
      <c r="NQ317" s="114">
        <f t="shared" si="400"/>
        <v>0</v>
      </c>
      <c r="NR317" s="114">
        <f t="shared" si="400"/>
        <v>0</v>
      </c>
      <c r="NS317" s="114">
        <f t="shared" si="400"/>
        <v>0</v>
      </c>
      <c r="NT317" s="114">
        <f t="shared" si="400"/>
        <v>0</v>
      </c>
      <c r="NU317" s="114">
        <f t="shared" si="400"/>
        <v>0</v>
      </c>
      <c r="NV317" s="114">
        <f t="shared" si="400"/>
        <v>0</v>
      </c>
      <c r="NW317" s="114">
        <f t="shared" si="400"/>
        <v>0</v>
      </c>
      <c r="NX317" s="114">
        <f t="shared" si="400"/>
        <v>0</v>
      </c>
      <c r="NY317" s="114">
        <f t="shared" si="400"/>
        <v>0</v>
      </c>
      <c r="NZ317" s="114">
        <f t="shared" si="400"/>
        <v>0</v>
      </c>
      <c r="OA317" s="114">
        <f t="shared" si="400"/>
        <v>0</v>
      </c>
      <c r="OB317" s="114">
        <f t="shared" ref="OB317:OZ317" si="401">COUNTIF(OB318:OB328,"x")</f>
        <v>0</v>
      </c>
      <c r="OC317" s="114">
        <f t="shared" si="401"/>
        <v>0</v>
      </c>
      <c r="OD317" s="114">
        <f t="shared" si="401"/>
        <v>0</v>
      </c>
      <c r="OE317" s="114">
        <f t="shared" si="401"/>
        <v>0</v>
      </c>
      <c r="OF317" s="114">
        <f t="shared" si="401"/>
        <v>0</v>
      </c>
      <c r="OG317" s="114">
        <f t="shared" si="401"/>
        <v>0</v>
      </c>
      <c r="OH317" s="114">
        <f t="shared" si="401"/>
        <v>0</v>
      </c>
      <c r="OI317" s="114">
        <f t="shared" si="401"/>
        <v>0</v>
      </c>
      <c r="OJ317" s="114">
        <f t="shared" si="401"/>
        <v>0</v>
      </c>
      <c r="OK317" s="114">
        <f t="shared" si="401"/>
        <v>0</v>
      </c>
      <c r="OL317" s="114">
        <f t="shared" si="401"/>
        <v>0</v>
      </c>
      <c r="OM317" s="114">
        <f t="shared" si="401"/>
        <v>0</v>
      </c>
      <c r="ON317" s="114">
        <f t="shared" si="401"/>
        <v>0</v>
      </c>
      <c r="OO317" s="114">
        <f t="shared" si="401"/>
        <v>0</v>
      </c>
      <c r="OP317" s="114">
        <f t="shared" si="401"/>
        <v>0</v>
      </c>
      <c r="OQ317" s="114">
        <f t="shared" si="401"/>
        <v>0</v>
      </c>
      <c r="OR317" s="114">
        <f t="shared" si="401"/>
        <v>0</v>
      </c>
      <c r="OS317" s="114">
        <f t="shared" si="401"/>
        <v>0</v>
      </c>
      <c r="OT317" s="114">
        <f t="shared" si="401"/>
        <v>0</v>
      </c>
      <c r="OU317" s="114">
        <f t="shared" si="401"/>
        <v>0</v>
      </c>
      <c r="OV317" s="114">
        <f t="shared" si="401"/>
        <v>0</v>
      </c>
      <c r="OW317" s="114">
        <f t="shared" si="401"/>
        <v>0</v>
      </c>
      <c r="OX317" s="114">
        <f t="shared" si="401"/>
        <v>0</v>
      </c>
      <c r="OY317" s="114">
        <f t="shared" si="401"/>
        <v>0</v>
      </c>
      <c r="OZ317" s="114">
        <f t="shared" si="401"/>
        <v>0</v>
      </c>
      <c r="PA317" s="14"/>
      <c r="PB317" s="74"/>
    </row>
    <row r="318" spans="1:418" s="116" customFormat="1" ht="45" customHeight="1">
      <c r="A318" s="56"/>
      <c r="B318" s="427">
        <v>283</v>
      </c>
      <c r="C318" s="427">
        <v>115</v>
      </c>
      <c r="D318" s="361" t="s">
        <v>71</v>
      </c>
      <c r="E318" s="329" t="s">
        <v>6</v>
      </c>
      <c r="F318" s="312" t="s">
        <v>432</v>
      </c>
      <c r="G318" s="324" t="s">
        <v>6</v>
      </c>
      <c r="H318" s="324"/>
      <c r="I318" s="208" t="s">
        <v>759</v>
      </c>
      <c r="J318" s="237" t="s">
        <v>846</v>
      </c>
      <c r="K318" s="76"/>
      <c r="L318" s="234" t="s">
        <v>661</v>
      </c>
      <c r="M318" s="238" t="s">
        <v>500</v>
      </c>
      <c r="N318" s="51" t="s">
        <v>379</v>
      </c>
      <c r="O318" s="56" t="s">
        <v>350</v>
      </c>
      <c r="P318" s="310" t="s">
        <v>205</v>
      </c>
      <c r="Q318" s="340">
        <v>1</v>
      </c>
      <c r="R318" s="235" t="s">
        <v>205</v>
      </c>
      <c r="S318" s="120"/>
      <c r="T318" s="120"/>
      <c r="U318" s="120"/>
      <c r="V318" s="120"/>
      <c r="W318" s="120"/>
      <c r="X318" s="120"/>
      <c r="Y318" s="120"/>
      <c r="Z318" s="120"/>
      <c r="AA318" s="120"/>
      <c r="AB318" s="120"/>
      <c r="AC318" s="119">
        <f t="shared" ref="AC318:AC328" si="402">COUNTIF($R318:$AB318,"x")</f>
        <v>1</v>
      </c>
      <c r="AD318" s="300" t="s">
        <v>553</v>
      </c>
      <c r="AE318" s="300"/>
      <c r="AF318" s="178">
        <v>2</v>
      </c>
      <c r="AG318" s="178">
        <v>1</v>
      </c>
      <c r="AH318" s="178">
        <v>1</v>
      </c>
      <c r="AI318" s="178">
        <v>2</v>
      </c>
      <c r="AJ318" s="178">
        <v>2</v>
      </c>
      <c r="AK318" s="178">
        <v>2</v>
      </c>
      <c r="AL318" s="178">
        <v>2</v>
      </c>
      <c r="AM318" s="178">
        <v>2</v>
      </c>
      <c r="AN318" s="178">
        <v>2</v>
      </c>
      <c r="AO318" s="178">
        <v>2</v>
      </c>
      <c r="AP318" s="178">
        <v>2</v>
      </c>
      <c r="AQ318" s="178">
        <v>2</v>
      </c>
      <c r="AR318" s="178">
        <v>1</v>
      </c>
      <c r="AS318" s="178">
        <v>2</v>
      </c>
      <c r="AT318" s="178">
        <v>2</v>
      </c>
      <c r="AU318" s="178">
        <v>2</v>
      </c>
      <c r="AV318" s="178">
        <v>2</v>
      </c>
      <c r="AW318" s="178">
        <v>2</v>
      </c>
      <c r="AX318" s="178">
        <v>2</v>
      </c>
      <c r="AY318" s="178">
        <v>2</v>
      </c>
      <c r="AZ318" s="178">
        <v>2</v>
      </c>
      <c r="BA318" s="178">
        <v>2</v>
      </c>
      <c r="BB318" s="178">
        <v>2</v>
      </c>
      <c r="BC318" s="178">
        <v>2</v>
      </c>
      <c r="BD318" s="178">
        <v>2</v>
      </c>
      <c r="BE318" s="178">
        <v>2</v>
      </c>
      <c r="BF318" s="178">
        <v>2</v>
      </c>
      <c r="BG318" s="178">
        <v>1</v>
      </c>
      <c r="BH318" s="178">
        <v>1</v>
      </c>
      <c r="BI318" s="178">
        <v>2</v>
      </c>
      <c r="BJ318" s="179">
        <f>COUNTIF(AF318:BI318,"2")</f>
        <v>25</v>
      </c>
      <c r="BK318" s="180">
        <f>BJ318/(BJ318+BL318+BN318+BP318)</f>
        <v>0.83333333333333337</v>
      </c>
      <c r="BL318" s="179">
        <f>COUNTIF(AF318:BI318,"1")</f>
        <v>5</v>
      </c>
      <c r="BM318" s="180">
        <f>BL318/(BJ318+BL318+BN318+BP318)</f>
        <v>0.16666666666666666</v>
      </c>
      <c r="BN318" s="179">
        <f>COUNTIF(AF318:BI318,"0")</f>
        <v>0</v>
      </c>
      <c r="BO318" s="180">
        <f>BN318/(BJ318+BL318+BN318+BP318)</f>
        <v>0</v>
      </c>
      <c r="BP318" s="179">
        <f>COUNTIF(Q318:BI318,"KĐG")</f>
        <v>0</v>
      </c>
      <c r="BQ318" s="180">
        <f>BP318/(BJ318+BL318+BN318+BP318)</f>
        <v>0</v>
      </c>
      <c r="BR318" s="181">
        <f>(((BJ318*2)+(BL318*1)+(BN318*0)))/(BJ318+BL318+BN318)</f>
        <v>1.8333333333333333</v>
      </c>
      <c r="BS318" s="182" t="str">
        <f>IF(BQ318&gt;=50%,"KĐG",IF(BR318&gt;=1.6,"Đạt mục tiêu",IF(BR318&gt;=1,"Cần cố gắng","Chưa đạt")))</f>
        <v>Đạt mục tiêu</v>
      </c>
      <c r="BT318" s="70"/>
      <c r="BU318" s="70"/>
      <c r="BV318" s="70">
        <v>2</v>
      </c>
      <c r="BW318" s="70">
        <v>1</v>
      </c>
      <c r="BX318" s="56">
        <v>1</v>
      </c>
      <c r="BY318" s="56">
        <v>2</v>
      </c>
      <c r="BZ318" s="56">
        <v>2</v>
      </c>
      <c r="CA318" s="56">
        <v>2</v>
      </c>
      <c r="CB318" s="56">
        <v>2</v>
      </c>
      <c r="CC318" s="56">
        <v>2</v>
      </c>
      <c r="CD318" s="56">
        <v>2</v>
      </c>
      <c r="CE318" s="56">
        <v>2</v>
      </c>
      <c r="CF318" s="56">
        <v>2</v>
      </c>
      <c r="CG318" s="56">
        <v>2</v>
      </c>
      <c r="CH318" s="56">
        <v>1</v>
      </c>
      <c r="CI318" s="56">
        <v>2</v>
      </c>
      <c r="CJ318" s="56">
        <v>2</v>
      </c>
      <c r="CK318" s="56">
        <v>2</v>
      </c>
      <c r="CL318" s="56">
        <v>2</v>
      </c>
      <c r="CM318" s="56">
        <v>2</v>
      </c>
      <c r="CN318" s="56">
        <v>2</v>
      </c>
      <c r="CO318" s="56">
        <v>2</v>
      </c>
      <c r="CP318" s="56">
        <v>2</v>
      </c>
      <c r="CQ318" s="56">
        <v>2</v>
      </c>
      <c r="CR318" s="56">
        <v>2</v>
      </c>
      <c r="CS318" s="56">
        <v>2</v>
      </c>
      <c r="CT318" s="56">
        <v>2</v>
      </c>
      <c r="CU318" s="56">
        <v>2</v>
      </c>
      <c r="CV318" s="56">
        <v>2</v>
      </c>
      <c r="CW318" s="56">
        <v>1</v>
      </c>
      <c r="CX318" s="56">
        <v>1</v>
      </c>
      <c r="CY318" s="56">
        <v>2</v>
      </c>
      <c r="CZ318" s="56">
        <f>COUNTIF(BV318:CY318,"2")</f>
        <v>25</v>
      </c>
      <c r="DA318" s="56">
        <f>CZ318/(CZ318+DB318+DD318+DF318)</f>
        <v>0.83333333333333337</v>
      </c>
      <c r="DB318" s="56">
        <f>COUNTIF(BV318:CY318,"1")</f>
        <v>5</v>
      </c>
      <c r="DC318" s="56">
        <f>DB318/(CZ318+DB318+DD318+DF318)</f>
        <v>0.16666666666666666</v>
      </c>
      <c r="DD318" s="56">
        <f>COUNTIF(BV318:CY318,"0")</f>
        <v>0</v>
      </c>
      <c r="DE318" s="56">
        <f>DD318/(CZ318+DB318+DD318+DF318)</f>
        <v>0</v>
      </c>
      <c r="DF318" s="56">
        <f>COUNTIF(BH318:CY318,"KĐG")</f>
        <v>0</v>
      </c>
      <c r="DG318" s="56">
        <f>DF318/(CZ318+DB318+DD318+DF318)</f>
        <v>0</v>
      </c>
      <c r="DH318" s="56">
        <f>(((CZ318*2)+(DB318*1)+(DD318*0)))/(CZ318+DB318+DD318)</f>
        <v>1.8333333333333333</v>
      </c>
      <c r="DI318" s="56" t="str">
        <f>IF(DG318&gt;=50%,"KĐG",IF(DH318&gt;=1.6,"Đạt mục tiêu",IF(DH318&gt;=1,"Cần cố gắng","Chưa đạt")))</f>
        <v>Đạt mục tiêu</v>
      </c>
      <c r="DJ318" s="56"/>
      <c r="DK318" s="56"/>
      <c r="DL318" s="56"/>
      <c r="DM318" s="70"/>
      <c r="DN318" s="70"/>
      <c r="DO318" s="70"/>
      <c r="DP318" s="70"/>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70"/>
      <c r="FG318" s="70"/>
      <c r="FH318" s="70"/>
      <c r="FI318" s="70"/>
      <c r="FJ318" s="70"/>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70"/>
      <c r="HA318" s="70"/>
      <c r="HB318" s="70"/>
      <c r="HC318" s="70"/>
      <c r="HD318" s="70"/>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c r="IO318" s="56"/>
      <c r="IP318" s="56"/>
      <c r="IQ318" s="56"/>
      <c r="IR318" s="56"/>
      <c r="IS318" s="56"/>
      <c r="IT318" s="70"/>
      <c r="IU318" s="70"/>
      <c r="IV318" s="70"/>
      <c r="IW318" s="70"/>
      <c r="IX318" s="56"/>
      <c r="IY318" s="56"/>
      <c r="IZ318" s="56"/>
      <c r="JA318" s="56"/>
      <c r="JB318" s="56"/>
      <c r="JC318" s="56"/>
      <c r="JD318" s="56"/>
      <c r="JE318" s="56"/>
      <c r="JF318" s="56"/>
      <c r="JG318" s="56"/>
      <c r="JH318" s="56"/>
      <c r="JI318" s="56"/>
      <c r="JJ318" s="56"/>
      <c r="JK318" s="56"/>
      <c r="JL318" s="56"/>
      <c r="JM318" s="56"/>
      <c r="JN318" s="56"/>
      <c r="JO318" s="56"/>
      <c r="JP318" s="56"/>
      <c r="JQ318" s="56"/>
      <c r="JR318" s="56"/>
      <c r="JS318" s="56"/>
      <c r="JT318" s="56"/>
      <c r="JU318" s="56"/>
      <c r="JV318" s="56"/>
      <c r="JW318" s="56"/>
      <c r="JX318" s="56"/>
      <c r="JY318" s="56"/>
      <c r="JZ318" s="56"/>
      <c r="KA318" s="56"/>
      <c r="KB318" s="56"/>
      <c r="KC318" s="56"/>
      <c r="KD318" s="56"/>
      <c r="KE318" s="56"/>
      <c r="KF318" s="56"/>
      <c r="KG318" s="56"/>
      <c r="KH318" s="56"/>
      <c r="KI318" s="56"/>
      <c r="KJ318" s="56"/>
      <c r="KK318" s="56"/>
      <c r="KL318" s="71"/>
      <c r="KM318" s="71"/>
      <c r="KN318" s="71"/>
      <c r="KO318" s="56">
        <v>2</v>
      </c>
      <c r="KP318" s="56">
        <v>2</v>
      </c>
      <c r="KQ318" s="56">
        <v>2</v>
      </c>
      <c r="KR318" s="56">
        <v>2</v>
      </c>
      <c r="KS318" s="56">
        <v>2</v>
      </c>
      <c r="KT318" s="56">
        <v>2</v>
      </c>
      <c r="KU318" s="56">
        <v>2</v>
      </c>
      <c r="KV318" s="56">
        <v>2</v>
      </c>
      <c r="KW318" s="56">
        <v>2</v>
      </c>
      <c r="KX318" s="56">
        <v>2</v>
      </c>
      <c r="KY318" s="56">
        <v>2</v>
      </c>
      <c r="KZ318" s="56">
        <v>2</v>
      </c>
      <c r="LA318" s="56">
        <v>2</v>
      </c>
      <c r="LB318" s="56">
        <v>2</v>
      </c>
      <c r="LC318" s="56">
        <v>2</v>
      </c>
      <c r="LD318" s="56">
        <v>2</v>
      </c>
      <c r="LE318" s="56">
        <v>2</v>
      </c>
      <c r="LF318" s="56">
        <v>2</v>
      </c>
      <c r="LG318" s="56">
        <v>2</v>
      </c>
      <c r="LH318" s="56">
        <v>2</v>
      </c>
      <c r="LI318" s="56">
        <v>2</v>
      </c>
      <c r="LJ318" s="56">
        <v>2</v>
      </c>
      <c r="LK318" s="56">
        <v>2</v>
      </c>
      <c r="LL318" s="56"/>
      <c r="LM318" s="56"/>
      <c r="LN318" s="56"/>
      <c r="LO318" s="56"/>
      <c r="LP318" s="56">
        <v>2</v>
      </c>
      <c r="LQ318" s="56">
        <v>2</v>
      </c>
      <c r="LR318" s="56">
        <v>2</v>
      </c>
      <c r="LS318" s="179">
        <f>COUNTIF(KO318:LR318,"2")</f>
        <v>26</v>
      </c>
      <c r="LT318" s="180">
        <f>LS318/(LS318+LU318+LW318+LY318)</f>
        <v>1</v>
      </c>
      <c r="LU318" s="179">
        <f>COUNTIF(KO318:LR318,"1")</f>
        <v>0</v>
      </c>
      <c r="LV318" s="180">
        <f>LU318/(LS318+LU318+LW318+LY318)</f>
        <v>0</v>
      </c>
      <c r="LW318" s="179">
        <f>COUNTIF(KO318:LR318,"0")</f>
        <v>0</v>
      </c>
      <c r="LX318" s="180">
        <f>LW318/(LS318+LU318+LW318+LY318)</f>
        <v>0</v>
      </c>
      <c r="LY318" s="179">
        <f>COUNTIF(KB318:LR318,"KĐG")</f>
        <v>0</v>
      </c>
      <c r="LZ318" s="180">
        <f>LY318/(LS318+LU318+LW318+LY318)</f>
        <v>0</v>
      </c>
      <c r="MA318" s="181">
        <f>(((LS318*2)+(LU318*1)+(LW318*0)))/(LS318+LU318+LW318)</f>
        <v>2</v>
      </c>
      <c r="MB318" s="185" t="str">
        <f>IF(LZ318&gt;=50%,"KĐG",IF(MA318&gt;=1.6,"Đạt mục tiêu",IF(MA318&gt;=1,"Cần cố gắng","Chưa đạt")))</f>
        <v>Đạt mục tiêu</v>
      </c>
      <c r="MC318" s="71"/>
      <c r="MD318" s="71"/>
      <c r="ME318" s="56">
        <v>2</v>
      </c>
      <c r="MF318" s="56">
        <v>2</v>
      </c>
      <c r="MG318" s="56">
        <v>2</v>
      </c>
      <c r="MH318" s="56">
        <v>2</v>
      </c>
      <c r="MI318" s="56">
        <v>2</v>
      </c>
      <c r="MJ318" s="56">
        <v>2</v>
      </c>
      <c r="MK318" s="56">
        <v>2</v>
      </c>
      <c r="ML318" s="56">
        <v>2</v>
      </c>
      <c r="MM318" s="56">
        <v>2</v>
      </c>
      <c r="MN318" s="56">
        <v>2</v>
      </c>
      <c r="MO318" s="56">
        <v>2</v>
      </c>
      <c r="MP318" s="56">
        <v>2</v>
      </c>
      <c r="MQ318" s="56">
        <v>2</v>
      </c>
      <c r="MR318" s="56">
        <v>2</v>
      </c>
      <c r="MS318" s="56">
        <v>2</v>
      </c>
      <c r="MT318" s="56">
        <v>2</v>
      </c>
      <c r="MU318" s="56">
        <v>2</v>
      </c>
      <c r="MV318" s="56">
        <v>2</v>
      </c>
      <c r="MW318" s="56">
        <v>2</v>
      </c>
      <c r="MX318" s="56">
        <v>2</v>
      </c>
      <c r="MY318" s="56">
        <v>2</v>
      </c>
      <c r="MZ318" s="56">
        <v>2</v>
      </c>
      <c r="NA318" s="56">
        <v>2</v>
      </c>
      <c r="NB318" s="56">
        <v>2</v>
      </c>
      <c r="NC318" s="56">
        <v>2</v>
      </c>
      <c r="ND318" s="56">
        <v>2</v>
      </c>
      <c r="NE318" s="179">
        <f>COUNTIF(ME318:ND318,"2")</f>
        <v>26</v>
      </c>
      <c r="NF318" s="180">
        <f>NE318/(NE318+NG318+NI318+NK318)</f>
        <v>1</v>
      </c>
      <c r="NG318" s="179">
        <f>COUNTIF(ME318:ND318,"1")</f>
        <v>0</v>
      </c>
      <c r="NH318" s="180">
        <f>NG318/(NE318+NG318+NI318+NK318)</f>
        <v>0</v>
      </c>
      <c r="NI318" s="179">
        <f>COUNTIF(ME318:ND318,"0")</f>
        <v>0</v>
      </c>
      <c r="NJ318" s="180">
        <f>NI318/(NE318+NG318+NI318+NK318)</f>
        <v>0</v>
      </c>
      <c r="NK318" s="179">
        <f>COUNTIF(LR318:ND318,"KĐG")</f>
        <v>0</v>
      </c>
      <c r="NL318" s="180">
        <f>NK318/(NE318+NG318+NI318+NK318)</f>
        <v>0</v>
      </c>
      <c r="NM318" s="181">
        <f>(((NE318*2)+(NG318*1)+(NI318*0)))/(NE318+NG318+NI318)</f>
        <v>2</v>
      </c>
      <c r="NN318" s="184" t="str">
        <f>IF(NL318&gt;=50%,"KĐG",IF(NM318&gt;=1.6,"Đạt mục tiêu",IF(NM318&gt;=1,"Cần cố gắng","Chưa đạt")))</f>
        <v>Đạt mục tiêu</v>
      </c>
      <c r="NO318" s="70" t="s">
        <v>553</v>
      </c>
      <c r="NP318" s="70" t="s">
        <v>553</v>
      </c>
      <c r="NQ318" s="56">
        <v>2</v>
      </c>
      <c r="NR318" s="56">
        <v>2</v>
      </c>
      <c r="NS318" s="56">
        <v>2</v>
      </c>
      <c r="NT318" s="56">
        <v>2</v>
      </c>
      <c r="NU318" s="56">
        <v>2</v>
      </c>
      <c r="NV318" s="56">
        <v>2</v>
      </c>
      <c r="NW318" s="56">
        <v>2</v>
      </c>
      <c r="NX318" s="56">
        <v>2</v>
      </c>
      <c r="NY318" s="56">
        <v>2</v>
      </c>
      <c r="NZ318" s="56">
        <v>2</v>
      </c>
      <c r="OA318" s="56">
        <v>2</v>
      </c>
      <c r="OB318" s="56">
        <v>2</v>
      </c>
      <c r="OC318" s="56">
        <v>2</v>
      </c>
      <c r="OD318" s="56">
        <v>2</v>
      </c>
      <c r="OE318" s="56">
        <v>2</v>
      </c>
      <c r="OF318" s="56">
        <v>2</v>
      </c>
      <c r="OG318" s="56">
        <v>2</v>
      </c>
      <c r="OH318" s="56">
        <v>2</v>
      </c>
      <c r="OI318" s="56">
        <v>2</v>
      </c>
      <c r="OJ318" s="56">
        <v>2</v>
      </c>
      <c r="OK318" s="56">
        <v>2</v>
      </c>
      <c r="OL318" s="56">
        <v>2</v>
      </c>
      <c r="OM318" s="56">
        <v>2</v>
      </c>
      <c r="ON318" s="56">
        <v>2</v>
      </c>
      <c r="OO318" s="56">
        <v>2</v>
      </c>
      <c r="OP318" s="56">
        <v>2</v>
      </c>
      <c r="OQ318" s="179">
        <f>COUNTIF(NQ318:OP318,"2")</f>
        <v>26</v>
      </c>
      <c r="OR318" s="180">
        <f>OQ318/(OQ318+OS318+OU318+OW318)</f>
        <v>1</v>
      </c>
      <c r="OS318" s="179">
        <f>COUNTIF(NQ318:OP318,"1")</f>
        <v>0</v>
      </c>
      <c r="OT318" s="180">
        <f>OS318/(OQ318+OS318+OU318+OW318)</f>
        <v>0</v>
      </c>
      <c r="OU318" s="179">
        <f>COUNTIF(NQ318:OP318,"0")</f>
        <v>0</v>
      </c>
      <c r="OV318" s="180">
        <f>OU318/(OQ318+OS318+OU318+OW318)</f>
        <v>0</v>
      </c>
      <c r="OW318" s="179">
        <f>COUNTIF(ND318:OP318,"KĐG")</f>
        <v>0</v>
      </c>
      <c r="OX318" s="180">
        <f>OW318/(OQ318+OS318+OU318+OW318)</f>
        <v>0</v>
      </c>
      <c r="OY318" s="181">
        <f>(((OQ318*2)+(OS318*1)+(OU318*0)))/(OQ318+OS318+OU318)</f>
        <v>2</v>
      </c>
      <c r="OZ318" s="184" t="str">
        <f>IF(OX318&gt;=50%,"KĐG",IF(OY318&gt;=1.6,"Đạt mục tiêu",IF(OY318&gt;=1,"Cần cố gắng","Chưa đạt")))</f>
        <v>Đạt mục tiêu</v>
      </c>
      <c r="PA318" s="2"/>
    </row>
    <row r="319" spans="1:418" s="116" customFormat="1" ht="36.75" hidden="1" customHeight="1">
      <c r="A319" s="56"/>
      <c r="B319" s="310"/>
      <c r="C319" s="310"/>
      <c r="D319" s="318"/>
      <c r="E319" s="325"/>
      <c r="F319" s="313"/>
      <c r="G319" s="328"/>
      <c r="H319" s="325"/>
      <c r="I319" s="126" t="s">
        <v>1288</v>
      </c>
      <c r="J319" s="167" t="s">
        <v>846</v>
      </c>
      <c r="K319" s="123"/>
      <c r="L319" s="183" t="s">
        <v>661</v>
      </c>
      <c r="M319" s="177" t="s">
        <v>500</v>
      </c>
      <c r="N319" s="51" t="s">
        <v>379</v>
      </c>
      <c r="O319" s="56" t="s">
        <v>350</v>
      </c>
      <c r="P319" s="310"/>
      <c r="Q319" s="357"/>
      <c r="R319" s="120"/>
      <c r="S319" s="120" t="s">
        <v>205</v>
      </c>
      <c r="T319" s="120"/>
      <c r="U319" s="120"/>
      <c r="V319" s="120"/>
      <c r="W319" s="120"/>
      <c r="X319" s="120"/>
      <c r="Y319" s="120"/>
      <c r="Z319" s="120"/>
      <c r="AA319" s="120"/>
      <c r="AB319" s="120"/>
      <c r="AC319" s="119">
        <f t="shared" si="402"/>
        <v>1</v>
      </c>
      <c r="AD319" s="229"/>
      <c r="AE319" s="229"/>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70"/>
      <c r="BU319" s="70"/>
      <c r="BV319" s="72"/>
      <c r="BW319" s="72"/>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179"/>
      <c r="DD319" s="180"/>
      <c r="DE319" s="179"/>
      <c r="DF319" s="180"/>
      <c r="DG319" s="179"/>
      <c r="DH319" s="180"/>
      <c r="DI319" s="179"/>
      <c r="DJ319" s="180" t="e">
        <f>DI319/(DC319+DE319+DG319+DI319)</f>
        <v>#DIV/0!</v>
      </c>
      <c r="DK319" s="181" t="e">
        <f>(((DC319*2)+(DE319*1)+(DG319*0)))/(DC319+DE319+DG319)</f>
        <v>#DIV/0!</v>
      </c>
      <c r="DL319" s="184" t="e">
        <f>IF(DJ319&gt;=50%,"KĐG",IF(DK319&gt;=1.6,"Đạt mục tiêu",IF(DK319&gt;=1,"Cần cố gắng","Chưa đạt")))</f>
        <v>#DIV/0!</v>
      </c>
      <c r="DM319" s="70"/>
      <c r="DN319" s="70"/>
      <c r="DO319" s="70"/>
      <c r="DP319" s="70"/>
      <c r="DQ319" s="178">
        <v>2</v>
      </c>
      <c r="DR319" s="178">
        <v>2</v>
      </c>
      <c r="DS319" s="178">
        <v>2</v>
      </c>
      <c r="DT319" s="178">
        <v>2</v>
      </c>
      <c r="DU319" s="178">
        <v>2</v>
      </c>
      <c r="DV319" s="178">
        <v>2</v>
      </c>
      <c r="DW319" s="178">
        <v>2</v>
      </c>
      <c r="DX319" s="178">
        <v>2</v>
      </c>
      <c r="DY319" s="178">
        <v>2</v>
      </c>
      <c r="DZ319" s="178">
        <v>2</v>
      </c>
      <c r="EA319" s="178">
        <v>2</v>
      </c>
      <c r="EB319" s="178">
        <v>2</v>
      </c>
      <c r="EC319" s="178">
        <v>2</v>
      </c>
      <c r="ED319" s="178">
        <v>2</v>
      </c>
      <c r="EE319" s="178">
        <v>2</v>
      </c>
      <c r="EF319" s="178">
        <v>2</v>
      </c>
      <c r="EG319" s="178">
        <v>2</v>
      </c>
      <c r="EH319" s="178">
        <v>2</v>
      </c>
      <c r="EI319" s="178">
        <v>2</v>
      </c>
      <c r="EJ319" s="178">
        <v>2</v>
      </c>
      <c r="EK319" s="178">
        <v>2</v>
      </c>
      <c r="EL319" s="178">
        <v>2</v>
      </c>
      <c r="EM319" s="178">
        <v>2</v>
      </c>
      <c r="EN319" s="178">
        <v>2</v>
      </c>
      <c r="EO319" s="178">
        <v>2</v>
      </c>
      <c r="EP319" s="178">
        <v>2</v>
      </c>
      <c r="EQ319" s="178">
        <v>2</v>
      </c>
      <c r="ER319" s="178">
        <v>2</v>
      </c>
      <c r="ES319" s="178">
        <v>2</v>
      </c>
      <c r="ET319" s="178">
        <v>2</v>
      </c>
      <c r="EU319" s="178">
        <v>2</v>
      </c>
      <c r="EV319" s="56"/>
      <c r="EW319" s="56"/>
      <c r="EX319" s="56"/>
      <c r="EY319" s="56"/>
      <c r="EZ319" s="56"/>
      <c r="FA319" s="56"/>
      <c r="FB319" s="56"/>
      <c r="FC319" s="56"/>
      <c r="FD319" s="56"/>
      <c r="FE319" s="56"/>
      <c r="FF319" s="70"/>
      <c r="FG319" s="70"/>
      <c r="FH319" s="70"/>
      <c r="FI319" s="70"/>
      <c r="FJ319" s="70"/>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70"/>
      <c r="HA319" s="70"/>
      <c r="HB319" s="70"/>
      <c r="HC319" s="70"/>
      <c r="HD319" s="70"/>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c r="IO319" s="56"/>
      <c r="IP319" s="56"/>
      <c r="IQ319" s="56"/>
      <c r="IR319" s="56"/>
      <c r="IS319" s="56"/>
      <c r="IT319" s="70"/>
      <c r="IU319" s="70"/>
      <c r="IV319" s="70"/>
      <c r="IW319" s="70"/>
      <c r="IX319" s="56"/>
      <c r="IY319" s="56"/>
      <c r="IZ319" s="56"/>
      <c r="JA319" s="56"/>
      <c r="JB319" s="56"/>
      <c r="JC319" s="56"/>
      <c r="JD319" s="56"/>
      <c r="JE319" s="56"/>
      <c r="JF319" s="56"/>
      <c r="JG319" s="56"/>
      <c r="JH319" s="56"/>
      <c r="JI319" s="56"/>
      <c r="JJ319" s="56"/>
      <c r="JK319" s="56"/>
      <c r="JL319" s="56"/>
      <c r="JM319" s="56"/>
      <c r="JN319" s="56"/>
      <c r="JO319" s="56"/>
      <c r="JP319" s="56"/>
      <c r="JQ319" s="56"/>
      <c r="JR319" s="56"/>
      <c r="JS319" s="56"/>
      <c r="JT319" s="56"/>
      <c r="JU319" s="56"/>
      <c r="JV319" s="56"/>
      <c r="JW319" s="56"/>
      <c r="JX319" s="56"/>
      <c r="JY319" s="56"/>
      <c r="JZ319" s="56"/>
      <c r="KA319" s="56"/>
      <c r="KB319" s="56"/>
      <c r="KC319" s="56"/>
      <c r="KD319" s="56"/>
      <c r="KE319" s="56"/>
      <c r="KF319" s="56"/>
      <c r="KG319" s="56"/>
      <c r="KH319" s="56"/>
      <c r="KI319" s="56"/>
      <c r="KJ319" s="56"/>
      <c r="KK319" s="56"/>
      <c r="KL319" s="71"/>
      <c r="KM319" s="71"/>
      <c r="KN319" s="71"/>
      <c r="KO319" s="56"/>
      <c r="KP319" s="56"/>
      <c r="KQ319" s="56"/>
      <c r="KR319" s="56"/>
      <c r="KS319" s="56"/>
      <c r="KT319" s="56"/>
      <c r="KU319" s="56"/>
      <c r="KV319" s="56"/>
      <c r="KW319" s="56"/>
      <c r="KX319" s="56"/>
      <c r="KY319" s="56"/>
      <c r="KZ319" s="56"/>
      <c r="LA319" s="56"/>
      <c r="LB319" s="56"/>
      <c r="LC319" s="56"/>
      <c r="LD319" s="56"/>
      <c r="LE319" s="56"/>
      <c r="LF319" s="56"/>
      <c r="LG319" s="56"/>
      <c r="LH319" s="56"/>
      <c r="LI319" s="56"/>
      <c r="LJ319" s="56"/>
      <c r="LK319" s="56"/>
      <c r="LL319" s="56"/>
      <c r="LM319" s="56"/>
      <c r="LN319" s="56"/>
      <c r="LO319" s="56"/>
      <c r="LP319" s="56"/>
      <c r="LQ319" s="56"/>
      <c r="LR319" s="56"/>
      <c r="LS319" s="179"/>
      <c r="LT319" s="180"/>
      <c r="LU319" s="179"/>
      <c r="LV319" s="180"/>
      <c r="LW319" s="179"/>
      <c r="LX319" s="180"/>
      <c r="LY319" s="179"/>
      <c r="LZ319" s="180"/>
      <c r="MA319" s="181"/>
      <c r="MB319" s="185"/>
      <c r="MC319" s="71"/>
      <c r="MD319" s="71"/>
      <c r="ME319" s="56"/>
      <c r="MF319" s="56"/>
      <c r="MG319" s="56"/>
      <c r="MH319" s="56"/>
      <c r="MI319" s="56"/>
      <c r="MJ319" s="56"/>
      <c r="MK319" s="56"/>
      <c r="ML319" s="56"/>
      <c r="MM319" s="56"/>
      <c r="MN319" s="56"/>
      <c r="MO319" s="56"/>
      <c r="MP319" s="56"/>
      <c r="MQ319" s="56"/>
      <c r="MR319" s="56"/>
      <c r="MS319" s="56"/>
      <c r="MT319" s="56"/>
      <c r="MU319" s="56"/>
      <c r="MV319" s="56"/>
      <c r="MW319" s="56"/>
      <c r="MX319" s="56"/>
      <c r="MY319" s="56"/>
      <c r="MZ319" s="56"/>
      <c r="NA319" s="56"/>
      <c r="NB319" s="56"/>
      <c r="NC319" s="56"/>
      <c r="ND319" s="56"/>
      <c r="NE319" s="179"/>
      <c r="NF319" s="180"/>
      <c r="NG319" s="179"/>
      <c r="NH319" s="180"/>
      <c r="NI319" s="179"/>
      <c r="NJ319" s="180"/>
      <c r="NK319" s="179"/>
      <c r="NL319" s="180"/>
      <c r="NM319" s="181"/>
      <c r="NN319" s="184"/>
      <c r="NO319" s="70"/>
      <c r="NP319" s="70"/>
      <c r="NQ319" s="56"/>
      <c r="NR319" s="56"/>
      <c r="NS319" s="56"/>
      <c r="NT319" s="56"/>
      <c r="NU319" s="56"/>
      <c r="NV319" s="56"/>
      <c r="NW319" s="56"/>
      <c r="NX319" s="56"/>
      <c r="NY319" s="56"/>
      <c r="NZ319" s="56"/>
      <c r="OA319" s="56"/>
      <c r="OB319" s="56"/>
      <c r="OC319" s="56"/>
      <c r="OD319" s="56"/>
      <c r="OE319" s="56"/>
      <c r="OF319" s="56"/>
      <c r="OG319" s="56"/>
      <c r="OH319" s="56"/>
      <c r="OI319" s="56"/>
      <c r="OJ319" s="56"/>
      <c r="OK319" s="56"/>
      <c r="OL319" s="56"/>
      <c r="OM319" s="56"/>
      <c r="ON319" s="56"/>
      <c r="OO319" s="56"/>
      <c r="OP319" s="56"/>
      <c r="OQ319" s="179"/>
      <c r="OR319" s="180"/>
      <c r="OS319" s="179"/>
      <c r="OT319" s="180"/>
      <c r="OU319" s="179"/>
      <c r="OV319" s="180"/>
      <c r="OW319" s="179"/>
      <c r="OX319" s="180"/>
      <c r="OY319" s="181"/>
      <c r="OZ319" s="184"/>
      <c r="PA319" s="56"/>
    </row>
    <row r="320" spans="1:418" s="116" customFormat="1" ht="40.5" hidden="1" customHeight="1">
      <c r="A320" s="56"/>
      <c r="B320" s="310"/>
      <c r="C320" s="310"/>
      <c r="D320" s="318"/>
      <c r="E320" s="325"/>
      <c r="F320" s="313"/>
      <c r="G320" s="328"/>
      <c r="H320" s="325"/>
      <c r="I320" s="126" t="s">
        <v>1289</v>
      </c>
      <c r="J320" s="167" t="s">
        <v>846</v>
      </c>
      <c r="K320" s="123"/>
      <c r="L320" s="183" t="s">
        <v>661</v>
      </c>
      <c r="M320" s="177" t="s">
        <v>500</v>
      </c>
      <c r="N320" s="51" t="s">
        <v>379</v>
      </c>
      <c r="O320" s="56" t="s">
        <v>350</v>
      </c>
      <c r="P320" s="310"/>
      <c r="Q320" s="357"/>
      <c r="R320" s="120"/>
      <c r="S320" s="120"/>
      <c r="T320" s="120" t="s">
        <v>205</v>
      </c>
      <c r="U320" s="120"/>
      <c r="V320" s="120"/>
      <c r="W320" s="120"/>
      <c r="X320" s="120"/>
      <c r="Y320" s="120"/>
      <c r="Z320" s="120"/>
      <c r="AA320" s="120"/>
      <c r="AB320" s="120"/>
      <c r="AC320" s="119">
        <f t="shared" si="402"/>
        <v>1</v>
      </c>
      <c r="AD320" s="229"/>
      <c r="AE320" s="229"/>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70"/>
      <c r="BU320" s="70"/>
      <c r="BV320" s="70"/>
      <c r="BW320" s="70"/>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168" t="s">
        <v>553</v>
      </c>
      <c r="DN320" s="168" t="s">
        <v>553</v>
      </c>
      <c r="DO320" s="168" t="s">
        <v>553</v>
      </c>
      <c r="DP320" s="168" t="s">
        <v>553</v>
      </c>
      <c r="DQ320" s="178">
        <v>2</v>
      </c>
      <c r="DR320" s="178">
        <v>1</v>
      </c>
      <c r="DS320" s="178">
        <v>1</v>
      </c>
      <c r="DT320" s="178">
        <v>1</v>
      </c>
      <c r="DU320" s="178">
        <v>2</v>
      </c>
      <c r="DV320" s="178">
        <v>2</v>
      </c>
      <c r="DW320" s="178">
        <v>2</v>
      </c>
      <c r="DX320" s="178">
        <v>2</v>
      </c>
      <c r="DY320" s="178">
        <v>2</v>
      </c>
      <c r="DZ320" s="178">
        <v>2</v>
      </c>
      <c r="EA320" s="178">
        <v>2</v>
      </c>
      <c r="EB320" s="178">
        <v>2</v>
      </c>
      <c r="EC320" s="178">
        <v>2</v>
      </c>
      <c r="ED320" s="178">
        <v>2</v>
      </c>
      <c r="EE320" s="178">
        <v>2</v>
      </c>
      <c r="EF320" s="178">
        <v>2</v>
      </c>
      <c r="EG320" s="178">
        <v>2</v>
      </c>
      <c r="EH320" s="178">
        <v>2</v>
      </c>
      <c r="EI320" s="178">
        <v>2</v>
      </c>
      <c r="EJ320" s="178">
        <v>2</v>
      </c>
      <c r="EK320" s="178">
        <v>2</v>
      </c>
      <c r="EL320" s="178">
        <v>2</v>
      </c>
      <c r="EM320" s="178">
        <v>2</v>
      </c>
      <c r="EN320" s="178">
        <v>1</v>
      </c>
      <c r="EO320" s="178">
        <v>2</v>
      </c>
      <c r="EP320" s="178">
        <v>2</v>
      </c>
      <c r="EQ320" s="178">
        <v>2</v>
      </c>
      <c r="ER320" s="178">
        <v>2</v>
      </c>
      <c r="ES320" s="178">
        <v>2</v>
      </c>
      <c r="ET320" s="178">
        <v>1</v>
      </c>
      <c r="EU320" s="178">
        <v>2</v>
      </c>
      <c r="EV320" s="179">
        <f>COUNTIF(DM320:EU320,"2")</f>
        <v>26</v>
      </c>
      <c r="EW320" s="180">
        <f>EV320/(EV320+EX320+EZ320+FB320)</f>
        <v>0.83870967741935487</v>
      </c>
      <c r="EX320" s="179">
        <f>COUNTIF(DM320:EU320,"1")</f>
        <v>5</v>
      </c>
      <c r="EY320" s="180">
        <f>EX320/(EV320+EX320+EZ320+FB320)</f>
        <v>0.16129032258064516</v>
      </c>
      <c r="EZ320" s="179">
        <f>COUNTIF(DM320:EU320,"0")</f>
        <v>0</v>
      </c>
      <c r="FA320" s="180">
        <f>EZ320/(EV320+EX320+EZ320+FB320)</f>
        <v>0</v>
      </c>
      <c r="FB320" s="179">
        <f>COUNTIF(DM320:EU320,"KĐG")</f>
        <v>0</v>
      </c>
      <c r="FC320" s="180">
        <f>FB320/(EV320+EX320+EZ320+FB320)</f>
        <v>0</v>
      </c>
      <c r="FD320" s="181">
        <f>(((EV320*2)+(EX320*1)+(EZ320*0)))/(EV320+EX320+EZ320)</f>
        <v>1.8387096774193548</v>
      </c>
      <c r="FE320" s="184" t="str">
        <f>IF(FC320&gt;=50%,"KĐG",IF(FD320&gt;=1.6,"Đạt mục tiêu",IF(FD320&gt;=1,"Cần cố gắng","Chưa đạt")))</f>
        <v>Đạt mục tiêu</v>
      </c>
      <c r="FF320" s="70"/>
      <c r="FG320" s="70"/>
      <c r="FH320" s="70"/>
      <c r="FI320" s="70"/>
      <c r="FJ320" s="70"/>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70"/>
      <c r="HA320" s="70"/>
      <c r="HB320" s="70"/>
      <c r="HC320" s="70"/>
      <c r="HD320" s="70"/>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c r="IE320" s="56"/>
      <c r="IF320" s="56"/>
      <c r="IG320" s="56"/>
      <c r="IH320" s="56"/>
      <c r="II320" s="56"/>
      <c r="IJ320" s="56"/>
      <c r="IK320" s="56"/>
      <c r="IL320" s="56"/>
      <c r="IM320" s="56"/>
      <c r="IN320" s="56"/>
      <c r="IO320" s="56"/>
      <c r="IP320" s="56"/>
      <c r="IQ320" s="56"/>
      <c r="IR320" s="56"/>
      <c r="IS320" s="56"/>
      <c r="IT320" s="70"/>
      <c r="IU320" s="70"/>
      <c r="IV320" s="70"/>
      <c r="IW320" s="70"/>
      <c r="IX320" s="56"/>
      <c r="IY320" s="56"/>
      <c r="IZ320" s="56"/>
      <c r="JA320" s="56"/>
      <c r="JB320" s="56"/>
      <c r="JC320" s="56"/>
      <c r="JD320" s="56"/>
      <c r="JE320" s="56"/>
      <c r="JF320" s="56"/>
      <c r="JG320" s="56"/>
      <c r="JH320" s="56"/>
      <c r="JI320" s="56"/>
      <c r="JJ320" s="56"/>
      <c r="JK320" s="56"/>
      <c r="JL320" s="56"/>
      <c r="JM320" s="56"/>
      <c r="JN320" s="56"/>
      <c r="JO320" s="56"/>
      <c r="JP320" s="56"/>
      <c r="JQ320" s="56"/>
      <c r="JR320" s="56"/>
      <c r="JS320" s="56"/>
      <c r="JT320" s="56"/>
      <c r="JU320" s="56"/>
      <c r="JV320" s="56"/>
      <c r="JW320" s="56"/>
      <c r="JX320" s="56"/>
      <c r="JY320" s="56"/>
      <c r="JZ320" s="56"/>
      <c r="KA320" s="56"/>
      <c r="KB320" s="56"/>
      <c r="KC320" s="56"/>
      <c r="KD320" s="56"/>
      <c r="KE320" s="56"/>
      <c r="KF320" s="56"/>
      <c r="KG320" s="56"/>
      <c r="KH320" s="56"/>
      <c r="KI320" s="56"/>
      <c r="KJ320" s="56"/>
      <c r="KK320" s="56"/>
      <c r="KL320" s="71"/>
      <c r="KM320" s="71"/>
      <c r="KN320" s="71"/>
      <c r="KO320" s="56"/>
      <c r="KP320" s="56"/>
      <c r="KQ320" s="56"/>
      <c r="KR320" s="56"/>
      <c r="KS320" s="56"/>
      <c r="KT320" s="56"/>
      <c r="KU320" s="56"/>
      <c r="KV320" s="56"/>
      <c r="KW320" s="56"/>
      <c r="KX320" s="56"/>
      <c r="KY320" s="56"/>
      <c r="KZ320" s="56"/>
      <c r="LA320" s="56"/>
      <c r="LB320" s="56"/>
      <c r="LC320" s="56"/>
      <c r="LD320" s="56"/>
      <c r="LE320" s="56"/>
      <c r="LF320" s="56"/>
      <c r="LG320" s="56"/>
      <c r="LH320" s="56"/>
      <c r="LI320" s="56"/>
      <c r="LJ320" s="56"/>
      <c r="LK320" s="56"/>
      <c r="LL320" s="56"/>
      <c r="LM320" s="56"/>
      <c r="LN320" s="56"/>
      <c r="LO320" s="56"/>
      <c r="LP320" s="56"/>
      <c r="LQ320" s="56"/>
      <c r="LR320" s="56"/>
      <c r="LS320" s="179"/>
      <c r="LT320" s="180"/>
      <c r="LU320" s="179"/>
      <c r="LV320" s="180"/>
      <c r="LW320" s="179"/>
      <c r="LX320" s="180"/>
      <c r="LY320" s="179"/>
      <c r="LZ320" s="180"/>
      <c r="MA320" s="181"/>
      <c r="MB320" s="185"/>
      <c r="MC320" s="71"/>
      <c r="MD320" s="71"/>
      <c r="ME320" s="56"/>
      <c r="MF320" s="56"/>
      <c r="MG320" s="56"/>
      <c r="MH320" s="56"/>
      <c r="MI320" s="56"/>
      <c r="MJ320" s="56"/>
      <c r="MK320" s="56"/>
      <c r="ML320" s="56"/>
      <c r="MM320" s="56"/>
      <c r="MN320" s="56"/>
      <c r="MO320" s="56"/>
      <c r="MP320" s="56"/>
      <c r="MQ320" s="56"/>
      <c r="MR320" s="56"/>
      <c r="MS320" s="56"/>
      <c r="MT320" s="56"/>
      <c r="MU320" s="56"/>
      <c r="MV320" s="56"/>
      <c r="MW320" s="56"/>
      <c r="MX320" s="56"/>
      <c r="MY320" s="56"/>
      <c r="MZ320" s="56"/>
      <c r="NA320" s="56"/>
      <c r="NB320" s="56"/>
      <c r="NC320" s="56"/>
      <c r="ND320" s="56"/>
      <c r="NE320" s="179"/>
      <c r="NF320" s="180"/>
      <c r="NG320" s="179"/>
      <c r="NH320" s="180"/>
      <c r="NI320" s="179"/>
      <c r="NJ320" s="180"/>
      <c r="NK320" s="179"/>
      <c r="NL320" s="180"/>
      <c r="NM320" s="181"/>
      <c r="NN320" s="184"/>
      <c r="NO320" s="70"/>
      <c r="NP320" s="70"/>
      <c r="NQ320" s="56"/>
      <c r="NR320" s="56"/>
      <c r="NS320" s="56"/>
      <c r="NT320" s="56"/>
      <c r="NU320" s="56"/>
      <c r="NV320" s="56"/>
      <c r="NW320" s="56"/>
      <c r="NX320" s="56"/>
      <c r="NY320" s="56"/>
      <c r="NZ320" s="56"/>
      <c r="OA320" s="56"/>
      <c r="OB320" s="56"/>
      <c r="OC320" s="56"/>
      <c r="OD320" s="56"/>
      <c r="OE320" s="56"/>
      <c r="OF320" s="56"/>
      <c r="OG320" s="56"/>
      <c r="OH320" s="56"/>
      <c r="OI320" s="56"/>
      <c r="OJ320" s="56"/>
      <c r="OK320" s="56"/>
      <c r="OL320" s="56"/>
      <c r="OM320" s="56"/>
      <c r="ON320" s="56"/>
      <c r="OO320" s="56"/>
      <c r="OP320" s="56"/>
      <c r="OQ320" s="179"/>
      <c r="OR320" s="180"/>
      <c r="OS320" s="179"/>
      <c r="OT320" s="180"/>
      <c r="OU320" s="179"/>
      <c r="OV320" s="180"/>
      <c r="OW320" s="179"/>
      <c r="OX320" s="180"/>
      <c r="OY320" s="181"/>
      <c r="OZ320" s="184"/>
      <c r="PA320" s="56"/>
    </row>
    <row r="321" spans="1:417" s="116" customFormat="1" ht="31.5" hidden="1" customHeight="1">
      <c r="A321" s="56"/>
      <c r="B321" s="310"/>
      <c r="C321" s="310"/>
      <c r="D321" s="318"/>
      <c r="E321" s="325"/>
      <c r="F321" s="313"/>
      <c r="G321" s="328"/>
      <c r="H321" s="325"/>
      <c r="I321" s="126" t="s">
        <v>763</v>
      </c>
      <c r="J321" s="167" t="s">
        <v>846</v>
      </c>
      <c r="K321" s="123"/>
      <c r="L321" s="183" t="s">
        <v>661</v>
      </c>
      <c r="M321" s="177" t="s">
        <v>500</v>
      </c>
      <c r="N321" s="51" t="s">
        <v>379</v>
      </c>
      <c r="O321" s="56" t="s">
        <v>350</v>
      </c>
      <c r="P321" s="310"/>
      <c r="Q321" s="357"/>
      <c r="R321" s="120"/>
      <c r="S321" s="120"/>
      <c r="T321" s="120"/>
      <c r="U321" s="120" t="s">
        <v>205</v>
      </c>
      <c r="V321" s="120"/>
      <c r="W321" s="120"/>
      <c r="X321" s="120"/>
      <c r="Y321" s="120"/>
      <c r="Z321" s="120"/>
      <c r="AA321" s="120"/>
      <c r="AB321" s="120"/>
      <c r="AC321" s="119">
        <f t="shared" si="402"/>
        <v>1</v>
      </c>
      <c r="AD321" s="229"/>
      <c r="AE321" s="229"/>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70"/>
      <c r="BU321" s="70"/>
      <c r="BV321" s="70"/>
      <c r="BW321" s="70"/>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70"/>
      <c r="DN321" s="70"/>
      <c r="DO321" s="70"/>
      <c r="DP321" s="70"/>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72" t="s">
        <v>553</v>
      </c>
      <c r="FG321" s="72" t="s">
        <v>553</v>
      </c>
      <c r="FH321" s="72" t="s">
        <v>553</v>
      </c>
      <c r="FI321" s="72" t="s">
        <v>553</v>
      </c>
      <c r="FJ321" s="72" t="s">
        <v>553</v>
      </c>
      <c r="FK321" s="70" t="s">
        <v>464</v>
      </c>
      <c r="FL321" s="70" t="s">
        <v>464</v>
      </c>
      <c r="FM321" s="70" t="s">
        <v>464</v>
      </c>
      <c r="FN321" s="70" t="s">
        <v>464</v>
      </c>
      <c r="FO321" s="70" t="s">
        <v>464</v>
      </c>
      <c r="FP321" s="70" t="s">
        <v>464</v>
      </c>
      <c r="FQ321" s="70" t="s">
        <v>464</v>
      </c>
      <c r="FR321" s="70" t="s">
        <v>464</v>
      </c>
      <c r="FS321" s="70" t="s">
        <v>464</v>
      </c>
      <c r="FT321" s="70" t="s">
        <v>464</v>
      </c>
      <c r="FU321" s="70" t="s">
        <v>464</v>
      </c>
      <c r="FV321" s="70" t="s">
        <v>464</v>
      </c>
      <c r="FW321" s="70" t="s">
        <v>464</v>
      </c>
      <c r="FX321" s="70" t="s">
        <v>464</v>
      </c>
      <c r="FY321" s="70" t="s">
        <v>464</v>
      </c>
      <c r="FZ321" s="70" t="s">
        <v>464</v>
      </c>
      <c r="GA321" s="70" t="s">
        <v>464</v>
      </c>
      <c r="GB321" s="70" t="s">
        <v>464</v>
      </c>
      <c r="GC321" s="70" t="s">
        <v>464</v>
      </c>
      <c r="GD321" s="70" t="s">
        <v>464</v>
      </c>
      <c r="GE321" s="70" t="s">
        <v>464</v>
      </c>
      <c r="GF321" s="70" t="s">
        <v>464</v>
      </c>
      <c r="GG321" s="70" t="s">
        <v>464</v>
      </c>
      <c r="GH321" s="70" t="s">
        <v>464</v>
      </c>
      <c r="GI321" s="70" t="s">
        <v>464</v>
      </c>
      <c r="GJ321" s="70" t="s">
        <v>464</v>
      </c>
      <c r="GK321" s="70" t="s">
        <v>464</v>
      </c>
      <c r="GL321" s="70" t="s">
        <v>464</v>
      </c>
      <c r="GM321" s="70" t="s">
        <v>464</v>
      </c>
      <c r="GN321" s="70" t="s">
        <v>464</v>
      </c>
      <c r="GO321" s="70" t="s">
        <v>464</v>
      </c>
      <c r="GP321" s="179">
        <f>COUNTIF(FA321:GO321,"2")</f>
        <v>31</v>
      </c>
      <c r="GQ321" s="180">
        <f t="shared" ref="GQ321" si="403">GP321/(GP321+GR321+GT321+GV321)</f>
        <v>1</v>
      </c>
      <c r="GR321" s="179">
        <f>COUNTIF(FA321:GO321,"1")</f>
        <v>0</v>
      </c>
      <c r="GS321" s="180">
        <f t="shared" ref="GS321" si="404">GR321/(GP321+GR321+GT321+GV321)</f>
        <v>0</v>
      </c>
      <c r="GT321" s="179">
        <f>COUNTIF(FA321:GO321,"0")</f>
        <v>0</v>
      </c>
      <c r="GU321" s="180">
        <f t="shared" ref="GU321" si="405">GT321/(GP321+GR321+GT321+GV321)</f>
        <v>0</v>
      </c>
      <c r="GV321" s="179">
        <f>COUNTIF(FA321:GO321,"KĐG")</f>
        <v>0</v>
      </c>
      <c r="GW321" s="180">
        <f t="shared" ref="GW321" si="406">GV321/(GP321+GR321+GT321+GV321)</f>
        <v>0</v>
      </c>
      <c r="GX321" s="181">
        <f t="shared" ref="GX321" si="407">(((GP321*2)+(GR321*1)+(GT321*0)))/(GP321+GR321+GT321)</f>
        <v>2</v>
      </c>
      <c r="GY321" s="182" t="str">
        <f t="shared" ref="GY321" si="408">IF(GW321&gt;=50%,"KĐG",IF(GX321&gt;=1.6,"Đạt mục tiêu",IF(GX321&gt;=1,"Cần cố gắng","Chưa đạt")))</f>
        <v>Đạt mục tiêu</v>
      </c>
      <c r="GZ321" s="70"/>
      <c r="HA321" s="70"/>
      <c r="HB321" s="70"/>
      <c r="HC321" s="70"/>
      <c r="HD321" s="70"/>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c r="IK321" s="56"/>
      <c r="IL321" s="56"/>
      <c r="IM321" s="56"/>
      <c r="IN321" s="56"/>
      <c r="IO321" s="56"/>
      <c r="IP321" s="56"/>
      <c r="IQ321" s="56"/>
      <c r="IR321" s="56"/>
      <c r="IS321" s="56"/>
      <c r="IT321" s="70"/>
      <c r="IU321" s="70"/>
      <c r="IV321" s="70"/>
      <c r="IW321" s="70"/>
      <c r="IX321" s="56"/>
      <c r="IY321" s="56"/>
      <c r="IZ321" s="56"/>
      <c r="JA321" s="56"/>
      <c r="JB321" s="56"/>
      <c r="JC321" s="56"/>
      <c r="JD321" s="56"/>
      <c r="JE321" s="56"/>
      <c r="JF321" s="56"/>
      <c r="JG321" s="56"/>
      <c r="JH321" s="56"/>
      <c r="JI321" s="56"/>
      <c r="JJ321" s="56"/>
      <c r="JK321" s="56"/>
      <c r="JL321" s="56"/>
      <c r="JM321" s="56"/>
      <c r="JN321" s="56"/>
      <c r="JO321" s="56"/>
      <c r="JP321" s="56"/>
      <c r="JQ321" s="56"/>
      <c r="JR321" s="56"/>
      <c r="JS321" s="56"/>
      <c r="JT321" s="56"/>
      <c r="JU321" s="56"/>
      <c r="JV321" s="56"/>
      <c r="JW321" s="56"/>
      <c r="JX321" s="56"/>
      <c r="JY321" s="56"/>
      <c r="JZ321" s="56"/>
      <c r="KA321" s="56"/>
      <c r="KB321" s="56"/>
      <c r="KC321" s="56"/>
      <c r="KD321" s="56"/>
      <c r="KE321" s="56"/>
      <c r="KF321" s="56"/>
      <c r="KG321" s="56"/>
      <c r="KH321" s="56"/>
      <c r="KI321" s="56"/>
      <c r="KJ321" s="56"/>
      <c r="KK321" s="56"/>
      <c r="KL321" s="71"/>
      <c r="KM321" s="71"/>
      <c r="KN321" s="71"/>
      <c r="KO321" s="56"/>
      <c r="KP321" s="56"/>
      <c r="KQ321" s="56"/>
      <c r="KR321" s="56"/>
      <c r="KS321" s="56"/>
      <c r="KT321" s="56"/>
      <c r="KU321" s="56"/>
      <c r="KV321" s="56"/>
      <c r="KW321" s="56"/>
      <c r="KX321" s="56"/>
      <c r="KY321" s="56"/>
      <c r="KZ321" s="56"/>
      <c r="LA321" s="56"/>
      <c r="LB321" s="56"/>
      <c r="LC321" s="56"/>
      <c r="LD321" s="56"/>
      <c r="LE321" s="56"/>
      <c r="LF321" s="56"/>
      <c r="LG321" s="56"/>
      <c r="LH321" s="56"/>
      <c r="LI321" s="56"/>
      <c r="LJ321" s="56"/>
      <c r="LK321" s="56"/>
      <c r="LL321" s="56"/>
      <c r="LM321" s="56"/>
      <c r="LN321" s="56"/>
      <c r="LO321" s="56"/>
      <c r="LP321" s="56"/>
      <c r="LQ321" s="56"/>
      <c r="LR321" s="56"/>
      <c r="LS321" s="179"/>
      <c r="LT321" s="180"/>
      <c r="LU321" s="179"/>
      <c r="LV321" s="180"/>
      <c r="LW321" s="179"/>
      <c r="LX321" s="180"/>
      <c r="LY321" s="179"/>
      <c r="LZ321" s="180"/>
      <c r="MA321" s="181"/>
      <c r="MB321" s="185"/>
      <c r="MC321" s="71"/>
      <c r="MD321" s="71"/>
      <c r="ME321" s="56"/>
      <c r="MF321" s="56"/>
      <c r="MG321" s="56"/>
      <c r="MH321" s="56"/>
      <c r="MI321" s="56"/>
      <c r="MJ321" s="56"/>
      <c r="MK321" s="56"/>
      <c r="ML321" s="56"/>
      <c r="MM321" s="56"/>
      <c r="MN321" s="56"/>
      <c r="MO321" s="56"/>
      <c r="MP321" s="56"/>
      <c r="MQ321" s="56"/>
      <c r="MR321" s="56"/>
      <c r="MS321" s="56"/>
      <c r="MT321" s="56"/>
      <c r="MU321" s="56"/>
      <c r="MV321" s="56"/>
      <c r="MW321" s="56"/>
      <c r="MX321" s="56"/>
      <c r="MY321" s="56"/>
      <c r="MZ321" s="56"/>
      <c r="NA321" s="56"/>
      <c r="NB321" s="56"/>
      <c r="NC321" s="56"/>
      <c r="ND321" s="56"/>
      <c r="NE321" s="179"/>
      <c r="NF321" s="180"/>
      <c r="NG321" s="179"/>
      <c r="NH321" s="180"/>
      <c r="NI321" s="179"/>
      <c r="NJ321" s="180"/>
      <c r="NK321" s="179"/>
      <c r="NL321" s="180"/>
      <c r="NM321" s="181"/>
      <c r="NN321" s="184"/>
      <c r="NO321" s="70"/>
      <c r="NP321" s="70"/>
      <c r="NQ321" s="56"/>
      <c r="NR321" s="56"/>
      <c r="NS321" s="56"/>
      <c r="NT321" s="56"/>
      <c r="NU321" s="56"/>
      <c r="NV321" s="56"/>
      <c r="NW321" s="56"/>
      <c r="NX321" s="56"/>
      <c r="NY321" s="56"/>
      <c r="NZ321" s="56"/>
      <c r="OA321" s="56"/>
      <c r="OB321" s="56"/>
      <c r="OC321" s="56"/>
      <c r="OD321" s="56"/>
      <c r="OE321" s="56"/>
      <c r="OF321" s="56"/>
      <c r="OG321" s="56"/>
      <c r="OH321" s="56"/>
      <c r="OI321" s="56"/>
      <c r="OJ321" s="56"/>
      <c r="OK321" s="56"/>
      <c r="OL321" s="56"/>
      <c r="OM321" s="56"/>
      <c r="ON321" s="56"/>
      <c r="OO321" s="56"/>
      <c r="OP321" s="56"/>
      <c r="OQ321" s="179"/>
      <c r="OR321" s="180"/>
      <c r="OS321" s="179"/>
      <c r="OT321" s="180"/>
      <c r="OU321" s="179"/>
      <c r="OV321" s="180"/>
      <c r="OW321" s="179"/>
      <c r="OX321" s="180"/>
      <c r="OY321" s="181"/>
      <c r="OZ321" s="184"/>
      <c r="PA321" s="56"/>
    </row>
    <row r="322" spans="1:417" s="116" customFormat="1" ht="31.5" hidden="1" customHeight="1">
      <c r="A322" s="56"/>
      <c r="B322" s="310"/>
      <c r="C322" s="310"/>
      <c r="D322" s="318"/>
      <c r="E322" s="325"/>
      <c r="F322" s="313"/>
      <c r="G322" s="328"/>
      <c r="H322" s="325"/>
      <c r="I322" s="126" t="s">
        <v>762</v>
      </c>
      <c r="J322" s="167" t="s">
        <v>846</v>
      </c>
      <c r="K322" s="123"/>
      <c r="L322" s="183" t="s">
        <v>661</v>
      </c>
      <c r="M322" s="177" t="s">
        <v>500</v>
      </c>
      <c r="N322" s="51" t="s">
        <v>379</v>
      </c>
      <c r="O322" s="56" t="s">
        <v>350</v>
      </c>
      <c r="P322" s="310"/>
      <c r="Q322" s="357"/>
      <c r="R322" s="120"/>
      <c r="S322" s="120"/>
      <c r="T322" s="120"/>
      <c r="U322" s="120"/>
      <c r="V322" s="120" t="s">
        <v>205</v>
      </c>
      <c r="W322" s="120"/>
      <c r="X322" s="120"/>
      <c r="Y322" s="120"/>
      <c r="Z322" s="120"/>
      <c r="AA322" s="120"/>
      <c r="AB322" s="120"/>
      <c r="AC322" s="119">
        <f t="shared" si="402"/>
        <v>1</v>
      </c>
      <c r="AD322" s="229"/>
      <c r="AE322" s="229"/>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72" t="s">
        <v>553</v>
      </c>
      <c r="BU322" s="72" t="s">
        <v>553</v>
      </c>
      <c r="BV322" s="70"/>
      <c r="BW322" s="70"/>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70"/>
      <c r="DN322" s="70"/>
      <c r="DO322" s="70"/>
      <c r="DP322" s="70"/>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70"/>
      <c r="FG322" s="70"/>
      <c r="FH322" s="70"/>
      <c r="FI322" s="70"/>
      <c r="FJ322" s="70"/>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70"/>
      <c r="HA322" s="70"/>
      <c r="HB322" s="70"/>
      <c r="HC322" s="70"/>
      <c r="HD322" s="70"/>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c r="IK322" s="56"/>
      <c r="IL322" s="56"/>
      <c r="IM322" s="56"/>
      <c r="IN322" s="56"/>
      <c r="IO322" s="56"/>
      <c r="IP322" s="56"/>
      <c r="IQ322" s="56"/>
      <c r="IR322" s="56"/>
      <c r="IS322" s="56"/>
      <c r="IT322" s="70"/>
      <c r="IU322" s="70"/>
      <c r="IV322" s="70"/>
      <c r="IW322" s="70"/>
      <c r="IX322" s="56"/>
      <c r="IY322" s="56"/>
      <c r="IZ322" s="56"/>
      <c r="JA322" s="56"/>
      <c r="JB322" s="56"/>
      <c r="JC322" s="56"/>
      <c r="JD322" s="56"/>
      <c r="JE322" s="56"/>
      <c r="JF322" s="56"/>
      <c r="JG322" s="56"/>
      <c r="JH322" s="56"/>
      <c r="JI322" s="56"/>
      <c r="JJ322" s="56"/>
      <c r="JK322" s="56"/>
      <c r="JL322" s="56"/>
      <c r="JM322" s="56"/>
      <c r="JN322" s="56"/>
      <c r="JO322" s="56"/>
      <c r="JP322" s="56"/>
      <c r="JQ322" s="56"/>
      <c r="JR322" s="56"/>
      <c r="JS322" s="56"/>
      <c r="JT322" s="56"/>
      <c r="JU322" s="56"/>
      <c r="JV322" s="56"/>
      <c r="JW322" s="56"/>
      <c r="JX322" s="56"/>
      <c r="JY322" s="56"/>
      <c r="JZ322" s="56"/>
      <c r="KA322" s="56"/>
      <c r="KB322" s="56"/>
      <c r="KC322" s="56"/>
      <c r="KD322" s="56"/>
      <c r="KE322" s="56"/>
      <c r="KF322" s="56"/>
      <c r="KG322" s="56"/>
      <c r="KH322" s="56"/>
      <c r="KI322" s="56"/>
      <c r="KJ322" s="56"/>
      <c r="KK322" s="56"/>
      <c r="KL322" s="71"/>
      <c r="KM322" s="71"/>
      <c r="KN322" s="71"/>
      <c r="KO322" s="56"/>
      <c r="KP322" s="56"/>
      <c r="KQ322" s="56"/>
      <c r="KR322" s="56"/>
      <c r="KS322" s="56"/>
      <c r="KT322" s="56"/>
      <c r="KU322" s="56"/>
      <c r="KV322" s="56"/>
      <c r="KW322" s="56"/>
      <c r="KX322" s="56"/>
      <c r="KY322" s="56"/>
      <c r="KZ322" s="56"/>
      <c r="LA322" s="56"/>
      <c r="LB322" s="56"/>
      <c r="LC322" s="56"/>
      <c r="LD322" s="56"/>
      <c r="LE322" s="56"/>
      <c r="LF322" s="56"/>
      <c r="LG322" s="56"/>
      <c r="LH322" s="56"/>
      <c r="LI322" s="56"/>
      <c r="LJ322" s="56"/>
      <c r="LK322" s="56"/>
      <c r="LL322" s="56"/>
      <c r="LM322" s="56"/>
      <c r="LN322" s="56"/>
      <c r="LO322" s="56"/>
      <c r="LP322" s="56"/>
      <c r="LQ322" s="56"/>
      <c r="LR322" s="56"/>
      <c r="LS322" s="179"/>
      <c r="LT322" s="180"/>
      <c r="LU322" s="179"/>
      <c r="LV322" s="180"/>
      <c r="LW322" s="179"/>
      <c r="LX322" s="180"/>
      <c r="LY322" s="179"/>
      <c r="LZ322" s="180"/>
      <c r="MA322" s="181"/>
      <c r="MB322" s="185"/>
      <c r="MC322" s="71"/>
      <c r="MD322" s="71"/>
      <c r="ME322" s="56"/>
      <c r="MF322" s="56"/>
      <c r="MG322" s="56"/>
      <c r="MH322" s="56"/>
      <c r="MI322" s="56"/>
      <c r="MJ322" s="56"/>
      <c r="MK322" s="56"/>
      <c r="ML322" s="56"/>
      <c r="MM322" s="56"/>
      <c r="MN322" s="56"/>
      <c r="MO322" s="56"/>
      <c r="MP322" s="56"/>
      <c r="MQ322" s="56"/>
      <c r="MR322" s="56"/>
      <c r="MS322" s="56"/>
      <c r="MT322" s="56"/>
      <c r="MU322" s="56"/>
      <c r="MV322" s="56"/>
      <c r="MW322" s="56"/>
      <c r="MX322" s="56"/>
      <c r="MY322" s="56"/>
      <c r="MZ322" s="56"/>
      <c r="NA322" s="56"/>
      <c r="NB322" s="56"/>
      <c r="NC322" s="56"/>
      <c r="ND322" s="56"/>
      <c r="NE322" s="179"/>
      <c r="NF322" s="180"/>
      <c r="NG322" s="179"/>
      <c r="NH322" s="180"/>
      <c r="NI322" s="179"/>
      <c r="NJ322" s="180"/>
      <c r="NK322" s="179"/>
      <c r="NL322" s="180"/>
      <c r="NM322" s="181"/>
      <c r="NN322" s="184"/>
      <c r="NO322" s="70"/>
      <c r="NP322" s="70"/>
      <c r="NQ322" s="56"/>
      <c r="NR322" s="56"/>
      <c r="NS322" s="56"/>
      <c r="NT322" s="56"/>
      <c r="NU322" s="56"/>
      <c r="NV322" s="56"/>
      <c r="NW322" s="56"/>
      <c r="NX322" s="56"/>
      <c r="NY322" s="56"/>
      <c r="NZ322" s="56"/>
      <c r="OA322" s="56"/>
      <c r="OB322" s="56"/>
      <c r="OC322" s="56"/>
      <c r="OD322" s="56"/>
      <c r="OE322" s="56"/>
      <c r="OF322" s="56"/>
      <c r="OG322" s="56"/>
      <c r="OH322" s="56"/>
      <c r="OI322" s="56"/>
      <c r="OJ322" s="56"/>
      <c r="OK322" s="56"/>
      <c r="OL322" s="56"/>
      <c r="OM322" s="56"/>
      <c r="ON322" s="56"/>
      <c r="OO322" s="56"/>
      <c r="OP322" s="56"/>
      <c r="OQ322" s="179"/>
      <c r="OR322" s="180"/>
      <c r="OS322" s="179"/>
      <c r="OT322" s="180"/>
      <c r="OU322" s="179"/>
      <c r="OV322" s="180"/>
      <c r="OW322" s="179"/>
      <c r="OX322" s="180"/>
      <c r="OY322" s="181"/>
      <c r="OZ322" s="184"/>
      <c r="PA322" s="56"/>
    </row>
    <row r="323" spans="1:417" s="116" customFormat="1" ht="31.5" hidden="1" customHeight="1">
      <c r="A323" s="56"/>
      <c r="B323" s="310"/>
      <c r="C323" s="310"/>
      <c r="D323" s="318"/>
      <c r="E323" s="325"/>
      <c r="F323" s="313"/>
      <c r="G323" s="328"/>
      <c r="H323" s="325"/>
      <c r="I323" s="126" t="s">
        <v>760</v>
      </c>
      <c r="J323" s="167" t="s">
        <v>846</v>
      </c>
      <c r="K323" s="123"/>
      <c r="L323" s="183" t="s">
        <v>661</v>
      </c>
      <c r="M323" s="177" t="s">
        <v>500</v>
      </c>
      <c r="N323" s="51" t="s">
        <v>379</v>
      </c>
      <c r="O323" s="56" t="s">
        <v>350</v>
      </c>
      <c r="P323" s="310"/>
      <c r="Q323" s="357"/>
      <c r="R323" s="120"/>
      <c r="S323" s="120"/>
      <c r="T323" s="120"/>
      <c r="U323" s="120"/>
      <c r="V323" s="120"/>
      <c r="W323" s="120" t="s">
        <v>205</v>
      </c>
      <c r="X323" s="120"/>
      <c r="Y323" s="120"/>
      <c r="Z323" s="120"/>
      <c r="AA323" s="120"/>
      <c r="AB323" s="120"/>
      <c r="AC323" s="119">
        <f t="shared" si="402"/>
        <v>1</v>
      </c>
      <c r="AD323" s="229"/>
      <c r="AE323" s="229"/>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70"/>
      <c r="BU323" s="70"/>
      <c r="BV323" s="70"/>
      <c r="BW323" s="70"/>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70"/>
      <c r="DN323" s="70"/>
      <c r="DO323" s="70"/>
      <c r="DP323" s="70"/>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70"/>
      <c r="FG323" s="70"/>
      <c r="FH323" s="70"/>
      <c r="FI323" s="70"/>
      <c r="FJ323" s="70"/>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72" t="s">
        <v>553</v>
      </c>
      <c r="HA323" s="72" t="s">
        <v>553</v>
      </c>
      <c r="HB323" s="72" t="s">
        <v>553</v>
      </c>
      <c r="HC323" s="72" t="s">
        <v>553</v>
      </c>
      <c r="HD323" s="72" t="s">
        <v>553</v>
      </c>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c r="IK323" s="56"/>
      <c r="IL323" s="56"/>
      <c r="IM323" s="56"/>
      <c r="IN323" s="56"/>
      <c r="IO323" s="56"/>
      <c r="IP323" s="56"/>
      <c r="IQ323" s="56"/>
      <c r="IR323" s="56"/>
      <c r="IS323" s="56"/>
      <c r="IT323" s="70"/>
      <c r="IU323" s="70"/>
      <c r="IV323" s="70"/>
      <c r="IW323" s="70"/>
      <c r="IX323" s="56"/>
      <c r="IY323" s="56"/>
      <c r="IZ323" s="56"/>
      <c r="JA323" s="56"/>
      <c r="JB323" s="56"/>
      <c r="JC323" s="56"/>
      <c r="JD323" s="56"/>
      <c r="JE323" s="56"/>
      <c r="JF323" s="56"/>
      <c r="JG323" s="56"/>
      <c r="JH323" s="56"/>
      <c r="JI323" s="56"/>
      <c r="JJ323" s="56"/>
      <c r="JK323" s="56"/>
      <c r="JL323" s="56"/>
      <c r="JM323" s="56"/>
      <c r="JN323" s="56"/>
      <c r="JO323" s="56"/>
      <c r="JP323" s="56"/>
      <c r="JQ323" s="56"/>
      <c r="JR323" s="56"/>
      <c r="JS323" s="56"/>
      <c r="JT323" s="56"/>
      <c r="JU323" s="56"/>
      <c r="JV323" s="56"/>
      <c r="JW323" s="56"/>
      <c r="JX323" s="56"/>
      <c r="JY323" s="56"/>
      <c r="JZ323" s="56"/>
      <c r="KA323" s="56"/>
      <c r="KB323" s="56"/>
      <c r="KC323" s="56"/>
      <c r="KD323" s="56"/>
      <c r="KE323" s="56"/>
      <c r="KF323" s="56"/>
      <c r="KG323" s="56"/>
      <c r="KH323" s="56"/>
      <c r="KI323" s="56"/>
      <c r="KJ323" s="56"/>
      <c r="KK323" s="56"/>
      <c r="KL323" s="71"/>
      <c r="KM323" s="71"/>
      <c r="KN323" s="71"/>
      <c r="KO323" s="56"/>
      <c r="KP323" s="56"/>
      <c r="KQ323" s="56"/>
      <c r="KR323" s="56"/>
      <c r="KS323" s="56"/>
      <c r="KT323" s="56"/>
      <c r="KU323" s="56"/>
      <c r="KV323" s="56"/>
      <c r="KW323" s="56"/>
      <c r="KX323" s="56"/>
      <c r="KY323" s="56"/>
      <c r="KZ323" s="56"/>
      <c r="LA323" s="56"/>
      <c r="LB323" s="56"/>
      <c r="LC323" s="56"/>
      <c r="LD323" s="56"/>
      <c r="LE323" s="56"/>
      <c r="LF323" s="56"/>
      <c r="LG323" s="56"/>
      <c r="LH323" s="56"/>
      <c r="LI323" s="56"/>
      <c r="LJ323" s="56"/>
      <c r="LK323" s="56"/>
      <c r="LL323" s="56"/>
      <c r="LM323" s="56"/>
      <c r="LN323" s="56"/>
      <c r="LO323" s="56"/>
      <c r="LP323" s="56"/>
      <c r="LQ323" s="56"/>
      <c r="LR323" s="56"/>
      <c r="LS323" s="179"/>
      <c r="LT323" s="180"/>
      <c r="LU323" s="179"/>
      <c r="LV323" s="180"/>
      <c r="LW323" s="179"/>
      <c r="LX323" s="180"/>
      <c r="LY323" s="179"/>
      <c r="LZ323" s="180"/>
      <c r="MA323" s="181"/>
      <c r="MB323" s="185"/>
      <c r="MC323" s="71"/>
      <c r="MD323" s="71"/>
      <c r="ME323" s="56"/>
      <c r="MF323" s="56"/>
      <c r="MG323" s="56"/>
      <c r="MH323" s="56"/>
      <c r="MI323" s="56"/>
      <c r="MJ323" s="56"/>
      <c r="MK323" s="56"/>
      <c r="ML323" s="56"/>
      <c r="MM323" s="56"/>
      <c r="MN323" s="56"/>
      <c r="MO323" s="56"/>
      <c r="MP323" s="56"/>
      <c r="MQ323" s="56"/>
      <c r="MR323" s="56"/>
      <c r="MS323" s="56"/>
      <c r="MT323" s="56"/>
      <c r="MU323" s="56"/>
      <c r="MV323" s="56"/>
      <c r="MW323" s="56"/>
      <c r="MX323" s="56"/>
      <c r="MY323" s="56"/>
      <c r="MZ323" s="56"/>
      <c r="NA323" s="56"/>
      <c r="NB323" s="56"/>
      <c r="NC323" s="56"/>
      <c r="ND323" s="56"/>
      <c r="NE323" s="179"/>
      <c r="NF323" s="180"/>
      <c r="NG323" s="179"/>
      <c r="NH323" s="180"/>
      <c r="NI323" s="179"/>
      <c r="NJ323" s="180"/>
      <c r="NK323" s="179"/>
      <c r="NL323" s="180"/>
      <c r="NM323" s="181"/>
      <c r="NN323" s="184"/>
      <c r="NO323" s="70"/>
      <c r="NP323" s="70"/>
      <c r="NQ323" s="56"/>
      <c r="NR323" s="56"/>
      <c r="NS323" s="56"/>
      <c r="NT323" s="56"/>
      <c r="NU323" s="56"/>
      <c r="NV323" s="56"/>
      <c r="NW323" s="56"/>
      <c r="NX323" s="56"/>
      <c r="NY323" s="56"/>
      <c r="NZ323" s="56"/>
      <c r="OA323" s="56"/>
      <c r="OB323" s="56"/>
      <c r="OC323" s="56"/>
      <c r="OD323" s="56"/>
      <c r="OE323" s="56"/>
      <c r="OF323" s="56"/>
      <c r="OG323" s="56"/>
      <c r="OH323" s="56"/>
      <c r="OI323" s="56"/>
      <c r="OJ323" s="56"/>
      <c r="OK323" s="56"/>
      <c r="OL323" s="56"/>
      <c r="OM323" s="56"/>
      <c r="ON323" s="56"/>
      <c r="OO323" s="56"/>
      <c r="OP323" s="56"/>
      <c r="OQ323" s="179"/>
      <c r="OR323" s="180"/>
      <c r="OS323" s="179"/>
      <c r="OT323" s="180"/>
      <c r="OU323" s="179"/>
      <c r="OV323" s="180"/>
      <c r="OW323" s="179"/>
      <c r="OX323" s="180"/>
      <c r="OY323" s="181"/>
      <c r="OZ323" s="184"/>
      <c r="PA323" s="56"/>
    </row>
    <row r="324" spans="1:417" s="116" customFormat="1" ht="31.5" hidden="1" customHeight="1">
      <c r="A324" s="56"/>
      <c r="B324" s="310"/>
      <c r="C324" s="310"/>
      <c r="D324" s="318"/>
      <c r="E324" s="325"/>
      <c r="F324" s="313"/>
      <c r="G324" s="328"/>
      <c r="H324" s="325"/>
      <c r="I324" s="126" t="s">
        <v>764</v>
      </c>
      <c r="J324" s="167" t="s">
        <v>846</v>
      </c>
      <c r="K324" s="123"/>
      <c r="L324" s="183" t="s">
        <v>661</v>
      </c>
      <c r="M324" s="177" t="s">
        <v>500</v>
      </c>
      <c r="N324" s="51" t="s">
        <v>379</v>
      </c>
      <c r="O324" s="56" t="s">
        <v>350</v>
      </c>
      <c r="P324" s="310"/>
      <c r="Q324" s="357"/>
      <c r="R324" s="120"/>
      <c r="S324" s="120"/>
      <c r="T324" s="120"/>
      <c r="U324" s="120"/>
      <c r="V324" s="120"/>
      <c r="W324" s="120"/>
      <c r="X324" s="120" t="s">
        <v>205</v>
      </c>
      <c r="Y324" s="120"/>
      <c r="Z324" s="120"/>
      <c r="AA324" s="120"/>
      <c r="AB324" s="120"/>
      <c r="AC324" s="119">
        <f t="shared" si="402"/>
        <v>1</v>
      </c>
      <c r="AD324" s="229"/>
      <c r="AE324" s="229"/>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70"/>
      <c r="BU324" s="70"/>
      <c r="BV324" s="70"/>
      <c r="BW324" s="70"/>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70"/>
      <c r="DN324" s="70"/>
      <c r="DO324" s="70"/>
      <c r="DP324" s="70"/>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70"/>
      <c r="FG324" s="70"/>
      <c r="FH324" s="70"/>
      <c r="FI324" s="70"/>
      <c r="FJ324" s="70"/>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70"/>
      <c r="HA324" s="70"/>
      <c r="HB324" s="70"/>
      <c r="HC324" s="70"/>
      <c r="HD324" s="70"/>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c r="IK324" s="56"/>
      <c r="IL324" s="56"/>
      <c r="IM324" s="56"/>
      <c r="IN324" s="56"/>
      <c r="IO324" s="56"/>
      <c r="IP324" s="56"/>
      <c r="IQ324" s="56"/>
      <c r="IR324" s="56"/>
      <c r="IS324" s="71" t="s">
        <v>553</v>
      </c>
      <c r="IT324" s="71" t="s">
        <v>553</v>
      </c>
      <c r="IU324" s="71" t="s">
        <v>553</v>
      </c>
      <c r="IV324" s="71" t="s">
        <v>553</v>
      </c>
      <c r="IW324" s="71" t="s">
        <v>553</v>
      </c>
      <c r="IX324" s="56">
        <v>2</v>
      </c>
      <c r="IY324" s="56">
        <v>2</v>
      </c>
      <c r="IZ324" s="56">
        <v>2</v>
      </c>
      <c r="JA324" s="56">
        <v>1</v>
      </c>
      <c r="JB324" s="56">
        <v>2</v>
      </c>
      <c r="JC324" s="56">
        <v>2</v>
      </c>
      <c r="JD324" s="56">
        <v>2</v>
      </c>
      <c r="JE324" s="56">
        <v>2</v>
      </c>
      <c r="JF324" s="56">
        <v>2</v>
      </c>
      <c r="JG324" s="56">
        <v>2</v>
      </c>
      <c r="JH324" s="56">
        <v>2</v>
      </c>
      <c r="JI324" s="56">
        <v>2</v>
      </c>
      <c r="JJ324" s="56">
        <v>2</v>
      </c>
      <c r="JK324" s="56">
        <v>2</v>
      </c>
      <c r="JL324" s="56">
        <v>2</v>
      </c>
      <c r="JM324" s="56">
        <v>2</v>
      </c>
      <c r="JN324" s="56">
        <v>2</v>
      </c>
      <c r="JO324" s="56">
        <v>2</v>
      </c>
      <c r="JP324" s="56">
        <v>2</v>
      </c>
      <c r="JQ324" s="56">
        <v>2</v>
      </c>
      <c r="JR324" s="56">
        <v>2</v>
      </c>
      <c r="JS324" s="56">
        <v>2</v>
      </c>
      <c r="JT324" s="56">
        <v>2</v>
      </c>
      <c r="JU324" s="56">
        <v>2</v>
      </c>
      <c r="JV324" s="56">
        <v>2</v>
      </c>
      <c r="JW324" s="56">
        <v>2</v>
      </c>
      <c r="JX324" s="56">
        <v>2</v>
      </c>
      <c r="JY324" s="56">
        <v>2</v>
      </c>
      <c r="JZ324" s="56">
        <v>2</v>
      </c>
      <c r="KA324" s="56">
        <v>2</v>
      </c>
      <c r="KB324" s="179">
        <f t="shared" ref="KB324" si="409">COUNTIF(IX324:KA324,"2")</f>
        <v>29</v>
      </c>
      <c r="KC324" s="180">
        <f t="shared" ref="KC324" si="410">KB324/(KB324+KD324+KF324+KH324)</f>
        <v>0.96666666666666667</v>
      </c>
      <c r="KD324" s="179">
        <f t="shared" ref="KD324" si="411">COUNTIF(IX324:KA324,"1")</f>
        <v>1</v>
      </c>
      <c r="KE324" s="180">
        <f t="shared" ref="KE324" si="412">KD324/(KB324+KD324+KF324+KH324)</f>
        <v>3.3333333333333333E-2</v>
      </c>
      <c r="KF324" s="179">
        <f t="shared" ref="KF324" si="413">COUNTIF(IX324:KA324,"0")</f>
        <v>0</v>
      </c>
      <c r="KG324" s="180">
        <f t="shared" ref="KG324" si="414">KF324/(KB324+KD324+KF324+KH324)</f>
        <v>0</v>
      </c>
      <c r="KH324" s="179">
        <f>COUNTIF(IJ324:KA324,"KĐG")</f>
        <v>0</v>
      </c>
      <c r="KI324" s="180">
        <f t="shared" ref="KI324" si="415">KH324/(KB324+KD324+KF324+KH324)</f>
        <v>0</v>
      </c>
      <c r="KJ324" s="181">
        <f t="shared" ref="KJ324" si="416">(((KB324*2)+(KD324*1)+(KF324*0)))/(KB324+KD324+KF324)</f>
        <v>1.9666666666666666</v>
      </c>
      <c r="KK324" s="182" t="str">
        <f t="shared" ref="KK324" si="417">IF(KI324&gt;=50%,"KĐG",IF(KJ324&gt;=1.6,"Đạt mục tiêu",IF(KJ324&gt;=1,"Cần cố gắng","Chưa đạt")))</f>
        <v>Đạt mục tiêu</v>
      </c>
      <c r="KL324" s="71"/>
      <c r="KM324" s="71"/>
      <c r="KN324" s="71"/>
      <c r="KO324" s="56"/>
      <c r="KP324" s="56"/>
      <c r="KQ324" s="56"/>
      <c r="KR324" s="56"/>
      <c r="KS324" s="56"/>
      <c r="KT324" s="56"/>
      <c r="KU324" s="56"/>
      <c r="KV324" s="56"/>
      <c r="KW324" s="56"/>
      <c r="KX324" s="56"/>
      <c r="KY324" s="56"/>
      <c r="KZ324" s="56"/>
      <c r="LA324" s="56"/>
      <c r="LB324" s="56"/>
      <c r="LC324" s="56"/>
      <c r="LD324" s="56"/>
      <c r="LE324" s="56"/>
      <c r="LF324" s="56"/>
      <c r="LG324" s="56"/>
      <c r="LH324" s="56"/>
      <c r="LI324" s="56"/>
      <c r="LJ324" s="56"/>
      <c r="LK324" s="56"/>
      <c r="LL324" s="56"/>
      <c r="LM324" s="56"/>
      <c r="LN324" s="56"/>
      <c r="LO324" s="56"/>
      <c r="LP324" s="56"/>
      <c r="LQ324" s="56"/>
      <c r="LR324" s="56"/>
      <c r="LS324" s="179"/>
      <c r="LT324" s="180"/>
      <c r="LU324" s="179"/>
      <c r="LV324" s="180"/>
      <c r="LW324" s="179"/>
      <c r="LX324" s="180"/>
      <c r="LY324" s="179"/>
      <c r="LZ324" s="180"/>
      <c r="MA324" s="181"/>
      <c r="MB324" s="185"/>
      <c r="MC324" s="71"/>
      <c r="MD324" s="71"/>
      <c r="ME324" s="56"/>
      <c r="MF324" s="56"/>
      <c r="MG324" s="56"/>
      <c r="MH324" s="56"/>
      <c r="MI324" s="56"/>
      <c r="MJ324" s="56"/>
      <c r="MK324" s="56"/>
      <c r="ML324" s="56"/>
      <c r="MM324" s="56"/>
      <c r="MN324" s="56"/>
      <c r="MO324" s="56"/>
      <c r="MP324" s="56"/>
      <c r="MQ324" s="56"/>
      <c r="MR324" s="56"/>
      <c r="MS324" s="56"/>
      <c r="MT324" s="56"/>
      <c r="MU324" s="56"/>
      <c r="MV324" s="56"/>
      <c r="MW324" s="56"/>
      <c r="MX324" s="56"/>
      <c r="MY324" s="56"/>
      <c r="MZ324" s="56"/>
      <c r="NA324" s="56"/>
      <c r="NB324" s="56"/>
      <c r="NC324" s="56"/>
      <c r="ND324" s="56"/>
      <c r="NE324" s="179"/>
      <c r="NF324" s="180"/>
      <c r="NG324" s="179"/>
      <c r="NH324" s="180"/>
      <c r="NI324" s="179"/>
      <c r="NJ324" s="180"/>
      <c r="NK324" s="179"/>
      <c r="NL324" s="180"/>
      <c r="NM324" s="181"/>
      <c r="NN324" s="184"/>
      <c r="NO324" s="70"/>
      <c r="NP324" s="70"/>
      <c r="NQ324" s="56"/>
      <c r="NR324" s="56"/>
      <c r="NS324" s="56"/>
      <c r="NT324" s="56"/>
      <c r="NU324" s="56"/>
      <c r="NV324" s="56"/>
      <c r="NW324" s="56"/>
      <c r="NX324" s="56"/>
      <c r="NY324" s="56"/>
      <c r="NZ324" s="56"/>
      <c r="OA324" s="56"/>
      <c r="OB324" s="56"/>
      <c r="OC324" s="56"/>
      <c r="OD324" s="56"/>
      <c r="OE324" s="56"/>
      <c r="OF324" s="56"/>
      <c r="OG324" s="56"/>
      <c r="OH324" s="56"/>
      <c r="OI324" s="56"/>
      <c r="OJ324" s="56"/>
      <c r="OK324" s="56"/>
      <c r="OL324" s="56"/>
      <c r="OM324" s="56"/>
      <c r="ON324" s="56"/>
      <c r="OO324" s="56"/>
      <c r="OP324" s="56"/>
      <c r="OQ324" s="179"/>
      <c r="OR324" s="180"/>
      <c r="OS324" s="179"/>
      <c r="OT324" s="180"/>
      <c r="OU324" s="179"/>
      <c r="OV324" s="180"/>
      <c r="OW324" s="179"/>
      <c r="OX324" s="180"/>
      <c r="OY324" s="181"/>
      <c r="OZ324" s="184"/>
      <c r="PA324" s="56"/>
    </row>
    <row r="325" spans="1:417" s="116" customFormat="1" ht="40.5" hidden="1" customHeight="1">
      <c r="A325" s="56"/>
      <c r="B325" s="310"/>
      <c r="C325" s="310"/>
      <c r="D325" s="318"/>
      <c r="E325" s="325"/>
      <c r="F325" s="313"/>
      <c r="G325" s="328"/>
      <c r="H325" s="325"/>
      <c r="I325" s="126" t="s">
        <v>761</v>
      </c>
      <c r="J325" s="167" t="s">
        <v>846</v>
      </c>
      <c r="K325" s="123"/>
      <c r="L325" s="183" t="s">
        <v>661</v>
      </c>
      <c r="M325" s="177" t="s">
        <v>500</v>
      </c>
      <c r="N325" s="51" t="s">
        <v>379</v>
      </c>
      <c r="O325" s="56" t="s">
        <v>350</v>
      </c>
      <c r="P325" s="310"/>
      <c r="Q325" s="357"/>
      <c r="R325" s="120"/>
      <c r="S325" s="120"/>
      <c r="T325" s="120"/>
      <c r="U325" s="120"/>
      <c r="V325" s="120"/>
      <c r="W325" s="120"/>
      <c r="X325" s="120"/>
      <c r="Y325" s="120" t="s">
        <v>205</v>
      </c>
      <c r="Z325" s="120"/>
      <c r="AA325" s="120"/>
      <c r="AB325" s="120"/>
      <c r="AC325" s="119">
        <f t="shared" si="402"/>
        <v>1</v>
      </c>
      <c r="AD325" s="229"/>
      <c r="AE325" s="229"/>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70"/>
      <c r="BU325" s="70"/>
      <c r="BV325" s="70"/>
      <c r="BW325" s="70"/>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70"/>
      <c r="DN325" s="70"/>
      <c r="DO325" s="70"/>
      <c r="DP325" s="70"/>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70"/>
      <c r="FG325" s="70"/>
      <c r="FH325" s="70"/>
      <c r="FI325" s="70"/>
      <c r="FJ325" s="70"/>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70"/>
      <c r="HA325" s="70"/>
      <c r="HB325" s="70"/>
      <c r="HC325" s="70"/>
      <c r="HD325" s="70"/>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c r="IK325" s="56"/>
      <c r="IL325" s="56"/>
      <c r="IM325" s="56"/>
      <c r="IN325" s="56"/>
      <c r="IO325" s="56"/>
      <c r="IP325" s="56"/>
      <c r="IQ325" s="56"/>
      <c r="IR325" s="56"/>
      <c r="IS325" s="56"/>
      <c r="IT325" s="70"/>
      <c r="IU325" s="70"/>
      <c r="IV325" s="70"/>
      <c r="IW325" s="70"/>
      <c r="IX325" s="56"/>
      <c r="IY325" s="56"/>
      <c r="IZ325" s="56"/>
      <c r="JA325" s="56"/>
      <c r="JB325" s="56"/>
      <c r="JC325" s="56"/>
      <c r="JD325" s="56"/>
      <c r="JE325" s="56"/>
      <c r="JF325" s="56"/>
      <c r="JG325" s="56"/>
      <c r="JH325" s="56"/>
      <c r="JI325" s="56"/>
      <c r="JJ325" s="56"/>
      <c r="JK325" s="56"/>
      <c r="JL325" s="56"/>
      <c r="JM325" s="56"/>
      <c r="JN325" s="56"/>
      <c r="JO325" s="56"/>
      <c r="JP325" s="56"/>
      <c r="JQ325" s="56"/>
      <c r="JR325" s="56"/>
      <c r="JS325" s="56"/>
      <c r="JT325" s="56"/>
      <c r="JU325" s="56"/>
      <c r="JV325" s="56"/>
      <c r="JW325" s="56"/>
      <c r="JX325" s="56"/>
      <c r="JY325" s="56"/>
      <c r="JZ325" s="56"/>
      <c r="KA325" s="56"/>
      <c r="KB325" s="56"/>
      <c r="KC325" s="56"/>
      <c r="KD325" s="56"/>
      <c r="KE325" s="56"/>
      <c r="KF325" s="56"/>
      <c r="KG325" s="56"/>
      <c r="KH325" s="56"/>
      <c r="KI325" s="56"/>
      <c r="KJ325" s="56"/>
      <c r="KK325" s="56"/>
      <c r="KL325" s="71" t="s">
        <v>553</v>
      </c>
      <c r="KM325" s="71"/>
      <c r="KN325" s="71" t="s">
        <v>553</v>
      </c>
      <c r="KO325" s="56">
        <v>2</v>
      </c>
      <c r="KP325" s="56">
        <v>2</v>
      </c>
      <c r="KQ325" s="56">
        <v>2</v>
      </c>
      <c r="KR325" s="56">
        <v>2</v>
      </c>
      <c r="KS325" s="56">
        <v>2</v>
      </c>
      <c r="KT325" s="56">
        <v>2</v>
      </c>
      <c r="KU325" s="56">
        <v>2</v>
      </c>
      <c r="KV325" s="56">
        <v>2</v>
      </c>
      <c r="KW325" s="56">
        <v>2</v>
      </c>
      <c r="KX325" s="56">
        <v>2</v>
      </c>
      <c r="KY325" s="56">
        <v>2</v>
      </c>
      <c r="KZ325" s="56">
        <v>1</v>
      </c>
      <c r="LA325" s="56">
        <v>2</v>
      </c>
      <c r="LB325" s="56">
        <v>2</v>
      </c>
      <c r="LC325" s="56">
        <v>2</v>
      </c>
      <c r="LD325" s="56">
        <v>2</v>
      </c>
      <c r="LE325" s="56">
        <v>2</v>
      </c>
      <c r="LF325" s="56">
        <v>2</v>
      </c>
      <c r="LG325" s="56">
        <v>2</v>
      </c>
      <c r="LH325" s="56">
        <v>2</v>
      </c>
      <c r="LI325" s="56">
        <v>2</v>
      </c>
      <c r="LJ325" s="56">
        <v>2</v>
      </c>
      <c r="LK325" s="56">
        <v>2</v>
      </c>
      <c r="LL325" s="56">
        <v>2</v>
      </c>
      <c r="LM325" s="56">
        <v>2</v>
      </c>
      <c r="LN325" s="56">
        <v>2</v>
      </c>
      <c r="LO325" s="56">
        <v>2</v>
      </c>
      <c r="LP325" s="56">
        <v>2</v>
      </c>
      <c r="LQ325" s="56">
        <v>2</v>
      </c>
      <c r="LR325" s="56">
        <v>2</v>
      </c>
      <c r="LS325" s="179">
        <f>COUNTIF(KO325:LR325,"2")</f>
        <v>29</v>
      </c>
      <c r="LT325" s="180">
        <f>LS325/(LS325+LU325+LW325+LY325)</f>
        <v>0.96666666666666667</v>
      </c>
      <c r="LU325" s="179">
        <f>COUNTIF(KO325:LR325,"1")</f>
        <v>1</v>
      </c>
      <c r="LV325" s="180">
        <f>LU325/(LS325+LU325+LW325+LY325)</f>
        <v>3.3333333333333333E-2</v>
      </c>
      <c r="LW325" s="179">
        <f>COUNTIF(KO325:LR325,"0")</f>
        <v>0</v>
      </c>
      <c r="LX325" s="180">
        <f>LW325/(LS325+LU325+LW325+LY325)</f>
        <v>0</v>
      </c>
      <c r="LY325" s="179">
        <f>COUNTIF(KB325:LR325,"KĐG")</f>
        <v>0</v>
      </c>
      <c r="LZ325" s="180">
        <f>LY325/(LS325+LU325+LW325+LY325)</f>
        <v>0</v>
      </c>
      <c r="MA325" s="181">
        <f>(((LS325*2)+(LU325*1)+(LW325*0)))/(LS325+LU325+LW325)</f>
        <v>1.9666666666666666</v>
      </c>
      <c r="MB325" s="185" t="str">
        <f>IF(LZ325&gt;=50%,"KĐG",IF(MA325&gt;=1.6,"Đạt mục tiêu",IF(MA325&gt;=1,"Cần cố gắng","Chưa đạt")))</f>
        <v>Đạt mục tiêu</v>
      </c>
      <c r="MC325" s="71"/>
      <c r="MD325" s="71"/>
      <c r="ME325" s="56"/>
      <c r="MF325" s="56"/>
      <c r="MG325" s="56"/>
      <c r="MH325" s="56"/>
      <c r="MI325" s="56"/>
      <c r="MJ325" s="56"/>
      <c r="MK325" s="56"/>
      <c r="ML325" s="56"/>
      <c r="MM325" s="56"/>
      <c r="MN325" s="56"/>
      <c r="MO325" s="56"/>
      <c r="MP325" s="56"/>
      <c r="MQ325" s="56"/>
      <c r="MR325" s="56"/>
      <c r="MS325" s="56"/>
      <c r="MT325" s="56"/>
      <c r="MU325" s="56"/>
      <c r="MV325" s="56"/>
      <c r="MW325" s="56"/>
      <c r="MX325" s="56"/>
      <c r="MY325" s="56"/>
      <c r="MZ325" s="56"/>
      <c r="NA325" s="56"/>
      <c r="NB325" s="56"/>
      <c r="NC325" s="56"/>
      <c r="ND325" s="56"/>
      <c r="NE325" s="179"/>
      <c r="NF325" s="180"/>
      <c r="NG325" s="179"/>
      <c r="NH325" s="180"/>
      <c r="NI325" s="179"/>
      <c r="NJ325" s="180"/>
      <c r="NK325" s="179"/>
      <c r="NL325" s="180"/>
      <c r="NM325" s="181"/>
      <c r="NN325" s="184"/>
      <c r="NO325" s="70"/>
      <c r="NP325" s="70"/>
      <c r="NQ325" s="56"/>
      <c r="NR325" s="56"/>
      <c r="NS325" s="56"/>
      <c r="NT325" s="56"/>
      <c r="NU325" s="56"/>
      <c r="NV325" s="56"/>
      <c r="NW325" s="56"/>
      <c r="NX325" s="56"/>
      <c r="NY325" s="56"/>
      <c r="NZ325" s="56"/>
      <c r="OA325" s="56"/>
      <c r="OB325" s="56"/>
      <c r="OC325" s="56"/>
      <c r="OD325" s="56"/>
      <c r="OE325" s="56"/>
      <c r="OF325" s="56"/>
      <c r="OG325" s="56"/>
      <c r="OH325" s="56"/>
      <c r="OI325" s="56"/>
      <c r="OJ325" s="56"/>
      <c r="OK325" s="56"/>
      <c r="OL325" s="56"/>
      <c r="OM325" s="56"/>
      <c r="ON325" s="56"/>
      <c r="OO325" s="56"/>
      <c r="OP325" s="56"/>
      <c r="OQ325" s="179"/>
      <c r="OR325" s="180"/>
      <c r="OS325" s="179"/>
      <c r="OT325" s="180"/>
      <c r="OU325" s="179"/>
      <c r="OV325" s="180"/>
      <c r="OW325" s="179"/>
      <c r="OX325" s="180"/>
      <c r="OY325" s="181"/>
      <c r="OZ325" s="184"/>
      <c r="PA325" s="56"/>
    </row>
    <row r="326" spans="1:417" s="116" customFormat="1" ht="31.5" hidden="1" customHeight="1">
      <c r="A326" s="56"/>
      <c r="B326" s="310"/>
      <c r="C326" s="310"/>
      <c r="D326" s="318"/>
      <c r="E326" s="325"/>
      <c r="F326" s="313"/>
      <c r="G326" s="328"/>
      <c r="H326" s="325"/>
      <c r="I326" s="126" t="s">
        <v>765</v>
      </c>
      <c r="J326" s="167" t="s">
        <v>846</v>
      </c>
      <c r="K326" s="123"/>
      <c r="L326" s="183" t="s">
        <v>661</v>
      </c>
      <c r="M326" s="177" t="s">
        <v>500</v>
      </c>
      <c r="N326" s="51" t="s">
        <v>379</v>
      </c>
      <c r="O326" s="56" t="s">
        <v>350</v>
      </c>
      <c r="P326" s="310"/>
      <c r="Q326" s="357"/>
      <c r="R326" s="120"/>
      <c r="S326" s="120"/>
      <c r="T326" s="120"/>
      <c r="U326" s="120"/>
      <c r="V326" s="120"/>
      <c r="W326" s="120"/>
      <c r="X326" s="120"/>
      <c r="Y326" s="120"/>
      <c r="Z326" s="120" t="s">
        <v>205</v>
      </c>
      <c r="AA326" s="120"/>
      <c r="AB326" s="120"/>
      <c r="AC326" s="119">
        <f t="shared" si="402"/>
        <v>1</v>
      </c>
      <c r="AD326" s="229"/>
      <c r="AE326" s="229"/>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70"/>
      <c r="BU326" s="70"/>
      <c r="BV326" s="70"/>
      <c r="BW326" s="70"/>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70"/>
      <c r="DN326" s="70"/>
      <c r="DO326" s="70"/>
      <c r="DP326" s="70"/>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70"/>
      <c r="FG326" s="70"/>
      <c r="FH326" s="70"/>
      <c r="FI326" s="70"/>
      <c r="FJ326" s="70"/>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70"/>
      <c r="HA326" s="70"/>
      <c r="HB326" s="70"/>
      <c r="HC326" s="70"/>
      <c r="HD326" s="70"/>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c r="IK326" s="56"/>
      <c r="IL326" s="56"/>
      <c r="IM326" s="56"/>
      <c r="IN326" s="56"/>
      <c r="IO326" s="56"/>
      <c r="IP326" s="56"/>
      <c r="IQ326" s="56"/>
      <c r="IR326" s="56"/>
      <c r="IS326" s="56"/>
      <c r="IT326" s="70"/>
      <c r="IU326" s="70"/>
      <c r="IV326" s="70"/>
      <c r="IW326" s="70"/>
      <c r="IX326" s="56"/>
      <c r="IY326" s="56"/>
      <c r="IZ326" s="56"/>
      <c r="JA326" s="56"/>
      <c r="JB326" s="56"/>
      <c r="JC326" s="56"/>
      <c r="JD326" s="56"/>
      <c r="JE326" s="56"/>
      <c r="JF326" s="56"/>
      <c r="JG326" s="56"/>
      <c r="JH326" s="56"/>
      <c r="JI326" s="56"/>
      <c r="JJ326" s="56"/>
      <c r="JK326" s="56"/>
      <c r="JL326" s="56"/>
      <c r="JM326" s="56"/>
      <c r="JN326" s="56"/>
      <c r="JO326" s="56"/>
      <c r="JP326" s="56"/>
      <c r="JQ326" s="56"/>
      <c r="JR326" s="56"/>
      <c r="JS326" s="56"/>
      <c r="JT326" s="56"/>
      <c r="JU326" s="56"/>
      <c r="JV326" s="56"/>
      <c r="JW326" s="56"/>
      <c r="JX326" s="56"/>
      <c r="JY326" s="56"/>
      <c r="JZ326" s="56"/>
      <c r="KA326" s="56"/>
      <c r="KB326" s="56"/>
      <c r="KC326" s="56"/>
      <c r="KD326" s="56"/>
      <c r="KE326" s="56"/>
      <c r="KF326" s="56"/>
      <c r="KG326" s="56"/>
      <c r="KH326" s="56"/>
      <c r="KI326" s="56"/>
      <c r="KJ326" s="56"/>
      <c r="KK326" s="56"/>
      <c r="KL326" s="71"/>
      <c r="KM326" s="71"/>
      <c r="KN326" s="71"/>
      <c r="KO326" s="56"/>
      <c r="KP326" s="56"/>
      <c r="KQ326" s="56"/>
      <c r="KR326" s="56"/>
      <c r="KS326" s="56"/>
      <c r="KT326" s="56"/>
      <c r="KU326" s="56"/>
      <c r="KV326" s="56"/>
      <c r="KW326" s="56"/>
      <c r="KX326" s="56"/>
      <c r="KY326" s="56"/>
      <c r="KZ326" s="56"/>
      <c r="LA326" s="56"/>
      <c r="LB326" s="56"/>
      <c r="LC326" s="56"/>
      <c r="LD326" s="56"/>
      <c r="LE326" s="56"/>
      <c r="LF326" s="56"/>
      <c r="LG326" s="56"/>
      <c r="LH326" s="56"/>
      <c r="LI326" s="56"/>
      <c r="LJ326" s="56"/>
      <c r="LK326" s="56"/>
      <c r="LL326" s="56"/>
      <c r="LM326" s="56"/>
      <c r="LN326" s="56"/>
      <c r="LO326" s="56"/>
      <c r="LP326" s="56"/>
      <c r="LQ326" s="56"/>
      <c r="LR326" s="56"/>
      <c r="LS326" s="179"/>
      <c r="LT326" s="180"/>
      <c r="LU326" s="179"/>
      <c r="LV326" s="180"/>
      <c r="LW326" s="179"/>
      <c r="LX326" s="180"/>
      <c r="LY326" s="179"/>
      <c r="LZ326" s="180"/>
      <c r="MA326" s="181"/>
      <c r="MB326" s="185"/>
      <c r="MC326" s="71"/>
      <c r="MD326" s="71"/>
      <c r="ME326" s="56"/>
      <c r="MF326" s="56"/>
      <c r="MG326" s="56"/>
      <c r="MH326" s="56"/>
      <c r="MI326" s="56"/>
      <c r="MJ326" s="56"/>
      <c r="MK326" s="56"/>
      <c r="ML326" s="56"/>
      <c r="MM326" s="56"/>
      <c r="MN326" s="56"/>
      <c r="MO326" s="56"/>
      <c r="MP326" s="56"/>
      <c r="MQ326" s="56"/>
      <c r="MR326" s="56"/>
      <c r="MS326" s="56"/>
      <c r="MT326" s="56"/>
      <c r="MU326" s="56"/>
      <c r="MV326" s="56"/>
      <c r="MW326" s="56"/>
      <c r="MX326" s="56"/>
      <c r="MY326" s="56"/>
      <c r="MZ326" s="56"/>
      <c r="NA326" s="56"/>
      <c r="NB326" s="56"/>
      <c r="NC326" s="56"/>
      <c r="ND326" s="56"/>
      <c r="NE326" s="179"/>
      <c r="NF326" s="180"/>
      <c r="NG326" s="179"/>
      <c r="NH326" s="180"/>
      <c r="NI326" s="179"/>
      <c r="NJ326" s="180"/>
      <c r="NK326" s="179"/>
      <c r="NL326" s="180"/>
      <c r="NM326" s="181"/>
      <c r="NN326" s="184"/>
      <c r="NO326" s="70"/>
      <c r="NP326" s="70"/>
      <c r="NQ326" s="56"/>
      <c r="NR326" s="56"/>
      <c r="NS326" s="56"/>
      <c r="NT326" s="56"/>
      <c r="NU326" s="56"/>
      <c r="NV326" s="56"/>
      <c r="NW326" s="56"/>
      <c r="NX326" s="56"/>
      <c r="NY326" s="56"/>
      <c r="NZ326" s="56"/>
      <c r="OA326" s="56"/>
      <c r="OB326" s="56"/>
      <c r="OC326" s="56"/>
      <c r="OD326" s="56"/>
      <c r="OE326" s="56"/>
      <c r="OF326" s="56"/>
      <c r="OG326" s="56"/>
      <c r="OH326" s="56"/>
      <c r="OI326" s="56"/>
      <c r="OJ326" s="56"/>
      <c r="OK326" s="56"/>
      <c r="OL326" s="56"/>
      <c r="OM326" s="56"/>
      <c r="ON326" s="56"/>
      <c r="OO326" s="56"/>
      <c r="OP326" s="56"/>
      <c r="OQ326" s="179"/>
      <c r="OR326" s="180"/>
      <c r="OS326" s="179"/>
      <c r="OT326" s="180"/>
      <c r="OU326" s="179"/>
      <c r="OV326" s="180"/>
      <c r="OW326" s="179"/>
      <c r="OX326" s="180"/>
      <c r="OY326" s="181"/>
      <c r="OZ326" s="184"/>
      <c r="PA326" s="56"/>
    </row>
    <row r="327" spans="1:417" s="116" customFormat="1" ht="47.25" hidden="1" customHeight="1">
      <c r="A327" s="56"/>
      <c r="B327" s="310"/>
      <c r="C327" s="310"/>
      <c r="D327" s="318"/>
      <c r="E327" s="325"/>
      <c r="F327" s="313"/>
      <c r="G327" s="328"/>
      <c r="H327" s="325"/>
      <c r="I327" s="126" t="s">
        <v>766</v>
      </c>
      <c r="J327" s="167" t="s">
        <v>846</v>
      </c>
      <c r="K327" s="123"/>
      <c r="L327" s="183"/>
      <c r="M327" s="177"/>
      <c r="N327" s="51" t="s">
        <v>379</v>
      </c>
      <c r="O327" s="56" t="s">
        <v>350</v>
      </c>
      <c r="P327" s="310"/>
      <c r="Q327" s="357"/>
      <c r="R327" s="120"/>
      <c r="S327" s="120"/>
      <c r="T327" s="120"/>
      <c r="U327" s="120"/>
      <c r="V327" s="120"/>
      <c r="W327" s="120"/>
      <c r="X327" s="120"/>
      <c r="Y327" s="120"/>
      <c r="Z327" s="120"/>
      <c r="AA327" s="120" t="s">
        <v>205</v>
      </c>
      <c r="AB327" s="120"/>
      <c r="AC327" s="119">
        <f t="shared" si="402"/>
        <v>1</v>
      </c>
      <c r="AD327" s="229"/>
      <c r="AE327" s="229"/>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70"/>
      <c r="BU327" s="70"/>
      <c r="BV327" s="70"/>
      <c r="BW327" s="70"/>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70"/>
      <c r="DN327" s="70"/>
      <c r="DO327" s="70"/>
      <c r="DP327" s="70"/>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70"/>
      <c r="FG327" s="70"/>
      <c r="FH327" s="70"/>
      <c r="FI327" s="70"/>
      <c r="FJ327" s="70"/>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70"/>
      <c r="HA327" s="70"/>
      <c r="HB327" s="70"/>
      <c r="HC327" s="70"/>
      <c r="HD327" s="70"/>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c r="IO327" s="56"/>
      <c r="IP327" s="56"/>
      <c r="IQ327" s="56"/>
      <c r="IR327" s="56"/>
      <c r="IS327" s="56"/>
      <c r="IT327" s="70"/>
      <c r="IU327" s="70"/>
      <c r="IV327" s="70"/>
      <c r="IW327" s="70"/>
      <c r="IX327" s="56"/>
      <c r="IY327" s="56"/>
      <c r="IZ327" s="56"/>
      <c r="JA327" s="56"/>
      <c r="JB327" s="56"/>
      <c r="JC327" s="56"/>
      <c r="JD327" s="56"/>
      <c r="JE327" s="56"/>
      <c r="JF327" s="56"/>
      <c r="JG327" s="56"/>
      <c r="JH327" s="56"/>
      <c r="JI327" s="56"/>
      <c r="JJ327" s="56"/>
      <c r="JK327" s="56"/>
      <c r="JL327" s="56"/>
      <c r="JM327" s="56"/>
      <c r="JN327" s="56"/>
      <c r="JO327" s="56"/>
      <c r="JP327" s="56"/>
      <c r="JQ327" s="56"/>
      <c r="JR327" s="56"/>
      <c r="JS327" s="56"/>
      <c r="JT327" s="56"/>
      <c r="JU327" s="56"/>
      <c r="JV327" s="56"/>
      <c r="JW327" s="56"/>
      <c r="JX327" s="56"/>
      <c r="JY327" s="56"/>
      <c r="JZ327" s="56"/>
      <c r="KA327" s="56"/>
      <c r="KB327" s="56"/>
      <c r="KC327" s="56"/>
      <c r="KD327" s="56"/>
      <c r="KE327" s="56"/>
      <c r="KF327" s="56"/>
      <c r="KG327" s="56"/>
      <c r="KH327" s="56"/>
      <c r="KI327" s="56"/>
      <c r="KJ327" s="56"/>
      <c r="KK327" s="56"/>
      <c r="KL327" s="71"/>
      <c r="KM327" s="71"/>
      <c r="KN327" s="71"/>
      <c r="KO327" s="56"/>
      <c r="KP327" s="56"/>
      <c r="KQ327" s="56"/>
      <c r="KR327" s="56"/>
      <c r="KS327" s="56"/>
      <c r="KT327" s="56"/>
      <c r="KU327" s="56"/>
      <c r="KV327" s="56"/>
      <c r="KW327" s="56"/>
      <c r="KX327" s="56"/>
      <c r="KY327" s="56"/>
      <c r="KZ327" s="56"/>
      <c r="LA327" s="56"/>
      <c r="LB327" s="56"/>
      <c r="LC327" s="56"/>
      <c r="LD327" s="56"/>
      <c r="LE327" s="56"/>
      <c r="LF327" s="56"/>
      <c r="LG327" s="56"/>
      <c r="LH327" s="56"/>
      <c r="LI327" s="56"/>
      <c r="LJ327" s="56"/>
      <c r="LK327" s="56"/>
      <c r="LL327" s="56"/>
      <c r="LM327" s="56"/>
      <c r="LN327" s="56"/>
      <c r="LO327" s="56"/>
      <c r="LP327" s="56"/>
      <c r="LQ327" s="56"/>
      <c r="LR327" s="56"/>
      <c r="LS327" s="179"/>
      <c r="LT327" s="180"/>
      <c r="LU327" s="179"/>
      <c r="LV327" s="180"/>
      <c r="LW327" s="179"/>
      <c r="LX327" s="180"/>
      <c r="LY327" s="179"/>
      <c r="LZ327" s="180"/>
      <c r="MA327" s="181"/>
      <c r="MB327" s="185"/>
      <c r="MC327" s="71"/>
      <c r="MD327" s="71"/>
      <c r="ME327" s="56"/>
      <c r="MF327" s="56"/>
      <c r="MG327" s="56"/>
      <c r="MH327" s="56"/>
      <c r="MI327" s="56"/>
      <c r="MJ327" s="56"/>
      <c r="MK327" s="56"/>
      <c r="ML327" s="56"/>
      <c r="MM327" s="56"/>
      <c r="MN327" s="56"/>
      <c r="MO327" s="56"/>
      <c r="MP327" s="56"/>
      <c r="MQ327" s="56"/>
      <c r="MR327" s="56"/>
      <c r="MS327" s="56"/>
      <c r="MT327" s="56"/>
      <c r="MU327" s="56"/>
      <c r="MV327" s="56"/>
      <c r="MW327" s="56"/>
      <c r="MX327" s="56"/>
      <c r="MY327" s="56"/>
      <c r="MZ327" s="56"/>
      <c r="NA327" s="56"/>
      <c r="NB327" s="56"/>
      <c r="NC327" s="56"/>
      <c r="ND327" s="56"/>
      <c r="NE327" s="179"/>
      <c r="NF327" s="180"/>
      <c r="NG327" s="179"/>
      <c r="NH327" s="180"/>
      <c r="NI327" s="179"/>
      <c r="NJ327" s="180"/>
      <c r="NK327" s="179"/>
      <c r="NL327" s="180"/>
      <c r="NM327" s="181"/>
      <c r="NN327" s="184"/>
      <c r="NO327" s="70"/>
      <c r="NP327" s="70"/>
      <c r="NQ327" s="56"/>
      <c r="NR327" s="56"/>
      <c r="NS327" s="56"/>
      <c r="NT327" s="56"/>
      <c r="NU327" s="56"/>
      <c r="NV327" s="56"/>
      <c r="NW327" s="56"/>
      <c r="NX327" s="56"/>
      <c r="NY327" s="56"/>
      <c r="NZ327" s="56"/>
      <c r="OA327" s="56"/>
      <c r="OB327" s="56"/>
      <c r="OC327" s="56"/>
      <c r="OD327" s="56"/>
      <c r="OE327" s="56"/>
      <c r="OF327" s="56"/>
      <c r="OG327" s="56"/>
      <c r="OH327" s="56"/>
      <c r="OI327" s="56"/>
      <c r="OJ327" s="56"/>
      <c r="OK327" s="56"/>
      <c r="OL327" s="56"/>
      <c r="OM327" s="56"/>
      <c r="ON327" s="56"/>
      <c r="OO327" s="56"/>
      <c r="OP327" s="56"/>
      <c r="OQ327" s="179"/>
      <c r="OR327" s="180"/>
      <c r="OS327" s="179"/>
      <c r="OT327" s="180"/>
      <c r="OU327" s="179"/>
      <c r="OV327" s="180"/>
      <c r="OW327" s="179"/>
      <c r="OX327" s="180"/>
      <c r="OY327" s="181"/>
      <c r="OZ327" s="184"/>
      <c r="PA327" s="56"/>
    </row>
    <row r="328" spans="1:417" s="116" customFormat="1" ht="47.25" hidden="1" customHeight="1">
      <c r="A328" s="56"/>
      <c r="B328" s="310"/>
      <c r="C328" s="310"/>
      <c r="D328" s="318"/>
      <c r="E328" s="325"/>
      <c r="F328" s="313"/>
      <c r="G328" s="328"/>
      <c r="H328" s="325"/>
      <c r="I328" s="126" t="s">
        <v>1360</v>
      </c>
      <c r="J328" s="167" t="s">
        <v>846</v>
      </c>
      <c r="K328" s="123"/>
      <c r="L328" s="183"/>
      <c r="M328" s="177"/>
      <c r="N328" s="51" t="s">
        <v>379</v>
      </c>
      <c r="O328" s="56" t="s">
        <v>350</v>
      </c>
      <c r="P328" s="310"/>
      <c r="Q328" s="357"/>
      <c r="R328" s="120"/>
      <c r="S328" s="120"/>
      <c r="T328" s="120"/>
      <c r="U328" s="120"/>
      <c r="V328" s="120"/>
      <c r="W328" s="120"/>
      <c r="X328" s="120"/>
      <c r="Y328" s="120"/>
      <c r="Z328" s="120"/>
      <c r="AA328" s="120"/>
      <c r="AB328" s="120" t="s">
        <v>205</v>
      </c>
      <c r="AC328" s="119">
        <f t="shared" si="402"/>
        <v>1</v>
      </c>
      <c r="AD328" s="229"/>
      <c r="AE328" s="229"/>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70"/>
      <c r="BU328" s="70"/>
      <c r="BV328" s="70"/>
      <c r="BW328" s="70"/>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70"/>
      <c r="DN328" s="70"/>
      <c r="DO328" s="70"/>
      <c r="DP328" s="70"/>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70"/>
      <c r="FG328" s="70"/>
      <c r="FH328" s="70"/>
      <c r="FI328" s="70"/>
      <c r="FJ328" s="70"/>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70"/>
      <c r="HA328" s="70"/>
      <c r="HB328" s="70"/>
      <c r="HC328" s="70"/>
      <c r="HD328" s="70"/>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c r="IK328" s="56"/>
      <c r="IL328" s="56"/>
      <c r="IM328" s="56"/>
      <c r="IN328" s="56"/>
      <c r="IO328" s="56"/>
      <c r="IP328" s="56"/>
      <c r="IQ328" s="56"/>
      <c r="IR328" s="56"/>
      <c r="IS328" s="56"/>
      <c r="IT328" s="70"/>
      <c r="IU328" s="70"/>
      <c r="IV328" s="70"/>
      <c r="IW328" s="70"/>
      <c r="IX328" s="56"/>
      <c r="IY328" s="56"/>
      <c r="IZ328" s="56"/>
      <c r="JA328" s="56"/>
      <c r="JB328" s="56"/>
      <c r="JC328" s="56"/>
      <c r="JD328" s="56"/>
      <c r="JE328" s="56"/>
      <c r="JF328" s="56"/>
      <c r="JG328" s="56"/>
      <c r="JH328" s="56"/>
      <c r="JI328" s="56"/>
      <c r="JJ328" s="56"/>
      <c r="JK328" s="56"/>
      <c r="JL328" s="56"/>
      <c r="JM328" s="56"/>
      <c r="JN328" s="56"/>
      <c r="JO328" s="56"/>
      <c r="JP328" s="56"/>
      <c r="JQ328" s="56"/>
      <c r="JR328" s="56"/>
      <c r="JS328" s="56"/>
      <c r="JT328" s="56"/>
      <c r="JU328" s="56"/>
      <c r="JV328" s="56"/>
      <c r="JW328" s="56"/>
      <c r="JX328" s="56"/>
      <c r="JY328" s="56"/>
      <c r="JZ328" s="56"/>
      <c r="KA328" s="56"/>
      <c r="KB328" s="56"/>
      <c r="KC328" s="56"/>
      <c r="KD328" s="56"/>
      <c r="KE328" s="56"/>
      <c r="KF328" s="56"/>
      <c r="KG328" s="56"/>
      <c r="KH328" s="56"/>
      <c r="KI328" s="56"/>
      <c r="KJ328" s="56"/>
      <c r="KK328" s="56"/>
      <c r="KL328" s="71"/>
      <c r="KM328" s="71"/>
      <c r="KN328" s="71"/>
      <c r="KO328" s="56"/>
      <c r="KP328" s="56"/>
      <c r="KQ328" s="56"/>
      <c r="KR328" s="56"/>
      <c r="KS328" s="56"/>
      <c r="KT328" s="56"/>
      <c r="KU328" s="56"/>
      <c r="KV328" s="56"/>
      <c r="KW328" s="56"/>
      <c r="KX328" s="56"/>
      <c r="KY328" s="56"/>
      <c r="KZ328" s="56"/>
      <c r="LA328" s="56"/>
      <c r="LB328" s="56"/>
      <c r="LC328" s="56"/>
      <c r="LD328" s="56"/>
      <c r="LE328" s="56"/>
      <c r="LF328" s="56"/>
      <c r="LG328" s="56"/>
      <c r="LH328" s="56"/>
      <c r="LI328" s="56"/>
      <c r="LJ328" s="56"/>
      <c r="LK328" s="56"/>
      <c r="LL328" s="56"/>
      <c r="LM328" s="56"/>
      <c r="LN328" s="56"/>
      <c r="LO328" s="56"/>
      <c r="LP328" s="56"/>
      <c r="LQ328" s="56"/>
      <c r="LR328" s="56"/>
      <c r="LS328" s="179"/>
      <c r="LT328" s="180"/>
      <c r="LU328" s="179"/>
      <c r="LV328" s="180"/>
      <c r="LW328" s="179"/>
      <c r="LX328" s="180"/>
      <c r="LY328" s="179"/>
      <c r="LZ328" s="180"/>
      <c r="MA328" s="181"/>
      <c r="MB328" s="185"/>
      <c r="MC328" s="71"/>
      <c r="MD328" s="71"/>
      <c r="ME328" s="56"/>
      <c r="MF328" s="56"/>
      <c r="MG328" s="56"/>
      <c r="MH328" s="56"/>
      <c r="MI328" s="56"/>
      <c r="MJ328" s="56"/>
      <c r="MK328" s="56"/>
      <c r="ML328" s="56"/>
      <c r="MM328" s="56"/>
      <c r="MN328" s="56"/>
      <c r="MO328" s="56"/>
      <c r="MP328" s="56"/>
      <c r="MQ328" s="56"/>
      <c r="MR328" s="56"/>
      <c r="MS328" s="56"/>
      <c r="MT328" s="56"/>
      <c r="MU328" s="56"/>
      <c r="MV328" s="56"/>
      <c r="MW328" s="56"/>
      <c r="MX328" s="56"/>
      <c r="MY328" s="56"/>
      <c r="MZ328" s="56"/>
      <c r="NA328" s="56"/>
      <c r="NB328" s="56"/>
      <c r="NC328" s="56"/>
      <c r="ND328" s="56"/>
      <c r="NE328" s="179"/>
      <c r="NF328" s="180"/>
      <c r="NG328" s="179"/>
      <c r="NH328" s="180"/>
      <c r="NI328" s="179"/>
      <c r="NJ328" s="180"/>
      <c r="NK328" s="179"/>
      <c r="NL328" s="180"/>
      <c r="NM328" s="181"/>
      <c r="NN328" s="184"/>
      <c r="NO328" s="70"/>
      <c r="NP328" s="70"/>
      <c r="NQ328" s="56"/>
      <c r="NR328" s="56"/>
      <c r="NS328" s="56"/>
      <c r="NT328" s="56"/>
      <c r="NU328" s="56"/>
      <c r="NV328" s="56"/>
      <c r="NW328" s="56"/>
      <c r="NX328" s="56"/>
      <c r="NY328" s="56"/>
      <c r="NZ328" s="56"/>
      <c r="OA328" s="56"/>
      <c r="OB328" s="56"/>
      <c r="OC328" s="56"/>
      <c r="OD328" s="56"/>
      <c r="OE328" s="56"/>
      <c r="OF328" s="56"/>
      <c r="OG328" s="56"/>
      <c r="OH328" s="56"/>
      <c r="OI328" s="56"/>
      <c r="OJ328" s="56"/>
      <c r="OK328" s="56"/>
      <c r="OL328" s="56"/>
      <c r="OM328" s="56"/>
      <c r="ON328" s="56"/>
      <c r="OO328" s="56"/>
      <c r="OP328" s="56"/>
      <c r="OQ328" s="179"/>
      <c r="OR328" s="180"/>
      <c r="OS328" s="179"/>
      <c r="OT328" s="180"/>
      <c r="OU328" s="179"/>
      <c r="OV328" s="180"/>
      <c r="OW328" s="179"/>
      <c r="OX328" s="180"/>
      <c r="OY328" s="181"/>
      <c r="OZ328" s="184"/>
      <c r="PA328" s="56"/>
    </row>
    <row r="329" spans="1:417" ht="27" customHeight="1">
      <c r="A329" s="56"/>
      <c r="B329" s="2"/>
      <c r="C329" s="2"/>
      <c r="D329" s="311" t="s">
        <v>251</v>
      </c>
      <c r="E329" s="311"/>
      <c r="F329" s="311"/>
      <c r="G329" s="253"/>
      <c r="H329" s="254">
        <f>COUNTIF(H330:H340,"x")</f>
        <v>2</v>
      </c>
      <c r="I329" s="253"/>
      <c r="J329" s="253"/>
      <c r="K329" s="255"/>
      <c r="L329" s="258"/>
      <c r="M329" s="255"/>
      <c r="N329" s="176"/>
      <c r="O329" s="176"/>
      <c r="P329" s="114">
        <f>COUNTIF(P330:P340,"x")</f>
        <v>2</v>
      </c>
      <c r="Q329" s="56">
        <f>SUM(Q330:Q340)</f>
        <v>0</v>
      </c>
      <c r="R329" s="14">
        <f>COUNTIF(R330:R340,"x")</f>
        <v>1</v>
      </c>
      <c r="S329" s="114">
        <f t="shared" ref="S329:T329" si="418">COUNTIF(S330:S340,"x")</f>
        <v>1</v>
      </c>
      <c r="T329" s="114">
        <f t="shared" si="418"/>
        <v>1</v>
      </c>
      <c r="U329" s="114">
        <f t="shared" ref="U329:AB329" si="419">COUNTIF(U330:U340,"x")</f>
        <v>1</v>
      </c>
      <c r="V329" s="114">
        <f t="shared" si="419"/>
        <v>1</v>
      </c>
      <c r="W329" s="114">
        <f t="shared" si="419"/>
        <v>1</v>
      </c>
      <c r="X329" s="114">
        <f t="shared" si="419"/>
        <v>1</v>
      </c>
      <c r="Y329" s="114">
        <f t="shared" si="419"/>
        <v>1</v>
      </c>
      <c r="Z329" s="114">
        <f t="shared" si="419"/>
        <v>1</v>
      </c>
      <c r="AA329" s="114">
        <f t="shared" si="419"/>
        <v>1</v>
      </c>
      <c r="AB329" s="114">
        <f t="shared" si="419"/>
        <v>1</v>
      </c>
      <c r="AC329" s="114"/>
      <c r="AD329" s="300"/>
      <c r="AE329" s="295"/>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182"/>
      <c r="BK329" s="182"/>
      <c r="BL329" s="182"/>
      <c r="BM329" s="182"/>
      <c r="BN329" s="182"/>
      <c r="BO329" s="182"/>
      <c r="BP329" s="182"/>
      <c r="BQ329" s="182"/>
      <c r="BR329" s="182"/>
      <c r="BS329" s="185"/>
      <c r="BT329" s="70"/>
      <c r="BU329" s="70"/>
      <c r="BV329" s="70"/>
      <c r="BW329" s="70"/>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70"/>
      <c r="HA329" s="70"/>
      <c r="HB329" s="70"/>
      <c r="HC329" s="70"/>
      <c r="HD329" s="70"/>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c r="IO329" s="56"/>
      <c r="IP329" s="56"/>
      <c r="IQ329" s="56"/>
      <c r="IR329" s="56"/>
      <c r="IS329" s="56"/>
      <c r="IT329" s="56"/>
      <c r="IU329" s="56"/>
      <c r="IV329" s="56"/>
      <c r="IW329" s="56"/>
      <c r="IX329" s="56"/>
      <c r="IY329" s="56"/>
      <c r="IZ329" s="56"/>
      <c r="JA329" s="56"/>
      <c r="JB329" s="56"/>
      <c r="JC329" s="56"/>
      <c r="JD329" s="56"/>
      <c r="JE329" s="56"/>
      <c r="JF329" s="56"/>
      <c r="JG329" s="56"/>
      <c r="JH329" s="56"/>
      <c r="JI329" s="56"/>
      <c r="JJ329" s="56"/>
      <c r="JK329" s="56"/>
      <c r="JL329" s="56"/>
      <c r="JM329" s="56"/>
      <c r="JN329" s="56"/>
      <c r="JO329" s="56"/>
      <c r="JP329" s="56"/>
      <c r="JQ329" s="56"/>
      <c r="JR329" s="56"/>
      <c r="JS329" s="56"/>
      <c r="JT329" s="56"/>
      <c r="JU329" s="56"/>
      <c r="JV329" s="56"/>
      <c r="JW329" s="56"/>
      <c r="JX329" s="56"/>
      <c r="JY329" s="56"/>
      <c r="JZ329" s="56"/>
      <c r="KA329" s="56"/>
      <c r="KB329" s="56"/>
      <c r="KC329" s="56"/>
      <c r="KD329" s="56"/>
      <c r="KE329" s="56"/>
      <c r="KF329" s="56"/>
      <c r="KG329" s="56"/>
      <c r="KH329" s="56"/>
      <c r="KI329" s="56"/>
      <c r="KJ329" s="56"/>
      <c r="KK329" s="56"/>
      <c r="KL329" s="56"/>
      <c r="KM329" s="56"/>
      <c r="KN329" s="56"/>
      <c r="KO329" s="56"/>
      <c r="KP329" s="56"/>
      <c r="KQ329" s="56"/>
      <c r="KR329" s="56"/>
      <c r="KS329" s="56"/>
      <c r="KT329" s="56"/>
      <c r="KU329" s="56"/>
      <c r="KV329" s="56"/>
      <c r="KW329" s="56"/>
      <c r="KX329" s="56"/>
      <c r="KY329" s="56"/>
      <c r="KZ329" s="56"/>
      <c r="LA329" s="56"/>
      <c r="LB329" s="56"/>
      <c r="LC329" s="56"/>
      <c r="LD329" s="56"/>
      <c r="LE329" s="56"/>
      <c r="LF329" s="56"/>
      <c r="LG329" s="56"/>
      <c r="LH329" s="56"/>
      <c r="LI329" s="56"/>
      <c r="LJ329" s="56"/>
      <c r="LK329" s="56"/>
      <c r="LL329" s="56"/>
      <c r="LM329" s="56"/>
      <c r="LN329" s="56"/>
      <c r="LO329" s="56"/>
      <c r="LP329" s="56"/>
      <c r="LQ329" s="56"/>
      <c r="LR329" s="56"/>
      <c r="LS329" s="56"/>
      <c r="LT329" s="56"/>
      <c r="LU329" s="56"/>
      <c r="LV329" s="56"/>
      <c r="LW329" s="56"/>
      <c r="LX329" s="56"/>
      <c r="LY329" s="56"/>
      <c r="LZ329" s="56"/>
      <c r="MA329" s="56"/>
      <c r="MB329" s="56"/>
      <c r="MC329" s="56"/>
      <c r="MD329" s="56"/>
      <c r="ME329" s="56"/>
      <c r="MF329" s="56"/>
      <c r="MG329" s="56"/>
      <c r="MH329" s="56"/>
      <c r="MI329" s="56"/>
      <c r="MJ329" s="56"/>
      <c r="MK329" s="56"/>
      <c r="ML329" s="56"/>
      <c r="MM329" s="56"/>
      <c r="MN329" s="56"/>
      <c r="MO329" s="56"/>
      <c r="MP329" s="56"/>
      <c r="MQ329" s="56"/>
      <c r="MR329" s="56"/>
      <c r="MS329" s="56"/>
      <c r="MT329" s="56"/>
      <c r="MU329" s="56"/>
      <c r="MV329" s="56"/>
      <c r="MW329" s="56"/>
      <c r="MX329" s="56"/>
      <c r="MY329" s="56"/>
      <c r="MZ329" s="56"/>
      <c r="NA329" s="56"/>
      <c r="NB329" s="56"/>
      <c r="NC329" s="56"/>
      <c r="ND329" s="56"/>
      <c r="NE329" s="179"/>
      <c r="NF329" s="180"/>
      <c r="NG329" s="179"/>
      <c r="NH329" s="180"/>
      <c r="NI329" s="179"/>
      <c r="NJ329" s="180"/>
      <c r="NK329" s="179"/>
      <c r="NL329" s="180"/>
      <c r="NM329" s="181"/>
      <c r="NN329" s="184"/>
      <c r="NO329" s="70"/>
      <c r="NP329" s="70"/>
      <c r="NQ329" s="56"/>
      <c r="NR329" s="56"/>
      <c r="NS329" s="56"/>
      <c r="NT329" s="56"/>
      <c r="NU329" s="56"/>
      <c r="NV329" s="56"/>
      <c r="NW329" s="56"/>
      <c r="NX329" s="56"/>
      <c r="NY329" s="56"/>
      <c r="NZ329" s="56"/>
      <c r="OA329" s="56"/>
      <c r="OB329" s="56"/>
      <c r="OC329" s="56"/>
      <c r="OD329" s="56"/>
      <c r="OE329" s="56"/>
      <c r="OF329" s="56"/>
      <c r="OG329" s="56"/>
      <c r="OH329" s="56"/>
      <c r="OI329" s="56"/>
      <c r="OJ329" s="56"/>
      <c r="OK329" s="56"/>
      <c r="OL329" s="56"/>
      <c r="OM329" s="56"/>
      <c r="ON329" s="56"/>
      <c r="OO329" s="56"/>
      <c r="OP329" s="56"/>
      <c r="OQ329" s="179"/>
      <c r="OR329" s="180"/>
      <c r="OS329" s="179"/>
      <c r="OT329" s="180"/>
      <c r="OU329" s="179"/>
      <c r="OV329" s="180"/>
      <c r="OW329" s="179"/>
      <c r="OX329" s="180"/>
      <c r="OY329" s="181"/>
      <c r="OZ329" s="184"/>
      <c r="PA329" s="2"/>
    </row>
    <row r="330" spans="1:417" s="116" customFormat="1" ht="75" customHeight="1">
      <c r="A330" s="56"/>
      <c r="B330" s="427">
        <v>285</v>
      </c>
      <c r="C330" s="427">
        <v>116</v>
      </c>
      <c r="D330" s="365" t="s">
        <v>357</v>
      </c>
      <c r="E330" s="367" t="s">
        <v>7</v>
      </c>
      <c r="F330" s="365" t="s">
        <v>252</v>
      </c>
      <c r="G330" s="385" t="s">
        <v>7</v>
      </c>
      <c r="H330" s="385" t="s">
        <v>205</v>
      </c>
      <c r="I330" s="208" t="s">
        <v>767</v>
      </c>
      <c r="J330" s="237" t="s">
        <v>1122</v>
      </c>
      <c r="K330" s="76"/>
      <c r="L330" s="234" t="s">
        <v>661</v>
      </c>
      <c r="M330" s="238" t="s">
        <v>501</v>
      </c>
      <c r="N330" s="51" t="s">
        <v>379</v>
      </c>
      <c r="O330" s="56" t="s">
        <v>350</v>
      </c>
      <c r="P330" s="310" t="s">
        <v>205</v>
      </c>
      <c r="Q330" s="340"/>
      <c r="R330" s="235" t="s">
        <v>205</v>
      </c>
      <c r="S330" s="120"/>
      <c r="T330" s="120"/>
      <c r="U330" s="120"/>
      <c r="V330" s="120"/>
      <c r="W330" s="120"/>
      <c r="X330" s="120"/>
      <c r="Y330" s="120"/>
      <c r="Z330" s="120"/>
      <c r="AA330" s="120"/>
      <c r="AB330" s="120"/>
      <c r="AC330" s="119">
        <f t="shared" ref="AC330:AC340" si="420">COUNTIF($R330:$AB330,"x")</f>
        <v>1</v>
      </c>
      <c r="AD330" s="300" t="s">
        <v>555</v>
      </c>
      <c r="AE330" s="300" t="s">
        <v>555</v>
      </c>
      <c r="AF330" s="178">
        <v>2</v>
      </c>
      <c r="AG330" s="178">
        <v>1</v>
      </c>
      <c r="AH330" s="178">
        <v>1</v>
      </c>
      <c r="AI330" s="178">
        <v>2</v>
      </c>
      <c r="AJ330" s="178">
        <v>2</v>
      </c>
      <c r="AK330" s="178">
        <v>2</v>
      </c>
      <c r="AL330" s="178">
        <v>2</v>
      </c>
      <c r="AM330" s="178">
        <v>2</v>
      </c>
      <c r="AN330" s="178">
        <v>2</v>
      </c>
      <c r="AO330" s="178">
        <v>2</v>
      </c>
      <c r="AP330" s="178">
        <v>2</v>
      </c>
      <c r="AQ330" s="178">
        <v>2</v>
      </c>
      <c r="AR330" s="178">
        <v>1</v>
      </c>
      <c r="AS330" s="178">
        <v>2</v>
      </c>
      <c r="AT330" s="178">
        <v>2</v>
      </c>
      <c r="AU330" s="178">
        <v>2</v>
      </c>
      <c r="AV330" s="178">
        <v>2</v>
      </c>
      <c r="AW330" s="178">
        <v>2</v>
      </c>
      <c r="AX330" s="178">
        <v>2</v>
      </c>
      <c r="AY330" s="178">
        <v>2</v>
      </c>
      <c r="AZ330" s="178">
        <v>2</v>
      </c>
      <c r="BA330" s="178">
        <v>2</v>
      </c>
      <c r="BB330" s="178">
        <v>2</v>
      </c>
      <c r="BC330" s="178">
        <v>2</v>
      </c>
      <c r="BD330" s="178">
        <v>2</v>
      </c>
      <c r="BE330" s="178">
        <v>2</v>
      </c>
      <c r="BF330" s="178">
        <v>2</v>
      </c>
      <c r="BG330" s="178">
        <v>1</v>
      </c>
      <c r="BH330" s="178">
        <v>1</v>
      </c>
      <c r="BI330" s="178">
        <v>2</v>
      </c>
      <c r="BJ330" s="179">
        <f>COUNTIF(AF330:BI330,"2")</f>
        <v>25</v>
      </c>
      <c r="BK330" s="180">
        <f>BJ330/(BJ330+BL330+BN330+BP330)</f>
        <v>0.83333333333333337</v>
      </c>
      <c r="BL330" s="179">
        <f>COUNTIF(AF330:BI330,"1")</f>
        <v>5</v>
      </c>
      <c r="BM330" s="180">
        <f>BL330/(BJ330+BL330+BN330+BP330)</f>
        <v>0.16666666666666666</v>
      </c>
      <c r="BN330" s="179">
        <f>COUNTIF(AF330:BI330,"0")</f>
        <v>0</v>
      </c>
      <c r="BO330" s="180">
        <f>BN330/(BJ330+BL330+BN330+BP330)</f>
        <v>0</v>
      </c>
      <c r="BP330" s="179">
        <f>COUNTIF(Q330:BI330,"KĐG")</f>
        <v>0</v>
      </c>
      <c r="BQ330" s="180">
        <f>BP330/(BJ330+BL330+BN330+BP330)</f>
        <v>0</v>
      </c>
      <c r="BR330" s="181">
        <f>(((BJ330*2)+(BL330*1)+(BN330*0)))/(BJ330+BL330+BN330)</f>
        <v>1.8333333333333333</v>
      </c>
      <c r="BS330" s="182" t="str">
        <f>IF(BQ330&gt;=50%,"KĐG",IF(BR330&gt;=1.6,"Đạt mục tiêu",IF(BR330&gt;=1,"Cần cố gắng","Chưa đạt")))</f>
        <v>Đạt mục tiêu</v>
      </c>
      <c r="BT330" s="70"/>
      <c r="BU330" s="70"/>
      <c r="BV330" s="70">
        <v>2</v>
      </c>
      <c r="BW330" s="70">
        <v>1</v>
      </c>
      <c r="BX330" s="56">
        <v>1</v>
      </c>
      <c r="BY330" s="56">
        <v>2</v>
      </c>
      <c r="BZ330" s="56">
        <v>2</v>
      </c>
      <c r="CA330" s="56">
        <v>2</v>
      </c>
      <c r="CB330" s="56">
        <v>2</v>
      </c>
      <c r="CC330" s="56">
        <v>2</v>
      </c>
      <c r="CD330" s="56">
        <v>2</v>
      </c>
      <c r="CE330" s="56">
        <v>2</v>
      </c>
      <c r="CF330" s="56">
        <v>2</v>
      </c>
      <c r="CG330" s="56">
        <v>2</v>
      </c>
      <c r="CH330" s="56">
        <v>1</v>
      </c>
      <c r="CI330" s="56">
        <v>2</v>
      </c>
      <c r="CJ330" s="56">
        <v>2</v>
      </c>
      <c r="CK330" s="56">
        <v>2</v>
      </c>
      <c r="CL330" s="56">
        <v>2</v>
      </c>
      <c r="CM330" s="56">
        <v>2</v>
      </c>
      <c r="CN330" s="56">
        <v>2</v>
      </c>
      <c r="CO330" s="56">
        <v>2</v>
      </c>
      <c r="CP330" s="56">
        <v>2</v>
      </c>
      <c r="CQ330" s="56">
        <v>2</v>
      </c>
      <c r="CR330" s="56">
        <v>2</v>
      </c>
      <c r="CS330" s="56">
        <v>2</v>
      </c>
      <c r="CT330" s="56">
        <v>2</v>
      </c>
      <c r="CU330" s="56">
        <v>2</v>
      </c>
      <c r="CV330" s="56">
        <v>2</v>
      </c>
      <c r="CW330" s="56">
        <v>1</v>
      </c>
      <c r="CX330" s="56">
        <v>1</v>
      </c>
      <c r="CY330" s="56">
        <v>2</v>
      </c>
      <c r="CZ330" s="56">
        <f>COUNTIF(BV330:CY330,"2")</f>
        <v>25</v>
      </c>
      <c r="DA330" s="56">
        <f>CZ330/(CZ330+DB330+DD330+DF330)</f>
        <v>0.83333333333333337</v>
      </c>
      <c r="DB330" s="56">
        <f>COUNTIF(BV330:CY330,"1")</f>
        <v>5</v>
      </c>
      <c r="DC330" s="56">
        <f>DB330/(CZ330+DB330+DD330+DF330)</f>
        <v>0.16666666666666666</v>
      </c>
      <c r="DD330" s="56">
        <f>COUNTIF(BV330:CY330,"0")</f>
        <v>0</v>
      </c>
      <c r="DE330" s="56">
        <f>DD330/(CZ330+DB330+DD330+DF330)</f>
        <v>0</v>
      </c>
      <c r="DF330" s="56">
        <f>COUNTIF(BH330:CY330,"KĐG")</f>
        <v>0</v>
      </c>
      <c r="DG330" s="56">
        <f>DF330/(CZ330+DB330+DD330+DF330)</f>
        <v>0</v>
      </c>
      <c r="DH330" s="56">
        <f>(((CZ330*2)+(DB330*1)+(DD330*0)))/(CZ330+DB330+DD330)</f>
        <v>1.8333333333333333</v>
      </c>
      <c r="DI330" s="56" t="str">
        <f>IF(DG330&gt;=50%,"KĐG",IF(DH330&gt;=1.6,"Đạt mục tiêu",IF(DH330&gt;=1,"Cần cố gắng","Chưa đạt")))</f>
        <v>Đạt mục tiêu</v>
      </c>
      <c r="DJ330" s="56"/>
      <c r="DK330" s="56"/>
      <c r="DL330" s="56"/>
      <c r="DM330" s="70"/>
      <c r="DN330" s="70"/>
      <c r="DO330" s="70"/>
      <c r="DP330" s="70"/>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70"/>
      <c r="FG330" s="70"/>
      <c r="FH330" s="70"/>
      <c r="FI330" s="70"/>
      <c r="FJ330" s="70"/>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70"/>
      <c r="HA330" s="70"/>
      <c r="HB330" s="70"/>
      <c r="HC330" s="70"/>
      <c r="HD330" s="70"/>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70"/>
      <c r="IU330" s="70"/>
      <c r="IV330" s="70"/>
      <c r="IW330" s="70"/>
      <c r="IX330" s="56"/>
      <c r="IY330" s="56"/>
      <c r="IZ330" s="56"/>
      <c r="JA330" s="56"/>
      <c r="JB330" s="56"/>
      <c r="JC330" s="56"/>
      <c r="JD330" s="56"/>
      <c r="JE330" s="56"/>
      <c r="JF330" s="56"/>
      <c r="JG330" s="56"/>
      <c r="JH330" s="56"/>
      <c r="JI330" s="56"/>
      <c r="JJ330" s="56"/>
      <c r="JK330" s="56"/>
      <c r="JL330" s="56"/>
      <c r="JM330" s="56"/>
      <c r="JN330" s="56"/>
      <c r="JO330" s="56"/>
      <c r="JP330" s="56"/>
      <c r="JQ330" s="56"/>
      <c r="JR330" s="56"/>
      <c r="JS330" s="56"/>
      <c r="JT330" s="56"/>
      <c r="JU330" s="56"/>
      <c r="JV330" s="56"/>
      <c r="JW330" s="56"/>
      <c r="JX330" s="56"/>
      <c r="JY330" s="56"/>
      <c r="JZ330" s="56"/>
      <c r="KA330" s="56"/>
      <c r="KB330" s="56"/>
      <c r="KC330" s="56"/>
      <c r="KD330" s="56"/>
      <c r="KE330" s="56"/>
      <c r="KF330" s="56"/>
      <c r="KG330" s="56"/>
      <c r="KH330" s="56"/>
      <c r="KI330" s="56"/>
      <c r="KJ330" s="56"/>
      <c r="KK330" s="56"/>
      <c r="KL330" s="56"/>
      <c r="KM330" s="56"/>
      <c r="KN330" s="56"/>
      <c r="KO330" s="56"/>
      <c r="KP330" s="56"/>
      <c r="KQ330" s="56"/>
      <c r="KR330" s="56"/>
      <c r="KS330" s="56"/>
      <c r="KT330" s="56"/>
      <c r="KU330" s="56"/>
      <c r="KV330" s="56"/>
      <c r="KW330" s="56"/>
      <c r="KX330" s="56"/>
      <c r="KY330" s="56"/>
      <c r="KZ330" s="56"/>
      <c r="LA330" s="56"/>
      <c r="LB330" s="56"/>
      <c r="LC330" s="56"/>
      <c r="LD330" s="56"/>
      <c r="LE330" s="56"/>
      <c r="LF330" s="56"/>
      <c r="LG330" s="56"/>
      <c r="LH330" s="56"/>
      <c r="LI330" s="56"/>
      <c r="LJ330" s="56"/>
      <c r="LK330" s="56"/>
      <c r="LL330" s="56"/>
      <c r="LM330" s="56"/>
      <c r="LN330" s="56"/>
      <c r="LO330" s="56"/>
      <c r="LP330" s="56"/>
      <c r="LQ330" s="56"/>
      <c r="LR330" s="56"/>
      <c r="LS330" s="56"/>
      <c r="LT330" s="56"/>
      <c r="LU330" s="56"/>
      <c r="LV330" s="56"/>
      <c r="LW330" s="56"/>
      <c r="LX330" s="56"/>
      <c r="LY330" s="56"/>
      <c r="LZ330" s="56"/>
      <c r="MA330" s="56"/>
      <c r="MB330" s="56"/>
      <c r="MC330" s="71" t="s">
        <v>555</v>
      </c>
      <c r="MD330" s="71" t="s">
        <v>555</v>
      </c>
      <c r="ME330" s="56">
        <v>2</v>
      </c>
      <c r="MF330" s="56">
        <v>2</v>
      </c>
      <c r="MG330" s="56">
        <v>2</v>
      </c>
      <c r="MH330" s="56">
        <v>2</v>
      </c>
      <c r="MI330" s="56">
        <v>2</v>
      </c>
      <c r="MJ330" s="56">
        <v>2</v>
      </c>
      <c r="MK330" s="56">
        <v>2</v>
      </c>
      <c r="ML330" s="56">
        <v>2</v>
      </c>
      <c r="MM330" s="56">
        <v>2</v>
      </c>
      <c r="MN330" s="56">
        <v>2</v>
      </c>
      <c r="MO330" s="56">
        <v>2</v>
      </c>
      <c r="MP330" s="56">
        <v>2</v>
      </c>
      <c r="MQ330" s="56">
        <v>1</v>
      </c>
      <c r="MR330" s="56">
        <v>2</v>
      </c>
      <c r="MS330" s="56">
        <v>2</v>
      </c>
      <c r="MT330" s="56">
        <v>2</v>
      </c>
      <c r="MU330" s="56">
        <v>2</v>
      </c>
      <c r="MV330" s="56">
        <v>2</v>
      </c>
      <c r="MW330" s="56">
        <v>2</v>
      </c>
      <c r="MX330" s="56">
        <v>2</v>
      </c>
      <c r="MY330" s="56">
        <v>2</v>
      </c>
      <c r="MZ330" s="56">
        <v>2</v>
      </c>
      <c r="NA330" s="56">
        <v>2</v>
      </c>
      <c r="NB330" s="56">
        <v>2</v>
      </c>
      <c r="NC330" s="56">
        <v>2</v>
      </c>
      <c r="ND330" s="56">
        <v>2</v>
      </c>
      <c r="NE330" s="179">
        <f>COUNTIF(ME330:ND330,"2")</f>
        <v>25</v>
      </c>
      <c r="NF330" s="180">
        <f>NE330/(NE330+NG330+NI330+NK330)</f>
        <v>0.96153846153846156</v>
      </c>
      <c r="NG330" s="179">
        <f>COUNTIF(ME330:ND330,"1")</f>
        <v>1</v>
      </c>
      <c r="NH330" s="180">
        <f>NG330/(NE330+NG330+NI330+NK330)</f>
        <v>3.8461538461538464E-2</v>
      </c>
      <c r="NI330" s="179">
        <f>COUNTIF(ME330:ND330,"0")</f>
        <v>0</v>
      </c>
      <c r="NJ330" s="180">
        <f>NI330/(NE330+NG330+NI330+NK330)</f>
        <v>0</v>
      </c>
      <c r="NK330" s="179">
        <f>COUNTIF(LR330:ND330,"KĐG")</f>
        <v>0</v>
      </c>
      <c r="NL330" s="180">
        <f>NK330/(NE330+NG330+NI330+NK330)</f>
        <v>0</v>
      </c>
      <c r="NM330" s="181">
        <f>(((NE330*2)+(NG330*1)+(NI330*0)))/(NE330+NG330+NI330)</f>
        <v>1.9615384615384615</v>
      </c>
      <c r="NN330" s="184" t="str">
        <f>IF(NL330&gt;=50%,"KĐG",IF(NM330&gt;=1.6,"Đạt mục tiêu",IF(NM330&gt;=1,"Cần cố gắng","Chưa đạt")))</f>
        <v>Đạt mục tiêu</v>
      </c>
      <c r="NO330" s="56"/>
      <c r="NP330" s="56"/>
      <c r="NQ330" s="56"/>
      <c r="NR330" s="56"/>
      <c r="NS330" s="56"/>
      <c r="NT330" s="56"/>
      <c r="NU330" s="56"/>
      <c r="NV330" s="56"/>
      <c r="NW330" s="56"/>
      <c r="NX330" s="56"/>
      <c r="NY330" s="56"/>
      <c r="NZ330" s="56"/>
      <c r="OA330" s="56"/>
      <c r="OB330" s="56"/>
      <c r="OC330" s="56"/>
      <c r="OD330" s="56"/>
      <c r="OE330" s="56"/>
      <c r="OF330" s="56"/>
      <c r="OG330" s="56"/>
      <c r="OH330" s="56"/>
      <c r="OI330" s="56"/>
      <c r="OJ330" s="56"/>
      <c r="OK330" s="56"/>
      <c r="OL330" s="56"/>
      <c r="OM330" s="56"/>
      <c r="ON330" s="56"/>
      <c r="OO330" s="56"/>
      <c r="OP330" s="56"/>
      <c r="OQ330" s="56"/>
      <c r="OR330" s="56"/>
      <c r="OS330" s="56"/>
      <c r="OT330" s="56"/>
      <c r="OU330" s="56"/>
      <c r="OV330" s="56"/>
      <c r="OW330" s="56"/>
      <c r="OX330" s="56"/>
      <c r="OY330" s="56"/>
      <c r="OZ330" s="56"/>
      <c r="PA330" s="2"/>
    </row>
    <row r="331" spans="1:417" s="116" customFormat="1" ht="63" hidden="1" customHeight="1">
      <c r="A331" s="56"/>
      <c r="B331" s="310"/>
      <c r="C331" s="310"/>
      <c r="D331" s="366"/>
      <c r="E331" s="364"/>
      <c r="F331" s="366"/>
      <c r="G331" s="386"/>
      <c r="H331" s="364"/>
      <c r="I331" s="126" t="s">
        <v>768</v>
      </c>
      <c r="J331" s="167" t="s">
        <v>1122</v>
      </c>
      <c r="K331" s="123"/>
      <c r="L331" s="183" t="s">
        <v>661</v>
      </c>
      <c r="M331" s="177" t="s">
        <v>501</v>
      </c>
      <c r="N331" s="51" t="s">
        <v>379</v>
      </c>
      <c r="O331" s="56" t="s">
        <v>350</v>
      </c>
      <c r="P331" s="310"/>
      <c r="Q331" s="357"/>
      <c r="R331" s="120"/>
      <c r="S331" s="120"/>
      <c r="T331" s="120"/>
      <c r="U331" s="120"/>
      <c r="V331" s="120"/>
      <c r="W331" s="120" t="s">
        <v>205</v>
      </c>
      <c r="X331" s="120"/>
      <c r="Y331" s="120"/>
      <c r="Z331" s="120"/>
      <c r="AA331" s="120"/>
      <c r="AB331" s="120"/>
      <c r="AC331" s="119">
        <f t="shared" si="420"/>
        <v>1</v>
      </c>
      <c r="AD331" s="229"/>
      <c r="AE331" s="229"/>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70"/>
      <c r="BU331" s="70"/>
      <c r="BV331" s="72"/>
      <c r="BW331" s="72"/>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179"/>
      <c r="DD331" s="180"/>
      <c r="DE331" s="179"/>
      <c r="DF331" s="180"/>
      <c r="DG331" s="179"/>
      <c r="DH331" s="180"/>
      <c r="DI331" s="179"/>
      <c r="DJ331" s="180" t="e">
        <f>DI331/(DC331+DE331+DG331+DI331)</f>
        <v>#DIV/0!</v>
      </c>
      <c r="DK331" s="181" t="e">
        <f>(((DC331*2)+(DE331*1)+(DG331*0)))/(DC331+DE331+DG331)</f>
        <v>#DIV/0!</v>
      </c>
      <c r="DL331" s="184" t="e">
        <f>IF(DJ331&gt;=50%,"KĐG",IF(DK331&gt;=1.6,"Đạt mục tiêu",IF(DK331&gt;=1,"Cần cố gắng","Chưa đạt")))</f>
        <v>#DIV/0!</v>
      </c>
      <c r="DM331" s="70"/>
      <c r="DN331" s="70"/>
      <c r="DO331" s="70"/>
      <c r="DP331" s="70"/>
      <c r="DQ331" s="178">
        <v>2</v>
      </c>
      <c r="DR331" s="178">
        <v>2</v>
      </c>
      <c r="DS331" s="178">
        <v>2</v>
      </c>
      <c r="DT331" s="178">
        <v>2</v>
      </c>
      <c r="DU331" s="178">
        <v>2</v>
      </c>
      <c r="DV331" s="178">
        <v>2</v>
      </c>
      <c r="DW331" s="178">
        <v>2</v>
      </c>
      <c r="DX331" s="178">
        <v>2</v>
      </c>
      <c r="DY331" s="178">
        <v>2</v>
      </c>
      <c r="DZ331" s="178">
        <v>2</v>
      </c>
      <c r="EA331" s="178">
        <v>2</v>
      </c>
      <c r="EB331" s="178">
        <v>2</v>
      </c>
      <c r="EC331" s="178">
        <v>2</v>
      </c>
      <c r="ED331" s="178">
        <v>2</v>
      </c>
      <c r="EE331" s="178">
        <v>2</v>
      </c>
      <c r="EF331" s="178">
        <v>2</v>
      </c>
      <c r="EG331" s="178">
        <v>2</v>
      </c>
      <c r="EH331" s="178">
        <v>2</v>
      </c>
      <c r="EI331" s="178">
        <v>2</v>
      </c>
      <c r="EJ331" s="178">
        <v>2</v>
      </c>
      <c r="EK331" s="178">
        <v>2</v>
      </c>
      <c r="EL331" s="178">
        <v>2</v>
      </c>
      <c r="EM331" s="178">
        <v>2</v>
      </c>
      <c r="EN331" s="178">
        <v>2</v>
      </c>
      <c r="EO331" s="178">
        <v>2</v>
      </c>
      <c r="EP331" s="178">
        <v>2</v>
      </c>
      <c r="EQ331" s="178">
        <v>2</v>
      </c>
      <c r="ER331" s="178">
        <v>2</v>
      </c>
      <c r="ES331" s="178">
        <v>2</v>
      </c>
      <c r="ET331" s="178">
        <v>2</v>
      </c>
      <c r="EU331" s="178">
        <v>2</v>
      </c>
      <c r="EV331" s="56"/>
      <c r="EW331" s="56"/>
      <c r="EX331" s="56"/>
      <c r="EY331" s="56"/>
      <c r="EZ331" s="56"/>
      <c r="FA331" s="56"/>
      <c r="FB331" s="56"/>
      <c r="FC331" s="56"/>
      <c r="FD331" s="56"/>
      <c r="FE331" s="56"/>
      <c r="FF331" s="70"/>
      <c r="FG331" s="70"/>
      <c r="FH331" s="70"/>
      <c r="FI331" s="70"/>
      <c r="FJ331" s="70"/>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70"/>
      <c r="HA331" s="70"/>
      <c r="HB331" s="70"/>
      <c r="HC331" s="70"/>
      <c r="HD331" s="70"/>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c r="IK331" s="56"/>
      <c r="IL331" s="56"/>
      <c r="IM331" s="56"/>
      <c r="IN331" s="56"/>
      <c r="IO331" s="56"/>
      <c r="IP331" s="56"/>
      <c r="IQ331" s="56"/>
      <c r="IR331" s="56"/>
      <c r="IS331" s="56"/>
      <c r="IT331" s="70"/>
      <c r="IU331" s="70"/>
      <c r="IV331" s="70"/>
      <c r="IW331" s="70"/>
      <c r="IX331" s="56"/>
      <c r="IY331" s="56"/>
      <c r="IZ331" s="56"/>
      <c r="JA331" s="56"/>
      <c r="JB331" s="56"/>
      <c r="JC331" s="56"/>
      <c r="JD331" s="56"/>
      <c r="JE331" s="56"/>
      <c r="JF331" s="56"/>
      <c r="JG331" s="56"/>
      <c r="JH331" s="56"/>
      <c r="JI331" s="56"/>
      <c r="JJ331" s="56"/>
      <c r="JK331" s="56"/>
      <c r="JL331" s="56"/>
      <c r="JM331" s="56"/>
      <c r="JN331" s="56"/>
      <c r="JO331" s="56"/>
      <c r="JP331" s="56"/>
      <c r="JQ331" s="56"/>
      <c r="JR331" s="56"/>
      <c r="JS331" s="56"/>
      <c r="JT331" s="56"/>
      <c r="JU331" s="56"/>
      <c r="JV331" s="56"/>
      <c r="JW331" s="56"/>
      <c r="JX331" s="56"/>
      <c r="JY331" s="56"/>
      <c r="JZ331" s="56"/>
      <c r="KA331" s="56"/>
      <c r="KB331" s="56"/>
      <c r="KC331" s="56"/>
      <c r="KD331" s="56"/>
      <c r="KE331" s="56"/>
      <c r="KF331" s="56"/>
      <c r="KG331" s="56"/>
      <c r="KH331" s="56"/>
      <c r="KI331" s="56"/>
      <c r="KJ331" s="56"/>
      <c r="KK331" s="56"/>
      <c r="KL331" s="56"/>
      <c r="KM331" s="56"/>
      <c r="KN331" s="56"/>
      <c r="KO331" s="56"/>
      <c r="KP331" s="56"/>
      <c r="KQ331" s="56"/>
      <c r="KR331" s="56"/>
      <c r="KS331" s="56"/>
      <c r="KT331" s="56"/>
      <c r="KU331" s="56"/>
      <c r="KV331" s="56"/>
      <c r="KW331" s="56"/>
      <c r="KX331" s="56"/>
      <c r="KY331" s="56"/>
      <c r="KZ331" s="56"/>
      <c r="LA331" s="56"/>
      <c r="LB331" s="56"/>
      <c r="LC331" s="56"/>
      <c r="LD331" s="56"/>
      <c r="LE331" s="56"/>
      <c r="LF331" s="56"/>
      <c r="LG331" s="56"/>
      <c r="LH331" s="56"/>
      <c r="LI331" s="56"/>
      <c r="LJ331" s="56"/>
      <c r="LK331" s="56"/>
      <c r="LL331" s="56"/>
      <c r="LM331" s="56"/>
      <c r="LN331" s="56"/>
      <c r="LO331" s="56"/>
      <c r="LP331" s="56"/>
      <c r="LQ331" s="56"/>
      <c r="LR331" s="56"/>
      <c r="LS331" s="56"/>
      <c r="LT331" s="56"/>
      <c r="LU331" s="56"/>
      <c r="LV331" s="56"/>
      <c r="LW331" s="56"/>
      <c r="LX331" s="56"/>
      <c r="LY331" s="56"/>
      <c r="LZ331" s="56"/>
      <c r="MA331" s="56"/>
      <c r="MB331" s="56"/>
      <c r="MC331" s="71"/>
      <c r="MD331" s="71"/>
      <c r="ME331" s="56"/>
      <c r="MF331" s="56"/>
      <c r="MG331" s="56"/>
      <c r="MH331" s="56"/>
      <c r="MI331" s="56"/>
      <c r="MJ331" s="56"/>
      <c r="MK331" s="56"/>
      <c r="ML331" s="56"/>
      <c r="MM331" s="56"/>
      <c r="MN331" s="56"/>
      <c r="MO331" s="56"/>
      <c r="MP331" s="56"/>
      <c r="MQ331" s="56"/>
      <c r="MR331" s="56"/>
      <c r="MS331" s="56"/>
      <c r="MT331" s="56"/>
      <c r="MU331" s="56"/>
      <c r="MV331" s="56"/>
      <c r="MW331" s="56"/>
      <c r="MX331" s="56"/>
      <c r="MY331" s="56"/>
      <c r="MZ331" s="56"/>
      <c r="NA331" s="56"/>
      <c r="NB331" s="56"/>
      <c r="NC331" s="56"/>
      <c r="ND331" s="56"/>
      <c r="NE331" s="179"/>
      <c r="NF331" s="180"/>
      <c r="NG331" s="179"/>
      <c r="NH331" s="180"/>
      <c r="NI331" s="179"/>
      <c r="NJ331" s="180"/>
      <c r="NK331" s="179"/>
      <c r="NL331" s="180"/>
      <c r="NM331" s="181"/>
      <c r="NN331" s="184"/>
      <c r="NO331" s="56"/>
      <c r="NP331" s="56"/>
      <c r="NQ331" s="56"/>
      <c r="NR331" s="56"/>
      <c r="NS331" s="56"/>
      <c r="NT331" s="56"/>
      <c r="NU331" s="56"/>
      <c r="NV331" s="56"/>
      <c r="NW331" s="56"/>
      <c r="NX331" s="56"/>
      <c r="NY331" s="56"/>
      <c r="NZ331" s="56"/>
      <c r="OA331" s="56"/>
      <c r="OB331" s="56"/>
      <c r="OC331" s="56"/>
      <c r="OD331" s="56"/>
      <c r="OE331" s="56"/>
      <c r="OF331" s="56"/>
      <c r="OG331" s="56"/>
      <c r="OH331" s="56"/>
      <c r="OI331" s="56"/>
      <c r="OJ331" s="56"/>
      <c r="OK331" s="56"/>
      <c r="OL331" s="56"/>
      <c r="OM331" s="56"/>
      <c r="ON331" s="56"/>
      <c r="OO331" s="56"/>
      <c r="OP331" s="56"/>
      <c r="OQ331" s="56"/>
      <c r="OR331" s="56"/>
      <c r="OS331" s="56"/>
      <c r="OT331" s="56"/>
      <c r="OU331" s="56"/>
      <c r="OV331" s="56"/>
      <c r="OW331" s="56"/>
      <c r="OX331" s="56"/>
      <c r="OY331" s="56"/>
      <c r="OZ331" s="56"/>
      <c r="PA331" s="56"/>
    </row>
    <row r="332" spans="1:417" s="116" customFormat="1" ht="63" hidden="1" customHeight="1">
      <c r="A332" s="56"/>
      <c r="B332" s="310"/>
      <c r="C332" s="310"/>
      <c r="D332" s="366"/>
      <c r="E332" s="364"/>
      <c r="F332" s="366"/>
      <c r="G332" s="386"/>
      <c r="H332" s="364"/>
      <c r="I332" s="126" t="s">
        <v>769</v>
      </c>
      <c r="J332" s="167" t="s">
        <v>1122</v>
      </c>
      <c r="K332" s="123"/>
      <c r="L332" s="183" t="s">
        <v>661</v>
      </c>
      <c r="M332" s="177" t="s">
        <v>501</v>
      </c>
      <c r="N332" s="51" t="s">
        <v>379</v>
      </c>
      <c r="O332" s="56" t="s">
        <v>350</v>
      </c>
      <c r="P332" s="310"/>
      <c r="Q332" s="357"/>
      <c r="R332" s="120"/>
      <c r="S332" s="120"/>
      <c r="T332" s="120"/>
      <c r="U332" s="120"/>
      <c r="V332" s="120"/>
      <c r="W332" s="120"/>
      <c r="X332" s="120"/>
      <c r="Y332" s="120" t="s">
        <v>205</v>
      </c>
      <c r="Z332" s="120"/>
      <c r="AA332" s="120"/>
      <c r="AB332" s="120"/>
      <c r="AC332" s="119">
        <f t="shared" si="420"/>
        <v>1</v>
      </c>
      <c r="AD332" s="229"/>
      <c r="AE332" s="229"/>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70"/>
      <c r="BU332" s="70"/>
      <c r="BV332" s="70"/>
      <c r="BW332" s="70"/>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168" t="s">
        <v>555</v>
      </c>
      <c r="DN332" s="168" t="s">
        <v>555</v>
      </c>
      <c r="DO332" s="168" t="s">
        <v>555</v>
      </c>
      <c r="DP332" s="168" t="s">
        <v>555</v>
      </c>
      <c r="DQ332" s="178">
        <v>2</v>
      </c>
      <c r="DR332" s="178">
        <v>2</v>
      </c>
      <c r="DS332" s="178">
        <v>2</v>
      </c>
      <c r="DT332" s="178">
        <v>1</v>
      </c>
      <c r="DU332" s="178">
        <v>2</v>
      </c>
      <c r="DV332" s="178">
        <v>2</v>
      </c>
      <c r="DW332" s="178">
        <v>2</v>
      </c>
      <c r="DX332" s="178">
        <v>2</v>
      </c>
      <c r="DY332" s="178">
        <v>1</v>
      </c>
      <c r="DZ332" s="178">
        <v>2</v>
      </c>
      <c r="EA332" s="178">
        <v>2</v>
      </c>
      <c r="EB332" s="178">
        <v>2</v>
      </c>
      <c r="EC332" s="178">
        <v>2</v>
      </c>
      <c r="ED332" s="178">
        <v>2</v>
      </c>
      <c r="EE332" s="178">
        <v>2</v>
      </c>
      <c r="EF332" s="178">
        <v>2</v>
      </c>
      <c r="EG332" s="178">
        <v>1</v>
      </c>
      <c r="EH332" s="178">
        <v>2</v>
      </c>
      <c r="EI332" s="178">
        <v>2</v>
      </c>
      <c r="EJ332" s="178">
        <v>2</v>
      </c>
      <c r="EK332" s="178">
        <v>2</v>
      </c>
      <c r="EL332" s="178">
        <v>2</v>
      </c>
      <c r="EM332" s="178">
        <v>2</v>
      </c>
      <c r="EN332" s="178">
        <v>1</v>
      </c>
      <c r="EO332" s="178">
        <v>2</v>
      </c>
      <c r="EP332" s="178">
        <v>2</v>
      </c>
      <c r="EQ332" s="178">
        <v>2</v>
      </c>
      <c r="ER332" s="178">
        <v>2</v>
      </c>
      <c r="ES332" s="178">
        <v>2</v>
      </c>
      <c r="ET332" s="178">
        <v>2</v>
      </c>
      <c r="EU332" s="178">
        <v>2</v>
      </c>
      <c r="EV332" s="179">
        <f>COUNTIF(DM332:EU332,"2")</f>
        <v>27</v>
      </c>
      <c r="EW332" s="180">
        <f>EV332/(EV332+EX332+EZ332+FB332)</f>
        <v>0.87096774193548387</v>
      </c>
      <c r="EX332" s="179">
        <f>COUNTIF(DM332:EU332,"1")</f>
        <v>4</v>
      </c>
      <c r="EY332" s="180">
        <f>EX332/(EV332+EX332+EZ332+FB332)</f>
        <v>0.12903225806451613</v>
      </c>
      <c r="EZ332" s="179">
        <f>COUNTIF(DM332:EU332,"0")</f>
        <v>0</v>
      </c>
      <c r="FA332" s="180">
        <f>EZ332/(EV332+EX332+EZ332+FB332)</f>
        <v>0</v>
      </c>
      <c r="FB332" s="179">
        <f>COUNTIF(DM332:EU332,"KĐG")</f>
        <v>0</v>
      </c>
      <c r="FC332" s="180">
        <f>FB332/(EV332+EX332+EZ332+FB332)</f>
        <v>0</v>
      </c>
      <c r="FD332" s="181">
        <f>(((EV332*2)+(EX332*1)+(EZ332*0)))/(EV332+EX332+EZ332)</f>
        <v>1.8709677419354838</v>
      </c>
      <c r="FE332" s="184" t="str">
        <f>IF(FC332&gt;=50%,"KĐG",IF(FD332&gt;=1.6,"Đạt mục tiêu",IF(FD332&gt;=1,"Cần cố gắng","Chưa đạt")))</f>
        <v>Đạt mục tiêu</v>
      </c>
      <c r="FF332" s="70"/>
      <c r="FG332" s="70"/>
      <c r="FH332" s="70"/>
      <c r="FI332" s="70"/>
      <c r="FJ332" s="70"/>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70"/>
      <c r="HA332" s="70"/>
      <c r="HB332" s="70"/>
      <c r="HC332" s="70"/>
      <c r="HD332" s="70"/>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c r="IK332" s="56"/>
      <c r="IL332" s="56"/>
      <c r="IM332" s="56"/>
      <c r="IN332" s="56"/>
      <c r="IO332" s="56"/>
      <c r="IP332" s="56"/>
      <c r="IQ332" s="56"/>
      <c r="IR332" s="56"/>
      <c r="IS332" s="56"/>
      <c r="IT332" s="70"/>
      <c r="IU332" s="70"/>
      <c r="IV332" s="70"/>
      <c r="IW332" s="70"/>
      <c r="IX332" s="56"/>
      <c r="IY332" s="56"/>
      <c r="IZ332" s="56"/>
      <c r="JA332" s="56"/>
      <c r="JB332" s="56"/>
      <c r="JC332" s="56"/>
      <c r="JD332" s="56"/>
      <c r="JE332" s="56"/>
      <c r="JF332" s="56"/>
      <c r="JG332" s="56"/>
      <c r="JH332" s="56"/>
      <c r="JI332" s="56"/>
      <c r="JJ332" s="56"/>
      <c r="JK332" s="56"/>
      <c r="JL332" s="56"/>
      <c r="JM332" s="56"/>
      <c r="JN332" s="56"/>
      <c r="JO332" s="56"/>
      <c r="JP332" s="56"/>
      <c r="JQ332" s="56"/>
      <c r="JR332" s="56"/>
      <c r="JS332" s="56"/>
      <c r="JT332" s="56"/>
      <c r="JU332" s="56"/>
      <c r="JV332" s="56"/>
      <c r="JW332" s="56"/>
      <c r="JX332" s="56"/>
      <c r="JY332" s="56"/>
      <c r="JZ332" s="56"/>
      <c r="KA332" s="56"/>
      <c r="KB332" s="56"/>
      <c r="KC332" s="56"/>
      <c r="KD332" s="56"/>
      <c r="KE332" s="56"/>
      <c r="KF332" s="56"/>
      <c r="KG332" s="56"/>
      <c r="KH332" s="56"/>
      <c r="KI332" s="56"/>
      <c r="KJ332" s="56"/>
      <c r="KK332" s="56"/>
      <c r="KL332" s="56"/>
      <c r="KM332" s="56"/>
      <c r="KN332" s="56"/>
      <c r="KO332" s="56"/>
      <c r="KP332" s="56"/>
      <c r="KQ332" s="56"/>
      <c r="KR332" s="56"/>
      <c r="KS332" s="56"/>
      <c r="KT332" s="56"/>
      <c r="KU332" s="56"/>
      <c r="KV332" s="56"/>
      <c r="KW332" s="56"/>
      <c r="KX332" s="56"/>
      <c r="KY332" s="56"/>
      <c r="KZ332" s="56"/>
      <c r="LA332" s="56"/>
      <c r="LB332" s="56"/>
      <c r="LC332" s="56"/>
      <c r="LD332" s="56"/>
      <c r="LE332" s="56"/>
      <c r="LF332" s="56"/>
      <c r="LG332" s="56"/>
      <c r="LH332" s="56"/>
      <c r="LI332" s="56"/>
      <c r="LJ332" s="56"/>
      <c r="LK332" s="56"/>
      <c r="LL332" s="56"/>
      <c r="LM332" s="56"/>
      <c r="LN332" s="56"/>
      <c r="LO332" s="56"/>
      <c r="LP332" s="56"/>
      <c r="LQ332" s="56"/>
      <c r="LR332" s="56"/>
      <c r="LS332" s="56"/>
      <c r="LT332" s="56"/>
      <c r="LU332" s="56"/>
      <c r="LV332" s="56"/>
      <c r="LW332" s="56"/>
      <c r="LX332" s="56"/>
      <c r="LY332" s="56"/>
      <c r="LZ332" s="56"/>
      <c r="MA332" s="56"/>
      <c r="MB332" s="56"/>
      <c r="MC332" s="71"/>
      <c r="MD332" s="71"/>
      <c r="ME332" s="56"/>
      <c r="MF332" s="56"/>
      <c r="MG332" s="56"/>
      <c r="MH332" s="56"/>
      <c r="MI332" s="56"/>
      <c r="MJ332" s="56"/>
      <c r="MK332" s="56"/>
      <c r="ML332" s="56"/>
      <c r="MM332" s="56"/>
      <c r="MN332" s="56"/>
      <c r="MO332" s="56"/>
      <c r="MP332" s="56"/>
      <c r="MQ332" s="56"/>
      <c r="MR332" s="56"/>
      <c r="MS332" s="56"/>
      <c r="MT332" s="56"/>
      <c r="MU332" s="56"/>
      <c r="MV332" s="56"/>
      <c r="MW332" s="56"/>
      <c r="MX332" s="56"/>
      <c r="MY332" s="56"/>
      <c r="MZ332" s="56"/>
      <c r="NA332" s="56"/>
      <c r="NB332" s="56"/>
      <c r="NC332" s="56"/>
      <c r="ND332" s="56"/>
      <c r="NE332" s="179"/>
      <c r="NF332" s="180"/>
      <c r="NG332" s="179"/>
      <c r="NH332" s="180"/>
      <c r="NI332" s="179"/>
      <c r="NJ332" s="180"/>
      <c r="NK332" s="179"/>
      <c r="NL332" s="180"/>
      <c r="NM332" s="181"/>
      <c r="NN332" s="184"/>
      <c r="NO332" s="56"/>
      <c r="NP332" s="56"/>
      <c r="NQ332" s="56"/>
      <c r="NR332" s="56"/>
      <c r="NS332" s="56"/>
      <c r="NT332" s="56"/>
      <c r="NU332" s="56"/>
      <c r="NV332" s="56"/>
      <c r="NW332" s="56"/>
      <c r="NX332" s="56"/>
      <c r="NY332" s="56"/>
      <c r="NZ332" s="56"/>
      <c r="OA332" s="56"/>
      <c r="OB332" s="56"/>
      <c r="OC332" s="56"/>
      <c r="OD332" s="56"/>
      <c r="OE332" s="56"/>
      <c r="OF332" s="56"/>
      <c r="OG332" s="56"/>
      <c r="OH332" s="56"/>
      <c r="OI332" s="56"/>
      <c r="OJ332" s="56"/>
      <c r="OK332" s="56"/>
      <c r="OL332" s="56"/>
      <c r="OM332" s="56"/>
      <c r="ON332" s="56"/>
      <c r="OO332" s="56"/>
      <c r="OP332" s="56"/>
      <c r="OQ332" s="56"/>
      <c r="OR332" s="56"/>
      <c r="OS332" s="56"/>
      <c r="OT332" s="56"/>
      <c r="OU332" s="56"/>
      <c r="OV332" s="56"/>
      <c r="OW332" s="56"/>
      <c r="OX332" s="56"/>
      <c r="OY332" s="56"/>
      <c r="OZ332" s="56"/>
      <c r="PA332" s="56"/>
    </row>
    <row r="333" spans="1:417" s="116" customFormat="1" ht="63" hidden="1" customHeight="1">
      <c r="A333" s="56"/>
      <c r="B333" s="310"/>
      <c r="C333" s="310"/>
      <c r="D333" s="366"/>
      <c r="E333" s="364"/>
      <c r="F333" s="366"/>
      <c r="G333" s="386"/>
      <c r="H333" s="364"/>
      <c r="I333" s="126" t="s">
        <v>770</v>
      </c>
      <c r="J333" s="167" t="s">
        <v>1122</v>
      </c>
      <c r="K333" s="123"/>
      <c r="L333" s="183" t="s">
        <v>661</v>
      </c>
      <c r="M333" s="177" t="s">
        <v>501</v>
      </c>
      <c r="N333" s="51" t="s">
        <v>379</v>
      </c>
      <c r="O333" s="56" t="s">
        <v>350</v>
      </c>
      <c r="P333" s="310"/>
      <c r="Q333" s="357"/>
      <c r="R333" s="120"/>
      <c r="S333" s="120"/>
      <c r="T333" s="120"/>
      <c r="U333" s="120"/>
      <c r="V333" s="120" t="s">
        <v>205</v>
      </c>
      <c r="W333" s="120"/>
      <c r="X333" s="120"/>
      <c r="Y333" s="120"/>
      <c r="Z333" s="120"/>
      <c r="AA333" s="120"/>
      <c r="AB333" s="120"/>
      <c r="AC333" s="119">
        <f t="shared" si="420"/>
        <v>1</v>
      </c>
      <c r="AD333" s="229"/>
      <c r="AE333" s="229"/>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70"/>
      <c r="BU333" s="70"/>
      <c r="BV333" s="70"/>
      <c r="BW333" s="70"/>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70"/>
      <c r="DN333" s="70"/>
      <c r="DO333" s="70"/>
      <c r="DP333" s="70"/>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72" t="s">
        <v>555</v>
      </c>
      <c r="FG333" s="72" t="s">
        <v>555</v>
      </c>
      <c r="FH333" s="72" t="s">
        <v>555</v>
      </c>
      <c r="FI333" s="72" t="s">
        <v>555</v>
      </c>
      <c r="FJ333" s="72" t="s">
        <v>555</v>
      </c>
      <c r="FK333" s="70" t="s">
        <v>464</v>
      </c>
      <c r="FL333" s="70" t="s">
        <v>464</v>
      </c>
      <c r="FM333" s="70" t="s">
        <v>464</v>
      </c>
      <c r="FN333" s="70" t="s">
        <v>1025</v>
      </c>
      <c r="FO333" s="70" t="s">
        <v>464</v>
      </c>
      <c r="FP333" s="70" t="s">
        <v>464</v>
      </c>
      <c r="FQ333" s="70" t="s">
        <v>464</v>
      </c>
      <c r="FR333" s="70" t="s">
        <v>464</v>
      </c>
      <c r="FS333" s="70" t="s">
        <v>464</v>
      </c>
      <c r="FT333" s="70" t="s">
        <v>464</v>
      </c>
      <c r="FU333" s="70" t="s">
        <v>464</v>
      </c>
      <c r="FV333" s="70" t="s">
        <v>464</v>
      </c>
      <c r="FW333" s="70" t="s">
        <v>464</v>
      </c>
      <c r="FX333" s="70" t="s">
        <v>464</v>
      </c>
      <c r="FY333" s="70" t="s">
        <v>464</v>
      </c>
      <c r="FZ333" s="70" t="s">
        <v>464</v>
      </c>
      <c r="GA333" s="70" t="s">
        <v>464</v>
      </c>
      <c r="GB333" s="70" t="s">
        <v>464</v>
      </c>
      <c r="GC333" s="70" t="s">
        <v>464</v>
      </c>
      <c r="GD333" s="70" t="s">
        <v>464</v>
      </c>
      <c r="GE333" s="70" t="s">
        <v>464</v>
      </c>
      <c r="GF333" s="70" t="s">
        <v>464</v>
      </c>
      <c r="GG333" s="70" t="s">
        <v>464</v>
      </c>
      <c r="GH333" s="70" t="s">
        <v>1025</v>
      </c>
      <c r="GI333" s="70" t="s">
        <v>464</v>
      </c>
      <c r="GJ333" s="70" t="s">
        <v>464</v>
      </c>
      <c r="GK333" s="70" t="s">
        <v>464</v>
      </c>
      <c r="GL333" s="70" t="s">
        <v>464</v>
      </c>
      <c r="GM333" s="70" t="s">
        <v>1025</v>
      </c>
      <c r="GN333" s="70" t="s">
        <v>464</v>
      </c>
      <c r="GO333" s="70" t="s">
        <v>464</v>
      </c>
      <c r="GP333" s="179">
        <f>COUNTIF(FA333:GO333,"2")</f>
        <v>28</v>
      </c>
      <c r="GQ333" s="180">
        <f t="shared" ref="GQ333" si="421">GP333/(GP333+GR333+GT333+GV333)</f>
        <v>0.90322580645161288</v>
      </c>
      <c r="GR333" s="179">
        <f>COUNTIF(FA333:GO333,"1")</f>
        <v>3</v>
      </c>
      <c r="GS333" s="180">
        <f t="shared" ref="GS333" si="422">GR333/(GP333+GR333+GT333+GV333)</f>
        <v>9.6774193548387094E-2</v>
      </c>
      <c r="GT333" s="179">
        <f>COUNTIF(FA333:GO333,"0")</f>
        <v>0</v>
      </c>
      <c r="GU333" s="180">
        <f t="shared" ref="GU333" si="423">GT333/(GP333+GR333+GT333+GV333)</f>
        <v>0</v>
      </c>
      <c r="GV333" s="179">
        <f>COUNTIF(FA333:GO333,"KĐG")</f>
        <v>0</v>
      </c>
      <c r="GW333" s="180">
        <f t="shared" ref="GW333" si="424">GV333/(GP333+GR333+GT333+GV333)</f>
        <v>0</v>
      </c>
      <c r="GX333" s="181">
        <f t="shared" ref="GX333" si="425">(((GP333*2)+(GR333*1)+(GT333*0)))/(GP333+GR333+GT333)</f>
        <v>1.903225806451613</v>
      </c>
      <c r="GY333" s="182" t="str">
        <f t="shared" ref="GY333" si="426">IF(GW333&gt;=50%,"KĐG",IF(GX333&gt;=1.6,"Đạt mục tiêu",IF(GX333&gt;=1,"Cần cố gắng","Chưa đạt")))</f>
        <v>Đạt mục tiêu</v>
      </c>
      <c r="GZ333" s="70"/>
      <c r="HA333" s="70"/>
      <c r="HB333" s="70"/>
      <c r="HC333" s="70"/>
      <c r="HD333" s="70"/>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c r="IO333" s="56"/>
      <c r="IP333" s="56"/>
      <c r="IQ333" s="56"/>
      <c r="IR333" s="56"/>
      <c r="IS333" s="56"/>
      <c r="IT333" s="70"/>
      <c r="IU333" s="70"/>
      <c r="IV333" s="70"/>
      <c r="IW333" s="70"/>
      <c r="IX333" s="56"/>
      <c r="IY333" s="56"/>
      <c r="IZ333" s="56"/>
      <c r="JA333" s="56"/>
      <c r="JB333" s="56"/>
      <c r="JC333" s="56"/>
      <c r="JD333" s="56"/>
      <c r="JE333" s="56"/>
      <c r="JF333" s="56"/>
      <c r="JG333" s="56"/>
      <c r="JH333" s="56"/>
      <c r="JI333" s="56"/>
      <c r="JJ333" s="56"/>
      <c r="JK333" s="56"/>
      <c r="JL333" s="56"/>
      <c r="JM333" s="56"/>
      <c r="JN333" s="56"/>
      <c r="JO333" s="56"/>
      <c r="JP333" s="56"/>
      <c r="JQ333" s="56"/>
      <c r="JR333" s="56"/>
      <c r="JS333" s="56"/>
      <c r="JT333" s="56"/>
      <c r="JU333" s="56"/>
      <c r="JV333" s="56"/>
      <c r="JW333" s="56"/>
      <c r="JX333" s="56"/>
      <c r="JY333" s="56"/>
      <c r="JZ333" s="56"/>
      <c r="KA333" s="56"/>
      <c r="KB333" s="56"/>
      <c r="KC333" s="56"/>
      <c r="KD333" s="56"/>
      <c r="KE333" s="56"/>
      <c r="KF333" s="56"/>
      <c r="KG333" s="56"/>
      <c r="KH333" s="56"/>
      <c r="KI333" s="56"/>
      <c r="KJ333" s="56"/>
      <c r="KK333" s="56"/>
      <c r="KL333" s="56"/>
      <c r="KM333" s="56"/>
      <c r="KN333" s="56"/>
      <c r="KO333" s="56"/>
      <c r="KP333" s="56"/>
      <c r="KQ333" s="56"/>
      <c r="KR333" s="56"/>
      <c r="KS333" s="56"/>
      <c r="KT333" s="56"/>
      <c r="KU333" s="56"/>
      <c r="KV333" s="56"/>
      <c r="KW333" s="56"/>
      <c r="KX333" s="56"/>
      <c r="KY333" s="56"/>
      <c r="KZ333" s="56"/>
      <c r="LA333" s="56"/>
      <c r="LB333" s="56"/>
      <c r="LC333" s="56"/>
      <c r="LD333" s="56"/>
      <c r="LE333" s="56"/>
      <c r="LF333" s="56"/>
      <c r="LG333" s="56"/>
      <c r="LH333" s="56"/>
      <c r="LI333" s="56"/>
      <c r="LJ333" s="56"/>
      <c r="LK333" s="56"/>
      <c r="LL333" s="56"/>
      <c r="LM333" s="56"/>
      <c r="LN333" s="56"/>
      <c r="LO333" s="56"/>
      <c r="LP333" s="56"/>
      <c r="LQ333" s="56"/>
      <c r="LR333" s="56"/>
      <c r="LS333" s="56"/>
      <c r="LT333" s="56"/>
      <c r="LU333" s="56"/>
      <c r="LV333" s="56"/>
      <c r="LW333" s="56"/>
      <c r="LX333" s="56"/>
      <c r="LY333" s="56"/>
      <c r="LZ333" s="56"/>
      <c r="MA333" s="56"/>
      <c r="MB333" s="56"/>
      <c r="MC333" s="71"/>
      <c r="MD333" s="71"/>
      <c r="ME333" s="56"/>
      <c r="MF333" s="56"/>
      <c r="MG333" s="56"/>
      <c r="MH333" s="56"/>
      <c r="MI333" s="56"/>
      <c r="MJ333" s="56"/>
      <c r="MK333" s="56"/>
      <c r="ML333" s="56"/>
      <c r="MM333" s="56"/>
      <c r="MN333" s="56"/>
      <c r="MO333" s="56"/>
      <c r="MP333" s="56"/>
      <c r="MQ333" s="56"/>
      <c r="MR333" s="56"/>
      <c r="MS333" s="56"/>
      <c r="MT333" s="56"/>
      <c r="MU333" s="56"/>
      <c r="MV333" s="56"/>
      <c r="MW333" s="56"/>
      <c r="MX333" s="56"/>
      <c r="MY333" s="56"/>
      <c r="MZ333" s="56"/>
      <c r="NA333" s="56"/>
      <c r="NB333" s="56"/>
      <c r="NC333" s="56"/>
      <c r="ND333" s="56"/>
      <c r="NE333" s="179"/>
      <c r="NF333" s="180"/>
      <c r="NG333" s="179"/>
      <c r="NH333" s="180"/>
      <c r="NI333" s="179"/>
      <c r="NJ333" s="180"/>
      <c r="NK333" s="179"/>
      <c r="NL333" s="180"/>
      <c r="NM333" s="181"/>
      <c r="NN333" s="184"/>
      <c r="NO333" s="56"/>
      <c r="NP333" s="56"/>
      <c r="NQ333" s="56"/>
      <c r="NR333" s="56"/>
      <c r="NS333" s="56"/>
      <c r="NT333" s="56"/>
      <c r="NU333" s="56"/>
      <c r="NV333" s="56"/>
      <c r="NW333" s="56"/>
      <c r="NX333" s="56"/>
      <c r="NY333" s="56"/>
      <c r="NZ333" s="56"/>
      <c r="OA333" s="56"/>
      <c r="OB333" s="56"/>
      <c r="OC333" s="56"/>
      <c r="OD333" s="56"/>
      <c r="OE333" s="56"/>
      <c r="OF333" s="56"/>
      <c r="OG333" s="56"/>
      <c r="OH333" s="56"/>
      <c r="OI333" s="56"/>
      <c r="OJ333" s="56"/>
      <c r="OK333" s="56"/>
      <c r="OL333" s="56"/>
      <c r="OM333" s="56"/>
      <c r="ON333" s="56"/>
      <c r="OO333" s="56"/>
      <c r="OP333" s="56"/>
      <c r="OQ333" s="56"/>
      <c r="OR333" s="56"/>
      <c r="OS333" s="56"/>
      <c r="OT333" s="56"/>
      <c r="OU333" s="56"/>
      <c r="OV333" s="56"/>
      <c r="OW333" s="56"/>
      <c r="OX333" s="56"/>
      <c r="OY333" s="56"/>
      <c r="OZ333" s="56"/>
      <c r="PA333" s="56"/>
    </row>
    <row r="334" spans="1:417" s="116" customFormat="1" ht="63" hidden="1" customHeight="1">
      <c r="A334" s="56"/>
      <c r="B334" s="310"/>
      <c r="C334" s="310"/>
      <c r="D334" s="366"/>
      <c r="E334" s="364"/>
      <c r="F334" s="366"/>
      <c r="G334" s="386"/>
      <c r="H334" s="364"/>
      <c r="I334" s="126" t="s">
        <v>1290</v>
      </c>
      <c r="J334" s="167" t="s">
        <v>1122</v>
      </c>
      <c r="K334" s="123"/>
      <c r="L334" s="183"/>
      <c r="M334" s="177"/>
      <c r="N334" s="51" t="s">
        <v>379</v>
      </c>
      <c r="O334" s="56" t="s">
        <v>350</v>
      </c>
      <c r="P334" s="310"/>
      <c r="Q334" s="357"/>
      <c r="R334" s="120"/>
      <c r="S334" s="120"/>
      <c r="T334" s="120" t="s">
        <v>205</v>
      </c>
      <c r="U334" s="120"/>
      <c r="V334" s="120"/>
      <c r="W334" s="120"/>
      <c r="X334" s="120"/>
      <c r="Y334" s="120"/>
      <c r="Z334" s="120"/>
      <c r="AA334" s="120"/>
      <c r="AB334" s="120"/>
      <c r="AC334" s="119">
        <f t="shared" si="420"/>
        <v>1</v>
      </c>
      <c r="AD334" s="229"/>
      <c r="AE334" s="229"/>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70"/>
      <c r="BU334" s="70"/>
      <c r="BV334" s="70"/>
      <c r="BW334" s="70"/>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70"/>
      <c r="DN334" s="70"/>
      <c r="DO334" s="70"/>
      <c r="DP334" s="70"/>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72"/>
      <c r="FG334" s="72"/>
      <c r="FH334" s="72"/>
      <c r="FI334" s="72"/>
      <c r="FJ334" s="72"/>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179"/>
      <c r="GQ334" s="180"/>
      <c r="GR334" s="179"/>
      <c r="GS334" s="180"/>
      <c r="GT334" s="179"/>
      <c r="GU334" s="180"/>
      <c r="GV334" s="179"/>
      <c r="GW334" s="180"/>
      <c r="GX334" s="181"/>
      <c r="GY334" s="182"/>
      <c r="GZ334" s="70"/>
      <c r="HA334" s="70"/>
      <c r="HB334" s="70"/>
      <c r="HC334" s="70"/>
      <c r="HD334" s="70"/>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c r="IK334" s="56"/>
      <c r="IL334" s="56"/>
      <c r="IM334" s="56"/>
      <c r="IN334" s="56"/>
      <c r="IO334" s="56"/>
      <c r="IP334" s="56"/>
      <c r="IQ334" s="56"/>
      <c r="IR334" s="56"/>
      <c r="IS334" s="56"/>
      <c r="IT334" s="70"/>
      <c r="IU334" s="70"/>
      <c r="IV334" s="70"/>
      <c r="IW334" s="70"/>
      <c r="IX334" s="56"/>
      <c r="IY334" s="56"/>
      <c r="IZ334" s="56"/>
      <c r="JA334" s="56"/>
      <c r="JB334" s="56"/>
      <c r="JC334" s="56"/>
      <c r="JD334" s="56"/>
      <c r="JE334" s="56"/>
      <c r="JF334" s="56"/>
      <c r="JG334" s="56"/>
      <c r="JH334" s="56"/>
      <c r="JI334" s="56"/>
      <c r="JJ334" s="56"/>
      <c r="JK334" s="56"/>
      <c r="JL334" s="56"/>
      <c r="JM334" s="56"/>
      <c r="JN334" s="56"/>
      <c r="JO334" s="56"/>
      <c r="JP334" s="56"/>
      <c r="JQ334" s="56"/>
      <c r="JR334" s="56"/>
      <c r="JS334" s="56"/>
      <c r="JT334" s="56"/>
      <c r="JU334" s="56"/>
      <c r="JV334" s="56"/>
      <c r="JW334" s="56"/>
      <c r="JX334" s="56"/>
      <c r="JY334" s="56"/>
      <c r="JZ334" s="56"/>
      <c r="KA334" s="56"/>
      <c r="KB334" s="56"/>
      <c r="KC334" s="56"/>
      <c r="KD334" s="56"/>
      <c r="KE334" s="56"/>
      <c r="KF334" s="56"/>
      <c r="KG334" s="56"/>
      <c r="KH334" s="56"/>
      <c r="KI334" s="56"/>
      <c r="KJ334" s="56"/>
      <c r="KK334" s="56"/>
      <c r="KL334" s="56"/>
      <c r="KM334" s="56"/>
      <c r="KN334" s="56"/>
      <c r="KO334" s="56"/>
      <c r="KP334" s="56"/>
      <c r="KQ334" s="56"/>
      <c r="KR334" s="56"/>
      <c r="KS334" s="56"/>
      <c r="KT334" s="56"/>
      <c r="KU334" s="56"/>
      <c r="KV334" s="56"/>
      <c r="KW334" s="56"/>
      <c r="KX334" s="56"/>
      <c r="KY334" s="56"/>
      <c r="KZ334" s="56"/>
      <c r="LA334" s="56"/>
      <c r="LB334" s="56"/>
      <c r="LC334" s="56"/>
      <c r="LD334" s="56"/>
      <c r="LE334" s="56"/>
      <c r="LF334" s="56"/>
      <c r="LG334" s="56"/>
      <c r="LH334" s="56"/>
      <c r="LI334" s="56"/>
      <c r="LJ334" s="56"/>
      <c r="LK334" s="56"/>
      <c r="LL334" s="56"/>
      <c r="LM334" s="56"/>
      <c r="LN334" s="56"/>
      <c r="LO334" s="56"/>
      <c r="LP334" s="56"/>
      <c r="LQ334" s="56"/>
      <c r="LR334" s="56"/>
      <c r="LS334" s="56"/>
      <c r="LT334" s="56"/>
      <c r="LU334" s="56"/>
      <c r="LV334" s="56"/>
      <c r="LW334" s="56"/>
      <c r="LX334" s="56"/>
      <c r="LY334" s="56"/>
      <c r="LZ334" s="56"/>
      <c r="MA334" s="56"/>
      <c r="MB334" s="56"/>
      <c r="MC334" s="71"/>
      <c r="MD334" s="71"/>
      <c r="ME334" s="56"/>
      <c r="MF334" s="56"/>
      <c r="MG334" s="56"/>
      <c r="MH334" s="56"/>
      <c r="MI334" s="56"/>
      <c r="MJ334" s="56"/>
      <c r="MK334" s="56"/>
      <c r="ML334" s="56"/>
      <c r="MM334" s="56"/>
      <c r="MN334" s="56"/>
      <c r="MO334" s="56"/>
      <c r="MP334" s="56"/>
      <c r="MQ334" s="56"/>
      <c r="MR334" s="56"/>
      <c r="MS334" s="56"/>
      <c r="MT334" s="56"/>
      <c r="MU334" s="56"/>
      <c r="MV334" s="56"/>
      <c r="MW334" s="56"/>
      <c r="MX334" s="56"/>
      <c r="MY334" s="56"/>
      <c r="MZ334" s="56"/>
      <c r="NA334" s="56"/>
      <c r="NB334" s="56"/>
      <c r="NC334" s="56"/>
      <c r="ND334" s="56"/>
      <c r="NE334" s="179"/>
      <c r="NF334" s="180"/>
      <c r="NG334" s="179"/>
      <c r="NH334" s="180"/>
      <c r="NI334" s="179"/>
      <c r="NJ334" s="180"/>
      <c r="NK334" s="179"/>
      <c r="NL334" s="180"/>
      <c r="NM334" s="181"/>
      <c r="NN334" s="184"/>
      <c r="NO334" s="56"/>
      <c r="NP334" s="56"/>
      <c r="NQ334" s="56"/>
      <c r="NR334" s="56"/>
      <c r="NS334" s="56"/>
      <c r="NT334" s="56"/>
      <c r="NU334" s="56"/>
      <c r="NV334" s="56"/>
      <c r="NW334" s="56"/>
      <c r="NX334" s="56"/>
      <c r="NY334" s="56"/>
      <c r="NZ334" s="56"/>
      <c r="OA334" s="56"/>
      <c r="OB334" s="56"/>
      <c r="OC334" s="56"/>
      <c r="OD334" s="56"/>
      <c r="OE334" s="56"/>
      <c r="OF334" s="56"/>
      <c r="OG334" s="56"/>
      <c r="OH334" s="56"/>
      <c r="OI334" s="56"/>
      <c r="OJ334" s="56"/>
      <c r="OK334" s="56"/>
      <c r="OL334" s="56"/>
      <c r="OM334" s="56"/>
      <c r="ON334" s="56"/>
      <c r="OO334" s="56"/>
      <c r="OP334" s="56"/>
      <c r="OQ334" s="56"/>
      <c r="OR334" s="56"/>
      <c r="OS334" s="56"/>
      <c r="OT334" s="56"/>
      <c r="OU334" s="56"/>
      <c r="OV334" s="56"/>
      <c r="OW334" s="56"/>
      <c r="OX334" s="56"/>
      <c r="OY334" s="56"/>
      <c r="OZ334" s="56"/>
      <c r="PA334" s="56"/>
    </row>
    <row r="335" spans="1:417" s="116" customFormat="1" ht="63" hidden="1" customHeight="1">
      <c r="A335" s="56"/>
      <c r="B335" s="310"/>
      <c r="C335" s="310"/>
      <c r="D335" s="366"/>
      <c r="E335" s="364"/>
      <c r="F335" s="366"/>
      <c r="G335" s="386"/>
      <c r="H335" s="364"/>
      <c r="I335" s="126" t="s">
        <v>771</v>
      </c>
      <c r="J335" s="167" t="s">
        <v>1122</v>
      </c>
      <c r="K335" s="123"/>
      <c r="L335" s="183" t="s">
        <v>661</v>
      </c>
      <c r="M335" s="177" t="s">
        <v>501</v>
      </c>
      <c r="N335" s="51" t="s">
        <v>379</v>
      </c>
      <c r="O335" s="56" t="s">
        <v>350</v>
      </c>
      <c r="P335" s="310"/>
      <c r="Q335" s="341"/>
      <c r="R335" s="120"/>
      <c r="S335" s="120"/>
      <c r="T335" s="120"/>
      <c r="U335" s="120" t="s">
        <v>205</v>
      </c>
      <c r="V335" s="120"/>
      <c r="W335" s="120"/>
      <c r="X335" s="120"/>
      <c r="Y335" s="120"/>
      <c r="Z335" s="120"/>
      <c r="AA335" s="120"/>
      <c r="AB335" s="120"/>
      <c r="AC335" s="119">
        <f t="shared" si="420"/>
        <v>1</v>
      </c>
      <c r="AD335" s="229"/>
      <c r="AE335" s="229"/>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72" t="s">
        <v>555</v>
      </c>
      <c r="BU335" s="72" t="s">
        <v>555</v>
      </c>
      <c r="BV335" s="70"/>
      <c r="BW335" s="70"/>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70"/>
      <c r="DN335" s="70"/>
      <c r="DO335" s="70"/>
      <c r="DP335" s="70"/>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70"/>
      <c r="FG335" s="70"/>
      <c r="FH335" s="70"/>
      <c r="FI335" s="70"/>
      <c r="FJ335" s="70"/>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70"/>
      <c r="HA335" s="70"/>
      <c r="HB335" s="70"/>
      <c r="HC335" s="70"/>
      <c r="HD335" s="70"/>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c r="IK335" s="56"/>
      <c r="IL335" s="56"/>
      <c r="IM335" s="56"/>
      <c r="IN335" s="56"/>
      <c r="IO335" s="56"/>
      <c r="IP335" s="56"/>
      <c r="IQ335" s="56"/>
      <c r="IR335" s="56"/>
      <c r="IS335" s="56"/>
      <c r="IT335" s="70"/>
      <c r="IU335" s="70"/>
      <c r="IV335" s="70"/>
      <c r="IW335" s="70"/>
      <c r="IX335" s="56"/>
      <c r="IY335" s="56"/>
      <c r="IZ335" s="56"/>
      <c r="JA335" s="56"/>
      <c r="JB335" s="56"/>
      <c r="JC335" s="56"/>
      <c r="JD335" s="56"/>
      <c r="JE335" s="56"/>
      <c r="JF335" s="56"/>
      <c r="JG335" s="56"/>
      <c r="JH335" s="56"/>
      <c r="JI335" s="56"/>
      <c r="JJ335" s="56"/>
      <c r="JK335" s="56"/>
      <c r="JL335" s="56"/>
      <c r="JM335" s="56"/>
      <c r="JN335" s="56"/>
      <c r="JO335" s="56"/>
      <c r="JP335" s="56"/>
      <c r="JQ335" s="56"/>
      <c r="JR335" s="56"/>
      <c r="JS335" s="56"/>
      <c r="JT335" s="56"/>
      <c r="JU335" s="56"/>
      <c r="JV335" s="56"/>
      <c r="JW335" s="56"/>
      <c r="JX335" s="56"/>
      <c r="JY335" s="56"/>
      <c r="JZ335" s="56"/>
      <c r="KA335" s="56"/>
      <c r="KB335" s="56"/>
      <c r="KC335" s="56"/>
      <c r="KD335" s="56"/>
      <c r="KE335" s="56"/>
      <c r="KF335" s="56"/>
      <c r="KG335" s="56"/>
      <c r="KH335" s="56"/>
      <c r="KI335" s="56"/>
      <c r="KJ335" s="56"/>
      <c r="KK335" s="56"/>
      <c r="KL335" s="56"/>
      <c r="KM335" s="56"/>
      <c r="KN335" s="56"/>
      <c r="KO335" s="56"/>
      <c r="KP335" s="56"/>
      <c r="KQ335" s="56"/>
      <c r="KR335" s="56"/>
      <c r="KS335" s="56"/>
      <c r="KT335" s="56"/>
      <c r="KU335" s="56"/>
      <c r="KV335" s="56"/>
      <c r="KW335" s="56"/>
      <c r="KX335" s="56"/>
      <c r="KY335" s="56"/>
      <c r="KZ335" s="56"/>
      <c r="LA335" s="56"/>
      <c r="LB335" s="56"/>
      <c r="LC335" s="56"/>
      <c r="LD335" s="56"/>
      <c r="LE335" s="56"/>
      <c r="LF335" s="56"/>
      <c r="LG335" s="56"/>
      <c r="LH335" s="56"/>
      <c r="LI335" s="56"/>
      <c r="LJ335" s="56"/>
      <c r="LK335" s="56"/>
      <c r="LL335" s="56"/>
      <c r="LM335" s="56"/>
      <c r="LN335" s="56"/>
      <c r="LO335" s="56"/>
      <c r="LP335" s="56"/>
      <c r="LQ335" s="56"/>
      <c r="LR335" s="56"/>
      <c r="LS335" s="56"/>
      <c r="LT335" s="56"/>
      <c r="LU335" s="56"/>
      <c r="LV335" s="56"/>
      <c r="LW335" s="56"/>
      <c r="LX335" s="56"/>
      <c r="LY335" s="56"/>
      <c r="LZ335" s="56"/>
      <c r="MA335" s="56"/>
      <c r="MB335" s="56"/>
      <c r="MC335" s="71"/>
      <c r="MD335" s="71"/>
      <c r="ME335" s="56"/>
      <c r="MF335" s="56"/>
      <c r="MG335" s="56"/>
      <c r="MH335" s="56"/>
      <c r="MI335" s="56"/>
      <c r="MJ335" s="56"/>
      <c r="MK335" s="56"/>
      <c r="ML335" s="56"/>
      <c r="MM335" s="56"/>
      <c r="MN335" s="56"/>
      <c r="MO335" s="56"/>
      <c r="MP335" s="56"/>
      <c r="MQ335" s="56"/>
      <c r="MR335" s="56"/>
      <c r="MS335" s="56"/>
      <c r="MT335" s="56"/>
      <c r="MU335" s="56"/>
      <c r="MV335" s="56"/>
      <c r="MW335" s="56"/>
      <c r="MX335" s="56"/>
      <c r="MY335" s="56"/>
      <c r="MZ335" s="56"/>
      <c r="NA335" s="56"/>
      <c r="NB335" s="56"/>
      <c r="NC335" s="56"/>
      <c r="ND335" s="56"/>
      <c r="NE335" s="179"/>
      <c r="NF335" s="180"/>
      <c r="NG335" s="179"/>
      <c r="NH335" s="180"/>
      <c r="NI335" s="179"/>
      <c r="NJ335" s="180"/>
      <c r="NK335" s="179"/>
      <c r="NL335" s="180"/>
      <c r="NM335" s="181"/>
      <c r="NN335" s="184"/>
      <c r="NO335" s="56"/>
      <c r="NP335" s="56"/>
      <c r="NQ335" s="56"/>
      <c r="NR335" s="56"/>
      <c r="NS335" s="56"/>
      <c r="NT335" s="56"/>
      <c r="NU335" s="56"/>
      <c r="NV335" s="56"/>
      <c r="NW335" s="56"/>
      <c r="NX335" s="56"/>
      <c r="NY335" s="56"/>
      <c r="NZ335" s="56"/>
      <c r="OA335" s="56"/>
      <c r="OB335" s="56"/>
      <c r="OC335" s="56"/>
      <c r="OD335" s="56"/>
      <c r="OE335" s="56"/>
      <c r="OF335" s="56"/>
      <c r="OG335" s="56"/>
      <c r="OH335" s="56"/>
      <c r="OI335" s="56"/>
      <c r="OJ335" s="56"/>
      <c r="OK335" s="56"/>
      <c r="OL335" s="56"/>
      <c r="OM335" s="56"/>
      <c r="ON335" s="56"/>
      <c r="OO335" s="56"/>
      <c r="OP335" s="56"/>
      <c r="OQ335" s="56"/>
      <c r="OR335" s="56"/>
      <c r="OS335" s="56"/>
      <c r="OT335" s="56"/>
      <c r="OU335" s="56"/>
      <c r="OV335" s="56"/>
      <c r="OW335" s="56"/>
      <c r="OX335" s="56"/>
      <c r="OY335" s="56"/>
      <c r="OZ335" s="56"/>
      <c r="PA335" s="56"/>
    </row>
    <row r="336" spans="1:417" s="116" customFormat="1" ht="31.5" hidden="1" customHeight="1">
      <c r="A336" s="56"/>
      <c r="B336" s="310">
        <v>286</v>
      </c>
      <c r="C336" s="310">
        <v>117</v>
      </c>
      <c r="D336" s="366" t="s">
        <v>441</v>
      </c>
      <c r="E336" s="364" t="s">
        <v>7</v>
      </c>
      <c r="F336" s="366" t="s">
        <v>442</v>
      </c>
      <c r="G336" s="386" t="s">
        <v>7</v>
      </c>
      <c r="H336" s="364" t="s">
        <v>205</v>
      </c>
      <c r="I336" s="126" t="s">
        <v>442</v>
      </c>
      <c r="J336" s="167" t="s">
        <v>1122</v>
      </c>
      <c r="K336" s="123"/>
      <c r="L336" s="183" t="s">
        <v>661</v>
      </c>
      <c r="M336" s="177" t="s">
        <v>501</v>
      </c>
      <c r="N336" s="51" t="s">
        <v>379</v>
      </c>
      <c r="O336" s="56" t="s">
        <v>350</v>
      </c>
      <c r="P336" s="310" t="s">
        <v>205</v>
      </c>
      <c r="Q336" s="310"/>
      <c r="R336" s="120"/>
      <c r="S336" s="120"/>
      <c r="T336" s="120"/>
      <c r="U336" s="120"/>
      <c r="V336" s="120"/>
      <c r="W336" s="120"/>
      <c r="X336" s="120"/>
      <c r="Y336" s="120"/>
      <c r="Z336" s="120"/>
      <c r="AA336" s="120"/>
      <c r="AB336" s="120" t="s">
        <v>205</v>
      </c>
      <c r="AC336" s="119">
        <f t="shared" si="420"/>
        <v>1</v>
      </c>
      <c r="AD336" s="229"/>
      <c r="AE336" s="229"/>
      <c r="AF336" s="68" t="s">
        <v>806</v>
      </c>
      <c r="AG336" s="68" t="s">
        <v>806</v>
      </c>
      <c r="AH336" s="68" t="s">
        <v>806</v>
      </c>
      <c r="AI336" s="68" t="s">
        <v>806</v>
      </c>
      <c r="AJ336" s="68" t="s">
        <v>806</v>
      </c>
      <c r="AK336" s="68" t="s">
        <v>806</v>
      </c>
      <c r="AL336" s="68" t="s">
        <v>806</v>
      </c>
      <c r="AM336" s="68" t="s">
        <v>806</v>
      </c>
      <c r="AN336" s="68" t="s">
        <v>806</v>
      </c>
      <c r="AO336" s="68" t="s">
        <v>806</v>
      </c>
      <c r="AP336" s="68" t="s">
        <v>806</v>
      </c>
      <c r="AQ336" s="68" t="s">
        <v>806</v>
      </c>
      <c r="AR336" s="68" t="s">
        <v>806</v>
      </c>
      <c r="AS336" s="68" t="s">
        <v>806</v>
      </c>
      <c r="AT336" s="68" t="s">
        <v>806</v>
      </c>
      <c r="AU336" s="68" t="s">
        <v>806</v>
      </c>
      <c r="AV336" s="68" t="s">
        <v>806</v>
      </c>
      <c r="AW336" s="68" t="s">
        <v>806</v>
      </c>
      <c r="AX336" s="68" t="s">
        <v>806</v>
      </c>
      <c r="AY336" s="68" t="s">
        <v>806</v>
      </c>
      <c r="AZ336" s="68" t="s">
        <v>806</v>
      </c>
      <c r="BA336" s="68" t="s">
        <v>806</v>
      </c>
      <c r="BB336" s="68" t="s">
        <v>806</v>
      </c>
      <c r="BC336" s="68" t="s">
        <v>806</v>
      </c>
      <c r="BD336" s="68"/>
      <c r="BE336" s="68"/>
      <c r="BF336" s="68"/>
      <c r="BG336" s="68"/>
      <c r="BH336" s="68"/>
      <c r="BI336" s="68"/>
      <c r="BJ336" s="68" t="s">
        <v>806</v>
      </c>
      <c r="BK336" s="68" t="s">
        <v>806</v>
      </c>
      <c r="BL336" s="68" t="s">
        <v>806</v>
      </c>
      <c r="BM336" s="68" t="s">
        <v>806</v>
      </c>
      <c r="BN336" s="68" t="s">
        <v>806</v>
      </c>
      <c r="BO336" s="68" t="s">
        <v>806</v>
      </c>
      <c r="BP336" s="68" t="s">
        <v>806</v>
      </c>
      <c r="BQ336" s="68" t="s">
        <v>806</v>
      </c>
      <c r="BR336" s="68" t="s">
        <v>806</v>
      </c>
      <c r="BS336" s="68" t="s">
        <v>806</v>
      </c>
      <c r="BT336" s="70"/>
      <c r="BU336" s="70"/>
      <c r="BV336" s="70" t="s">
        <v>806</v>
      </c>
      <c r="BW336" s="70" t="s">
        <v>806</v>
      </c>
      <c r="BX336" s="68" t="s">
        <v>806</v>
      </c>
      <c r="BY336" s="68" t="s">
        <v>806</v>
      </c>
      <c r="BZ336" s="68" t="s">
        <v>806</v>
      </c>
      <c r="CA336" s="68" t="s">
        <v>806</v>
      </c>
      <c r="CB336" s="68" t="s">
        <v>806</v>
      </c>
      <c r="CC336" s="68" t="s">
        <v>806</v>
      </c>
      <c r="CD336" s="68" t="s">
        <v>806</v>
      </c>
      <c r="CE336" s="68" t="s">
        <v>806</v>
      </c>
      <c r="CF336" s="68" t="s">
        <v>806</v>
      </c>
      <c r="CG336" s="68" t="s">
        <v>806</v>
      </c>
      <c r="CH336" s="68" t="s">
        <v>806</v>
      </c>
      <c r="CI336" s="68" t="s">
        <v>806</v>
      </c>
      <c r="CJ336" s="68" t="s">
        <v>806</v>
      </c>
      <c r="CK336" s="68" t="s">
        <v>806</v>
      </c>
      <c r="CL336" s="68" t="s">
        <v>806</v>
      </c>
      <c r="CM336" s="68" t="s">
        <v>806</v>
      </c>
      <c r="CN336" s="68" t="s">
        <v>806</v>
      </c>
      <c r="CO336" s="68" t="s">
        <v>806</v>
      </c>
      <c r="CP336" s="68" t="s">
        <v>806</v>
      </c>
      <c r="CQ336" s="68" t="s">
        <v>806</v>
      </c>
      <c r="CR336" s="68" t="s">
        <v>806</v>
      </c>
      <c r="CS336" s="68" t="s">
        <v>806</v>
      </c>
      <c r="CT336" s="68"/>
      <c r="CU336" s="68"/>
      <c r="CV336" s="68"/>
      <c r="CW336" s="68"/>
      <c r="CX336" s="68"/>
      <c r="CY336" s="68"/>
      <c r="CZ336" s="68" t="s">
        <v>806</v>
      </c>
      <c r="DA336" s="68" t="s">
        <v>806</v>
      </c>
      <c r="DB336" s="68" t="s">
        <v>806</v>
      </c>
      <c r="DC336" s="68" t="s">
        <v>806</v>
      </c>
      <c r="DD336" s="68" t="s">
        <v>806</v>
      </c>
      <c r="DE336" s="68" t="s">
        <v>806</v>
      </c>
      <c r="DF336" s="68" t="s">
        <v>806</v>
      </c>
      <c r="DG336" s="68" t="s">
        <v>806</v>
      </c>
      <c r="DH336" s="68" t="s">
        <v>806</v>
      </c>
      <c r="DI336" s="68" t="s">
        <v>806</v>
      </c>
      <c r="DJ336" s="68" t="s">
        <v>806</v>
      </c>
      <c r="DK336" s="68" t="s">
        <v>806</v>
      </c>
      <c r="DL336" s="68" t="s">
        <v>806</v>
      </c>
      <c r="DM336" s="70"/>
      <c r="DN336" s="70"/>
      <c r="DO336" s="70"/>
      <c r="DP336" s="70"/>
      <c r="DQ336" s="68" t="s">
        <v>806</v>
      </c>
      <c r="DR336" s="68" t="s">
        <v>806</v>
      </c>
      <c r="DS336" s="68" t="s">
        <v>806</v>
      </c>
      <c r="DT336" s="68" t="s">
        <v>806</v>
      </c>
      <c r="DU336" s="68" t="s">
        <v>806</v>
      </c>
      <c r="DV336" s="68" t="s">
        <v>806</v>
      </c>
      <c r="DW336" s="68" t="s">
        <v>806</v>
      </c>
      <c r="DX336" s="68" t="s">
        <v>806</v>
      </c>
      <c r="DY336" s="68" t="s">
        <v>806</v>
      </c>
      <c r="DZ336" s="68" t="s">
        <v>806</v>
      </c>
      <c r="EA336" s="68" t="s">
        <v>806</v>
      </c>
      <c r="EB336" s="68" t="s">
        <v>806</v>
      </c>
      <c r="EC336" s="68" t="s">
        <v>806</v>
      </c>
      <c r="ED336" s="68" t="s">
        <v>806</v>
      </c>
      <c r="EE336" s="68" t="s">
        <v>806</v>
      </c>
      <c r="EF336" s="68" t="s">
        <v>806</v>
      </c>
      <c r="EG336" s="68" t="s">
        <v>806</v>
      </c>
      <c r="EH336" s="68" t="s">
        <v>806</v>
      </c>
      <c r="EI336" s="68" t="s">
        <v>806</v>
      </c>
      <c r="EJ336" s="68" t="s">
        <v>806</v>
      </c>
      <c r="EK336" s="68" t="s">
        <v>806</v>
      </c>
      <c r="EL336" s="68"/>
      <c r="EM336" s="68"/>
      <c r="EN336" s="68"/>
      <c r="EO336" s="68"/>
      <c r="EP336" s="68"/>
      <c r="EQ336" s="68" t="s">
        <v>806</v>
      </c>
      <c r="ER336" s="68" t="s">
        <v>806</v>
      </c>
      <c r="ES336" s="68" t="s">
        <v>806</v>
      </c>
      <c r="ET336" s="68"/>
      <c r="EU336" s="68" t="s">
        <v>806</v>
      </c>
      <c r="EV336" s="68" t="s">
        <v>806</v>
      </c>
      <c r="EW336" s="68" t="s">
        <v>806</v>
      </c>
      <c r="EX336" s="68" t="s">
        <v>806</v>
      </c>
      <c r="EY336" s="68" t="s">
        <v>806</v>
      </c>
      <c r="EZ336" s="68" t="s">
        <v>806</v>
      </c>
      <c r="FA336" s="68" t="s">
        <v>806</v>
      </c>
      <c r="FB336" s="68" t="s">
        <v>806</v>
      </c>
      <c r="FC336" s="68" t="s">
        <v>806</v>
      </c>
      <c r="FD336" s="68" t="s">
        <v>806</v>
      </c>
      <c r="FE336" s="68" t="s">
        <v>806</v>
      </c>
      <c r="FF336" s="70"/>
      <c r="FG336" s="70"/>
      <c r="FH336" s="70"/>
      <c r="FI336" s="70"/>
      <c r="FJ336" s="70"/>
      <c r="FK336" s="68" t="s">
        <v>806</v>
      </c>
      <c r="FL336" s="68" t="s">
        <v>806</v>
      </c>
      <c r="FM336" s="68" t="s">
        <v>806</v>
      </c>
      <c r="FN336" s="68" t="s">
        <v>806</v>
      </c>
      <c r="FO336" s="68" t="s">
        <v>806</v>
      </c>
      <c r="FP336" s="68" t="s">
        <v>806</v>
      </c>
      <c r="FQ336" s="68" t="s">
        <v>806</v>
      </c>
      <c r="FR336" s="68" t="s">
        <v>806</v>
      </c>
      <c r="FS336" s="68" t="s">
        <v>806</v>
      </c>
      <c r="FT336" s="68" t="s">
        <v>806</v>
      </c>
      <c r="FU336" s="68" t="s">
        <v>806</v>
      </c>
      <c r="FV336" s="68" t="s">
        <v>806</v>
      </c>
      <c r="FW336" s="68" t="s">
        <v>806</v>
      </c>
      <c r="FX336" s="68" t="s">
        <v>806</v>
      </c>
      <c r="FY336" s="68" t="s">
        <v>806</v>
      </c>
      <c r="FZ336" s="68" t="s">
        <v>806</v>
      </c>
      <c r="GA336" s="68" t="s">
        <v>806</v>
      </c>
      <c r="GB336" s="68" t="s">
        <v>806</v>
      </c>
      <c r="GC336" s="68" t="s">
        <v>806</v>
      </c>
      <c r="GD336" s="68" t="s">
        <v>806</v>
      </c>
      <c r="GE336" s="68"/>
      <c r="GF336" s="68"/>
      <c r="GG336" s="68"/>
      <c r="GH336" s="68"/>
      <c r="GI336" s="68"/>
      <c r="GJ336" s="68" t="s">
        <v>806</v>
      </c>
      <c r="GK336" s="68" t="s">
        <v>806</v>
      </c>
      <c r="GL336" s="68" t="s">
        <v>806</v>
      </c>
      <c r="GM336" s="68" t="s">
        <v>806</v>
      </c>
      <c r="GN336" s="68"/>
      <c r="GO336" s="68" t="s">
        <v>806</v>
      </c>
      <c r="GP336" s="68" t="s">
        <v>806</v>
      </c>
      <c r="GQ336" s="68" t="s">
        <v>806</v>
      </c>
      <c r="GR336" s="68" t="s">
        <v>806</v>
      </c>
      <c r="GS336" s="68" t="s">
        <v>806</v>
      </c>
      <c r="GT336" s="68" t="s">
        <v>806</v>
      </c>
      <c r="GU336" s="68" t="s">
        <v>806</v>
      </c>
      <c r="GV336" s="68" t="s">
        <v>806</v>
      </c>
      <c r="GW336" s="68" t="s">
        <v>806</v>
      </c>
      <c r="GX336" s="68" t="s">
        <v>806</v>
      </c>
      <c r="GY336" s="68" t="s">
        <v>806</v>
      </c>
      <c r="GZ336" s="72" t="s">
        <v>555</v>
      </c>
      <c r="HA336" s="72" t="s">
        <v>555</v>
      </c>
      <c r="HB336" s="72" t="s">
        <v>555</v>
      </c>
      <c r="HC336" s="72" t="s">
        <v>555</v>
      </c>
      <c r="HD336" s="72" t="s">
        <v>555</v>
      </c>
      <c r="HE336" s="68" t="s">
        <v>806</v>
      </c>
      <c r="HF336" s="68" t="s">
        <v>806</v>
      </c>
      <c r="HG336" s="68" t="s">
        <v>806</v>
      </c>
      <c r="HH336" s="68" t="s">
        <v>806</v>
      </c>
      <c r="HI336" s="68" t="s">
        <v>806</v>
      </c>
      <c r="HJ336" s="68" t="s">
        <v>806</v>
      </c>
      <c r="HK336" s="68" t="s">
        <v>806</v>
      </c>
      <c r="HL336" s="68" t="s">
        <v>806</v>
      </c>
      <c r="HM336" s="68" t="s">
        <v>806</v>
      </c>
      <c r="HN336" s="68" t="s">
        <v>806</v>
      </c>
      <c r="HO336" s="68" t="s">
        <v>806</v>
      </c>
      <c r="HP336" s="68" t="s">
        <v>806</v>
      </c>
      <c r="HQ336" s="68" t="s">
        <v>806</v>
      </c>
      <c r="HR336" s="68" t="s">
        <v>806</v>
      </c>
      <c r="HS336" s="68" t="s">
        <v>806</v>
      </c>
      <c r="HT336" s="68" t="s">
        <v>806</v>
      </c>
      <c r="HU336" s="68" t="s">
        <v>806</v>
      </c>
      <c r="HV336" s="68" t="s">
        <v>806</v>
      </c>
      <c r="HW336" s="68" t="s">
        <v>806</v>
      </c>
      <c r="HX336" s="68"/>
      <c r="HY336" s="68"/>
      <c r="HZ336" s="68"/>
      <c r="IA336" s="68"/>
      <c r="IB336" s="68"/>
      <c r="IC336" s="68"/>
      <c r="ID336" s="68" t="s">
        <v>806</v>
      </c>
      <c r="IE336" s="68" t="s">
        <v>806</v>
      </c>
      <c r="IF336" s="68" t="s">
        <v>806</v>
      </c>
      <c r="IG336" s="68" t="s">
        <v>806</v>
      </c>
      <c r="IH336" s="68" t="s">
        <v>806</v>
      </c>
      <c r="II336" s="68" t="s">
        <v>806</v>
      </c>
      <c r="IJ336" s="68" t="s">
        <v>806</v>
      </c>
      <c r="IK336" s="68" t="s">
        <v>806</v>
      </c>
      <c r="IL336" s="68" t="s">
        <v>806</v>
      </c>
      <c r="IM336" s="68" t="s">
        <v>806</v>
      </c>
      <c r="IN336" s="68" t="s">
        <v>806</v>
      </c>
      <c r="IO336" s="68" t="s">
        <v>806</v>
      </c>
      <c r="IP336" s="68" t="s">
        <v>806</v>
      </c>
      <c r="IQ336" s="68" t="s">
        <v>806</v>
      </c>
      <c r="IR336" s="68" t="s">
        <v>806</v>
      </c>
      <c r="IS336" s="68"/>
      <c r="IT336" s="70"/>
      <c r="IU336" s="70"/>
      <c r="IV336" s="70"/>
      <c r="IW336" s="70"/>
      <c r="IX336" s="68" t="s">
        <v>806</v>
      </c>
      <c r="IY336" s="68" t="s">
        <v>806</v>
      </c>
      <c r="IZ336" s="68" t="s">
        <v>806</v>
      </c>
      <c r="JA336" s="68" t="s">
        <v>806</v>
      </c>
      <c r="JB336" s="68" t="s">
        <v>806</v>
      </c>
      <c r="JC336" s="68" t="s">
        <v>806</v>
      </c>
      <c r="JD336" s="68" t="s">
        <v>806</v>
      </c>
      <c r="JE336" s="68" t="s">
        <v>806</v>
      </c>
      <c r="JF336" s="68" t="s">
        <v>806</v>
      </c>
      <c r="JG336" s="68" t="s">
        <v>806</v>
      </c>
      <c r="JH336" s="68" t="s">
        <v>806</v>
      </c>
      <c r="JI336" s="68" t="s">
        <v>806</v>
      </c>
      <c r="JJ336" s="68" t="s">
        <v>806</v>
      </c>
      <c r="JK336" s="68" t="s">
        <v>806</v>
      </c>
      <c r="JL336" s="68" t="s">
        <v>806</v>
      </c>
      <c r="JM336" s="68" t="s">
        <v>806</v>
      </c>
      <c r="JN336" s="68" t="s">
        <v>806</v>
      </c>
      <c r="JO336" s="68" t="s">
        <v>806</v>
      </c>
      <c r="JP336" s="68" t="s">
        <v>806</v>
      </c>
      <c r="JQ336" s="68" t="s">
        <v>806</v>
      </c>
      <c r="JR336" s="68"/>
      <c r="JS336" s="68"/>
      <c r="JT336" s="68"/>
      <c r="JU336" s="68"/>
      <c r="JV336" s="68"/>
      <c r="JW336" s="68" t="s">
        <v>806</v>
      </c>
      <c r="JX336" s="68" t="s">
        <v>806</v>
      </c>
      <c r="JY336" s="68" t="s">
        <v>806</v>
      </c>
      <c r="JZ336" s="68" t="s">
        <v>806</v>
      </c>
      <c r="KA336" s="68" t="s">
        <v>806</v>
      </c>
      <c r="KB336" s="68" t="s">
        <v>806</v>
      </c>
      <c r="KC336" s="68" t="s">
        <v>806</v>
      </c>
      <c r="KD336" s="68" t="s">
        <v>806</v>
      </c>
      <c r="KE336" s="68" t="s">
        <v>806</v>
      </c>
      <c r="KF336" s="68" t="s">
        <v>806</v>
      </c>
      <c r="KG336" s="68" t="s">
        <v>806</v>
      </c>
      <c r="KH336" s="68" t="s">
        <v>806</v>
      </c>
      <c r="KI336" s="68" t="s">
        <v>806</v>
      </c>
      <c r="KJ336" s="68" t="s">
        <v>806</v>
      </c>
      <c r="KK336" s="68" t="s">
        <v>806</v>
      </c>
      <c r="KL336" s="68"/>
      <c r="KM336" s="68"/>
      <c r="KN336" s="68"/>
      <c r="KO336" s="68" t="s">
        <v>806</v>
      </c>
      <c r="KP336" s="68" t="s">
        <v>806</v>
      </c>
      <c r="KQ336" s="68" t="s">
        <v>806</v>
      </c>
      <c r="KR336" s="68" t="s">
        <v>806</v>
      </c>
      <c r="KS336" s="68" t="s">
        <v>806</v>
      </c>
      <c r="KT336" s="68" t="s">
        <v>806</v>
      </c>
      <c r="KU336" s="68" t="s">
        <v>806</v>
      </c>
      <c r="KV336" s="68" t="s">
        <v>806</v>
      </c>
      <c r="KW336" s="68" t="s">
        <v>806</v>
      </c>
      <c r="KX336" s="68" t="s">
        <v>806</v>
      </c>
      <c r="KY336" s="68" t="s">
        <v>806</v>
      </c>
      <c r="KZ336" s="68" t="s">
        <v>806</v>
      </c>
      <c r="LA336" s="68" t="s">
        <v>806</v>
      </c>
      <c r="LB336" s="68" t="s">
        <v>806</v>
      </c>
      <c r="LC336" s="68" t="s">
        <v>806</v>
      </c>
      <c r="LD336" s="68" t="s">
        <v>806</v>
      </c>
      <c r="LE336" s="68" t="s">
        <v>806</v>
      </c>
      <c r="LF336" s="68" t="s">
        <v>806</v>
      </c>
      <c r="LG336" s="68" t="s">
        <v>806</v>
      </c>
      <c r="LH336" s="68" t="s">
        <v>806</v>
      </c>
      <c r="LI336" s="68" t="s">
        <v>806</v>
      </c>
      <c r="LJ336" s="68" t="s">
        <v>806</v>
      </c>
      <c r="LK336" s="68" t="s">
        <v>806</v>
      </c>
      <c r="LL336" s="68"/>
      <c r="LM336" s="68"/>
      <c r="LN336" s="68"/>
      <c r="LO336" s="68"/>
      <c r="LP336" s="68" t="s">
        <v>806</v>
      </c>
      <c r="LQ336" s="68" t="s">
        <v>806</v>
      </c>
      <c r="LR336" s="68" t="s">
        <v>806</v>
      </c>
      <c r="LS336" s="68" t="s">
        <v>806</v>
      </c>
      <c r="LT336" s="68" t="s">
        <v>806</v>
      </c>
      <c r="LU336" s="68" t="s">
        <v>806</v>
      </c>
      <c r="LV336" s="68" t="s">
        <v>806</v>
      </c>
      <c r="LW336" s="68" t="s">
        <v>806</v>
      </c>
      <c r="LX336" s="68" t="s">
        <v>806</v>
      </c>
      <c r="LY336" s="68" t="s">
        <v>806</v>
      </c>
      <c r="LZ336" s="68" t="s">
        <v>806</v>
      </c>
      <c r="MA336" s="68" t="s">
        <v>806</v>
      </c>
      <c r="MB336" s="68" t="s">
        <v>806</v>
      </c>
      <c r="MC336" s="68" t="s">
        <v>806</v>
      </c>
      <c r="MD336" s="68" t="s">
        <v>806</v>
      </c>
      <c r="ME336" s="68" t="s">
        <v>806</v>
      </c>
      <c r="MF336" s="68" t="s">
        <v>806</v>
      </c>
      <c r="MG336" s="68" t="s">
        <v>806</v>
      </c>
      <c r="MH336" s="68" t="s">
        <v>806</v>
      </c>
      <c r="MI336" s="68" t="s">
        <v>806</v>
      </c>
      <c r="MJ336" s="68" t="s">
        <v>806</v>
      </c>
      <c r="MK336" s="68" t="s">
        <v>806</v>
      </c>
      <c r="ML336" s="68" t="s">
        <v>806</v>
      </c>
      <c r="MM336" s="68" t="s">
        <v>806</v>
      </c>
      <c r="MN336" s="68" t="s">
        <v>806</v>
      </c>
      <c r="MO336" s="68" t="s">
        <v>806</v>
      </c>
      <c r="MP336" s="68" t="s">
        <v>806</v>
      </c>
      <c r="MQ336" s="68" t="s">
        <v>806</v>
      </c>
      <c r="MR336" s="68" t="s">
        <v>806</v>
      </c>
      <c r="MS336" s="68" t="s">
        <v>806</v>
      </c>
      <c r="MT336" s="68" t="s">
        <v>806</v>
      </c>
      <c r="MU336" s="68" t="s">
        <v>806</v>
      </c>
      <c r="MV336" s="68" t="s">
        <v>806</v>
      </c>
      <c r="MW336" s="68" t="s">
        <v>806</v>
      </c>
      <c r="MX336" s="68" t="s">
        <v>806</v>
      </c>
      <c r="MY336" s="68" t="s">
        <v>806</v>
      </c>
      <c r="MZ336" s="68" t="s">
        <v>806</v>
      </c>
      <c r="NA336" s="68" t="s">
        <v>806</v>
      </c>
      <c r="NB336" s="68" t="s">
        <v>806</v>
      </c>
      <c r="NC336" s="68" t="s">
        <v>806</v>
      </c>
      <c r="ND336" s="68" t="s">
        <v>806</v>
      </c>
      <c r="NE336" s="68" t="s">
        <v>806</v>
      </c>
      <c r="NF336" s="68" t="s">
        <v>806</v>
      </c>
      <c r="NG336" s="68" t="s">
        <v>806</v>
      </c>
      <c r="NH336" s="68" t="s">
        <v>806</v>
      </c>
      <c r="NI336" s="68" t="s">
        <v>806</v>
      </c>
      <c r="NJ336" s="68" t="s">
        <v>806</v>
      </c>
      <c r="NK336" s="68" t="s">
        <v>806</v>
      </c>
      <c r="NL336" s="68" t="s">
        <v>806</v>
      </c>
      <c r="NM336" s="68" t="s">
        <v>806</v>
      </c>
      <c r="NN336" s="68" t="s">
        <v>806</v>
      </c>
      <c r="NO336" s="68" t="s">
        <v>806</v>
      </c>
      <c r="NP336" s="68" t="s">
        <v>806</v>
      </c>
      <c r="NQ336" s="68" t="s">
        <v>806</v>
      </c>
      <c r="NR336" s="68" t="s">
        <v>806</v>
      </c>
      <c r="NS336" s="68" t="s">
        <v>806</v>
      </c>
      <c r="NT336" s="68" t="s">
        <v>806</v>
      </c>
      <c r="NU336" s="68" t="s">
        <v>806</v>
      </c>
      <c r="NV336" s="68" t="s">
        <v>806</v>
      </c>
      <c r="NW336" s="68" t="s">
        <v>806</v>
      </c>
      <c r="NX336" s="68" t="s">
        <v>806</v>
      </c>
      <c r="NY336" s="68" t="s">
        <v>806</v>
      </c>
      <c r="NZ336" s="68" t="s">
        <v>806</v>
      </c>
      <c r="OA336" s="68" t="s">
        <v>806</v>
      </c>
      <c r="OB336" s="68" t="s">
        <v>806</v>
      </c>
      <c r="OC336" s="68" t="s">
        <v>806</v>
      </c>
      <c r="OD336" s="68" t="s">
        <v>806</v>
      </c>
      <c r="OE336" s="68" t="s">
        <v>806</v>
      </c>
      <c r="OF336" s="68" t="s">
        <v>806</v>
      </c>
      <c r="OG336" s="68" t="s">
        <v>806</v>
      </c>
      <c r="OH336" s="68" t="s">
        <v>806</v>
      </c>
      <c r="OI336" s="68" t="s">
        <v>806</v>
      </c>
      <c r="OJ336" s="68" t="s">
        <v>806</v>
      </c>
      <c r="OK336" s="68" t="s">
        <v>806</v>
      </c>
      <c r="OL336" s="68" t="s">
        <v>806</v>
      </c>
      <c r="OM336" s="68" t="s">
        <v>806</v>
      </c>
      <c r="ON336" s="68" t="s">
        <v>806</v>
      </c>
      <c r="OO336" s="68" t="s">
        <v>806</v>
      </c>
      <c r="OP336" s="68" t="s">
        <v>806</v>
      </c>
      <c r="OQ336" s="68" t="s">
        <v>806</v>
      </c>
      <c r="OR336" s="68" t="s">
        <v>806</v>
      </c>
      <c r="OS336" s="68" t="s">
        <v>806</v>
      </c>
      <c r="OT336" s="68" t="s">
        <v>806</v>
      </c>
      <c r="OU336" s="68" t="s">
        <v>806</v>
      </c>
      <c r="OV336" s="68" t="s">
        <v>806</v>
      </c>
      <c r="OW336" s="68" t="s">
        <v>806</v>
      </c>
      <c r="OX336" s="68" t="s">
        <v>806</v>
      </c>
      <c r="OY336" s="68" t="s">
        <v>806</v>
      </c>
      <c r="OZ336" s="68" t="s">
        <v>806</v>
      </c>
      <c r="PA336" s="56"/>
    </row>
    <row r="337" spans="1:417" s="116" customFormat="1" ht="31.5" hidden="1" customHeight="1">
      <c r="A337" s="56"/>
      <c r="B337" s="310"/>
      <c r="C337" s="310"/>
      <c r="D337" s="366"/>
      <c r="E337" s="364"/>
      <c r="F337" s="366"/>
      <c r="G337" s="386"/>
      <c r="H337" s="364"/>
      <c r="I337" s="126" t="s">
        <v>442</v>
      </c>
      <c r="J337" s="167" t="s">
        <v>1122</v>
      </c>
      <c r="K337" s="123"/>
      <c r="L337" s="183"/>
      <c r="M337" s="177"/>
      <c r="N337" s="51" t="s">
        <v>379</v>
      </c>
      <c r="O337" s="56" t="s">
        <v>350</v>
      </c>
      <c r="P337" s="310"/>
      <c r="Q337" s="310"/>
      <c r="R337" s="120"/>
      <c r="S337" s="120" t="s">
        <v>205</v>
      </c>
      <c r="T337" s="120"/>
      <c r="U337" s="120"/>
      <c r="V337" s="120"/>
      <c r="W337" s="120"/>
      <c r="X337" s="120"/>
      <c r="Y337" s="120"/>
      <c r="Z337" s="120"/>
      <c r="AA337" s="120"/>
      <c r="AB337" s="120"/>
      <c r="AC337" s="119">
        <f t="shared" si="420"/>
        <v>1</v>
      </c>
      <c r="AD337" s="229"/>
      <c r="AE337" s="229"/>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c r="BR337" s="68"/>
      <c r="BS337" s="68"/>
      <c r="BT337" s="70"/>
      <c r="BU337" s="70"/>
      <c r="BV337" s="70"/>
      <c r="BW337" s="70"/>
      <c r="BX337" s="68"/>
      <c r="BY337" s="68"/>
      <c r="BZ337" s="68"/>
      <c r="CA337" s="68"/>
      <c r="CB337" s="68"/>
      <c r="CC337" s="68"/>
      <c r="CD337" s="68"/>
      <c r="CE337" s="68"/>
      <c r="CF337" s="68"/>
      <c r="CG337" s="68"/>
      <c r="CH337" s="68"/>
      <c r="CI337" s="68"/>
      <c r="CJ337" s="68"/>
      <c r="CK337" s="68"/>
      <c r="CL337" s="68"/>
      <c r="CM337" s="68"/>
      <c r="CN337" s="68"/>
      <c r="CO337" s="68"/>
      <c r="CP337" s="68"/>
      <c r="CQ337" s="68"/>
      <c r="CR337" s="68"/>
      <c r="CS337" s="68"/>
      <c r="CT337" s="68"/>
      <c r="CU337" s="68"/>
      <c r="CV337" s="68"/>
      <c r="CW337" s="68"/>
      <c r="CX337" s="68"/>
      <c r="CY337" s="68"/>
      <c r="CZ337" s="68"/>
      <c r="DA337" s="68"/>
      <c r="DB337" s="68"/>
      <c r="DC337" s="68"/>
      <c r="DD337" s="68"/>
      <c r="DE337" s="68"/>
      <c r="DF337" s="68"/>
      <c r="DG337" s="68"/>
      <c r="DH337" s="68"/>
      <c r="DI337" s="68"/>
      <c r="DJ337" s="68"/>
      <c r="DK337" s="68"/>
      <c r="DL337" s="68"/>
      <c r="DM337" s="70"/>
      <c r="DN337" s="70"/>
      <c r="DO337" s="70"/>
      <c r="DP337" s="70"/>
      <c r="DQ337" s="68"/>
      <c r="DR337" s="68"/>
      <c r="DS337" s="68"/>
      <c r="DT337" s="68"/>
      <c r="DU337" s="68"/>
      <c r="DV337" s="68"/>
      <c r="DW337" s="68"/>
      <c r="DX337" s="68"/>
      <c r="DY337" s="68"/>
      <c r="DZ337" s="68"/>
      <c r="EA337" s="68"/>
      <c r="EB337" s="68"/>
      <c r="EC337" s="68"/>
      <c r="ED337" s="68"/>
      <c r="EE337" s="68"/>
      <c r="EF337" s="68"/>
      <c r="EG337" s="68"/>
      <c r="EH337" s="68"/>
      <c r="EI337" s="68"/>
      <c r="EJ337" s="68"/>
      <c r="EK337" s="68"/>
      <c r="EL337" s="68"/>
      <c r="EM337" s="68"/>
      <c r="EN337" s="68"/>
      <c r="EO337" s="68"/>
      <c r="EP337" s="68"/>
      <c r="EQ337" s="68"/>
      <c r="ER337" s="68"/>
      <c r="ES337" s="68"/>
      <c r="ET337" s="68"/>
      <c r="EU337" s="68"/>
      <c r="EV337" s="68"/>
      <c r="EW337" s="68"/>
      <c r="EX337" s="68"/>
      <c r="EY337" s="68"/>
      <c r="EZ337" s="68"/>
      <c r="FA337" s="68"/>
      <c r="FB337" s="68"/>
      <c r="FC337" s="68"/>
      <c r="FD337" s="68"/>
      <c r="FE337" s="68"/>
      <c r="FF337" s="70"/>
      <c r="FG337" s="70"/>
      <c r="FH337" s="70"/>
      <c r="FI337" s="70"/>
      <c r="FJ337" s="70"/>
      <c r="FK337" s="68"/>
      <c r="FL337" s="68"/>
      <c r="FM337" s="68"/>
      <c r="FN337" s="68"/>
      <c r="FO337" s="68"/>
      <c r="FP337" s="68"/>
      <c r="FQ337" s="68"/>
      <c r="FR337" s="68"/>
      <c r="FS337" s="68"/>
      <c r="FT337" s="68"/>
      <c r="FU337" s="68"/>
      <c r="FV337" s="68"/>
      <c r="FW337" s="68"/>
      <c r="FX337" s="68"/>
      <c r="FY337" s="68"/>
      <c r="FZ337" s="68"/>
      <c r="GA337" s="68"/>
      <c r="GB337" s="68"/>
      <c r="GC337" s="68"/>
      <c r="GD337" s="68"/>
      <c r="GE337" s="68"/>
      <c r="GF337" s="68"/>
      <c r="GG337" s="68"/>
      <c r="GH337" s="68"/>
      <c r="GI337" s="68"/>
      <c r="GJ337" s="68"/>
      <c r="GK337" s="68"/>
      <c r="GL337" s="68"/>
      <c r="GM337" s="68"/>
      <c r="GN337" s="68"/>
      <c r="GO337" s="68"/>
      <c r="GP337" s="68"/>
      <c r="GQ337" s="68"/>
      <c r="GR337" s="68"/>
      <c r="GS337" s="68"/>
      <c r="GT337" s="68"/>
      <c r="GU337" s="68"/>
      <c r="GV337" s="68"/>
      <c r="GW337" s="68"/>
      <c r="GX337" s="68"/>
      <c r="GY337" s="68"/>
      <c r="GZ337" s="72"/>
      <c r="HA337" s="72"/>
      <c r="HB337" s="72"/>
      <c r="HC337" s="72"/>
      <c r="HD337" s="72"/>
      <c r="HE337" s="68"/>
      <c r="HF337" s="68"/>
      <c r="HG337" s="68"/>
      <c r="HH337" s="68"/>
      <c r="HI337" s="68"/>
      <c r="HJ337" s="68"/>
      <c r="HK337" s="68"/>
      <c r="HL337" s="68"/>
      <c r="HM337" s="68"/>
      <c r="HN337" s="68"/>
      <c r="HO337" s="68"/>
      <c r="HP337" s="68"/>
      <c r="HQ337" s="68"/>
      <c r="HR337" s="68"/>
      <c r="HS337" s="68"/>
      <c r="HT337" s="68"/>
      <c r="HU337" s="68"/>
      <c r="HV337" s="68"/>
      <c r="HW337" s="68"/>
      <c r="HX337" s="68"/>
      <c r="HY337" s="68"/>
      <c r="HZ337" s="68"/>
      <c r="IA337" s="68"/>
      <c r="IB337" s="68"/>
      <c r="IC337" s="68"/>
      <c r="ID337" s="68"/>
      <c r="IE337" s="68"/>
      <c r="IF337" s="68"/>
      <c r="IG337" s="68"/>
      <c r="IH337" s="68"/>
      <c r="II337" s="68"/>
      <c r="IJ337" s="68"/>
      <c r="IK337" s="68"/>
      <c r="IL337" s="68"/>
      <c r="IM337" s="68"/>
      <c r="IN337" s="68"/>
      <c r="IO337" s="68"/>
      <c r="IP337" s="68"/>
      <c r="IQ337" s="68"/>
      <c r="IR337" s="68"/>
      <c r="IS337" s="68"/>
      <c r="IT337" s="70"/>
      <c r="IU337" s="70"/>
      <c r="IV337" s="70"/>
      <c r="IW337" s="70"/>
      <c r="IX337" s="68"/>
      <c r="IY337" s="68"/>
      <c r="IZ337" s="68"/>
      <c r="JA337" s="68"/>
      <c r="JB337" s="68"/>
      <c r="JC337" s="68"/>
      <c r="JD337" s="68"/>
      <c r="JE337" s="68"/>
      <c r="JF337" s="68"/>
      <c r="JG337" s="68"/>
      <c r="JH337" s="68"/>
      <c r="JI337" s="68"/>
      <c r="JJ337" s="68"/>
      <c r="JK337" s="68"/>
      <c r="JL337" s="68"/>
      <c r="JM337" s="68"/>
      <c r="JN337" s="68"/>
      <c r="JO337" s="68"/>
      <c r="JP337" s="68"/>
      <c r="JQ337" s="68"/>
      <c r="JR337" s="68"/>
      <c r="JS337" s="68"/>
      <c r="JT337" s="68"/>
      <c r="JU337" s="68"/>
      <c r="JV337" s="68"/>
      <c r="JW337" s="68"/>
      <c r="JX337" s="68"/>
      <c r="JY337" s="68"/>
      <c r="JZ337" s="68"/>
      <c r="KA337" s="68"/>
      <c r="KB337" s="68"/>
      <c r="KC337" s="68"/>
      <c r="KD337" s="68"/>
      <c r="KE337" s="68"/>
      <c r="KF337" s="68"/>
      <c r="KG337" s="68"/>
      <c r="KH337" s="68"/>
      <c r="KI337" s="68"/>
      <c r="KJ337" s="68"/>
      <c r="KK337" s="68"/>
      <c r="KL337" s="68"/>
      <c r="KM337" s="68"/>
      <c r="KN337" s="68"/>
      <c r="KO337" s="68"/>
      <c r="KP337" s="68"/>
      <c r="KQ337" s="68"/>
      <c r="KR337" s="68"/>
      <c r="KS337" s="68"/>
      <c r="KT337" s="68"/>
      <c r="KU337" s="68"/>
      <c r="KV337" s="68"/>
      <c r="KW337" s="68"/>
      <c r="KX337" s="68"/>
      <c r="KY337" s="68"/>
      <c r="KZ337" s="68"/>
      <c r="LA337" s="68"/>
      <c r="LB337" s="68"/>
      <c r="LC337" s="68"/>
      <c r="LD337" s="68"/>
      <c r="LE337" s="68"/>
      <c r="LF337" s="68"/>
      <c r="LG337" s="68"/>
      <c r="LH337" s="68"/>
      <c r="LI337" s="68"/>
      <c r="LJ337" s="68"/>
      <c r="LK337" s="68"/>
      <c r="LL337" s="68"/>
      <c r="LM337" s="68"/>
      <c r="LN337" s="68"/>
      <c r="LO337" s="68"/>
      <c r="LP337" s="68"/>
      <c r="LQ337" s="68"/>
      <c r="LR337" s="68"/>
      <c r="LS337" s="68"/>
      <c r="LT337" s="68"/>
      <c r="LU337" s="68"/>
      <c r="LV337" s="68"/>
      <c r="LW337" s="68"/>
      <c r="LX337" s="68"/>
      <c r="LY337" s="68"/>
      <c r="LZ337" s="68"/>
      <c r="MA337" s="68"/>
      <c r="MB337" s="68"/>
      <c r="MC337" s="68"/>
      <c r="MD337" s="68"/>
      <c r="ME337" s="68"/>
      <c r="MF337" s="68"/>
      <c r="MG337" s="68"/>
      <c r="MH337" s="68"/>
      <c r="MI337" s="68"/>
      <c r="MJ337" s="68"/>
      <c r="MK337" s="68"/>
      <c r="ML337" s="68"/>
      <c r="MM337" s="68"/>
      <c r="MN337" s="68"/>
      <c r="MO337" s="68"/>
      <c r="MP337" s="68"/>
      <c r="MQ337" s="68"/>
      <c r="MR337" s="68"/>
      <c r="MS337" s="68"/>
      <c r="MT337" s="68"/>
      <c r="MU337" s="68"/>
      <c r="MV337" s="68"/>
      <c r="MW337" s="68"/>
      <c r="MX337" s="68"/>
      <c r="MY337" s="68"/>
      <c r="MZ337" s="68"/>
      <c r="NA337" s="68"/>
      <c r="NB337" s="68"/>
      <c r="NC337" s="68"/>
      <c r="ND337" s="68"/>
      <c r="NE337" s="68"/>
      <c r="NF337" s="68"/>
      <c r="NG337" s="68"/>
      <c r="NH337" s="68"/>
      <c r="NI337" s="68"/>
      <c r="NJ337" s="68"/>
      <c r="NK337" s="68"/>
      <c r="NL337" s="68"/>
      <c r="NM337" s="68"/>
      <c r="NN337" s="68"/>
      <c r="NO337" s="68"/>
      <c r="NP337" s="68"/>
      <c r="NQ337" s="68"/>
      <c r="NR337" s="68"/>
      <c r="NS337" s="68"/>
      <c r="NT337" s="68"/>
      <c r="NU337" s="68"/>
      <c r="NV337" s="68"/>
      <c r="NW337" s="68"/>
      <c r="NX337" s="68"/>
      <c r="NY337" s="68"/>
      <c r="NZ337" s="68"/>
      <c r="OA337" s="68"/>
      <c r="OB337" s="68"/>
      <c r="OC337" s="68"/>
      <c r="OD337" s="68"/>
      <c r="OE337" s="68"/>
      <c r="OF337" s="68"/>
      <c r="OG337" s="68"/>
      <c r="OH337" s="68"/>
      <c r="OI337" s="68"/>
      <c r="OJ337" s="68"/>
      <c r="OK337" s="68"/>
      <c r="OL337" s="68"/>
      <c r="OM337" s="68"/>
      <c r="ON337" s="68"/>
      <c r="OO337" s="68"/>
      <c r="OP337" s="68"/>
      <c r="OQ337" s="68"/>
      <c r="OR337" s="68"/>
      <c r="OS337" s="68"/>
      <c r="OT337" s="68"/>
      <c r="OU337" s="68"/>
      <c r="OV337" s="68"/>
      <c r="OW337" s="68"/>
      <c r="OX337" s="68"/>
      <c r="OY337" s="68"/>
      <c r="OZ337" s="68"/>
      <c r="PA337" s="56"/>
    </row>
    <row r="338" spans="1:417" s="116" customFormat="1" ht="31.5" hidden="1" customHeight="1">
      <c r="A338" s="56"/>
      <c r="B338" s="310"/>
      <c r="C338" s="310"/>
      <c r="D338" s="366"/>
      <c r="E338" s="364"/>
      <c r="F338" s="366"/>
      <c r="G338" s="386"/>
      <c r="H338" s="364"/>
      <c r="I338" s="126" t="s">
        <v>442</v>
      </c>
      <c r="J338" s="167" t="s">
        <v>1122</v>
      </c>
      <c r="K338" s="123"/>
      <c r="L338" s="183" t="s">
        <v>661</v>
      </c>
      <c r="M338" s="177" t="s">
        <v>501</v>
      </c>
      <c r="N338" s="51" t="s">
        <v>379</v>
      </c>
      <c r="O338" s="56" t="s">
        <v>350</v>
      </c>
      <c r="P338" s="310"/>
      <c r="Q338" s="310"/>
      <c r="R338" s="120"/>
      <c r="S338" s="120"/>
      <c r="T338" s="120"/>
      <c r="U338" s="120"/>
      <c r="V338" s="120"/>
      <c r="W338" s="120"/>
      <c r="X338" s="120"/>
      <c r="Y338" s="120"/>
      <c r="Z338" s="120" t="s">
        <v>205</v>
      </c>
      <c r="AA338" s="120"/>
      <c r="AB338" s="120"/>
      <c r="AC338" s="119">
        <f t="shared" si="420"/>
        <v>1</v>
      </c>
      <c r="AD338" s="229"/>
      <c r="AE338" s="229"/>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70"/>
      <c r="BU338" s="70"/>
      <c r="BV338" s="70"/>
      <c r="BW338" s="70"/>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70"/>
      <c r="DN338" s="70"/>
      <c r="DO338" s="70"/>
      <c r="DP338" s="70"/>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70"/>
      <c r="FG338" s="70"/>
      <c r="FH338" s="70"/>
      <c r="FI338" s="70"/>
      <c r="FJ338" s="70"/>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70"/>
      <c r="HA338" s="70"/>
      <c r="HB338" s="70"/>
      <c r="HC338" s="70"/>
      <c r="HD338" s="70"/>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71" t="s">
        <v>555</v>
      </c>
      <c r="IT338" s="71" t="s">
        <v>555</v>
      </c>
      <c r="IU338" s="71" t="s">
        <v>555</v>
      </c>
      <c r="IV338" s="71" t="s">
        <v>555</v>
      </c>
      <c r="IW338" s="71" t="s">
        <v>555</v>
      </c>
      <c r="IX338" s="56">
        <v>2</v>
      </c>
      <c r="IY338" s="56">
        <v>2</v>
      </c>
      <c r="IZ338" s="56">
        <v>2</v>
      </c>
      <c r="JA338" s="56">
        <v>1</v>
      </c>
      <c r="JB338" s="56">
        <v>2</v>
      </c>
      <c r="JC338" s="56">
        <v>1</v>
      </c>
      <c r="JD338" s="56">
        <v>2</v>
      </c>
      <c r="JE338" s="56">
        <v>2</v>
      </c>
      <c r="JF338" s="56">
        <v>2</v>
      </c>
      <c r="JG338" s="56">
        <v>2</v>
      </c>
      <c r="JH338" s="56">
        <v>2</v>
      </c>
      <c r="JI338" s="56">
        <v>2</v>
      </c>
      <c r="JJ338" s="56">
        <v>2</v>
      </c>
      <c r="JK338" s="56">
        <v>2</v>
      </c>
      <c r="JL338" s="56">
        <v>2</v>
      </c>
      <c r="JM338" s="56">
        <v>2</v>
      </c>
      <c r="JN338" s="56">
        <v>2</v>
      </c>
      <c r="JO338" s="56">
        <v>2</v>
      </c>
      <c r="JP338" s="56">
        <v>2</v>
      </c>
      <c r="JQ338" s="56">
        <v>2</v>
      </c>
      <c r="JR338" s="56">
        <v>2</v>
      </c>
      <c r="JS338" s="56">
        <v>2</v>
      </c>
      <c r="JT338" s="56">
        <v>2</v>
      </c>
      <c r="JU338" s="56">
        <v>2</v>
      </c>
      <c r="JV338" s="56">
        <v>2</v>
      </c>
      <c r="JW338" s="56">
        <v>2</v>
      </c>
      <c r="JX338" s="56">
        <v>2</v>
      </c>
      <c r="JY338" s="56">
        <v>2</v>
      </c>
      <c r="JZ338" s="56">
        <v>2</v>
      </c>
      <c r="KA338" s="56">
        <v>2</v>
      </c>
      <c r="KB338" s="179">
        <f t="shared" ref="KB338" si="427">COUNTIF(IX338:KA338,"2")</f>
        <v>28</v>
      </c>
      <c r="KC338" s="180">
        <f t="shared" ref="KC338" si="428">KB338/(KB338+KD338+KF338+KH338)</f>
        <v>0.93333333333333335</v>
      </c>
      <c r="KD338" s="179">
        <f t="shared" ref="KD338" si="429">COUNTIF(IX338:KA338,"1")</f>
        <v>2</v>
      </c>
      <c r="KE338" s="180">
        <f t="shared" ref="KE338" si="430">KD338/(KB338+KD338+KF338+KH338)</f>
        <v>6.6666666666666666E-2</v>
      </c>
      <c r="KF338" s="179">
        <f t="shared" ref="KF338" si="431">COUNTIF(IX338:KA338,"0")</f>
        <v>0</v>
      </c>
      <c r="KG338" s="180">
        <f t="shared" ref="KG338" si="432">KF338/(KB338+KD338+KF338+KH338)</f>
        <v>0</v>
      </c>
      <c r="KH338" s="179">
        <f>COUNTIF(IJ338:KA338,"KĐG")</f>
        <v>0</v>
      </c>
      <c r="KI338" s="180">
        <f t="shared" ref="KI338" si="433">KH338/(KB338+KD338+KF338+KH338)</f>
        <v>0</v>
      </c>
      <c r="KJ338" s="181">
        <f t="shared" ref="KJ338" si="434">(((KB338*2)+(KD338*1)+(KF338*0)))/(KB338+KD338+KF338)</f>
        <v>1.9333333333333333</v>
      </c>
      <c r="KK338" s="182" t="str">
        <f t="shared" ref="KK338" si="435">IF(KI338&gt;=50%,"KĐG",IF(KJ338&gt;=1.6,"Đạt mục tiêu",IF(KJ338&gt;=1,"Cần cố gắng","Chưa đạt")))</f>
        <v>Đạt mục tiêu</v>
      </c>
      <c r="KL338" s="56"/>
      <c r="KM338" s="56"/>
      <c r="KN338" s="56"/>
      <c r="KO338" s="56"/>
      <c r="KP338" s="56"/>
      <c r="KQ338" s="56"/>
      <c r="KR338" s="56"/>
      <c r="KS338" s="56"/>
      <c r="KT338" s="56"/>
      <c r="KU338" s="56"/>
      <c r="KV338" s="56"/>
      <c r="KW338" s="56"/>
      <c r="KX338" s="56"/>
      <c r="KY338" s="56"/>
      <c r="KZ338" s="56"/>
      <c r="LA338" s="56"/>
      <c r="LB338" s="56"/>
      <c r="LC338" s="56"/>
      <c r="LD338" s="56"/>
      <c r="LE338" s="56"/>
      <c r="LF338" s="56"/>
      <c r="LG338" s="56"/>
      <c r="LH338" s="56"/>
      <c r="LI338" s="56"/>
      <c r="LJ338" s="56"/>
      <c r="LK338" s="56"/>
      <c r="LL338" s="56"/>
      <c r="LM338" s="56"/>
      <c r="LN338" s="56"/>
      <c r="LO338" s="56"/>
      <c r="LP338" s="56"/>
      <c r="LQ338" s="56"/>
      <c r="LR338" s="56"/>
      <c r="LS338" s="56"/>
      <c r="LT338" s="56"/>
      <c r="LU338" s="56"/>
      <c r="LV338" s="56"/>
      <c r="LW338" s="56"/>
      <c r="LX338" s="56"/>
      <c r="LY338" s="56"/>
      <c r="LZ338" s="56"/>
      <c r="MA338" s="56"/>
      <c r="MB338" s="56"/>
      <c r="MC338" s="71"/>
      <c r="MD338" s="71"/>
      <c r="ME338" s="56"/>
      <c r="MF338" s="56"/>
      <c r="MG338" s="56"/>
      <c r="MH338" s="56"/>
      <c r="MI338" s="56"/>
      <c r="MJ338" s="56"/>
      <c r="MK338" s="56"/>
      <c r="ML338" s="56"/>
      <c r="MM338" s="56"/>
      <c r="MN338" s="56"/>
      <c r="MO338" s="56"/>
      <c r="MP338" s="56"/>
      <c r="MQ338" s="56"/>
      <c r="MR338" s="56"/>
      <c r="MS338" s="56"/>
      <c r="MT338" s="56"/>
      <c r="MU338" s="56"/>
      <c r="MV338" s="56"/>
      <c r="MW338" s="56"/>
      <c r="MX338" s="56"/>
      <c r="MY338" s="56"/>
      <c r="MZ338" s="56"/>
      <c r="NA338" s="56"/>
      <c r="NB338" s="56"/>
      <c r="NC338" s="56"/>
      <c r="ND338" s="56"/>
      <c r="NE338" s="179"/>
      <c r="NF338" s="180"/>
      <c r="NG338" s="179"/>
      <c r="NH338" s="180"/>
      <c r="NI338" s="179"/>
      <c r="NJ338" s="180"/>
      <c r="NK338" s="179"/>
      <c r="NL338" s="180"/>
      <c r="NM338" s="181"/>
      <c r="NN338" s="184"/>
      <c r="NO338" s="56"/>
      <c r="NP338" s="56"/>
      <c r="NQ338" s="56"/>
      <c r="NR338" s="56"/>
      <c r="NS338" s="56"/>
      <c r="NT338" s="56"/>
      <c r="NU338" s="56"/>
      <c r="NV338" s="56"/>
      <c r="NW338" s="56"/>
      <c r="NX338" s="56"/>
      <c r="NY338" s="56"/>
      <c r="NZ338" s="56"/>
      <c r="OA338" s="56"/>
      <c r="OB338" s="56"/>
      <c r="OC338" s="56"/>
      <c r="OD338" s="56"/>
      <c r="OE338" s="56"/>
      <c r="OF338" s="56"/>
      <c r="OG338" s="56"/>
      <c r="OH338" s="56"/>
      <c r="OI338" s="56"/>
      <c r="OJ338" s="56"/>
      <c r="OK338" s="56"/>
      <c r="OL338" s="56"/>
      <c r="OM338" s="56"/>
      <c r="ON338" s="56"/>
      <c r="OO338" s="56"/>
      <c r="OP338" s="56"/>
      <c r="OQ338" s="56"/>
      <c r="OR338" s="56"/>
      <c r="OS338" s="56"/>
      <c r="OT338" s="56"/>
      <c r="OU338" s="56"/>
      <c r="OV338" s="56"/>
      <c r="OW338" s="56"/>
      <c r="OX338" s="56"/>
      <c r="OY338" s="56"/>
      <c r="OZ338" s="56"/>
      <c r="PA338" s="56"/>
    </row>
    <row r="339" spans="1:417" s="116" customFormat="1" ht="31.5" hidden="1" customHeight="1">
      <c r="A339" s="56"/>
      <c r="B339" s="310"/>
      <c r="C339" s="310"/>
      <c r="D339" s="366"/>
      <c r="E339" s="364"/>
      <c r="F339" s="366"/>
      <c r="G339" s="386"/>
      <c r="H339" s="364"/>
      <c r="I339" s="126" t="s">
        <v>442</v>
      </c>
      <c r="J339" s="167" t="s">
        <v>1122</v>
      </c>
      <c r="K339" s="123"/>
      <c r="L339" s="183" t="s">
        <v>661</v>
      </c>
      <c r="M339" s="177" t="s">
        <v>501</v>
      </c>
      <c r="N339" s="51" t="s">
        <v>379</v>
      </c>
      <c r="O339" s="56" t="s">
        <v>350</v>
      </c>
      <c r="P339" s="310"/>
      <c r="Q339" s="310"/>
      <c r="R339" s="120"/>
      <c r="S339" s="120"/>
      <c r="T339" s="120"/>
      <c r="U339" s="120"/>
      <c r="V339" s="120"/>
      <c r="W339" s="120"/>
      <c r="X339" s="120"/>
      <c r="Y339" s="120"/>
      <c r="Z339" s="120"/>
      <c r="AA339" s="120" t="s">
        <v>205</v>
      </c>
      <c r="AB339" s="120"/>
      <c r="AC339" s="119">
        <f t="shared" si="420"/>
        <v>1</v>
      </c>
      <c r="AD339" s="229"/>
      <c r="AE339" s="229"/>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70"/>
      <c r="BU339" s="70"/>
      <c r="BV339" s="70"/>
      <c r="BW339" s="70"/>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70"/>
      <c r="DN339" s="70"/>
      <c r="DO339" s="70"/>
      <c r="DP339" s="70"/>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70"/>
      <c r="FG339" s="70"/>
      <c r="FH339" s="70"/>
      <c r="FI339" s="70"/>
      <c r="FJ339" s="70"/>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70"/>
      <c r="HA339" s="70"/>
      <c r="HB339" s="70"/>
      <c r="HC339" s="70"/>
      <c r="HD339" s="70"/>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70"/>
      <c r="IU339" s="70"/>
      <c r="IV339" s="70"/>
      <c r="IW339" s="70"/>
      <c r="IX339" s="56"/>
      <c r="IY339" s="56"/>
      <c r="IZ339" s="56"/>
      <c r="JA339" s="56"/>
      <c r="JB339" s="56"/>
      <c r="JC339" s="56"/>
      <c r="JD339" s="56"/>
      <c r="JE339" s="56"/>
      <c r="JF339" s="56"/>
      <c r="JG339" s="56"/>
      <c r="JH339" s="56"/>
      <c r="JI339" s="56"/>
      <c r="JJ339" s="56"/>
      <c r="JK339" s="56"/>
      <c r="JL339" s="56"/>
      <c r="JM339" s="56"/>
      <c r="JN339" s="56"/>
      <c r="JO339" s="56"/>
      <c r="JP339" s="56"/>
      <c r="JQ339" s="56"/>
      <c r="JR339" s="56"/>
      <c r="JS339" s="56"/>
      <c r="JT339" s="56"/>
      <c r="JU339" s="56"/>
      <c r="JV339" s="56"/>
      <c r="JW339" s="56"/>
      <c r="JX339" s="56"/>
      <c r="JY339" s="56"/>
      <c r="JZ339" s="56"/>
      <c r="KA339" s="56"/>
      <c r="KB339" s="56"/>
      <c r="KC339" s="56"/>
      <c r="KD339" s="56"/>
      <c r="KE339" s="56"/>
      <c r="KF339" s="56"/>
      <c r="KG339" s="56"/>
      <c r="KH339" s="56"/>
      <c r="KI339" s="56"/>
      <c r="KJ339" s="56"/>
      <c r="KK339" s="56"/>
      <c r="KL339" s="71" t="s">
        <v>555</v>
      </c>
      <c r="KM339" s="72" t="s">
        <v>555</v>
      </c>
      <c r="KN339" s="71" t="s">
        <v>555</v>
      </c>
      <c r="KO339" s="56">
        <v>2</v>
      </c>
      <c r="KP339" s="56">
        <v>2</v>
      </c>
      <c r="KQ339" s="56">
        <v>2</v>
      </c>
      <c r="KR339" s="56">
        <v>2</v>
      </c>
      <c r="KS339" s="56">
        <v>2</v>
      </c>
      <c r="KT339" s="56">
        <v>2</v>
      </c>
      <c r="KU339" s="56">
        <v>2</v>
      </c>
      <c r="KV339" s="56">
        <v>2</v>
      </c>
      <c r="KW339" s="56">
        <v>2</v>
      </c>
      <c r="KX339" s="56">
        <v>2</v>
      </c>
      <c r="KY339" s="56">
        <v>2</v>
      </c>
      <c r="KZ339" s="56">
        <v>2</v>
      </c>
      <c r="LA339" s="56">
        <v>2</v>
      </c>
      <c r="LB339" s="56">
        <v>2</v>
      </c>
      <c r="LC339" s="56">
        <v>2</v>
      </c>
      <c r="LD339" s="56">
        <v>2</v>
      </c>
      <c r="LE339" s="56">
        <v>2</v>
      </c>
      <c r="LF339" s="56">
        <v>1</v>
      </c>
      <c r="LG339" s="56">
        <v>2</v>
      </c>
      <c r="LH339" s="56">
        <v>2</v>
      </c>
      <c r="LI339" s="56">
        <v>2</v>
      </c>
      <c r="LJ339" s="56">
        <v>2</v>
      </c>
      <c r="LK339" s="56">
        <v>2</v>
      </c>
      <c r="LL339" s="56">
        <v>2</v>
      </c>
      <c r="LM339" s="56">
        <v>2</v>
      </c>
      <c r="LN339" s="56">
        <v>2</v>
      </c>
      <c r="LO339" s="56">
        <v>2</v>
      </c>
      <c r="LP339" s="56">
        <v>2</v>
      </c>
      <c r="LQ339" s="56">
        <v>2</v>
      </c>
      <c r="LR339" s="56">
        <v>2</v>
      </c>
      <c r="LS339" s="179">
        <f>COUNTIF(KO339:LR339,"2")</f>
        <v>29</v>
      </c>
      <c r="LT339" s="180">
        <f>LS339/(LS339+LU339+LW339+LY339)</f>
        <v>0.96666666666666667</v>
      </c>
      <c r="LU339" s="179">
        <f>COUNTIF(KO339:LR339,"1")</f>
        <v>1</v>
      </c>
      <c r="LV339" s="180">
        <f>LU339/(LS339+LU339+LW339+LY339)</f>
        <v>3.3333333333333333E-2</v>
      </c>
      <c r="LW339" s="179">
        <f>COUNTIF(KO339:LR339,"0")</f>
        <v>0</v>
      </c>
      <c r="LX339" s="180">
        <f>LW339/(LS339+LU339+LW339+LY339)</f>
        <v>0</v>
      </c>
      <c r="LY339" s="179">
        <f>COUNTIF(KB339:LR339,"KĐG")</f>
        <v>0</v>
      </c>
      <c r="LZ339" s="180">
        <f>LY339/(LS339+LU339+LW339+LY339)</f>
        <v>0</v>
      </c>
      <c r="MA339" s="181">
        <f>(((LS339*2)+(LU339*1)+(LW339*0)))/(LS339+LU339+LW339)</f>
        <v>1.9666666666666666</v>
      </c>
      <c r="MB339" s="185" t="str">
        <f>IF(LZ339&gt;=50%,"KĐG",IF(MA339&gt;=1.6,"Đạt mục tiêu",IF(MA339&gt;=1,"Cần cố gắng","Chưa đạt")))</f>
        <v>Đạt mục tiêu</v>
      </c>
      <c r="MC339" s="71"/>
      <c r="MD339" s="71"/>
      <c r="ME339" s="56"/>
      <c r="MF339" s="56"/>
      <c r="MG339" s="56"/>
      <c r="MH339" s="56"/>
      <c r="MI339" s="56"/>
      <c r="MJ339" s="56"/>
      <c r="MK339" s="56"/>
      <c r="ML339" s="56"/>
      <c r="MM339" s="56"/>
      <c r="MN339" s="56"/>
      <c r="MO339" s="56"/>
      <c r="MP339" s="56"/>
      <c r="MQ339" s="56"/>
      <c r="MR339" s="56"/>
      <c r="MS339" s="56"/>
      <c r="MT339" s="56"/>
      <c r="MU339" s="56"/>
      <c r="MV339" s="56"/>
      <c r="MW339" s="56"/>
      <c r="MX339" s="56"/>
      <c r="MY339" s="56"/>
      <c r="MZ339" s="56"/>
      <c r="NA339" s="56"/>
      <c r="NB339" s="56"/>
      <c r="NC339" s="56"/>
      <c r="ND339" s="56"/>
      <c r="NE339" s="179"/>
      <c r="NF339" s="180"/>
      <c r="NG339" s="179"/>
      <c r="NH339" s="180"/>
      <c r="NI339" s="179"/>
      <c r="NJ339" s="180"/>
      <c r="NK339" s="179"/>
      <c r="NL339" s="180"/>
      <c r="NM339" s="181"/>
      <c r="NN339" s="184"/>
      <c r="NO339" s="56"/>
      <c r="NP339" s="56"/>
      <c r="NQ339" s="56"/>
      <c r="NR339" s="56"/>
      <c r="NS339" s="56"/>
      <c r="NT339" s="56"/>
      <c r="NU339" s="56"/>
      <c r="NV339" s="56"/>
      <c r="NW339" s="56"/>
      <c r="NX339" s="56"/>
      <c r="NY339" s="56"/>
      <c r="NZ339" s="56"/>
      <c r="OA339" s="56"/>
      <c r="OB339" s="56"/>
      <c r="OC339" s="56"/>
      <c r="OD339" s="56"/>
      <c r="OE339" s="56"/>
      <c r="OF339" s="56"/>
      <c r="OG339" s="56"/>
      <c r="OH339" s="56"/>
      <c r="OI339" s="56"/>
      <c r="OJ339" s="56"/>
      <c r="OK339" s="56"/>
      <c r="OL339" s="56"/>
      <c r="OM339" s="56"/>
      <c r="ON339" s="56"/>
      <c r="OO339" s="56"/>
      <c r="OP339" s="56"/>
      <c r="OQ339" s="56"/>
      <c r="OR339" s="56"/>
      <c r="OS339" s="56"/>
      <c r="OT339" s="56"/>
      <c r="OU339" s="56"/>
      <c r="OV339" s="56"/>
      <c r="OW339" s="56"/>
      <c r="OX339" s="56"/>
      <c r="OY339" s="56"/>
      <c r="OZ339" s="56"/>
      <c r="PA339" s="56"/>
    </row>
    <row r="340" spans="1:417" s="116" customFormat="1" ht="31.5" hidden="1" customHeight="1">
      <c r="A340" s="56"/>
      <c r="B340" s="310"/>
      <c r="C340" s="310"/>
      <c r="D340" s="366"/>
      <c r="E340" s="364"/>
      <c r="F340" s="366"/>
      <c r="G340" s="386"/>
      <c r="H340" s="364"/>
      <c r="I340" s="126" t="s">
        <v>442</v>
      </c>
      <c r="J340" s="167" t="s">
        <v>1122</v>
      </c>
      <c r="K340" s="123"/>
      <c r="L340" s="183" t="s">
        <v>661</v>
      </c>
      <c r="M340" s="177" t="s">
        <v>501</v>
      </c>
      <c r="N340" s="51" t="s">
        <v>379</v>
      </c>
      <c r="O340" s="56" t="s">
        <v>350</v>
      </c>
      <c r="P340" s="310"/>
      <c r="Q340" s="310"/>
      <c r="R340" s="120"/>
      <c r="S340" s="120"/>
      <c r="T340" s="120"/>
      <c r="U340" s="120"/>
      <c r="V340" s="120"/>
      <c r="W340" s="120"/>
      <c r="X340" s="120" t="s">
        <v>205</v>
      </c>
      <c r="Y340" s="120"/>
      <c r="Z340" s="120"/>
      <c r="AA340" s="120"/>
      <c r="AB340" s="120"/>
      <c r="AC340" s="119">
        <f t="shared" si="420"/>
        <v>1</v>
      </c>
      <c r="AD340" s="229"/>
      <c r="AE340" s="229"/>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70"/>
      <c r="BU340" s="70"/>
      <c r="BV340" s="70"/>
      <c r="BW340" s="70"/>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70"/>
      <c r="DN340" s="70"/>
      <c r="DO340" s="70"/>
      <c r="DP340" s="70"/>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70"/>
      <c r="FG340" s="70"/>
      <c r="FH340" s="70"/>
      <c r="FI340" s="70"/>
      <c r="FJ340" s="70"/>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70"/>
      <c r="HA340" s="70"/>
      <c r="HB340" s="70"/>
      <c r="HC340" s="70"/>
      <c r="HD340" s="70"/>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c r="IK340" s="56"/>
      <c r="IL340" s="56"/>
      <c r="IM340" s="56"/>
      <c r="IN340" s="56"/>
      <c r="IO340" s="56"/>
      <c r="IP340" s="56"/>
      <c r="IQ340" s="56"/>
      <c r="IR340" s="56"/>
      <c r="IS340" s="56"/>
      <c r="IT340" s="70"/>
      <c r="IU340" s="70"/>
      <c r="IV340" s="70"/>
      <c r="IW340" s="70"/>
      <c r="IX340" s="56"/>
      <c r="IY340" s="56"/>
      <c r="IZ340" s="56"/>
      <c r="JA340" s="56"/>
      <c r="JB340" s="56"/>
      <c r="JC340" s="56"/>
      <c r="JD340" s="56"/>
      <c r="JE340" s="56"/>
      <c r="JF340" s="56"/>
      <c r="JG340" s="56"/>
      <c r="JH340" s="56"/>
      <c r="JI340" s="56"/>
      <c r="JJ340" s="56"/>
      <c r="JK340" s="56"/>
      <c r="JL340" s="56"/>
      <c r="JM340" s="56"/>
      <c r="JN340" s="56"/>
      <c r="JO340" s="56"/>
      <c r="JP340" s="56"/>
      <c r="JQ340" s="56"/>
      <c r="JR340" s="56"/>
      <c r="JS340" s="56"/>
      <c r="JT340" s="56"/>
      <c r="JU340" s="56"/>
      <c r="JV340" s="56"/>
      <c r="JW340" s="56"/>
      <c r="JX340" s="56"/>
      <c r="JY340" s="56"/>
      <c r="JZ340" s="56"/>
      <c r="KA340" s="56"/>
      <c r="KB340" s="56"/>
      <c r="KC340" s="56"/>
      <c r="KD340" s="56"/>
      <c r="KE340" s="56"/>
      <c r="KF340" s="56"/>
      <c r="KG340" s="56"/>
      <c r="KH340" s="56"/>
      <c r="KI340" s="56"/>
      <c r="KJ340" s="56"/>
      <c r="KK340" s="56"/>
      <c r="KL340" s="56"/>
      <c r="KM340" s="56"/>
      <c r="KN340" s="56"/>
      <c r="KO340" s="56"/>
      <c r="KP340" s="56"/>
      <c r="KQ340" s="56"/>
      <c r="KR340" s="56"/>
      <c r="KS340" s="56"/>
      <c r="KT340" s="56"/>
      <c r="KU340" s="56"/>
      <c r="KV340" s="56"/>
      <c r="KW340" s="56"/>
      <c r="KX340" s="56"/>
      <c r="KY340" s="56"/>
      <c r="KZ340" s="56"/>
      <c r="LA340" s="56"/>
      <c r="LB340" s="56"/>
      <c r="LC340" s="56"/>
      <c r="LD340" s="56"/>
      <c r="LE340" s="56"/>
      <c r="LF340" s="56"/>
      <c r="LG340" s="56"/>
      <c r="LH340" s="56"/>
      <c r="LI340" s="56"/>
      <c r="LJ340" s="56"/>
      <c r="LK340" s="56"/>
      <c r="LL340" s="56"/>
      <c r="LM340" s="56"/>
      <c r="LN340" s="56"/>
      <c r="LO340" s="56"/>
      <c r="LP340" s="56"/>
      <c r="LQ340" s="56"/>
      <c r="LR340" s="56"/>
      <c r="LS340" s="56"/>
      <c r="LT340" s="56"/>
      <c r="LU340" s="56"/>
      <c r="LV340" s="56"/>
      <c r="LW340" s="56"/>
      <c r="LX340" s="56"/>
      <c r="LY340" s="56"/>
      <c r="LZ340" s="56"/>
      <c r="MA340" s="56"/>
      <c r="MB340" s="56"/>
      <c r="MC340" s="71"/>
      <c r="MD340" s="71"/>
      <c r="ME340" s="56"/>
      <c r="MF340" s="56"/>
      <c r="MG340" s="56"/>
      <c r="MH340" s="56"/>
      <c r="MI340" s="56"/>
      <c r="MJ340" s="56"/>
      <c r="MK340" s="56"/>
      <c r="ML340" s="56"/>
      <c r="MM340" s="56"/>
      <c r="MN340" s="56"/>
      <c r="MO340" s="56"/>
      <c r="MP340" s="56"/>
      <c r="MQ340" s="56"/>
      <c r="MR340" s="56"/>
      <c r="MS340" s="56"/>
      <c r="MT340" s="56"/>
      <c r="MU340" s="56"/>
      <c r="MV340" s="56"/>
      <c r="MW340" s="56"/>
      <c r="MX340" s="56"/>
      <c r="MY340" s="56"/>
      <c r="MZ340" s="56"/>
      <c r="NA340" s="56"/>
      <c r="NB340" s="56"/>
      <c r="NC340" s="56"/>
      <c r="ND340" s="56"/>
      <c r="NE340" s="179"/>
      <c r="NF340" s="180"/>
      <c r="NG340" s="179"/>
      <c r="NH340" s="180"/>
      <c r="NI340" s="179"/>
      <c r="NJ340" s="180"/>
      <c r="NK340" s="179"/>
      <c r="NL340" s="180"/>
      <c r="NM340" s="181"/>
      <c r="NN340" s="184"/>
      <c r="NO340" s="56"/>
      <c r="NP340" s="56"/>
      <c r="NQ340" s="56"/>
      <c r="NR340" s="56"/>
      <c r="NS340" s="56"/>
      <c r="NT340" s="56"/>
      <c r="NU340" s="56"/>
      <c r="NV340" s="56"/>
      <c r="NW340" s="56"/>
      <c r="NX340" s="56"/>
      <c r="NY340" s="56"/>
      <c r="NZ340" s="56"/>
      <c r="OA340" s="56"/>
      <c r="OB340" s="56"/>
      <c r="OC340" s="56"/>
      <c r="OD340" s="56"/>
      <c r="OE340" s="56"/>
      <c r="OF340" s="56"/>
      <c r="OG340" s="56"/>
      <c r="OH340" s="56"/>
      <c r="OI340" s="56"/>
      <c r="OJ340" s="56"/>
      <c r="OK340" s="56"/>
      <c r="OL340" s="56"/>
      <c r="OM340" s="56"/>
      <c r="ON340" s="56"/>
      <c r="OO340" s="56"/>
      <c r="OP340" s="56"/>
      <c r="OQ340" s="56"/>
      <c r="OR340" s="56"/>
      <c r="OS340" s="56"/>
      <c r="OT340" s="56"/>
      <c r="OU340" s="56"/>
      <c r="OV340" s="56"/>
      <c r="OW340" s="56"/>
      <c r="OX340" s="56"/>
      <c r="OY340" s="56"/>
      <c r="OZ340" s="56"/>
      <c r="PA340" s="56"/>
    </row>
    <row r="341" spans="1:417" ht="33" customHeight="1">
      <c r="A341" s="56"/>
      <c r="B341" s="2"/>
      <c r="C341" s="2"/>
      <c r="D341" s="311" t="s">
        <v>72</v>
      </c>
      <c r="E341" s="311"/>
      <c r="F341" s="311"/>
      <c r="G341" s="253"/>
      <c r="H341" s="254">
        <f>H342+H373+H375+H384+H398+H413</f>
        <v>1</v>
      </c>
      <c r="I341" s="254"/>
      <c r="J341" s="254"/>
      <c r="K341" s="254"/>
      <c r="L341" s="254"/>
      <c r="M341" s="254"/>
      <c r="N341" s="176"/>
      <c r="O341" s="176"/>
      <c r="P341" s="114">
        <f t="shared" ref="P341:AB341" si="436">P342+P373+P375+P384+P398+P413</f>
        <v>35</v>
      </c>
      <c r="Q341" s="56">
        <f t="shared" si="436"/>
        <v>26</v>
      </c>
      <c r="R341" s="14">
        <f t="shared" si="436"/>
        <v>7</v>
      </c>
      <c r="S341" s="114">
        <f t="shared" si="436"/>
        <v>5</v>
      </c>
      <c r="T341" s="114">
        <f t="shared" si="436"/>
        <v>3</v>
      </c>
      <c r="U341" s="114">
        <f t="shared" si="436"/>
        <v>7</v>
      </c>
      <c r="V341" s="114">
        <f t="shared" si="436"/>
        <v>9</v>
      </c>
      <c r="W341" s="114">
        <f t="shared" si="436"/>
        <v>8</v>
      </c>
      <c r="X341" s="114">
        <f t="shared" si="436"/>
        <v>7</v>
      </c>
      <c r="Y341" s="114">
        <f t="shared" si="436"/>
        <v>5</v>
      </c>
      <c r="Z341" s="114">
        <f t="shared" si="436"/>
        <v>6</v>
      </c>
      <c r="AA341" s="114">
        <f t="shared" si="436"/>
        <v>7</v>
      </c>
      <c r="AB341" s="114">
        <f t="shared" si="436"/>
        <v>8</v>
      </c>
      <c r="AC341" s="114"/>
      <c r="AD341" s="300"/>
      <c r="AE341" s="295"/>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182"/>
      <c r="BK341" s="182"/>
      <c r="BL341" s="182"/>
      <c r="BM341" s="182"/>
      <c r="BN341" s="182"/>
      <c r="BO341" s="182"/>
      <c r="BP341" s="182"/>
      <c r="BQ341" s="182"/>
      <c r="BR341" s="182"/>
      <c r="BS341" s="185"/>
      <c r="BT341" s="70"/>
      <c r="BU341" s="70"/>
      <c r="BV341" s="70"/>
      <c r="BW341" s="70"/>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179"/>
      <c r="GQ341" s="180"/>
      <c r="GR341" s="179"/>
      <c r="GS341" s="180"/>
      <c r="GT341" s="179"/>
      <c r="GU341" s="180"/>
      <c r="GV341" s="179"/>
      <c r="GW341" s="180"/>
      <c r="GX341" s="181"/>
      <c r="GY341" s="184"/>
      <c r="GZ341" s="70"/>
      <c r="HA341" s="70"/>
      <c r="HB341" s="70"/>
      <c r="HC341" s="70"/>
      <c r="HD341" s="70"/>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179"/>
      <c r="IJ341" s="180"/>
      <c r="IK341" s="179"/>
      <c r="IL341" s="180"/>
      <c r="IM341" s="179"/>
      <c r="IN341" s="180"/>
      <c r="IO341" s="179"/>
      <c r="IP341" s="180"/>
      <c r="IQ341" s="181"/>
      <c r="IR341" s="185"/>
      <c r="IS341" s="56"/>
      <c r="IT341" s="56"/>
      <c r="IU341" s="56"/>
      <c r="IV341" s="56"/>
      <c r="IW341" s="56"/>
      <c r="IX341" s="56"/>
      <c r="IY341" s="56"/>
      <c r="IZ341" s="56"/>
      <c r="JA341" s="56"/>
      <c r="JB341" s="56"/>
      <c r="JC341" s="56"/>
      <c r="JD341" s="56"/>
      <c r="JE341" s="56"/>
      <c r="JF341" s="56"/>
      <c r="JG341" s="56"/>
      <c r="JH341" s="56"/>
      <c r="JI341" s="56"/>
      <c r="JJ341" s="56"/>
      <c r="JK341" s="56"/>
      <c r="JL341" s="56"/>
      <c r="JM341" s="56"/>
      <c r="JN341" s="56"/>
      <c r="JO341" s="56"/>
      <c r="JP341" s="56"/>
      <c r="JQ341" s="56"/>
      <c r="JR341" s="56"/>
      <c r="JS341" s="56"/>
      <c r="JT341" s="56"/>
      <c r="JU341" s="56"/>
      <c r="JV341" s="56"/>
      <c r="JW341" s="56"/>
      <c r="JX341" s="56"/>
      <c r="JY341" s="56"/>
      <c r="JZ341" s="56"/>
      <c r="KA341" s="56"/>
      <c r="KB341" s="179"/>
      <c r="KC341" s="180"/>
      <c r="KD341" s="179"/>
      <c r="KE341" s="180"/>
      <c r="KF341" s="179"/>
      <c r="KG341" s="180"/>
      <c r="KH341" s="179"/>
      <c r="KI341" s="180"/>
      <c r="KJ341" s="181"/>
      <c r="KK341" s="185"/>
      <c r="KL341" s="56"/>
      <c r="KM341" s="56"/>
      <c r="KN341" s="56"/>
      <c r="KO341" s="56"/>
      <c r="KP341" s="56"/>
      <c r="KQ341" s="56"/>
      <c r="KR341" s="56"/>
      <c r="KS341" s="56"/>
      <c r="KT341" s="56"/>
      <c r="KU341" s="56"/>
      <c r="KV341" s="56"/>
      <c r="KW341" s="56"/>
      <c r="KX341" s="56"/>
      <c r="KY341" s="56"/>
      <c r="KZ341" s="56"/>
      <c r="LA341" s="56"/>
      <c r="LB341" s="56"/>
      <c r="LC341" s="56"/>
      <c r="LD341" s="56"/>
      <c r="LE341" s="56"/>
      <c r="LF341" s="56"/>
      <c r="LG341" s="56"/>
      <c r="LH341" s="56"/>
      <c r="LI341" s="56"/>
      <c r="LJ341" s="56"/>
      <c r="LK341" s="56"/>
      <c r="LL341" s="56"/>
      <c r="LM341" s="56"/>
      <c r="LN341" s="56"/>
      <c r="LO341" s="56"/>
      <c r="LP341" s="56"/>
      <c r="LQ341" s="56"/>
      <c r="LR341" s="56"/>
      <c r="LS341" s="179"/>
      <c r="LT341" s="180"/>
      <c r="LU341" s="179"/>
      <c r="LV341" s="180"/>
      <c r="LW341" s="179"/>
      <c r="LX341" s="180"/>
      <c r="LY341" s="179"/>
      <c r="LZ341" s="180"/>
      <c r="MA341" s="181"/>
      <c r="MB341" s="185"/>
      <c r="MC341" s="56"/>
      <c r="MD341" s="56"/>
      <c r="ME341" s="56"/>
      <c r="MF341" s="56"/>
      <c r="MG341" s="56"/>
      <c r="MH341" s="56"/>
      <c r="MI341" s="56"/>
      <c r="MJ341" s="56"/>
      <c r="MK341" s="56"/>
      <c r="ML341" s="56"/>
      <c r="MM341" s="56"/>
      <c r="MN341" s="56"/>
      <c r="MO341" s="56"/>
      <c r="MP341" s="56"/>
      <c r="MQ341" s="56"/>
      <c r="MR341" s="56"/>
      <c r="MS341" s="56"/>
      <c r="MT341" s="56"/>
      <c r="MU341" s="56"/>
      <c r="MV341" s="56"/>
      <c r="MW341" s="56"/>
      <c r="MX341" s="56"/>
      <c r="MY341" s="56"/>
      <c r="MZ341" s="56"/>
      <c r="NA341" s="56"/>
      <c r="NB341" s="56"/>
      <c r="NC341" s="56"/>
      <c r="ND341" s="56"/>
      <c r="NE341" s="179"/>
      <c r="NF341" s="180"/>
      <c r="NG341" s="179"/>
      <c r="NH341" s="180"/>
      <c r="NI341" s="179"/>
      <c r="NJ341" s="180"/>
      <c r="NK341" s="179"/>
      <c r="NL341" s="180"/>
      <c r="NM341" s="181"/>
      <c r="NN341" s="184"/>
      <c r="NO341" s="70"/>
      <c r="NP341" s="70"/>
      <c r="NQ341" s="56"/>
      <c r="NR341" s="56"/>
      <c r="NS341" s="56"/>
      <c r="NT341" s="56"/>
      <c r="NU341" s="56"/>
      <c r="NV341" s="56"/>
      <c r="NW341" s="56"/>
      <c r="NX341" s="56"/>
      <c r="NY341" s="56"/>
      <c r="NZ341" s="56"/>
      <c r="OA341" s="56"/>
      <c r="OB341" s="56"/>
      <c r="OC341" s="56"/>
      <c r="OD341" s="56"/>
      <c r="OE341" s="56"/>
      <c r="OF341" s="56"/>
      <c r="OG341" s="56"/>
      <c r="OH341" s="56"/>
      <c r="OI341" s="56"/>
      <c r="OJ341" s="56"/>
      <c r="OK341" s="56"/>
      <c r="OL341" s="56"/>
      <c r="OM341" s="56"/>
      <c r="ON341" s="56"/>
      <c r="OO341" s="56"/>
      <c r="OP341" s="56"/>
      <c r="OQ341" s="179"/>
      <c r="OR341" s="180"/>
      <c r="OS341" s="179"/>
      <c r="OT341" s="180"/>
      <c r="OU341" s="179"/>
      <c r="OV341" s="180"/>
      <c r="OW341" s="179"/>
      <c r="OX341" s="180"/>
      <c r="OY341" s="181"/>
      <c r="OZ341" s="184"/>
      <c r="PA341" s="2"/>
    </row>
    <row r="342" spans="1:417" ht="32.25" customHeight="1">
      <c r="A342" s="56"/>
      <c r="B342" s="2"/>
      <c r="C342" s="2"/>
      <c r="D342" s="311" t="s">
        <v>375</v>
      </c>
      <c r="E342" s="311"/>
      <c r="F342" s="311"/>
      <c r="G342" s="253"/>
      <c r="H342" s="254">
        <f>COUNTIF(H343:H372,"x")</f>
        <v>1</v>
      </c>
      <c r="I342" s="253"/>
      <c r="J342" s="253"/>
      <c r="K342" s="255"/>
      <c r="L342" s="258"/>
      <c r="M342" s="255"/>
      <c r="N342" s="176"/>
      <c r="O342" s="176"/>
      <c r="P342" s="114">
        <f>COUNTIF(P343:P372,"x")</f>
        <v>18</v>
      </c>
      <c r="Q342" s="56">
        <f>SUM(Q343:Q372)</f>
        <v>14</v>
      </c>
      <c r="R342" s="14">
        <f>COUNTIF(R343:R372,"x")</f>
        <v>2</v>
      </c>
      <c r="S342" s="114">
        <f t="shared" ref="S342:T342" si="437">COUNTIF(S343:S372,"x")</f>
        <v>3</v>
      </c>
      <c r="T342" s="114">
        <f t="shared" si="437"/>
        <v>1</v>
      </c>
      <c r="U342" s="114">
        <f t="shared" ref="U342:AB342" si="438">COUNTIF(U343:U372,"x")</f>
        <v>3</v>
      </c>
      <c r="V342" s="114">
        <f t="shared" si="438"/>
        <v>2</v>
      </c>
      <c r="W342" s="114">
        <f t="shared" si="438"/>
        <v>4</v>
      </c>
      <c r="X342" s="114">
        <f t="shared" si="438"/>
        <v>2</v>
      </c>
      <c r="Y342" s="114">
        <f t="shared" si="438"/>
        <v>3</v>
      </c>
      <c r="Z342" s="114">
        <f t="shared" si="438"/>
        <v>4</v>
      </c>
      <c r="AA342" s="114">
        <f t="shared" si="438"/>
        <v>1</v>
      </c>
      <c r="AB342" s="114">
        <f t="shared" si="438"/>
        <v>5</v>
      </c>
      <c r="AC342" s="114"/>
      <c r="AD342" s="300"/>
      <c r="AE342" s="295"/>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182"/>
      <c r="BK342" s="182"/>
      <c r="BL342" s="182"/>
      <c r="BM342" s="182"/>
      <c r="BN342" s="182"/>
      <c r="BO342" s="182"/>
      <c r="BP342" s="182"/>
      <c r="BQ342" s="182"/>
      <c r="BR342" s="182"/>
      <c r="BS342" s="185"/>
      <c r="BT342" s="70"/>
      <c r="BU342" s="70"/>
      <c r="BV342" s="70"/>
      <c r="BW342" s="70"/>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179"/>
      <c r="GQ342" s="180"/>
      <c r="GR342" s="179"/>
      <c r="GS342" s="180"/>
      <c r="GT342" s="179"/>
      <c r="GU342" s="180"/>
      <c r="GV342" s="179"/>
      <c r="GW342" s="180"/>
      <c r="GX342" s="181"/>
      <c r="GY342" s="184"/>
      <c r="GZ342" s="70"/>
      <c r="HA342" s="70"/>
      <c r="HB342" s="70"/>
      <c r="HC342" s="70"/>
      <c r="HD342" s="70"/>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179"/>
      <c r="IJ342" s="180"/>
      <c r="IK342" s="179"/>
      <c r="IL342" s="180"/>
      <c r="IM342" s="179"/>
      <c r="IN342" s="180"/>
      <c r="IO342" s="179"/>
      <c r="IP342" s="180"/>
      <c r="IQ342" s="181"/>
      <c r="IR342" s="185"/>
      <c r="IS342" s="56"/>
      <c r="IT342" s="56"/>
      <c r="IU342" s="56"/>
      <c r="IV342" s="56"/>
      <c r="IW342" s="56"/>
      <c r="IX342" s="56"/>
      <c r="IY342" s="56"/>
      <c r="IZ342" s="56"/>
      <c r="JA342" s="56"/>
      <c r="JB342" s="56"/>
      <c r="JC342" s="56"/>
      <c r="JD342" s="56"/>
      <c r="JE342" s="56"/>
      <c r="JF342" s="56"/>
      <c r="JG342" s="56"/>
      <c r="JH342" s="56"/>
      <c r="JI342" s="56"/>
      <c r="JJ342" s="56"/>
      <c r="JK342" s="56"/>
      <c r="JL342" s="56"/>
      <c r="JM342" s="56"/>
      <c r="JN342" s="56"/>
      <c r="JO342" s="56"/>
      <c r="JP342" s="56"/>
      <c r="JQ342" s="56"/>
      <c r="JR342" s="56"/>
      <c r="JS342" s="56"/>
      <c r="JT342" s="56"/>
      <c r="JU342" s="56"/>
      <c r="JV342" s="56"/>
      <c r="JW342" s="56"/>
      <c r="JX342" s="56"/>
      <c r="JY342" s="56"/>
      <c r="JZ342" s="56"/>
      <c r="KA342" s="56"/>
      <c r="KB342" s="179"/>
      <c r="KC342" s="180"/>
      <c r="KD342" s="179"/>
      <c r="KE342" s="180"/>
      <c r="KF342" s="179"/>
      <c r="KG342" s="180"/>
      <c r="KH342" s="179"/>
      <c r="KI342" s="180"/>
      <c r="KJ342" s="181"/>
      <c r="KK342" s="185"/>
      <c r="KL342" s="56"/>
      <c r="KM342" s="56"/>
      <c r="KN342" s="56"/>
      <c r="KO342" s="56"/>
      <c r="KP342" s="56"/>
      <c r="KQ342" s="56"/>
      <c r="KR342" s="56"/>
      <c r="KS342" s="56"/>
      <c r="KT342" s="56"/>
      <c r="KU342" s="56"/>
      <c r="KV342" s="56"/>
      <c r="KW342" s="56"/>
      <c r="KX342" s="56"/>
      <c r="KY342" s="56"/>
      <c r="KZ342" s="56"/>
      <c r="LA342" s="56"/>
      <c r="LB342" s="56"/>
      <c r="LC342" s="56"/>
      <c r="LD342" s="56"/>
      <c r="LE342" s="56"/>
      <c r="LF342" s="56"/>
      <c r="LG342" s="56"/>
      <c r="LH342" s="56"/>
      <c r="LI342" s="56"/>
      <c r="LJ342" s="56"/>
      <c r="LK342" s="56"/>
      <c r="LL342" s="56"/>
      <c r="LM342" s="56"/>
      <c r="LN342" s="56"/>
      <c r="LO342" s="56"/>
      <c r="LP342" s="56"/>
      <c r="LQ342" s="56"/>
      <c r="LR342" s="56"/>
      <c r="LS342" s="56"/>
      <c r="LT342" s="56"/>
      <c r="LU342" s="56"/>
      <c r="LV342" s="56"/>
      <c r="LW342" s="56"/>
      <c r="LX342" s="56"/>
      <c r="LY342" s="56"/>
      <c r="LZ342" s="56"/>
      <c r="MA342" s="56"/>
      <c r="MB342" s="56"/>
      <c r="MC342" s="56"/>
      <c r="MD342" s="56"/>
      <c r="ME342" s="56"/>
      <c r="MF342" s="56"/>
      <c r="MG342" s="56"/>
      <c r="MH342" s="56"/>
      <c r="MI342" s="56"/>
      <c r="MJ342" s="56"/>
      <c r="MK342" s="56"/>
      <c r="ML342" s="56"/>
      <c r="MM342" s="56"/>
      <c r="MN342" s="56"/>
      <c r="MO342" s="56"/>
      <c r="MP342" s="56"/>
      <c r="MQ342" s="56"/>
      <c r="MR342" s="56"/>
      <c r="MS342" s="56"/>
      <c r="MT342" s="56"/>
      <c r="MU342" s="56"/>
      <c r="MV342" s="56"/>
      <c r="MW342" s="56"/>
      <c r="MX342" s="56"/>
      <c r="MY342" s="56"/>
      <c r="MZ342" s="56"/>
      <c r="NA342" s="56"/>
      <c r="NB342" s="56"/>
      <c r="NC342" s="56"/>
      <c r="ND342" s="56"/>
      <c r="NE342" s="179"/>
      <c r="NF342" s="180"/>
      <c r="NG342" s="179"/>
      <c r="NH342" s="180"/>
      <c r="NI342" s="179"/>
      <c r="NJ342" s="180"/>
      <c r="NK342" s="179"/>
      <c r="NL342" s="180"/>
      <c r="NM342" s="181"/>
      <c r="NN342" s="184"/>
      <c r="NO342" s="70"/>
      <c r="NP342" s="70"/>
      <c r="NQ342" s="56"/>
      <c r="NR342" s="56"/>
      <c r="NS342" s="56"/>
      <c r="NT342" s="56"/>
      <c r="NU342" s="56"/>
      <c r="NV342" s="56"/>
      <c r="NW342" s="56"/>
      <c r="NX342" s="56"/>
      <c r="NY342" s="56"/>
      <c r="NZ342" s="56"/>
      <c r="OA342" s="56"/>
      <c r="OB342" s="56"/>
      <c r="OC342" s="56"/>
      <c r="OD342" s="56"/>
      <c r="OE342" s="56"/>
      <c r="OF342" s="56"/>
      <c r="OG342" s="56"/>
      <c r="OH342" s="56"/>
      <c r="OI342" s="56"/>
      <c r="OJ342" s="56"/>
      <c r="OK342" s="56"/>
      <c r="OL342" s="56"/>
      <c r="OM342" s="56"/>
      <c r="ON342" s="56"/>
      <c r="OO342" s="56"/>
      <c r="OP342" s="56"/>
      <c r="OQ342" s="179"/>
      <c r="OR342" s="180"/>
      <c r="OS342" s="179"/>
      <c r="OT342" s="180"/>
      <c r="OU342" s="179"/>
      <c r="OV342" s="180"/>
      <c r="OW342" s="179"/>
      <c r="OX342" s="180"/>
      <c r="OY342" s="181"/>
      <c r="OZ342" s="184"/>
      <c r="PA342" s="2"/>
    </row>
    <row r="343" spans="1:417" s="116" customFormat="1" ht="63" hidden="1" customHeight="1">
      <c r="A343" s="56"/>
      <c r="B343" s="56">
        <v>295</v>
      </c>
      <c r="C343" s="56">
        <v>118</v>
      </c>
      <c r="D343" s="129" t="s">
        <v>222</v>
      </c>
      <c r="E343" s="152" t="s">
        <v>7</v>
      </c>
      <c r="F343" s="129" t="s">
        <v>347</v>
      </c>
      <c r="G343" s="123" t="s">
        <v>7</v>
      </c>
      <c r="H343" s="163" t="s">
        <v>205</v>
      </c>
      <c r="I343" s="126" t="s">
        <v>347</v>
      </c>
      <c r="J343" s="153" t="s">
        <v>1014</v>
      </c>
      <c r="K343" s="138"/>
      <c r="L343" s="183" t="s">
        <v>661</v>
      </c>
      <c r="M343" s="177" t="s">
        <v>501</v>
      </c>
      <c r="N343" s="51" t="s">
        <v>379</v>
      </c>
      <c r="O343" s="56" t="s">
        <v>350</v>
      </c>
      <c r="P343" s="114" t="s">
        <v>205</v>
      </c>
      <c r="Q343" s="56"/>
      <c r="R343" s="111"/>
      <c r="S343" s="111"/>
      <c r="T343" s="111"/>
      <c r="U343" s="111"/>
      <c r="V343" s="111"/>
      <c r="W343" s="111"/>
      <c r="X343" s="111"/>
      <c r="Y343" s="111"/>
      <c r="Z343" s="111"/>
      <c r="AA343" s="111"/>
      <c r="AB343" s="111" t="s">
        <v>205</v>
      </c>
      <c r="AC343" s="119">
        <f t="shared" ref="AC343:AC372" si="439">COUNTIF($R343:$AB343,"x")</f>
        <v>1</v>
      </c>
      <c r="AD343" s="229"/>
      <c r="AE343" s="229"/>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182"/>
      <c r="BK343" s="182"/>
      <c r="BL343" s="182"/>
      <c r="BM343" s="182"/>
      <c r="BN343" s="182"/>
      <c r="BO343" s="182"/>
      <c r="BP343" s="182"/>
      <c r="BQ343" s="182"/>
      <c r="BR343" s="182"/>
      <c r="BS343" s="185"/>
      <c r="BT343" s="70"/>
      <c r="BU343" s="70"/>
      <c r="BV343" s="70"/>
      <c r="BW343" s="70"/>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70"/>
      <c r="DN343" s="70"/>
      <c r="DO343" s="70"/>
      <c r="DP343" s="70"/>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72" t="s">
        <v>555</v>
      </c>
      <c r="FG343" s="72" t="s">
        <v>555</v>
      </c>
      <c r="FH343" s="72" t="s">
        <v>555</v>
      </c>
      <c r="FI343" s="72" t="s">
        <v>555</v>
      </c>
      <c r="FJ343" s="72" t="s">
        <v>555</v>
      </c>
      <c r="FK343" s="70" t="s">
        <v>464</v>
      </c>
      <c r="FL343" s="70" t="s">
        <v>464</v>
      </c>
      <c r="FM343" s="70" t="s">
        <v>464</v>
      </c>
      <c r="FN343" s="70" t="s">
        <v>464</v>
      </c>
      <c r="FO343" s="70" t="s">
        <v>464</v>
      </c>
      <c r="FP343" s="70" t="s">
        <v>1025</v>
      </c>
      <c r="FQ343" s="70" t="s">
        <v>464</v>
      </c>
      <c r="FR343" s="70" t="s">
        <v>464</v>
      </c>
      <c r="FS343" s="70" t="s">
        <v>464</v>
      </c>
      <c r="FT343" s="70" t="s">
        <v>464</v>
      </c>
      <c r="FU343" s="70" t="s">
        <v>464</v>
      </c>
      <c r="FV343" s="70" t="s">
        <v>464</v>
      </c>
      <c r="FW343" s="70" t="s">
        <v>464</v>
      </c>
      <c r="FX343" s="70" t="s">
        <v>464</v>
      </c>
      <c r="FY343" s="70" t="s">
        <v>464</v>
      </c>
      <c r="FZ343" s="70" t="s">
        <v>464</v>
      </c>
      <c r="GA343" s="70" t="s">
        <v>464</v>
      </c>
      <c r="GB343" s="70" t="s">
        <v>464</v>
      </c>
      <c r="GC343" s="70" t="s">
        <v>464</v>
      </c>
      <c r="GD343" s="70" t="s">
        <v>464</v>
      </c>
      <c r="GE343" s="70" t="s">
        <v>464</v>
      </c>
      <c r="GF343" s="70" t="s">
        <v>464</v>
      </c>
      <c r="GG343" s="70" t="s">
        <v>464</v>
      </c>
      <c r="GH343" s="70" t="s">
        <v>464</v>
      </c>
      <c r="GI343" s="70" t="s">
        <v>464</v>
      </c>
      <c r="GJ343" s="70" t="s">
        <v>464</v>
      </c>
      <c r="GK343" s="70" t="s">
        <v>464</v>
      </c>
      <c r="GL343" s="70" t="s">
        <v>464</v>
      </c>
      <c r="GM343" s="70" t="s">
        <v>464</v>
      </c>
      <c r="GN343" s="70" t="s">
        <v>464</v>
      </c>
      <c r="GO343" s="70" t="s">
        <v>464</v>
      </c>
      <c r="GP343" s="179">
        <f>COUNTIF(FA343:GO343,"2")</f>
        <v>30</v>
      </c>
      <c r="GQ343" s="180">
        <f t="shared" ref="GQ343" si="440">GP343/(GP343+GR343+GT343+GV343)</f>
        <v>0.967741935483871</v>
      </c>
      <c r="GR343" s="179">
        <f>COUNTIF(FA343:GO343,"1")</f>
        <v>1</v>
      </c>
      <c r="GS343" s="180">
        <f t="shared" ref="GS343" si="441">GR343/(GP343+GR343+GT343+GV343)</f>
        <v>3.2258064516129031E-2</v>
      </c>
      <c r="GT343" s="179">
        <f>COUNTIF(FA343:GO343,"0")</f>
        <v>0</v>
      </c>
      <c r="GU343" s="180">
        <f t="shared" ref="GU343" si="442">GT343/(GP343+GR343+GT343+GV343)</f>
        <v>0</v>
      </c>
      <c r="GV343" s="179">
        <f>COUNTIF(FA343:GO343,"KĐG")</f>
        <v>0</v>
      </c>
      <c r="GW343" s="180">
        <f t="shared" ref="GW343" si="443">GV343/(GP343+GR343+GT343+GV343)</f>
        <v>0</v>
      </c>
      <c r="GX343" s="181">
        <f t="shared" ref="GX343" si="444">(((GP343*2)+(GR343*1)+(GT343*0)))/(GP343+GR343+GT343)</f>
        <v>1.967741935483871</v>
      </c>
      <c r="GY343" s="182" t="str">
        <f t="shared" ref="GY343" si="445">IF(GW343&gt;=50%,"KĐG",IF(GX343&gt;=1.6,"Đạt mục tiêu",IF(GX343&gt;=1,"Cần cố gắng","Chưa đạt")))</f>
        <v>Đạt mục tiêu</v>
      </c>
      <c r="GZ343" s="70"/>
      <c r="HA343" s="70"/>
      <c r="HB343" s="70"/>
      <c r="HC343" s="70"/>
      <c r="HD343" s="70"/>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179"/>
      <c r="IJ343" s="180"/>
      <c r="IK343" s="179"/>
      <c r="IL343" s="180"/>
      <c r="IM343" s="179"/>
      <c r="IN343" s="180"/>
      <c r="IO343" s="179"/>
      <c r="IP343" s="180"/>
      <c r="IQ343" s="181"/>
      <c r="IR343" s="185"/>
      <c r="IS343" s="185"/>
      <c r="IT343" s="70"/>
      <c r="IU343" s="70"/>
      <c r="IV343" s="70"/>
      <c r="IW343" s="70"/>
      <c r="IX343" s="56"/>
      <c r="IY343" s="56"/>
      <c r="IZ343" s="56"/>
      <c r="JA343" s="56"/>
      <c r="JB343" s="56"/>
      <c r="JC343" s="56"/>
      <c r="JD343" s="56"/>
      <c r="JE343" s="56"/>
      <c r="JF343" s="56"/>
      <c r="JG343" s="56"/>
      <c r="JH343" s="56"/>
      <c r="JI343" s="56"/>
      <c r="JJ343" s="56"/>
      <c r="JK343" s="56"/>
      <c r="JL343" s="56"/>
      <c r="JM343" s="56"/>
      <c r="JN343" s="56"/>
      <c r="JO343" s="56"/>
      <c r="JP343" s="56"/>
      <c r="JQ343" s="56"/>
      <c r="JR343" s="56"/>
      <c r="JS343" s="56"/>
      <c r="JT343" s="56"/>
      <c r="JU343" s="56"/>
      <c r="JV343" s="56"/>
      <c r="JW343" s="56"/>
      <c r="JX343" s="56"/>
      <c r="JY343" s="56"/>
      <c r="JZ343" s="56"/>
      <c r="KA343" s="56"/>
      <c r="KB343" s="179"/>
      <c r="KC343" s="180"/>
      <c r="KD343" s="179"/>
      <c r="KE343" s="180"/>
      <c r="KF343" s="179"/>
      <c r="KG343" s="180"/>
      <c r="KH343" s="179"/>
      <c r="KI343" s="180"/>
      <c r="KJ343" s="181"/>
      <c r="KK343" s="185"/>
      <c r="KL343" s="56"/>
      <c r="KM343" s="56"/>
      <c r="KN343" s="56"/>
      <c r="KO343" s="56"/>
      <c r="KP343" s="56"/>
      <c r="KQ343" s="56"/>
      <c r="KR343" s="56"/>
      <c r="KS343" s="56"/>
      <c r="KT343" s="56"/>
      <c r="KU343" s="56"/>
      <c r="KV343" s="56"/>
      <c r="KW343" s="56"/>
      <c r="KX343" s="56"/>
      <c r="KY343" s="56"/>
      <c r="KZ343" s="56"/>
      <c r="LA343" s="56"/>
      <c r="LB343" s="56"/>
      <c r="LC343" s="56"/>
      <c r="LD343" s="56"/>
      <c r="LE343" s="56"/>
      <c r="LF343" s="56"/>
      <c r="LG343" s="56"/>
      <c r="LH343" s="56"/>
      <c r="LI343" s="56"/>
      <c r="LJ343" s="56"/>
      <c r="LK343" s="56"/>
      <c r="LL343" s="56"/>
      <c r="LM343" s="56"/>
      <c r="LN343" s="56"/>
      <c r="LO343" s="56"/>
      <c r="LP343" s="56"/>
      <c r="LQ343" s="56"/>
      <c r="LR343" s="56"/>
      <c r="LS343" s="56"/>
      <c r="LT343" s="56"/>
      <c r="LU343" s="56"/>
      <c r="LV343" s="56"/>
      <c r="LW343" s="56"/>
      <c r="LX343" s="56"/>
      <c r="LY343" s="56"/>
      <c r="LZ343" s="56"/>
      <c r="MA343" s="56"/>
      <c r="MB343" s="56"/>
      <c r="MC343" s="56"/>
      <c r="MD343" s="56"/>
      <c r="ME343" s="56"/>
      <c r="MF343" s="56"/>
      <c r="MG343" s="56"/>
      <c r="MH343" s="56"/>
      <c r="MI343" s="56"/>
      <c r="MJ343" s="56"/>
      <c r="MK343" s="56"/>
      <c r="ML343" s="56"/>
      <c r="MM343" s="56"/>
      <c r="MN343" s="56"/>
      <c r="MO343" s="56"/>
      <c r="MP343" s="56"/>
      <c r="MQ343" s="56"/>
      <c r="MR343" s="56"/>
      <c r="MS343" s="56"/>
      <c r="MT343" s="56"/>
      <c r="MU343" s="56"/>
      <c r="MV343" s="56"/>
      <c r="MW343" s="56"/>
      <c r="MX343" s="56"/>
      <c r="MY343" s="56"/>
      <c r="MZ343" s="56"/>
      <c r="NA343" s="56"/>
      <c r="NB343" s="56"/>
      <c r="NC343" s="56"/>
      <c r="ND343" s="56"/>
      <c r="NE343" s="179"/>
      <c r="NF343" s="180"/>
      <c r="NG343" s="179"/>
      <c r="NH343" s="180"/>
      <c r="NI343" s="179"/>
      <c r="NJ343" s="180"/>
      <c r="NK343" s="179"/>
      <c r="NL343" s="180"/>
      <c r="NM343" s="181"/>
      <c r="NN343" s="184"/>
      <c r="NO343" s="70"/>
      <c r="NP343" s="70"/>
      <c r="NQ343" s="56"/>
      <c r="NR343" s="56"/>
      <c r="NS343" s="56"/>
      <c r="NT343" s="56"/>
      <c r="NU343" s="56"/>
      <c r="NV343" s="56"/>
      <c r="NW343" s="56"/>
      <c r="NX343" s="56"/>
      <c r="NY343" s="56"/>
      <c r="NZ343" s="56"/>
      <c r="OA343" s="56"/>
      <c r="OB343" s="56"/>
      <c r="OC343" s="56"/>
      <c r="OD343" s="56"/>
      <c r="OE343" s="56"/>
      <c r="OF343" s="56"/>
      <c r="OG343" s="56"/>
      <c r="OH343" s="56"/>
      <c r="OI343" s="56"/>
      <c r="OJ343" s="56"/>
      <c r="OK343" s="56"/>
      <c r="OL343" s="56"/>
      <c r="OM343" s="56"/>
      <c r="ON343" s="56"/>
      <c r="OO343" s="56"/>
      <c r="OP343" s="56"/>
      <c r="OQ343" s="179"/>
      <c r="OR343" s="180"/>
      <c r="OS343" s="179"/>
      <c r="OT343" s="180"/>
      <c r="OU343" s="179"/>
      <c r="OV343" s="180"/>
      <c r="OW343" s="179"/>
      <c r="OX343" s="180"/>
      <c r="OY343" s="181"/>
      <c r="OZ343" s="184"/>
      <c r="PA343" s="56"/>
    </row>
    <row r="344" spans="1:417" s="116" customFormat="1" ht="61.5" customHeight="1">
      <c r="A344" s="56"/>
      <c r="B344" s="427">
        <v>296</v>
      </c>
      <c r="C344" s="427">
        <v>119</v>
      </c>
      <c r="D344" s="361" t="s">
        <v>44</v>
      </c>
      <c r="E344" s="329" t="s">
        <v>4</v>
      </c>
      <c r="F344" s="361" t="s">
        <v>223</v>
      </c>
      <c r="G344" s="324" t="s">
        <v>4</v>
      </c>
      <c r="H344" s="324"/>
      <c r="I344" s="208" t="s">
        <v>1291</v>
      </c>
      <c r="J344" s="237" t="s">
        <v>1292</v>
      </c>
      <c r="K344" s="76"/>
      <c r="L344" s="234" t="s">
        <v>661</v>
      </c>
      <c r="M344" s="238" t="s">
        <v>501</v>
      </c>
      <c r="N344" s="51" t="s">
        <v>379</v>
      </c>
      <c r="O344" s="56" t="s">
        <v>350</v>
      </c>
      <c r="P344" s="310" t="s">
        <v>205</v>
      </c>
      <c r="Q344" s="340"/>
      <c r="R344" s="235" t="s">
        <v>205</v>
      </c>
      <c r="S344" s="120"/>
      <c r="T344" s="120"/>
      <c r="U344" s="120"/>
      <c r="V344" s="120"/>
      <c r="W344" s="120"/>
      <c r="X344" s="120"/>
      <c r="Y344" s="120"/>
      <c r="Z344" s="120"/>
      <c r="AA344" s="120"/>
      <c r="AB344" s="120"/>
      <c r="AC344" s="119">
        <f t="shared" si="439"/>
        <v>1</v>
      </c>
      <c r="AD344" s="299" t="s">
        <v>555</v>
      </c>
      <c r="AE344" s="299"/>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70"/>
      <c r="BU344" s="70"/>
      <c r="BV344" s="72"/>
      <c r="BW344" s="72"/>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179"/>
      <c r="DD344" s="180"/>
      <c r="DE344" s="179"/>
      <c r="DF344" s="180"/>
      <c r="DG344" s="179"/>
      <c r="DH344" s="180"/>
      <c r="DI344" s="179"/>
      <c r="DJ344" s="180" t="e">
        <f>DI344/(DC344+DE344+DG344+DI344)</f>
        <v>#DIV/0!</v>
      </c>
      <c r="DK344" s="181" t="e">
        <f>(((DC344*2)+(DE344*1)+(DG344*0)))/(DC344+DE344+DG344)</f>
        <v>#DIV/0!</v>
      </c>
      <c r="DL344" s="184" t="e">
        <f>IF(DJ344&gt;=50%,"KĐG",IF(DK344&gt;=1.6,"Đạt mục tiêu",IF(DK344&gt;=1,"Cần cố gắng","Chưa đạt")))</f>
        <v>#DIV/0!</v>
      </c>
      <c r="DM344" s="70"/>
      <c r="DN344" s="70"/>
      <c r="DO344" s="70"/>
      <c r="DP344" s="70"/>
      <c r="DQ344" s="178">
        <v>2</v>
      </c>
      <c r="DR344" s="178">
        <v>2</v>
      </c>
      <c r="DS344" s="178">
        <v>2</v>
      </c>
      <c r="DT344" s="178">
        <v>2</v>
      </c>
      <c r="DU344" s="178">
        <v>2</v>
      </c>
      <c r="DV344" s="178">
        <v>2</v>
      </c>
      <c r="DW344" s="178">
        <v>2</v>
      </c>
      <c r="DX344" s="178">
        <v>2</v>
      </c>
      <c r="DY344" s="178">
        <v>2</v>
      </c>
      <c r="DZ344" s="178">
        <v>2</v>
      </c>
      <c r="EA344" s="178">
        <v>2</v>
      </c>
      <c r="EB344" s="178">
        <v>2</v>
      </c>
      <c r="EC344" s="178">
        <v>2</v>
      </c>
      <c r="ED344" s="178">
        <v>2</v>
      </c>
      <c r="EE344" s="178">
        <v>2</v>
      </c>
      <c r="EF344" s="178">
        <v>2</v>
      </c>
      <c r="EG344" s="178">
        <v>2</v>
      </c>
      <c r="EH344" s="178">
        <v>2</v>
      </c>
      <c r="EI344" s="178">
        <v>2</v>
      </c>
      <c r="EJ344" s="178">
        <v>2</v>
      </c>
      <c r="EK344" s="178">
        <v>2</v>
      </c>
      <c r="EL344" s="178">
        <v>2</v>
      </c>
      <c r="EM344" s="178">
        <v>2</v>
      </c>
      <c r="EN344" s="178">
        <v>2</v>
      </c>
      <c r="EO344" s="178">
        <v>2</v>
      </c>
      <c r="EP344" s="178">
        <v>2</v>
      </c>
      <c r="EQ344" s="178">
        <v>2</v>
      </c>
      <c r="ER344" s="178">
        <v>2</v>
      </c>
      <c r="ES344" s="178">
        <v>2</v>
      </c>
      <c r="ET344" s="178">
        <v>2</v>
      </c>
      <c r="EU344" s="178">
        <v>2</v>
      </c>
      <c r="EV344" s="56"/>
      <c r="EW344" s="56"/>
      <c r="EX344" s="56"/>
      <c r="EY344" s="56"/>
      <c r="EZ344" s="56"/>
      <c r="FA344" s="56"/>
      <c r="FB344" s="56"/>
      <c r="FC344" s="56"/>
      <c r="FD344" s="56"/>
      <c r="FE344" s="56"/>
      <c r="FF344" s="70"/>
      <c r="FG344" s="70"/>
      <c r="FH344" s="70"/>
      <c r="FI344" s="70"/>
      <c r="FJ344" s="70"/>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70"/>
      <c r="HA344" s="70"/>
      <c r="HB344" s="70"/>
      <c r="HC344" s="70"/>
      <c r="HD344" s="70"/>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c r="IK344" s="56"/>
      <c r="IL344" s="56"/>
      <c r="IM344" s="56"/>
      <c r="IN344" s="56"/>
      <c r="IO344" s="56"/>
      <c r="IP344" s="56"/>
      <c r="IQ344" s="56"/>
      <c r="IR344" s="56"/>
      <c r="IS344" s="56"/>
      <c r="IT344" s="70"/>
      <c r="IU344" s="70"/>
      <c r="IV344" s="70"/>
      <c r="IW344" s="70"/>
      <c r="IX344" s="56"/>
      <c r="IY344" s="56"/>
      <c r="IZ344" s="56"/>
      <c r="JA344" s="56"/>
      <c r="JB344" s="56"/>
      <c r="JC344" s="56"/>
      <c r="JD344" s="56"/>
      <c r="JE344" s="56"/>
      <c r="JF344" s="56"/>
      <c r="JG344" s="56"/>
      <c r="JH344" s="56"/>
      <c r="JI344" s="56"/>
      <c r="JJ344" s="56"/>
      <c r="JK344" s="56"/>
      <c r="JL344" s="56"/>
      <c r="JM344" s="56"/>
      <c r="JN344" s="56"/>
      <c r="JO344" s="56"/>
      <c r="JP344" s="56"/>
      <c r="JQ344" s="56"/>
      <c r="JR344" s="56"/>
      <c r="JS344" s="56"/>
      <c r="JT344" s="56"/>
      <c r="JU344" s="56"/>
      <c r="JV344" s="56"/>
      <c r="JW344" s="56"/>
      <c r="JX344" s="56"/>
      <c r="JY344" s="56"/>
      <c r="JZ344" s="56"/>
      <c r="KA344" s="56"/>
      <c r="KB344" s="56"/>
      <c r="KC344" s="56"/>
      <c r="KD344" s="56"/>
      <c r="KE344" s="56"/>
      <c r="KF344" s="56"/>
      <c r="KG344" s="56"/>
      <c r="KH344" s="56"/>
      <c r="KI344" s="56"/>
      <c r="KJ344" s="56"/>
      <c r="KK344" s="56"/>
      <c r="KL344" s="56"/>
      <c r="KM344" s="56"/>
      <c r="KN344" s="56"/>
      <c r="KO344" s="56"/>
      <c r="KP344" s="56"/>
      <c r="KQ344" s="56"/>
      <c r="KR344" s="56"/>
      <c r="KS344" s="56"/>
      <c r="KT344" s="56"/>
      <c r="KU344" s="56"/>
      <c r="KV344" s="56"/>
      <c r="KW344" s="56"/>
      <c r="KX344" s="56"/>
      <c r="KY344" s="56"/>
      <c r="KZ344" s="56"/>
      <c r="LA344" s="56"/>
      <c r="LB344" s="56"/>
      <c r="LC344" s="56"/>
      <c r="LD344" s="56"/>
      <c r="LE344" s="56"/>
      <c r="LF344" s="56"/>
      <c r="LG344" s="56"/>
      <c r="LH344" s="56"/>
      <c r="LI344" s="56"/>
      <c r="LJ344" s="56"/>
      <c r="LK344" s="56"/>
      <c r="LL344" s="56"/>
      <c r="LM344" s="56"/>
      <c r="LN344" s="56"/>
      <c r="LO344" s="56"/>
      <c r="LP344" s="56"/>
      <c r="LQ344" s="56"/>
      <c r="LR344" s="56"/>
      <c r="LS344" s="56"/>
      <c r="LT344" s="56"/>
      <c r="LU344" s="56"/>
      <c r="LV344" s="56"/>
      <c r="LW344" s="56"/>
      <c r="LX344" s="56"/>
      <c r="LY344" s="56"/>
      <c r="LZ344" s="56"/>
      <c r="MA344" s="56"/>
      <c r="MB344" s="56"/>
      <c r="MC344" s="56"/>
      <c r="MD344" s="56"/>
      <c r="ME344" s="56"/>
      <c r="MF344" s="56"/>
      <c r="MG344" s="56"/>
      <c r="MH344" s="56"/>
      <c r="MI344" s="56"/>
      <c r="MJ344" s="56"/>
      <c r="MK344" s="56"/>
      <c r="ML344" s="56"/>
      <c r="MM344" s="56"/>
      <c r="MN344" s="56"/>
      <c r="MO344" s="56"/>
      <c r="MP344" s="56"/>
      <c r="MQ344" s="56"/>
      <c r="MR344" s="56"/>
      <c r="MS344" s="56"/>
      <c r="MT344" s="56"/>
      <c r="MU344" s="56"/>
      <c r="MV344" s="56"/>
      <c r="MW344" s="56"/>
      <c r="MX344" s="56"/>
      <c r="MY344" s="56"/>
      <c r="MZ344" s="56"/>
      <c r="NA344" s="56"/>
      <c r="NB344" s="56"/>
      <c r="NC344" s="56"/>
      <c r="ND344" s="56"/>
      <c r="NE344" s="56"/>
      <c r="NF344" s="56"/>
      <c r="NG344" s="56"/>
      <c r="NH344" s="56"/>
      <c r="NI344" s="56"/>
      <c r="NJ344" s="56"/>
      <c r="NK344" s="56"/>
      <c r="NL344" s="56"/>
      <c r="NM344" s="56"/>
      <c r="NN344" s="56"/>
      <c r="NO344" s="70" t="s">
        <v>555</v>
      </c>
      <c r="NP344" s="70" t="s">
        <v>555</v>
      </c>
      <c r="NQ344" s="56">
        <v>2</v>
      </c>
      <c r="NR344" s="56">
        <v>2</v>
      </c>
      <c r="NS344" s="56">
        <v>2</v>
      </c>
      <c r="NT344" s="56">
        <v>2</v>
      </c>
      <c r="NU344" s="56">
        <v>2</v>
      </c>
      <c r="NV344" s="56">
        <v>2</v>
      </c>
      <c r="NW344" s="56">
        <v>2</v>
      </c>
      <c r="NX344" s="56">
        <v>2</v>
      </c>
      <c r="NY344" s="56">
        <v>2</v>
      </c>
      <c r="NZ344" s="56">
        <v>2</v>
      </c>
      <c r="OA344" s="56">
        <v>1</v>
      </c>
      <c r="OB344" s="56">
        <v>2</v>
      </c>
      <c r="OC344" s="56">
        <v>2</v>
      </c>
      <c r="OD344" s="56">
        <v>2</v>
      </c>
      <c r="OE344" s="56">
        <v>2</v>
      </c>
      <c r="OF344" s="56">
        <v>2</v>
      </c>
      <c r="OG344" s="56">
        <v>2</v>
      </c>
      <c r="OH344" s="56">
        <v>2</v>
      </c>
      <c r="OI344" s="56">
        <v>2</v>
      </c>
      <c r="OJ344" s="56">
        <v>2</v>
      </c>
      <c r="OK344" s="56">
        <v>2</v>
      </c>
      <c r="OL344" s="56">
        <v>2</v>
      </c>
      <c r="OM344" s="56">
        <v>2</v>
      </c>
      <c r="ON344" s="56">
        <v>2</v>
      </c>
      <c r="OO344" s="56">
        <v>2</v>
      </c>
      <c r="OP344" s="56">
        <v>2</v>
      </c>
      <c r="OQ344" s="179">
        <f>COUNTIF(NQ344:OP344,"2")</f>
        <v>25</v>
      </c>
      <c r="OR344" s="180">
        <f>OQ344/(OQ344+OS344+OU344+OW344)</f>
        <v>0.96153846153846156</v>
      </c>
      <c r="OS344" s="179">
        <f>COUNTIF(NQ344:OP344,"1")</f>
        <v>1</v>
      </c>
      <c r="OT344" s="180">
        <f>OS344/(OQ344+OS344+OU344+OW344)</f>
        <v>3.8461538461538464E-2</v>
      </c>
      <c r="OU344" s="179">
        <f>COUNTIF(NQ344:OP344,"0")</f>
        <v>0</v>
      </c>
      <c r="OV344" s="180">
        <f>OU344/(OQ344+OS344+OU344+OW344)</f>
        <v>0</v>
      </c>
      <c r="OW344" s="179">
        <f>COUNTIF(ND344:OP344,"KĐG")</f>
        <v>0</v>
      </c>
      <c r="OX344" s="180">
        <f>OW344/(OQ344+OS344+OU344+OW344)</f>
        <v>0</v>
      </c>
      <c r="OY344" s="181">
        <f>(((OQ344*2)+(OS344*1)+(OU344*0)))/(OQ344+OS344+OU344)</f>
        <v>1.9615384615384615</v>
      </c>
      <c r="OZ344" s="184" t="str">
        <f>IF(OX344&gt;=50%,"KĐG",IF(OY344&gt;=1.6,"Đạt mục tiêu",IF(OY344&gt;=1,"Cần cố gắng","Chưa đạt")))</f>
        <v>Đạt mục tiêu</v>
      </c>
      <c r="PA344" s="2"/>
    </row>
    <row r="345" spans="1:417" s="116" customFormat="1" ht="47.25" hidden="1" customHeight="1">
      <c r="A345" s="56"/>
      <c r="B345" s="310"/>
      <c r="C345" s="310"/>
      <c r="D345" s="318"/>
      <c r="E345" s="325"/>
      <c r="F345" s="318"/>
      <c r="G345" s="328"/>
      <c r="H345" s="325"/>
      <c r="I345" s="126" t="s">
        <v>1293</v>
      </c>
      <c r="J345" s="167" t="s">
        <v>842</v>
      </c>
      <c r="K345" s="123"/>
      <c r="L345" s="183" t="s">
        <v>661</v>
      </c>
      <c r="M345" s="123"/>
      <c r="N345" s="51" t="s">
        <v>379</v>
      </c>
      <c r="O345" s="56" t="s">
        <v>350</v>
      </c>
      <c r="P345" s="310"/>
      <c r="Q345" s="357"/>
      <c r="R345" s="120"/>
      <c r="S345" s="120" t="s">
        <v>205</v>
      </c>
      <c r="T345" s="120"/>
      <c r="U345" s="120"/>
      <c r="V345" s="120"/>
      <c r="W345" s="120"/>
      <c r="X345" s="120"/>
      <c r="Y345" s="120"/>
      <c r="Z345" s="120"/>
      <c r="AA345" s="120"/>
      <c r="AB345" s="120"/>
      <c r="AC345" s="119">
        <f t="shared" si="439"/>
        <v>1</v>
      </c>
      <c r="AD345" s="229"/>
      <c r="AE345" s="229"/>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70"/>
      <c r="BU345" s="70"/>
      <c r="BV345" s="70"/>
      <c r="BW345" s="70"/>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70"/>
      <c r="DN345" s="70"/>
      <c r="DO345" s="70"/>
      <c r="DP345" s="70"/>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70"/>
      <c r="FG345" s="70"/>
      <c r="FH345" s="70"/>
      <c r="FI345" s="70"/>
      <c r="FJ345" s="70"/>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72" t="s">
        <v>555</v>
      </c>
      <c r="HA345" s="72" t="s">
        <v>555</v>
      </c>
      <c r="HB345" s="72" t="s">
        <v>555</v>
      </c>
      <c r="HC345" s="72" t="s">
        <v>555</v>
      </c>
      <c r="HD345" s="72" t="s">
        <v>555</v>
      </c>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70"/>
      <c r="IU345" s="70"/>
      <c r="IV345" s="70"/>
      <c r="IW345" s="70"/>
      <c r="IX345" s="56"/>
      <c r="IY345" s="56"/>
      <c r="IZ345" s="56"/>
      <c r="JA345" s="56"/>
      <c r="JB345" s="56"/>
      <c r="JC345" s="56"/>
      <c r="JD345" s="56"/>
      <c r="JE345" s="56"/>
      <c r="JF345" s="56"/>
      <c r="JG345" s="56"/>
      <c r="JH345" s="56"/>
      <c r="JI345" s="56"/>
      <c r="JJ345" s="56"/>
      <c r="JK345" s="56"/>
      <c r="JL345" s="56"/>
      <c r="JM345" s="56"/>
      <c r="JN345" s="56"/>
      <c r="JO345" s="56"/>
      <c r="JP345" s="56"/>
      <c r="JQ345" s="56"/>
      <c r="JR345" s="56"/>
      <c r="JS345" s="56"/>
      <c r="JT345" s="56"/>
      <c r="JU345" s="56"/>
      <c r="JV345" s="56"/>
      <c r="JW345" s="56"/>
      <c r="JX345" s="56"/>
      <c r="JY345" s="56"/>
      <c r="JZ345" s="56"/>
      <c r="KA345" s="56"/>
      <c r="KB345" s="56"/>
      <c r="KC345" s="56"/>
      <c r="KD345" s="56"/>
      <c r="KE345" s="56"/>
      <c r="KF345" s="56"/>
      <c r="KG345" s="56"/>
      <c r="KH345" s="56"/>
      <c r="KI345" s="56"/>
      <c r="KJ345" s="56"/>
      <c r="KK345" s="56"/>
      <c r="KL345" s="56"/>
      <c r="KM345" s="56"/>
      <c r="KN345" s="56"/>
      <c r="KO345" s="56"/>
      <c r="KP345" s="56"/>
      <c r="KQ345" s="56"/>
      <c r="KR345" s="56"/>
      <c r="KS345" s="56"/>
      <c r="KT345" s="56"/>
      <c r="KU345" s="56"/>
      <c r="KV345" s="56"/>
      <c r="KW345" s="56"/>
      <c r="KX345" s="56"/>
      <c r="KY345" s="56"/>
      <c r="KZ345" s="56"/>
      <c r="LA345" s="56"/>
      <c r="LB345" s="56"/>
      <c r="LC345" s="56"/>
      <c r="LD345" s="56"/>
      <c r="LE345" s="56"/>
      <c r="LF345" s="56"/>
      <c r="LG345" s="56"/>
      <c r="LH345" s="56"/>
      <c r="LI345" s="56"/>
      <c r="LJ345" s="56"/>
      <c r="LK345" s="56"/>
      <c r="LL345" s="56"/>
      <c r="LM345" s="56"/>
      <c r="LN345" s="56"/>
      <c r="LO345" s="56"/>
      <c r="LP345" s="56"/>
      <c r="LQ345" s="56"/>
      <c r="LR345" s="56"/>
      <c r="LS345" s="56"/>
      <c r="LT345" s="56"/>
      <c r="LU345" s="56"/>
      <c r="LV345" s="56"/>
      <c r="LW345" s="56"/>
      <c r="LX345" s="56"/>
      <c r="LY345" s="56"/>
      <c r="LZ345" s="56"/>
      <c r="MA345" s="56"/>
      <c r="MB345" s="56"/>
      <c r="MC345" s="56"/>
      <c r="MD345" s="56"/>
      <c r="ME345" s="56"/>
      <c r="MF345" s="56"/>
      <c r="MG345" s="56"/>
      <c r="MH345" s="56"/>
      <c r="MI345" s="56"/>
      <c r="MJ345" s="56"/>
      <c r="MK345" s="56"/>
      <c r="ML345" s="56"/>
      <c r="MM345" s="56"/>
      <c r="MN345" s="56"/>
      <c r="MO345" s="56"/>
      <c r="MP345" s="56"/>
      <c r="MQ345" s="56"/>
      <c r="MR345" s="56"/>
      <c r="MS345" s="56"/>
      <c r="MT345" s="56"/>
      <c r="MU345" s="56"/>
      <c r="MV345" s="56"/>
      <c r="MW345" s="56"/>
      <c r="MX345" s="56"/>
      <c r="MY345" s="56"/>
      <c r="MZ345" s="56"/>
      <c r="NA345" s="56"/>
      <c r="NB345" s="56"/>
      <c r="NC345" s="56"/>
      <c r="ND345" s="56"/>
      <c r="NE345" s="56"/>
      <c r="NF345" s="56"/>
      <c r="NG345" s="56"/>
      <c r="NH345" s="56"/>
      <c r="NI345" s="56"/>
      <c r="NJ345" s="56"/>
      <c r="NK345" s="56"/>
      <c r="NL345" s="56"/>
      <c r="NM345" s="56"/>
      <c r="NN345" s="56"/>
      <c r="NO345" s="70"/>
      <c r="NP345" s="70"/>
      <c r="NQ345" s="56"/>
      <c r="NR345" s="56"/>
      <c r="NS345" s="56"/>
      <c r="NT345" s="56"/>
      <c r="NU345" s="56"/>
      <c r="NV345" s="56"/>
      <c r="NW345" s="56"/>
      <c r="NX345" s="56"/>
      <c r="NY345" s="56"/>
      <c r="NZ345" s="56"/>
      <c r="OA345" s="56"/>
      <c r="OB345" s="56"/>
      <c r="OC345" s="56"/>
      <c r="OD345" s="56"/>
      <c r="OE345" s="56"/>
      <c r="OF345" s="56"/>
      <c r="OG345" s="56"/>
      <c r="OH345" s="56"/>
      <c r="OI345" s="56"/>
      <c r="OJ345" s="56"/>
      <c r="OK345" s="56"/>
      <c r="OL345" s="56"/>
      <c r="OM345" s="56"/>
      <c r="ON345" s="56"/>
      <c r="OO345" s="56"/>
      <c r="OP345" s="56"/>
      <c r="OQ345" s="179"/>
      <c r="OR345" s="180"/>
      <c r="OS345" s="179"/>
      <c r="OT345" s="180"/>
      <c r="OU345" s="179"/>
      <c r="OV345" s="180"/>
      <c r="OW345" s="179"/>
      <c r="OX345" s="180"/>
      <c r="OY345" s="181"/>
      <c r="OZ345" s="184"/>
      <c r="PA345" s="56"/>
    </row>
    <row r="346" spans="1:417" s="116" customFormat="1" ht="55.5" hidden="1" customHeight="1">
      <c r="A346" s="56"/>
      <c r="B346" s="310"/>
      <c r="C346" s="310"/>
      <c r="D346" s="318"/>
      <c r="E346" s="325"/>
      <c r="F346" s="318"/>
      <c r="G346" s="328"/>
      <c r="H346" s="325"/>
      <c r="I346" s="126" t="s">
        <v>1294</v>
      </c>
      <c r="J346" s="167" t="s">
        <v>842</v>
      </c>
      <c r="K346" s="123"/>
      <c r="L346" s="183" t="s">
        <v>661</v>
      </c>
      <c r="M346" s="123" t="s">
        <v>501</v>
      </c>
      <c r="N346" s="51" t="s">
        <v>379</v>
      </c>
      <c r="O346" s="56" t="s">
        <v>350</v>
      </c>
      <c r="P346" s="310"/>
      <c r="Q346" s="357"/>
      <c r="R346" s="120"/>
      <c r="S346" s="120"/>
      <c r="T346" s="120" t="s">
        <v>205</v>
      </c>
      <c r="U346" s="120"/>
      <c r="V346" s="120"/>
      <c r="W346" s="120"/>
      <c r="X346" s="120"/>
      <c r="Y346" s="120"/>
      <c r="Z346" s="120"/>
      <c r="AA346" s="120"/>
      <c r="AB346" s="120"/>
      <c r="AC346" s="119">
        <f t="shared" si="439"/>
        <v>1</v>
      </c>
      <c r="AD346" s="229"/>
      <c r="AE346" s="229"/>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70"/>
      <c r="BU346" s="70"/>
      <c r="BV346" s="70"/>
      <c r="BW346" s="70"/>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70"/>
      <c r="DN346" s="70"/>
      <c r="DO346" s="70"/>
      <c r="DP346" s="70"/>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70"/>
      <c r="FG346" s="70"/>
      <c r="FH346" s="70"/>
      <c r="FI346" s="70"/>
      <c r="FJ346" s="70"/>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70"/>
      <c r="HA346" s="70"/>
      <c r="HB346" s="70"/>
      <c r="HC346" s="70"/>
      <c r="HD346" s="70"/>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70"/>
      <c r="IU346" s="70"/>
      <c r="IV346" s="70"/>
      <c r="IW346" s="70"/>
      <c r="IX346" s="56"/>
      <c r="IY346" s="56"/>
      <c r="IZ346" s="56"/>
      <c r="JA346" s="56"/>
      <c r="JB346" s="56"/>
      <c r="JC346" s="56"/>
      <c r="JD346" s="56"/>
      <c r="JE346" s="56"/>
      <c r="JF346" s="56"/>
      <c r="JG346" s="56"/>
      <c r="JH346" s="56"/>
      <c r="JI346" s="56"/>
      <c r="JJ346" s="56"/>
      <c r="JK346" s="56"/>
      <c r="JL346" s="56"/>
      <c r="JM346" s="56"/>
      <c r="JN346" s="56"/>
      <c r="JO346" s="56"/>
      <c r="JP346" s="56"/>
      <c r="JQ346" s="56"/>
      <c r="JR346" s="56"/>
      <c r="JS346" s="56"/>
      <c r="JT346" s="56"/>
      <c r="JU346" s="56"/>
      <c r="JV346" s="56"/>
      <c r="JW346" s="56"/>
      <c r="JX346" s="56"/>
      <c r="JY346" s="56"/>
      <c r="JZ346" s="56"/>
      <c r="KA346" s="56"/>
      <c r="KB346" s="56"/>
      <c r="KC346" s="56"/>
      <c r="KD346" s="56"/>
      <c r="KE346" s="56"/>
      <c r="KF346" s="56"/>
      <c r="KG346" s="56"/>
      <c r="KH346" s="56"/>
      <c r="KI346" s="56"/>
      <c r="KJ346" s="56"/>
      <c r="KK346" s="56"/>
      <c r="KL346" s="71" t="s">
        <v>555</v>
      </c>
      <c r="KM346" s="56"/>
      <c r="KN346" s="71" t="s">
        <v>555</v>
      </c>
      <c r="KO346" s="56">
        <v>2</v>
      </c>
      <c r="KP346" s="56">
        <v>2</v>
      </c>
      <c r="KQ346" s="56">
        <v>2</v>
      </c>
      <c r="KR346" s="56">
        <v>2</v>
      </c>
      <c r="KS346" s="56">
        <v>1</v>
      </c>
      <c r="KT346" s="56">
        <v>2</v>
      </c>
      <c r="KU346" s="56">
        <v>2</v>
      </c>
      <c r="KV346" s="56">
        <v>2</v>
      </c>
      <c r="KW346" s="56">
        <v>2</v>
      </c>
      <c r="KX346" s="56">
        <v>2</v>
      </c>
      <c r="KY346" s="56">
        <v>2</v>
      </c>
      <c r="KZ346" s="56">
        <v>1</v>
      </c>
      <c r="LA346" s="56">
        <v>2</v>
      </c>
      <c r="LB346" s="56">
        <v>2</v>
      </c>
      <c r="LC346" s="56">
        <v>2</v>
      </c>
      <c r="LD346" s="56">
        <v>2</v>
      </c>
      <c r="LE346" s="56">
        <v>2</v>
      </c>
      <c r="LF346" s="56">
        <v>2</v>
      </c>
      <c r="LG346" s="56">
        <v>2</v>
      </c>
      <c r="LH346" s="56">
        <v>2</v>
      </c>
      <c r="LI346" s="56">
        <v>2</v>
      </c>
      <c r="LJ346" s="56">
        <v>2</v>
      </c>
      <c r="LK346" s="56">
        <v>2</v>
      </c>
      <c r="LL346" s="56">
        <v>2</v>
      </c>
      <c r="LM346" s="56">
        <v>2</v>
      </c>
      <c r="LN346" s="56">
        <v>2</v>
      </c>
      <c r="LO346" s="56">
        <v>2</v>
      </c>
      <c r="LP346" s="56">
        <v>2</v>
      </c>
      <c r="LQ346" s="56">
        <v>2</v>
      </c>
      <c r="LR346" s="56">
        <v>2</v>
      </c>
      <c r="LS346" s="179">
        <f>COUNTIF(KO346:LR346,"2")</f>
        <v>28</v>
      </c>
      <c r="LT346" s="180">
        <f>LS346/(LS346+LU346+LW346+LY346)</f>
        <v>0.93333333333333335</v>
      </c>
      <c r="LU346" s="179">
        <f>COUNTIF(KO346:LR346,"1")</f>
        <v>2</v>
      </c>
      <c r="LV346" s="180">
        <f>LU346/(LS346+LU346+LW346+LY346)</f>
        <v>6.6666666666666666E-2</v>
      </c>
      <c r="LW346" s="179">
        <f>COUNTIF(KO346:LR346,"0")</f>
        <v>0</v>
      </c>
      <c r="LX346" s="180">
        <f>LW346/(LS346+LU346+LW346+LY346)</f>
        <v>0</v>
      </c>
      <c r="LY346" s="179">
        <f>COUNTIF(KB346:LR346,"KĐG")</f>
        <v>0</v>
      </c>
      <c r="LZ346" s="180">
        <f>LY346/(LS346+LU346+LW346+LY346)</f>
        <v>0</v>
      </c>
      <c r="MA346" s="181">
        <f>(((LS346*2)+(LU346*1)+(LW346*0)))/(LS346+LU346+LW346)</f>
        <v>1.9333333333333333</v>
      </c>
      <c r="MB346" s="185" t="str">
        <f>IF(LZ346&gt;=50%,"KĐG",IF(MA346&gt;=1.6,"Đạt mục tiêu",IF(MA346&gt;=1,"Cần cố gắng","Chưa đạt")))</f>
        <v>Đạt mục tiêu</v>
      </c>
      <c r="MC346" s="56"/>
      <c r="MD346" s="56"/>
      <c r="ME346" s="56"/>
      <c r="MF346" s="56"/>
      <c r="MG346" s="56"/>
      <c r="MH346" s="56"/>
      <c r="MI346" s="56"/>
      <c r="MJ346" s="56"/>
      <c r="MK346" s="56"/>
      <c r="ML346" s="56"/>
      <c r="MM346" s="56"/>
      <c r="MN346" s="56"/>
      <c r="MO346" s="56"/>
      <c r="MP346" s="56"/>
      <c r="MQ346" s="56"/>
      <c r="MR346" s="56"/>
      <c r="MS346" s="56"/>
      <c r="MT346" s="56"/>
      <c r="MU346" s="56"/>
      <c r="MV346" s="56"/>
      <c r="MW346" s="56"/>
      <c r="MX346" s="56"/>
      <c r="MY346" s="56"/>
      <c r="MZ346" s="56"/>
      <c r="NA346" s="56"/>
      <c r="NB346" s="56"/>
      <c r="NC346" s="56"/>
      <c r="ND346" s="56"/>
      <c r="NE346" s="56"/>
      <c r="NF346" s="56"/>
      <c r="NG346" s="56"/>
      <c r="NH346" s="56"/>
      <c r="NI346" s="56"/>
      <c r="NJ346" s="56"/>
      <c r="NK346" s="56"/>
      <c r="NL346" s="56"/>
      <c r="NM346" s="56"/>
      <c r="NN346" s="56"/>
      <c r="NO346" s="70"/>
      <c r="NP346" s="70"/>
      <c r="NQ346" s="56"/>
      <c r="NR346" s="56"/>
      <c r="NS346" s="56"/>
      <c r="NT346" s="56"/>
      <c r="NU346" s="56"/>
      <c r="NV346" s="56"/>
      <c r="NW346" s="56"/>
      <c r="NX346" s="56"/>
      <c r="NY346" s="56"/>
      <c r="NZ346" s="56"/>
      <c r="OA346" s="56"/>
      <c r="OB346" s="56"/>
      <c r="OC346" s="56"/>
      <c r="OD346" s="56"/>
      <c r="OE346" s="56"/>
      <c r="OF346" s="56"/>
      <c r="OG346" s="56"/>
      <c r="OH346" s="56"/>
      <c r="OI346" s="56"/>
      <c r="OJ346" s="56"/>
      <c r="OK346" s="56"/>
      <c r="OL346" s="56"/>
      <c r="OM346" s="56"/>
      <c r="ON346" s="56"/>
      <c r="OO346" s="56"/>
      <c r="OP346" s="56"/>
      <c r="OQ346" s="179"/>
      <c r="OR346" s="180"/>
      <c r="OS346" s="179"/>
      <c r="OT346" s="180"/>
      <c r="OU346" s="179"/>
      <c r="OV346" s="180"/>
      <c r="OW346" s="179"/>
      <c r="OX346" s="180"/>
      <c r="OY346" s="181"/>
      <c r="OZ346" s="184"/>
      <c r="PA346" s="56"/>
    </row>
    <row r="347" spans="1:417" s="116" customFormat="1" ht="47.25" hidden="1" customHeight="1">
      <c r="A347" s="56"/>
      <c r="B347" s="310"/>
      <c r="C347" s="310"/>
      <c r="D347" s="318"/>
      <c r="E347" s="325"/>
      <c r="F347" s="318"/>
      <c r="G347" s="328"/>
      <c r="H347" s="325"/>
      <c r="I347" s="126" t="s">
        <v>1295</v>
      </c>
      <c r="J347" s="167" t="s">
        <v>842</v>
      </c>
      <c r="K347" s="123"/>
      <c r="L347" s="183"/>
      <c r="M347" s="123"/>
      <c r="N347" s="51" t="s">
        <v>379</v>
      </c>
      <c r="O347" s="56" t="s">
        <v>350</v>
      </c>
      <c r="P347" s="310"/>
      <c r="Q347" s="357"/>
      <c r="R347" s="120"/>
      <c r="S347" s="120"/>
      <c r="T347" s="120"/>
      <c r="U347" s="120" t="s">
        <v>205</v>
      </c>
      <c r="V347" s="120"/>
      <c r="W347" s="120"/>
      <c r="X347" s="120"/>
      <c r="Y347" s="120"/>
      <c r="Z347" s="120"/>
      <c r="AA347" s="120"/>
      <c r="AB347" s="120"/>
      <c r="AC347" s="119">
        <f t="shared" si="439"/>
        <v>1</v>
      </c>
      <c r="AD347" s="229"/>
      <c r="AE347" s="229"/>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70"/>
      <c r="BU347" s="70"/>
      <c r="BV347" s="70"/>
      <c r="BW347" s="70"/>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70"/>
      <c r="DN347" s="70"/>
      <c r="DO347" s="70"/>
      <c r="DP347" s="70"/>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70"/>
      <c r="FG347" s="70"/>
      <c r="FH347" s="70"/>
      <c r="FI347" s="70"/>
      <c r="FJ347" s="70"/>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70"/>
      <c r="HA347" s="70"/>
      <c r="HB347" s="70"/>
      <c r="HC347" s="70"/>
      <c r="HD347" s="70"/>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c r="IO347" s="56"/>
      <c r="IP347" s="56"/>
      <c r="IQ347" s="56"/>
      <c r="IR347" s="56"/>
      <c r="IS347" s="56"/>
      <c r="IT347" s="70"/>
      <c r="IU347" s="70"/>
      <c r="IV347" s="70"/>
      <c r="IW347" s="70"/>
      <c r="IX347" s="56"/>
      <c r="IY347" s="56"/>
      <c r="IZ347" s="56"/>
      <c r="JA347" s="56"/>
      <c r="JB347" s="56"/>
      <c r="JC347" s="56"/>
      <c r="JD347" s="56"/>
      <c r="JE347" s="56"/>
      <c r="JF347" s="56"/>
      <c r="JG347" s="56"/>
      <c r="JH347" s="56"/>
      <c r="JI347" s="56"/>
      <c r="JJ347" s="56"/>
      <c r="JK347" s="56"/>
      <c r="JL347" s="56"/>
      <c r="JM347" s="56"/>
      <c r="JN347" s="56"/>
      <c r="JO347" s="56"/>
      <c r="JP347" s="56"/>
      <c r="JQ347" s="56"/>
      <c r="JR347" s="56"/>
      <c r="JS347" s="56"/>
      <c r="JT347" s="56"/>
      <c r="JU347" s="56"/>
      <c r="JV347" s="56"/>
      <c r="JW347" s="56"/>
      <c r="JX347" s="56"/>
      <c r="JY347" s="56"/>
      <c r="JZ347" s="56"/>
      <c r="KA347" s="56"/>
      <c r="KB347" s="56"/>
      <c r="KC347" s="56"/>
      <c r="KD347" s="56"/>
      <c r="KE347" s="56"/>
      <c r="KF347" s="56"/>
      <c r="KG347" s="56"/>
      <c r="KH347" s="56"/>
      <c r="KI347" s="56"/>
      <c r="KJ347" s="56"/>
      <c r="KK347" s="56"/>
      <c r="KL347" s="71"/>
      <c r="KM347" s="56"/>
      <c r="KN347" s="71"/>
      <c r="KO347" s="56"/>
      <c r="KP347" s="56"/>
      <c r="KQ347" s="56"/>
      <c r="KR347" s="56"/>
      <c r="KS347" s="56"/>
      <c r="KT347" s="56"/>
      <c r="KU347" s="56"/>
      <c r="KV347" s="56"/>
      <c r="KW347" s="56"/>
      <c r="KX347" s="56"/>
      <c r="KY347" s="56"/>
      <c r="KZ347" s="56"/>
      <c r="LA347" s="56"/>
      <c r="LB347" s="56"/>
      <c r="LC347" s="56"/>
      <c r="LD347" s="56"/>
      <c r="LE347" s="56"/>
      <c r="LF347" s="56"/>
      <c r="LG347" s="56"/>
      <c r="LH347" s="56"/>
      <c r="LI347" s="56"/>
      <c r="LJ347" s="56"/>
      <c r="LK347" s="56"/>
      <c r="LL347" s="56"/>
      <c r="LM347" s="56"/>
      <c r="LN347" s="56"/>
      <c r="LO347" s="56"/>
      <c r="LP347" s="56"/>
      <c r="LQ347" s="56"/>
      <c r="LR347" s="56"/>
      <c r="LS347" s="179"/>
      <c r="LT347" s="180"/>
      <c r="LU347" s="179"/>
      <c r="LV347" s="180"/>
      <c r="LW347" s="179"/>
      <c r="LX347" s="180"/>
      <c r="LY347" s="179"/>
      <c r="LZ347" s="180"/>
      <c r="MA347" s="181"/>
      <c r="MB347" s="185"/>
      <c r="MC347" s="56"/>
      <c r="MD347" s="56"/>
      <c r="ME347" s="56"/>
      <c r="MF347" s="56"/>
      <c r="MG347" s="56"/>
      <c r="MH347" s="56"/>
      <c r="MI347" s="56"/>
      <c r="MJ347" s="56"/>
      <c r="MK347" s="56"/>
      <c r="ML347" s="56"/>
      <c r="MM347" s="56"/>
      <c r="MN347" s="56"/>
      <c r="MO347" s="56"/>
      <c r="MP347" s="56"/>
      <c r="MQ347" s="56"/>
      <c r="MR347" s="56"/>
      <c r="MS347" s="56"/>
      <c r="MT347" s="56"/>
      <c r="MU347" s="56"/>
      <c r="MV347" s="56"/>
      <c r="MW347" s="56"/>
      <c r="MX347" s="56"/>
      <c r="MY347" s="56"/>
      <c r="MZ347" s="56"/>
      <c r="NA347" s="56"/>
      <c r="NB347" s="56"/>
      <c r="NC347" s="56"/>
      <c r="ND347" s="56"/>
      <c r="NE347" s="56"/>
      <c r="NF347" s="56"/>
      <c r="NG347" s="56"/>
      <c r="NH347" s="56"/>
      <c r="NI347" s="56"/>
      <c r="NJ347" s="56"/>
      <c r="NK347" s="56"/>
      <c r="NL347" s="56"/>
      <c r="NM347" s="56"/>
      <c r="NN347" s="56"/>
      <c r="NO347" s="70"/>
      <c r="NP347" s="70"/>
      <c r="NQ347" s="56"/>
      <c r="NR347" s="56"/>
      <c r="NS347" s="56"/>
      <c r="NT347" s="56"/>
      <c r="NU347" s="56"/>
      <c r="NV347" s="56"/>
      <c r="NW347" s="56"/>
      <c r="NX347" s="56"/>
      <c r="NY347" s="56"/>
      <c r="NZ347" s="56"/>
      <c r="OA347" s="56"/>
      <c r="OB347" s="56"/>
      <c r="OC347" s="56"/>
      <c r="OD347" s="56"/>
      <c r="OE347" s="56"/>
      <c r="OF347" s="56"/>
      <c r="OG347" s="56"/>
      <c r="OH347" s="56"/>
      <c r="OI347" s="56"/>
      <c r="OJ347" s="56"/>
      <c r="OK347" s="56"/>
      <c r="OL347" s="56"/>
      <c r="OM347" s="56"/>
      <c r="ON347" s="56"/>
      <c r="OO347" s="56"/>
      <c r="OP347" s="56"/>
      <c r="OQ347" s="179"/>
      <c r="OR347" s="180"/>
      <c r="OS347" s="179"/>
      <c r="OT347" s="180"/>
      <c r="OU347" s="179"/>
      <c r="OV347" s="180"/>
      <c r="OW347" s="179"/>
      <c r="OX347" s="180"/>
      <c r="OY347" s="181"/>
      <c r="OZ347" s="184"/>
      <c r="PA347" s="56"/>
    </row>
    <row r="348" spans="1:417" s="116" customFormat="1" ht="47.25" hidden="1" customHeight="1">
      <c r="A348" s="56"/>
      <c r="B348" s="310"/>
      <c r="C348" s="310"/>
      <c r="D348" s="318"/>
      <c r="E348" s="325"/>
      <c r="F348" s="318"/>
      <c r="G348" s="328"/>
      <c r="H348" s="325"/>
      <c r="I348" s="126" t="s">
        <v>1296</v>
      </c>
      <c r="J348" s="167" t="s">
        <v>842</v>
      </c>
      <c r="K348" s="123"/>
      <c r="L348" s="183"/>
      <c r="M348" s="123"/>
      <c r="N348" s="51" t="s">
        <v>379</v>
      </c>
      <c r="O348" s="56" t="s">
        <v>350</v>
      </c>
      <c r="P348" s="310"/>
      <c r="Q348" s="357"/>
      <c r="R348" s="120"/>
      <c r="S348" s="120"/>
      <c r="T348" s="120"/>
      <c r="U348" s="120"/>
      <c r="V348" s="120" t="s">
        <v>205</v>
      </c>
      <c r="W348" s="120"/>
      <c r="X348" s="120"/>
      <c r="Y348" s="120"/>
      <c r="Z348" s="120"/>
      <c r="AA348" s="120"/>
      <c r="AB348" s="120"/>
      <c r="AC348" s="119">
        <f t="shared" si="439"/>
        <v>1</v>
      </c>
      <c r="AD348" s="229"/>
      <c r="AE348" s="229"/>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70"/>
      <c r="BU348" s="70"/>
      <c r="BV348" s="70"/>
      <c r="BW348" s="70"/>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70"/>
      <c r="DN348" s="70"/>
      <c r="DO348" s="70"/>
      <c r="DP348" s="70"/>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70"/>
      <c r="FG348" s="70"/>
      <c r="FH348" s="70"/>
      <c r="FI348" s="70"/>
      <c r="FJ348" s="70"/>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70"/>
      <c r="HA348" s="70"/>
      <c r="HB348" s="70"/>
      <c r="HC348" s="70"/>
      <c r="HD348" s="70"/>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70"/>
      <c r="IU348" s="70"/>
      <c r="IV348" s="70"/>
      <c r="IW348" s="70"/>
      <c r="IX348" s="56"/>
      <c r="IY348" s="56"/>
      <c r="IZ348" s="56"/>
      <c r="JA348" s="56"/>
      <c r="JB348" s="56"/>
      <c r="JC348" s="56"/>
      <c r="JD348" s="56"/>
      <c r="JE348" s="56"/>
      <c r="JF348" s="56"/>
      <c r="JG348" s="56"/>
      <c r="JH348" s="56"/>
      <c r="JI348" s="56"/>
      <c r="JJ348" s="56"/>
      <c r="JK348" s="56"/>
      <c r="JL348" s="56"/>
      <c r="JM348" s="56"/>
      <c r="JN348" s="56"/>
      <c r="JO348" s="56"/>
      <c r="JP348" s="56"/>
      <c r="JQ348" s="56"/>
      <c r="JR348" s="56"/>
      <c r="JS348" s="56"/>
      <c r="JT348" s="56"/>
      <c r="JU348" s="56"/>
      <c r="JV348" s="56"/>
      <c r="JW348" s="56"/>
      <c r="JX348" s="56"/>
      <c r="JY348" s="56"/>
      <c r="JZ348" s="56"/>
      <c r="KA348" s="56"/>
      <c r="KB348" s="56"/>
      <c r="KC348" s="56"/>
      <c r="KD348" s="56"/>
      <c r="KE348" s="56"/>
      <c r="KF348" s="56"/>
      <c r="KG348" s="56"/>
      <c r="KH348" s="56"/>
      <c r="KI348" s="56"/>
      <c r="KJ348" s="56"/>
      <c r="KK348" s="56"/>
      <c r="KL348" s="71"/>
      <c r="KM348" s="56"/>
      <c r="KN348" s="71"/>
      <c r="KO348" s="56"/>
      <c r="KP348" s="56"/>
      <c r="KQ348" s="56"/>
      <c r="KR348" s="56"/>
      <c r="KS348" s="56"/>
      <c r="KT348" s="56"/>
      <c r="KU348" s="56"/>
      <c r="KV348" s="56"/>
      <c r="KW348" s="56"/>
      <c r="KX348" s="56"/>
      <c r="KY348" s="56"/>
      <c r="KZ348" s="56"/>
      <c r="LA348" s="56"/>
      <c r="LB348" s="56"/>
      <c r="LC348" s="56"/>
      <c r="LD348" s="56"/>
      <c r="LE348" s="56"/>
      <c r="LF348" s="56"/>
      <c r="LG348" s="56"/>
      <c r="LH348" s="56"/>
      <c r="LI348" s="56"/>
      <c r="LJ348" s="56"/>
      <c r="LK348" s="56"/>
      <c r="LL348" s="56"/>
      <c r="LM348" s="56"/>
      <c r="LN348" s="56"/>
      <c r="LO348" s="56"/>
      <c r="LP348" s="56"/>
      <c r="LQ348" s="56"/>
      <c r="LR348" s="56"/>
      <c r="LS348" s="179"/>
      <c r="LT348" s="180"/>
      <c r="LU348" s="179"/>
      <c r="LV348" s="180"/>
      <c r="LW348" s="179"/>
      <c r="LX348" s="180"/>
      <c r="LY348" s="179"/>
      <c r="LZ348" s="180"/>
      <c r="MA348" s="181"/>
      <c r="MB348" s="185"/>
      <c r="MC348" s="56"/>
      <c r="MD348" s="56"/>
      <c r="ME348" s="56"/>
      <c r="MF348" s="56"/>
      <c r="MG348" s="56"/>
      <c r="MH348" s="56"/>
      <c r="MI348" s="56"/>
      <c r="MJ348" s="56"/>
      <c r="MK348" s="56"/>
      <c r="ML348" s="56"/>
      <c r="MM348" s="56"/>
      <c r="MN348" s="56"/>
      <c r="MO348" s="56"/>
      <c r="MP348" s="56"/>
      <c r="MQ348" s="56"/>
      <c r="MR348" s="56"/>
      <c r="MS348" s="56"/>
      <c r="MT348" s="56"/>
      <c r="MU348" s="56"/>
      <c r="MV348" s="56"/>
      <c r="MW348" s="56"/>
      <c r="MX348" s="56"/>
      <c r="MY348" s="56"/>
      <c r="MZ348" s="56"/>
      <c r="NA348" s="56"/>
      <c r="NB348" s="56"/>
      <c r="NC348" s="56"/>
      <c r="ND348" s="56"/>
      <c r="NE348" s="56"/>
      <c r="NF348" s="56"/>
      <c r="NG348" s="56"/>
      <c r="NH348" s="56"/>
      <c r="NI348" s="56"/>
      <c r="NJ348" s="56"/>
      <c r="NK348" s="56"/>
      <c r="NL348" s="56"/>
      <c r="NM348" s="56"/>
      <c r="NN348" s="56"/>
      <c r="NO348" s="70"/>
      <c r="NP348" s="70"/>
      <c r="NQ348" s="56"/>
      <c r="NR348" s="56"/>
      <c r="NS348" s="56"/>
      <c r="NT348" s="56"/>
      <c r="NU348" s="56"/>
      <c r="NV348" s="56"/>
      <c r="NW348" s="56"/>
      <c r="NX348" s="56"/>
      <c r="NY348" s="56"/>
      <c r="NZ348" s="56"/>
      <c r="OA348" s="56"/>
      <c r="OB348" s="56"/>
      <c r="OC348" s="56"/>
      <c r="OD348" s="56"/>
      <c r="OE348" s="56"/>
      <c r="OF348" s="56"/>
      <c r="OG348" s="56"/>
      <c r="OH348" s="56"/>
      <c r="OI348" s="56"/>
      <c r="OJ348" s="56"/>
      <c r="OK348" s="56"/>
      <c r="OL348" s="56"/>
      <c r="OM348" s="56"/>
      <c r="ON348" s="56"/>
      <c r="OO348" s="56"/>
      <c r="OP348" s="56"/>
      <c r="OQ348" s="179"/>
      <c r="OR348" s="180"/>
      <c r="OS348" s="179"/>
      <c r="OT348" s="180"/>
      <c r="OU348" s="179"/>
      <c r="OV348" s="180"/>
      <c r="OW348" s="179"/>
      <c r="OX348" s="180"/>
      <c r="OY348" s="181"/>
      <c r="OZ348" s="184"/>
      <c r="PA348" s="56"/>
    </row>
    <row r="349" spans="1:417" s="116" customFormat="1" ht="47.25" hidden="1" customHeight="1">
      <c r="A349" s="56"/>
      <c r="B349" s="310"/>
      <c r="C349" s="310"/>
      <c r="D349" s="318"/>
      <c r="E349" s="325"/>
      <c r="F349" s="318"/>
      <c r="G349" s="328"/>
      <c r="H349" s="325"/>
      <c r="I349" s="126" t="s">
        <v>1297</v>
      </c>
      <c r="J349" s="167" t="s">
        <v>842</v>
      </c>
      <c r="K349" s="123"/>
      <c r="L349" s="183"/>
      <c r="M349" s="123"/>
      <c r="N349" s="51" t="s">
        <v>379</v>
      </c>
      <c r="O349" s="56" t="s">
        <v>350</v>
      </c>
      <c r="P349" s="310"/>
      <c r="Q349" s="357"/>
      <c r="R349" s="120"/>
      <c r="S349" s="120"/>
      <c r="T349" s="120"/>
      <c r="U349" s="120"/>
      <c r="V349" s="120"/>
      <c r="W349" s="120" t="s">
        <v>205</v>
      </c>
      <c r="X349" s="120"/>
      <c r="Y349" s="120"/>
      <c r="Z349" s="120"/>
      <c r="AA349" s="120"/>
      <c r="AB349" s="120"/>
      <c r="AC349" s="119">
        <f t="shared" si="439"/>
        <v>1</v>
      </c>
      <c r="AD349" s="229"/>
      <c r="AE349" s="229"/>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70"/>
      <c r="BU349" s="70"/>
      <c r="BV349" s="70"/>
      <c r="BW349" s="70"/>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70"/>
      <c r="DN349" s="70"/>
      <c r="DO349" s="70"/>
      <c r="DP349" s="70"/>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70"/>
      <c r="FG349" s="70"/>
      <c r="FH349" s="70"/>
      <c r="FI349" s="70"/>
      <c r="FJ349" s="70"/>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70"/>
      <c r="HA349" s="70"/>
      <c r="HB349" s="70"/>
      <c r="HC349" s="70"/>
      <c r="HD349" s="70"/>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70"/>
      <c r="IU349" s="70"/>
      <c r="IV349" s="70"/>
      <c r="IW349" s="70"/>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71"/>
      <c r="KM349" s="56"/>
      <c r="KN349" s="71"/>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179"/>
      <c r="LT349" s="180"/>
      <c r="LU349" s="179"/>
      <c r="LV349" s="180"/>
      <c r="LW349" s="179"/>
      <c r="LX349" s="180"/>
      <c r="LY349" s="179"/>
      <c r="LZ349" s="180"/>
      <c r="MA349" s="181"/>
      <c r="MB349" s="185"/>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70"/>
      <c r="NP349" s="70"/>
      <c r="NQ349" s="56"/>
      <c r="NR349" s="56"/>
      <c r="NS349" s="56"/>
      <c r="NT349" s="56"/>
      <c r="NU349" s="56"/>
      <c r="NV349" s="56"/>
      <c r="NW349" s="56"/>
      <c r="NX349" s="56"/>
      <c r="NY349" s="56"/>
      <c r="NZ349" s="56"/>
      <c r="OA349" s="56"/>
      <c r="OB349" s="56"/>
      <c r="OC349" s="56"/>
      <c r="OD349" s="56"/>
      <c r="OE349" s="56"/>
      <c r="OF349" s="56"/>
      <c r="OG349" s="56"/>
      <c r="OH349" s="56"/>
      <c r="OI349" s="56"/>
      <c r="OJ349" s="56"/>
      <c r="OK349" s="56"/>
      <c r="OL349" s="56"/>
      <c r="OM349" s="56"/>
      <c r="ON349" s="56"/>
      <c r="OO349" s="56"/>
      <c r="OP349" s="56"/>
      <c r="OQ349" s="179"/>
      <c r="OR349" s="180"/>
      <c r="OS349" s="179"/>
      <c r="OT349" s="180"/>
      <c r="OU349" s="179"/>
      <c r="OV349" s="180"/>
      <c r="OW349" s="179"/>
      <c r="OX349" s="180"/>
      <c r="OY349" s="181"/>
      <c r="OZ349" s="184"/>
      <c r="PA349" s="56"/>
    </row>
    <row r="350" spans="1:417" s="116" customFormat="1" ht="47.25" hidden="1" customHeight="1">
      <c r="A350" s="56"/>
      <c r="B350" s="310"/>
      <c r="C350" s="310"/>
      <c r="D350" s="318"/>
      <c r="E350" s="325"/>
      <c r="F350" s="318"/>
      <c r="G350" s="328"/>
      <c r="H350" s="325"/>
      <c r="I350" s="126" t="s">
        <v>924</v>
      </c>
      <c r="J350" s="167" t="s">
        <v>842</v>
      </c>
      <c r="K350" s="123"/>
      <c r="L350" s="183"/>
      <c r="M350" s="123"/>
      <c r="N350" s="51" t="s">
        <v>379</v>
      </c>
      <c r="O350" s="56" t="s">
        <v>350</v>
      </c>
      <c r="P350" s="310"/>
      <c r="Q350" s="357"/>
      <c r="R350" s="120"/>
      <c r="S350" s="120"/>
      <c r="T350" s="120"/>
      <c r="U350" s="120"/>
      <c r="V350" s="120"/>
      <c r="W350" s="120"/>
      <c r="X350" s="120" t="s">
        <v>205</v>
      </c>
      <c r="Y350" s="120"/>
      <c r="Z350" s="120"/>
      <c r="AA350" s="120"/>
      <c r="AB350" s="120"/>
      <c r="AC350" s="119">
        <f t="shared" si="439"/>
        <v>1</v>
      </c>
      <c r="AD350" s="229"/>
      <c r="AE350" s="229"/>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70"/>
      <c r="BU350" s="70"/>
      <c r="BV350" s="70"/>
      <c r="BW350" s="70"/>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70"/>
      <c r="DN350" s="70"/>
      <c r="DO350" s="70"/>
      <c r="DP350" s="70"/>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70"/>
      <c r="FG350" s="70"/>
      <c r="FH350" s="70"/>
      <c r="FI350" s="70"/>
      <c r="FJ350" s="70"/>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70"/>
      <c r="HA350" s="70"/>
      <c r="HB350" s="70"/>
      <c r="HC350" s="70"/>
      <c r="HD350" s="70"/>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70"/>
      <c r="IU350" s="70"/>
      <c r="IV350" s="70"/>
      <c r="IW350" s="70"/>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71"/>
      <c r="KM350" s="56"/>
      <c r="KN350" s="71"/>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179"/>
      <c r="LT350" s="180"/>
      <c r="LU350" s="179"/>
      <c r="LV350" s="180"/>
      <c r="LW350" s="179"/>
      <c r="LX350" s="180"/>
      <c r="LY350" s="179"/>
      <c r="LZ350" s="180"/>
      <c r="MA350" s="181"/>
      <c r="MB350" s="185"/>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70"/>
      <c r="NP350" s="70"/>
      <c r="NQ350" s="56"/>
      <c r="NR350" s="56"/>
      <c r="NS350" s="56"/>
      <c r="NT350" s="56"/>
      <c r="NU350" s="56"/>
      <c r="NV350" s="56"/>
      <c r="NW350" s="56"/>
      <c r="NX350" s="56"/>
      <c r="NY350" s="56"/>
      <c r="NZ350" s="56"/>
      <c r="OA350" s="56"/>
      <c r="OB350" s="56"/>
      <c r="OC350" s="56"/>
      <c r="OD350" s="56"/>
      <c r="OE350" s="56"/>
      <c r="OF350" s="56"/>
      <c r="OG350" s="56"/>
      <c r="OH350" s="56"/>
      <c r="OI350" s="56"/>
      <c r="OJ350" s="56"/>
      <c r="OK350" s="56"/>
      <c r="OL350" s="56"/>
      <c r="OM350" s="56"/>
      <c r="ON350" s="56"/>
      <c r="OO350" s="56"/>
      <c r="OP350" s="56"/>
      <c r="OQ350" s="179"/>
      <c r="OR350" s="180"/>
      <c r="OS350" s="179"/>
      <c r="OT350" s="180"/>
      <c r="OU350" s="179"/>
      <c r="OV350" s="180"/>
      <c r="OW350" s="179"/>
      <c r="OX350" s="180"/>
      <c r="OY350" s="181"/>
      <c r="OZ350" s="184"/>
      <c r="PA350" s="56"/>
    </row>
    <row r="351" spans="1:417" s="116" customFormat="1" ht="47.25" hidden="1" customHeight="1">
      <c r="A351" s="56"/>
      <c r="B351" s="310"/>
      <c r="C351" s="310"/>
      <c r="D351" s="318"/>
      <c r="E351" s="325"/>
      <c r="F351" s="318"/>
      <c r="G351" s="328"/>
      <c r="H351" s="325"/>
      <c r="I351" s="126" t="s">
        <v>1298</v>
      </c>
      <c r="J351" s="167" t="s">
        <v>842</v>
      </c>
      <c r="K351" s="123"/>
      <c r="L351" s="183"/>
      <c r="M351" s="123"/>
      <c r="N351" s="51" t="s">
        <v>379</v>
      </c>
      <c r="O351" s="56" t="s">
        <v>350</v>
      </c>
      <c r="P351" s="310"/>
      <c r="Q351" s="357"/>
      <c r="R351" s="120"/>
      <c r="S351" s="120"/>
      <c r="T351" s="120"/>
      <c r="U351" s="120"/>
      <c r="V351" s="120"/>
      <c r="W351" s="120"/>
      <c r="X351" s="120"/>
      <c r="Y351" s="120" t="s">
        <v>205</v>
      </c>
      <c r="Z351" s="120"/>
      <c r="AA351" s="120"/>
      <c r="AB351" s="120"/>
      <c r="AC351" s="119">
        <f t="shared" si="439"/>
        <v>1</v>
      </c>
      <c r="AD351" s="229"/>
      <c r="AE351" s="229"/>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70"/>
      <c r="BU351" s="70"/>
      <c r="BV351" s="70"/>
      <c r="BW351" s="70"/>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70"/>
      <c r="DN351" s="70"/>
      <c r="DO351" s="70"/>
      <c r="DP351" s="70"/>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70"/>
      <c r="FG351" s="70"/>
      <c r="FH351" s="70"/>
      <c r="FI351" s="70"/>
      <c r="FJ351" s="70"/>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70"/>
      <c r="HA351" s="70"/>
      <c r="HB351" s="70"/>
      <c r="HC351" s="70"/>
      <c r="HD351" s="70"/>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70"/>
      <c r="IU351" s="70"/>
      <c r="IV351" s="70"/>
      <c r="IW351" s="70"/>
      <c r="IX351" s="56"/>
      <c r="IY351" s="56"/>
      <c r="IZ351" s="56"/>
      <c r="JA351" s="56"/>
      <c r="JB351" s="56"/>
      <c r="JC351" s="56"/>
      <c r="JD351" s="56"/>
      <c r="JE351" s="56"/>
      <c r="JF351" s="56"/>
      <c r="JG351" s="56"/>
      <c r="JH351" s="56"/>
      <c r="JI351" s="56"/>
      <c r="JJ351" s="56"/>
      <c r="JK351" s="56"/>
      <c r="JL351" s="56"/>
      <c r="JM351" s="56"/>
      <c r="JN351" s="56"/>
      <c r="JO351" s="56"/>
      <c r="JP351" s="56"/>
      <c r="JQ351" s="56"/>
      <c r="JR351" s="56"/>
      <c r="JS351" s="56"/>
      <c r="JT351" s="56"/>
      <c r="JU351" s="56"/>
      <c r="JV351" s="56"/>
      <c r="JW351" s="56"/>
      <c r="JX351" s="56"/>
      <c r="JY351" s="56"/>
      <c r="JZ351" s="56"/>
      <c r="KA351" s="56"/>
      <c r="KB351" s="56"/>
      <c r="KC351" s="56"/>
      <c r="KD351" s="56"/>
      <c r="KE351" s="56"/>
      <c r="KF351" s="56"/>
      <c r="KG351" s="56"/>
      <c r="KH351" s="56"/>
      <c r="KI351" s="56"/>
      <c r="KJ351" s="56"/>
      <c r="KK351" s="56"/>
      <c r="KL351" s="71"/>
      <c r="KM351" s="56"/>
      <c r="KN351" s="71"/>
      <c r="KO351" s="56"/>
      <c r="KP351" s="56"/>
      <c r="KQ351" s="56"/>
      <c r="KR351" s="56"/>
      <c r="KS351" s="56"/>
      <c r="KT351" s="56"/>
      <c r="KU351" s="56"/>
      <c r="KV351" s="56"/>
      <c r="KW351" s="56"/>
      <c r="KX351" s="56"/>
      <c r="KY351" s="56"/>
      <c r="KZ351" s="56"/>
      <c r="LA351" s="56"/>
      <c r="LB351" s="56"/>
      <c r="LC351" s="56"/>
      <c r="LD351" s="56"/>
      <c r="LE351" s="56"/>
      <c r="LF351" s="56"/>
      <c r="LG351" s="56"/>
      <c r="LH351" s="56"/>
      <c r="LI351" s="56"/>
      <c r="LJ351" s="56"/>
      <c r="LK351" s="56"/>
      <c r="LL351" s="56"/>
      <c r="LM351" s="56"/>
      <c r="LN351" s="56"/>
      <c r="LO351" s="56"/>
      <c r="LP351" s="56"/>
      <c r="LQ351" s="56"/>
      <c r="LR351" s="56"/>
      <c r="LS351" s="179"/>
      <c r="LT351" s="180"/>
      <c r="LU351" s="179"/>
      <c r="LV351" s="180"/>
      <c r="LW351" s="179"/>
      <c r="LX351" s="180"/>
      <c r="LY351" s="179"/>
      <c r="LZ351" s="180"/>
      <c r="MA351" s="181"/>
      <c r="MB351" s="185"/>
      <c r="MC351" s="56"/>
      <c r="MD351" s="56"/>
      <c r="ME351" s="56"/>
      <c r="MF351" s="56"/>
      <c r="MG351" s="56"/>
      <c r="MH351" s="56"/>
      <c r="MI351" s="56"/>
      <c r="MJ351" s="56"/>
      <c r="MK351" s="56"/>
      <c r="ML351" s="56"/>
      <c r="MM351" s="56"/>
      <c r="MN351" s="56"/>
      <c r="MO351" s="56"/>
      <c r="MP351" s="56"/>
      <c r="MQ351" s="56"/>
      <c r="MR351" s="56"/>
      <c r="MS351" s="56"/>
      <c r="MT351" s="56"/>
      <c r="MU351" s="56"/>
      <c r="MV351" s="56"/>
      <c r="MW351" s="56"/>
      <c r="MX351" s="56"/>
      <c r="MY351" s="56"/>
      <c r="MZ351" s="56"/>
      <c r="NA351" s="56"/>
      <c r="NB351" s="56"/>
      <c r="NC351" s="56"/>
      <c r="ND351" s="56"/>
      <c r="NE351" s="56"/>
      <c r="NF351" s="56"/>
      <c r="NG351" s="56"/>
      <c r="NH351" s="56"/>
      <c r="NI351" s="56"/>
      <c r="NJ351" s="56"/>
      <c r="NK351" s="56"/>
      <c r="NL351" s="56"/>
      <c r="NM351" s="56"/>
      <c r="NN351" s="56"/>
      <c r="NO351" s="70"/>
      <c r="NP351" s="70"/>
      <c r="NQ351" s="56"/>
      <c r="NR351" s="56"/>
      <c r="NS351" s="56"/>
      <c r="NT351" s="56"/>
      <c r="NU351" s="56"/>
      <c r="NV351" s="56"/>
      <c r="NW351" s="56"/>
      <c r="NX351" s="56"/>
      <c r="NY351" s="56"/>
      <c r="NZ351" s="56"/>
      <c r="OA351" s="56"/>
      <c r="OB351" s="56"/>
      <c r="OC351" s="56"/>
      <c r="OD351" s="56"/>
      <c r="OE351" s="56"/>
      <c r="OF351" s="56"/>
      <c r="OG351" s="56"/>
      <c r="OH351" s="56"/>
      <c r="OI351" s="56"/>
      <c r="OJ351" s="56"/>
      <c r="OK351" s="56"/>
      <c r="OL351" s="56"/>
      <c r="OM351" s="56"/>
      <c r="ON351" s="56"/>
      <c r="OO351" s="56"/>
      <c r="OP351" s="56"/>
      <c r="OQ351" s="179"/>
      <c r="OR351" s="180"/>
      <c r="OS351" s="179"/>
      <c r="OT351" s="180"/>
      <c r="OU351" s="179"/>
      <c r="OV351" s="180"/>
      <c r="OW351" s="179"/>
      <c r="OX351" s="180"/>
      <c r="OY351" s="181"/>
      <c r="OZ351" s="184"/>
      <c r="PA351" s="56"/>
    </row>
    <row r="352" spans="1:417" s="116" customFormat="1" ht="47.25" hidden="1" customHeight="1">
      <c r="A352" s="56"/>
      <c r="B352" s="310"/>
      <c r="C352" s="310"/>
      <c r="D352" s="318"/>
      <c r="E352" s="325"/>
      <c r="F352" s="318"/>
      <c r="G352" s="328"/>
      <c r="H352" s="325"/>
      <c r="I352" s="126" t="s">
        <v>1299</v>
      </c>
      <c r="J352" s="167" t="s">
        <v>842</v>
      </c>
      <c r="K352" s="123"/>
      <c r="L352" s="183"/>
      <c r="M352" s="123"/>
      <c r="N352" s="51" t="s">
        <v>379</v>
      </c>
      <c r="O352" s="56" t="s">
        <v>350</v>
      </c>
      <c r="P352" s="310"/>
      <c r="Q352" s="357"/>
      <c r="R352" s="120"/>
      <c r="S352" s="120"/>
      <c r="T352" s="120"/>
      <c r="U352" s="120"/>
      <c r="V352" s="120"/>
      <c r="W352" s="120"/>
      <c r="X352" s="120"/>
      <c r="Y352" s="120"/>
      <c r="Z352" s="120" t="s">
        <v>205</v>
      </c>
      <c r="AA352" s="120"/>
      <c r="AB352" s="120"/>
      <c r="AC352" s="119">
        <f t="shared" si="439"/>
        <v>1</v>
      </c>
      <c r="AD352" s="229"/>
      <c r="AE352" s="229"/>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70"/>
      <c r="BU352" s="70"/>
      <c r="BV352" s="70"/>
      <c r="BW352" s="70"/>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70"/>
      <c r="DN352" s="70"/>
      <c r="DO352" s="70"/>
      <c r="DP352" s="70"/>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70"/>
      <c r="FG352" s="70"/>
      <c r="FH352" s="70"/>
      <c r="FI352" s="70"/>
      <c r="FJ352" s="70"/>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70"/>
      <c r="HA352" s="70"/>
      <c r="HB352" s="70"/>
      <c r="HC352" s="70"/>
      <c r="HD352" s="70"/>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70"/>
      <c r="IU352" s="70"/>
      <c r="IV352" s="70"/>
      <c r="IW352" s="70"/>
      <c r="IX352" s="56"/>
      <c r="IY352" s="56"/>
      <c r="IZ352" s="56"/>
      <c r="JA352" s="56"/>
      <c r="JB352" s="56"/>
      <c r="JC352" s="56"/>
      <c r="JD352" s="56"/>
      <c r="JE352" s="56"/>
      <c r="JF352" s="56"/>
      <c r="JG352" s="56"/>
      <c r="JH352" s="56"/>
      <c r="JI352" s="56"/>
      <c r="JJ352" s="56"/>
      <c r="JK352" s="56"/>
      <c r="JL352" s="56"/>
      <c r="JM352" s="56"/>
      <c r="JN352" s="56"/>
      <c r="JO352" s="56"/>
      <c r="JP352" s="56"/>
      <c r="JQ352" s="56"/>
      <c r="JR352" s="56"/>
      <c r="JS352" s="56"/>
      <c r="JT352" s="56"/>
      <c r="JU352" s="56"/>
      <c r="JV352" s="56"/>
      <c r="JW352" s="56"/>
      <c r="JX352" s="56"/>
      <c r="JY352" s="56"/>
      <c r="JZ352" s="56"/>
      <c r="KA352" s="56"/>
      <c r="KB352" s="56"/>
      <c r="KC352" s="56"/>
      <c r="KD352" s="56"/>
      <c r="KE352" s="56"/>
      <c r="KF352" s="56"/>
      <c r="KG352" s="56"/>
      <c r="KH352" s="56"/>
      <c r="KI352" s="56"/>
      <c r="KJ352" s="56"/>
      <c r="KK352" s="56"/>
      <c r="KL352" s="71"/>
      <c r="KM352" s="56"/>
      <c r="KN352" s="71"/>
      <c r="KO352" s="56"/>
      <c r="KP352" s="56"/>
      <c r="KQ352" s="56"/>
      <c r="KR352" s="56"/>
      <c r="KS352" s="56"/>
      <c r="KT352" s="56"/>
      <c r="KU352" s="56"/>
      <c r="KV352" s="56"/>
      <c r="KW352" s="56"/>
      <c r="KX352" s="56"/>
      <c r="KY352" s="56"/>
      <c r="KZ352" s="56"/>
      <c r="LA352" s="56"/>
      <c r="LB352" s="56"/>
      <c r="LC352" s="56"/>
      <c r="LD352" s="56"/>
      <c r="LE352" s="56"/>
      <c r="LF352" s="56"/>
      <c r="LG352" s="56"/>
      <c r="LH352" s="56"/>
      <c r="LI352" s="56"/>
      <c r="LJ352" s="56"/>
      <c r="LK352" s="56"/>
      <c r="LL352" s="56"/>
      <c r="LM352" s="56"/>
      <c r="LN352" s="56"/>
      <c r="LO352" s="56"/>
      <c r="LP352" s="56"/>
      <c r="LQ352" s="56"/>
      <c r="LR352" s="56"/>
      <c r="LS352" s="179"/>
      <c r="LT352" s="180"/>
      <c r="LU352" s="179"/>
      <c r="LV352" s="180"/>
      <c r="LW352" s="179"/>
      <c r="LX352" s="180"/>
      <c r="LY352" s="179"/>
      <c r="LZ352" s="180"/>
      <c r="MA352" s="181"/>
      <c r="MB352" s="185"/>
      <c r="MC352" s="56"/>
      <c r="MD352" s="56"/>
      <c r="ME352" s="56"/>
      <c r="MF352" s="56"/>
      <c r="MG352" s="56"/>
      <c r="MH352" s="56"/>
      <c r="MI352" s="56"/>
      <c r="MJ352" s="56"/>
      <c r="MK352" s="56"/>
      <c r="ML352" s="56"/>
      <c r="MM352" s="56"/>
      <c r="MN352" s="56"/>
      <c r="MO352" s="56"/>
      <c r="MP352" s="56"/>
      <c r="MQ352" s="56"/>
      <c r="MR352" s="56"/>
      <c r="MS352" s="56"/>
      <c r="MT352" s="56"/>
      <c r="MU352" s="56"/>
      <c r="MV352" s="56"/>
      <c r="MW352" s="56"/>
      <c r="MX352" s="56"/>
      <c r="MY352" s="56"/>
      <c r="MZ352" s="56"/>
      <c r="NA352" s="56"/>
      <c r="NB352" s="56"/>
      <c r="NC352" s="56"/>
      <c r="ND352" s="56"/>
      <c r="NE352" s="56"/>
      <c r="NF352" s="56"/>
      <c r="NG352" s="56"/>
      <c r="NH352" s="56"/>
      <c r="NI352" s="56"/>
      <c r="NJ352" s="56"/>
      <c r="NK352" s="56"/>
      <c r="NL352" s="56"/>
      <c r="NM352" s="56"/>
      <c r="NN352" s="56"/>
      <c r="NO352" s="70"/>
      <c r="NP352" s="70"/>
      <c r="NQ352" s="56"/>
      <c r="NR352" s="56"/>
      <c r="NS352" s="56"/>
      <c r="NT352" s="56"/>
      <c r="NU352" s="56"/>
      <c r="NV352" s="56"/>
      <c r="NW352" s="56"/>
      <c r="NX352" s="56"/>
      <c r="NY352" s="56"/>
      <c r="NZ352" s="56"/>
      <c r="OA352" s="56"/>
      <c r="OB352" s="56"/>
      <c r="OC352" s="56"/>
      <c r="OD352" s="56"/>
      <c r="OE352" s="56"/>
      <c r="OF352" s="56"/>
      <c r="OG352" s="56"/>
      <c r="OH352" s="56"/>
      <c r="OI352" s="56"/>
      <c r="OJ352" s="56"/>
      <c r="OK352" s="56"/>
      <c r="OL352" s="56"/>
      <c r="OM352" s="56"/>
      <c r="ON352" s="56"/>
      <c r="OO352" s="56"/>
      <c r="OP352" s="56"/>
      <c r="OQ352" s="179"/>
      <c r="OR352" s="180"/>
      <c r="OS352" s="179"/>
      <c r="OT352" s="180"/>
      <c r="OU352" s="179"/>
      <c r="OV352" s="180"/>
      <c r="OW352" s="179"/>
      <c r="OX352" s="180"/>
      <c r="OY352" s="181"/>
      <c r="OZ352" s="184"/>
      <c r="PA352" s="56"/>
    </row>
    <row r="353" spans="1:417" s="116" customFormat="1" ht="63" hidden="1" customHeight="1">
      <c r="A353" s="56"/>
      <c r="B353" s="310"/>
      <c r="C353" s="310"/>
      <c r="D353" s="318"/>
      <c r="E353" s="325"/>
      <c r="F353" s="318"/>
      <c r="G353" s="328"/>
      <c r="H353" s="325"/>
      <c r="I353" s="126" t="s">
        <v>925</v>
      </c>
      <c r="J353" s="167" t="s">
        <v>842</v>
      </c>
      <c r="K353" s="123"/>
      <c r="L353" s="183"/>
      <c r="M353" s="123"/>
      <c r="N353" s="51" t="s">
        <v>379</v>
      </c>
      <c r="O353" s="56" t="s">
        <v>350</v>
      </c>
      <c r="P353" s="310"/>
      <c r="Q353" s="357"/>
      <c r="R353" s="120"/>
      <c r="S353" s="120"/>
      <c r="T353" s="120"/>
      <c r="U353" s="120"/>
      <c r="V353" s="120"/>
      <c r="W353" s="120"/>
      <c r="X353" s="120"/>
      <c r="Y353" s="120"/>
      <c r="Z353" s="120"/>
      <c r="AA353" s="120" t="s">
        <v>205</v>
      </c>
      <c r="AB353" s="120"/>
      <c r="AC353" s="119">
        <f t="shared" si="439"/>
        <v>1</v>
      </c>
      <c r="AD353" s="229"/>
      <c r="AE353" s="229"/>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70"/>
      <c r="BU353" s="70"/>
      <c r="BV353" s="70"/>
      <c r="BW353" s="70"/>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70"/>
      <c r="DN353" s="70"/>
      <c r="DO353" s="70"/>
      <c r="DP353" s="70"/>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70"/>
      <c r="FG353" s="70"/>
      <c r="FH353" s="70"/>
      <c r="FI353" s="70"/>
      <c r="FJ353" s="70"/>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70"/>
      <c r="HA353" s="70"/>
      <c r="HB353" s="70"/>
      <c r="HC353" s="70"/>
      <c r="HD353" s="70"/>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70"/>
      <c r="IU353" s="70"/>
      <c r="IV353" s="70"/>
      <c r="IW353" s="70"/>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71"/>
      <c r="KM353" s="56"/>
      <c r="KN353" s="71"/>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179"/>
      <c r="LT353" s="180"/>
      <c r="LU353" s="179"/>
      <c r="LV353" s="180"/>
      <c r="LW353" s="179"/>
      <c r="LX353" s="180"/>
      <c r="LY353" s="179"/>
      <c r="LZ353" s="180"/>
      <c r="MA353" s="181"/>
      <c r="MB353" s="185"/>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70"/>
      <c r="NP353" s="70"/>
      <c r="NQ353" s="56"/>
      <c r="NR353" s="56"/>
      <c r="NS353" s="56"/>
      <c r="NT353" s="56"/>
      <c r="NU353" s="56"/>
      <c r="NV353" s="56"/>
      <c r="NW353" s="56"/>
      <c r="NX353" s="56"/>
      <c r="NY353" s="56"/>
      <c r="NZ353" s="56"/>
      <c r="OA353" s="56"/>
      <c r="OB353" s="56"/>
      <c r="OC353" s="56"/>
      <c r="OD353" s="56"/>
      <c r="OE353" s="56"/>
      <c r="OF353" s="56"/>
      <c r="OG353" s="56"/>
      <c r="OH353" s="56"/>
      <c r="OI353" s="56"/>
      <c r="OJ353" s="56"/>
      <c r="OK353" s="56"/>
      <c r="OL353" s="56"/>
      <c r="OM353" s="56"/>
      <c r="ON353" s="56"/>
      <c r="OO353" s="56"/>
      <c r="OP353" s="56"/>
      <c r="OQ353" s="179"/>
      <c r="OR353" s="180"/>
      <c r="OS353" s="179"/>
      <c r="OT353" s="180"/>
      <c r="OU353" s="179"/>
      <c r="OV353" s="180"/>
      <c r="OW353" s="179"/>
      <c r="OX353" s="180"/>
      <c r="OY353" s="181"/>
      <c r="OZ353" s="184"/>
      <c r="PA353" s="56"/>
    </row>
    <row r="354" spans="1:417" s="116" customFormat="1" ht="63" hidden="1" customHeight="1">
      <c r="A354" s="56"/>
      <c r="B354" s="310"/>
      <c r="C354" s="310"/>
      <c r="D354" s="318"/>
      <c r="E354" s="325"/>
      <c r="F354" s="318"/>
      <c r="G354" s="328"/>
      <c r="H354" s="325"/>
      <c r="I354" s="126" t="s">
        <v>1359</v>
      </c>
      <c r="J354" s="167" t="s">
        <v>842</v>
      </c>
      <c r="K354" s="123"/>
      <c r="L354" s="183" t="s">
        <v>661</v>
      </c>
      <c r="M354" s="123" t="s">
        <v>501</v>
      </c>
      <c r="N354" s="51" t="s">
        <v>379</v>
      </c>
      <c r="O354" s="56" t="s">
        <v>350</v>
      </c>
      <c r="P354" s="310"/>
      <c r="Q354" s="357"/>
      <c r="R354" s="120"/>
      <c r="S354" s="120"/>
      <c r="T354" s="120"/>
      <c r="U354" s="120"/>
      <c r="V354" s="120"/>
      <c r="W354" s="120"/>
      <c r="X354" s="120"/>
      <c r="Y354" s="120"/>
      <c r="Z354" s="120"/>
      <c r="AA354" s="120"/>
      <c r="AB354" s="120" t="s">
        <v>205</v>
      </c>
      <c r="AC354" s="119">
        <f t="shared" si="439"/>
        <v>1</v>
      </c>
      <c r="AD354" s="229"/>
      <c r="AE354" s="229"/>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70"/>
      <c r="BU354" s="70"/>
      <c r="BV354" s="70"/>
      <c r="BW354" s="70"/>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70"/>
      <c r="DN354" s="70"/>
      <c r="DO354" s="70"/>
      <c r="DP354" s="70"/>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70"/>
      <c r="FG354" s="70"/>
      <c r="FH354" s="70"/>
      <c r="FI354" s="70"/>
      <c r="FJ354" s="70"/>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70"/>
      <c r="HA354" s="70"/>
      <c r="HB354" s="70"/>
      <c r="HC354" s="70"/>
      <c r="HD354" s="70"/>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70"/>
      <c r="IU354" s="70"/>
      <c r="IV354" s="70"/>
      <c r="IW354" s="70"/>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70"/>
      <c r="NP354" s="70"/>
      <c r="NQ354" s="56"/>
      <c r="NR354" s="56"/>
      <c r="NS354" s="56"/>
      <c r="NT354" s="56"/>
      <c r="NU354" s="56"/>
      <c r="NV354" s="56"/>
      <c r="NW354" s="56"/>
      <c r="NX354" s="56"/>
      <c r="NY354" s="56"/>
      <c r="NZ354" s="56"/>
      <c r="OA354" s="56"/>
      <c r="OB354" s="56"/>
      <c r="OC354" s="56"/>
      <c r="OD354" s="56"/>
      <c r="OE354" s="56"/>
      <c r="OF354" s="56"/>
      <c r="OG354" s="56"/>
      <c r="OH354" s="56"/>
      <c r="OI354" s="56"/>
      <c r="OJ354" s="56"/>
      <c r="OK354" s="56"/>
      <c r="OL354" s="56"/>
      <c r="OM354" s="56"/>
      <c r="ON354" s="56"/>
      <c r="OO354" s="56"/>
      <c r="OP354" s="56"/>
      <c r="OQ354" s="179"/>
      <c r="OR354" s="180"/>
      <c r="OS354" s="179"/>
      <c r="OT354" s="180"/>
      <c r="OU354" s="179"/>
      <c r="OV354" s="180"/>
      <c r="OW354" s="179"/>
      <c r="OX354" s="180"/>
      <c r="OY354" s="181"/>
      <c r="OZ354" s="184"/>
      <c r="PA354" s="56"/>
    </row>
    <row r="355" spans="1:417" s="116" customFormat="1" ht="64.5" customHeight="1">
      <c r="A355" s="56"/>
      <c r="B355" s="2">
        <v>299</v>
      </c>
      <c r="C355" s="2">
        <v>120</v>
      </c>
      <c r="D355" s="208" t="s">
        <v>507</v>
      </c>
      <c r="E355" s="236" t="s">
        <v>4</v>
      </c>
      <c r="F355" s="208" t="s">
        <v>508</v>
      </c>
      <c r="G355" s="76" t="s">
        <v>6</v>
      </c>
      <c r="H355" s="296"/>
      <c r="I355" s="208" t="s">
        <v>508</v>
      </c>
      <c r="J355" s="237" t="s">
        <v>1305</v>
      </c>
      <c r="K355" s="236"/>
      <c r="L355" s="234" t="s">
        <v>661</v>
      </c>
      <c r="M355" s="76" t="s">
        <v>501</v>
      </c>
      <c r="N355" s="51" t="s">
        <v>379</v>
      </c>
      <c r="O355" s="56" t="s">
        <v>350</v>
      </c>
      <c r="P355" s="56" t="s">
        <v>205</v>
      </c>
      <c r="Q355" s="56">
        <v>1</v>
      </c>
      <c r="R355" s="235" t="s">
        <v>205</v>
      </c>
      <c r="S355" s="120"/>
      <c r="T355" s="120"/>
      <c r="U355" s="120"/>
      <c r="V355" s="120"/>
      <c r="W355" s="120"/>
      <c r="X355" s="120"/>
      <c r="Y355" s="120"/>
      <c r="Z355" s="120"/>
      <c r="AA355" s="120"/>
      <c r="AB355" s="120"/>
      <c r="AC355" s="119">
        <f t="shared" si="439"/>
        <v>1</v>
      </c>
      <c r="AD355" s="300" t="s">
        <v>552</v>
      </c>
      <c r="AE355" s="300" t="s">
        <v>555</v>
      </c>
      <c r="AF355" s="178">
        <v>2</v>
      </c>
      <c r="AG355" s="178">
        <v>1</v>
      </c>
      <c r="AH355" s="178">
        <v>1</v>
      </c>
      <c r="AI355" s="178">
        <v>2</v>
      </c>
      <c r="AJ355" s="178">
        <v>2</v>
      </c>
      <c r="AK355" s="178">
        <v>2</v>
      </c>
      <c r="AL355" s="178">
        <v>2</v>
      </c>
      <c r="AM355" s="178">
        <v>2</v>
      </c>
      <c r="AN355" s="178">
        <v>2</v>
      </c>
      <c r="AO355" s="178">
        <v>2</v>
      </c>
      <c r="AP355" s="178">
        <v>2</v>
      </c>
      <c r="AQ355" s="178">
        <v>2</v>
      </c>
      <c r="AR355" s="178">
        <v>1</v>
      </c>
      <c r="AS355" s="178">
        <v>2</v>
      </c>
      <c r="AT355" s="178">
        <v>2</v>
      </c>
      <c r="AU355" s="178">
        <v>2</v>
      </c>
      <c r="AV355" s="178">
        <v>2</v>
      </c>
      <c r="AW355" s="178">
        <v>2</v>
      </c>
      <c r="AX355" s="178">
        <v>2</v>
      </c>
      <c r="AY355" s="178">
        <v>2</v>
      </c>
      <c r="AZ355" s="178">
        <v>2</v>
      </c>
      <c r="BA355" s="178">
        <v>2</v>
      </c>
      <c r="BB355" s="178">
        <v>2</v>
      </c>
      <c r="BC355" s="178">
        <v>2</v>
      </c>
      <c r="BD355" s="178">
        <v>2</v>
      </c>
      <c r="BE355" s="178">
        <v>2</v>
      </c>
      <c r="BF355" s="178">
        <v>2</v>
      </c>
      <c r="BG355" s="178">
        <v>1</v>
      </c>
      <c r="BH355" s="178">
        <v>1</v>
      </c>
      <c r="BI355" s="178">
        <v>2</v>
      </c>
      <c r="BJ355" s="179">
        <f>COUNTIF(AF355:BI355,"2")</f>
        <v>25</v>
      </c>
      <c r="BK355" s="180">
        <f>BJ355/(BJ355+BL355+BN355+BP355)</f>
        <v>0.83333333333333337</v>
      </c>
      <c r="BL355" s="179">
        <f>COUNTIF(AF355:BI355,"1")</f>
        <v>5</v>
      </c>
      <c r="BM355" s="180">
        <f>BL355/(BJ355+BL355+BN355+BP355)</f>
        <v>0.16666666666666666</v>
      </c>
      <c r="BN355" s="179">
        <f>COUNTIF(AF355:BI355,"0")</f>
        <v>0</v>
      </c>
      <c r="BO355" s="180">
        <f>BN355/(BJ355+BL355+BN355+BP355)</f>
        <v>0</v>
      </c>
      <c r="BP355" s="179">
        <f>COUNTIF(Q355:BI355,"KĐG")</f>
        <v>0</v>
      </c>
      <c r="BQ355" s="180">
        <f>BP355/(BJ355+BL355+BN355+BP355)</f>
        <v>0</v>
      </c>
      <c r="BR355" s="181">
        <f>(((BJ355*2)+(BL355*1)+(BN355*0)))/(BJ355+BL355+BN355)</f>
        <v>1.8333333333333333</v>
      </c>
      <c r="BS355" s="182" t="str">
        <f>IF(BQ355&gt;=50%,"KĐG",IF(BR355&gt;=1.6,"Đạt mục tiêu",IF(BR355&gt;=1,"Cần cố gắng","Chưa đạt")))</f>
        <v>Đạt mục tiêu</v>
      </c>
      <c r="BT355" s="70"/>
      <c r="BU355" s="70"/>
      <c r="BV355" s="70">
        <v>2</v>
      </c>
      <c r="BW355" s="70">
        <v>1</v>
      </c>
      <c r="BX355" s="56">
        <v>1</v>
      </c>
      <c r="BY355" s="56">
        <v>2</v>
      </c>
      <c r="BZ355" s="56">
        <v>2</v>
      </c>
      <c r="CA355" s="56">
        <v>2</v>
      </c>
      <c r="CB355" s="56">
        <v>2</v>
      </c>
      <c r="CC355" s="56">
        <v>2</v>
      </c>
      <c r="CD355" s="56">
        <v>2</v>
      </c>
      <c r="CE355" s="56">
        <v>2</v>
      </c>
      <c r="CF355" s="56">
        <v>2</v>
      </c>
      <c r="CG355" s="56">
        <v>2</v>
      </c>
      <c r="CH355" s="56">
        <v>1</v>
      </c>
      <c r="CI355" s="56">
        <v>2</v>
      </c>
      <c r="CJ355" s="56">
        <v>2</v>
      </c>
      <c r="CK355" s="56">
        <v>2</v>
      </c>
      <c r="CL355" s="56">
        <v>2</v>
      </c>
      <c r="CM355" s="56">
        <v>2</v>
      </c>
      <c r="CN355" s="56">
        <v>2</v>
      </c>
      <c r="CO355" s="56">
        <v>2</v>
      </c>
      <c r="CP355" s="56">
        <v>2</v>
      </c>
      <c r="CQ355" s="56">
        <v>2</v>
      </c>
      <c r="CR355" s="56">
        <v>2</v>
      </c>
      <c r="CS355" s="56">
        <v>2</v>
      </c>
      <c r="CT355" s="56">
        <v>2</v>
      </c>
      <c r="CU355" s="56">
        <v>2</v>
      </c>
      <c r="CV355" s="56">
        <v>2</v>
      </c>
      <c r="CW355" s="56">
        <v>1</v>
      </c>
      <c r="CX355" s="56">
        <v>1</v>
      </c>
      <c r="CY355" s="56">
        <v>2</v>
      </c>
      <c r="CZ355" s="56">
        <f>COUNTIF(BV355:CY355,"2")</f>
        <v>25</v>
      </c>
      <c r="DA355" s="56">
        <f>CZ355/(CZ355+DB355+DD355+DF355)</f>
        <v>0.83333333333333337</v>
      </c>
      <c r="DB355" s="56">
        <f>COUNTIF(BV355:CY355,"1")</f>
        <v>5</v>
      </c>
      <c r="DC355" s="56">
        <f>DB355/(CZ355+DB355+DD355+DF355)</f>
        <v>0.16666666666666666</v>
      </c>
      <c r="DD355" s="56">
        <f>COUNTIF(BV355:CY355,"0")</f>
        <v>0</v>
      </c>
      <c r="DE355" s="56">
        <f>DD355/(CZ355+DB355+DD355+DF355)</f>
        <v>0</v>
      </c>
      <c r="DF355" s="56">
        <f>COUNTIF(BH355:CY355,"KĐG")</f>
        <v>0</v>
      </c>
      <c r="DG355" s="56">
        <f>DF355/(CZ355+DB355+DD355+DF355)</f>
        <v>0</v>
      </c>
      <c r="DH355" s="56">
        <f>(((CZ355*2)+(DB355*1)+(DD355*0)))/(CZ355+DB355+DD355)</f>
        <v>1.8333333333333333</v>
      </c>
      <c r="DI355" s="56" t="str">
        <f>IF(DG355&gt;=50%,"KĐG",IF(DH355&gt;=1.6,"Đạt mục tiêu",IF(DH355&gt;=1,"Cần cố gắng","Chưa đạt")))</f>
        <v>Đạt mục tiêu</v>
      </c>
      <c r="DJ355" s="56"/>
      <c r="DK355" s="56"/>
      <c r="DL355" s="56"/>
      <c r="DM355" s="70"/>
      <c r="DN355" s="70"/>
      <c r="DO355" s="70"/>
      <c r="DP355" s="70"/>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70"/>
      <c r="FG355" s="70"/>
      <c r="FH355" s="70"/>
      <c r="FI355" s="70"/>
      <c r="FJ355" s="70"/>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70"/>
      <c r="HA355" s="70"/>
      <c r="HB355" s="70"/>
      <c r="HC355" s="70"/>
      <c r="HD355" s="70"/>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70"/>
      <c r="IU355" s="70"/>
      <c r="IV355" s="70"/>
      <c r="IW355" s="70"/>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c r="NR355" s="56"/>
      <c r="NS355" s="56"/>
      <c r="NT355" s="56"/>
      <c r="NU355" s="56"/>
      <c r="NV355" s="56"/>
      <c r="NW355" s="56"/>
      <c r="NX355" s="56"/>
      <c r="NY355" s="56"/>
      <c r="NZ355" s="56"/>
      <c r="OA355" s="56"/>
      <c r="OB355" s="56"/>
      <c r="OC355" s="56"/>
      <c r="OD355" s="56"/>
      <c r="OE355" s="56"/>
      <c r="OF355" s="56"/>
      <c r="OG355" s="56"/>
      <c r="OH355" s="56"/>
      <c r="OI355" s="56"/>
      <c r="OJ355" s="56"/>
      <c r="OK355" s="56"/>
      <c r="OL355" s="56"/>
      <c r="OM355" s="56"/>
      <c r="ON355" s="56"/>
      <c r="OO355" s="56"/>
      <c r="OP355" s="56"/>
      <c r="OQ355" s="56"/>
      <c r="OR355" s="56"/>
      <c r="OS355" s="56"/>
      <c r="OT355" s="56"/>
      <c r="OU355" s="56"/>
      <c r="OV355" s="56"/>
      <c r="OW355" s="56"/>
      <c r="OX355" s="56"/>
      <c r="OY355" s="56"/>
      <c r="OZ355" s="56"/>
      <c r="PA355" s="2"/>
    </row>
    <row r="356" spans="1:417" s="116" customFormat="1" ht="63" hidden="1" customHeight="1">
      <c r="A356" s="56"/>
      <c r="B356" s="56">
        <v>300</v>
      </c>
      <c r="C356" s="56">
        <v>121</v>
      </c>
      <c r="D356" s="126" t="s">
        <v>509</v>
      </c>
      <c r="E356" s="122" t="s">
        <v>4</v>
      </c>
      <c r="F356" s="126" t="s">
        <v>509</v>
      </c>
      <c r="G356" s="123" t="s">
        <v>6</v>
      </c>
      <c r="H356" s="122"/>
      <c r="I356" s="126" t="s">
        <v>509</v>
      </c>
      <c r="J356" s="167" t="s">
        <v>1301</v>
      </c>
      <c r="K356" s="123"/>
      <c r="L356" s="183" t="s">
        <v>661</v>
      </c>
      <c r="M356" s="123" t="s">
        <v>501</v>
      </c>
      <c r="N356" s="51" t="s">
        <v>379</v>
      </c>
      <c r="O356" s="56" t="s">
        <v>350</v>
      </c>
      <c r="P356" s="56" t="s">
        <v>205</v>
      </c>
      <c r="Q356" s="56">
        <v>1</v>
      </c>
      <c r="R356" s="120"/>
      <c r="S356" s="120"/>
      <c r="T356" s="120"/>
      <c r="U356" s="120" t="s">
        <v>205</v>
      </c>
      <c r="V356" s="120"/>
      <c r="W356" s="120"/>
      <c r="X356" s="120"/>
      <c r="Y356" s="120"/>
      <c r="Z356" s="120"/>
      <c r="AA356" s="120"/>
      <c r="AB356" s="120"/>
      <c r="AC356" s="119">
        <f t="shared" si="439"/>
        <v>1</v>
      </c>
      <c r="AD356" s="229"/>
      <c r="AE356" s="229"/>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70"/>
      <c r="BU356" s="70"/>
      <c r="BV356" s="69"/>
      <c r="BW356" s="72"/>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179"/>
      <c r="DD356" s="180"/>
      <c r="DE356" s="179"/>
      <c r="DF356" s="180"/>
      <c r="DG356" s="179"/>
      <c r="DH356" s="180"/>
      <c r="DI356" s="179"/>
      <c r="DJ356" s="180" t="e">
        <f>DI356/(DC356+DE356+DG356+DI356)</f>
        <v>#DIV/0!</v>
      </c>
      <c r="DK356" s="181" t="e">
        <f>(((DC356*2)+(DE356*1)+(DG356*0)))/(DC356+DE356+DG356)</f>
        <v>#DIV/0!</v>
      </c>
      <c r="DL356" s="184" t="e">
        <f>IF(DJ356&gt;=50%,"KĐG",IF(DK356&gt;=1.6,"Đạt mục tiêu",IF(DK356&gt;=1,"Cần cố gắng","Chưa đạt")))</f>
        <v>#DIV/0!</v>
      </c>
      <c r="DM356" s="70"/>
      <c r="DN356" s="70"/>
      <c r="DO356" s="70"/>
      <c r="DP356" s="70"/>
      <c r="DQ356" s="178">
        <v>2</v>
      </c>
      <c r="DR356" s="178">
        <v>2</v>
      </c>
      <c r="DS356" s="178">
        <v>2</v>
      </c>
      <c r="DT356" s="178">
        <v>2</v>
      </c>
      <c r="DU356" s="178">
        <v>2</v>
      </c>
      <c r="DV356" s="178">
        <v>2</v>
      </c>
      <c r="DW356" s="178">
        <v>2</v>
      </c>
      <c r="DX356" s="178">
        <v>2</v>
      </c>
      <c r="DY356" s="178">
        <v>2</v>
      </c>
      <c r="DZ356" s="178">
        <v>2</v>
      </c>
      <c r="EA356" s="178">
        <v>2</v>
      </c>
      <c r="EB356" s="178">
        <v>2</v>
      </c>
      <c r="EC356" s="178">
        <v>2</v>
      </c>
      <c r="ED356" s="178">
        <v>2</v>
      </c>
      <c r="EE356" s="178">
        <v>2</v>
      </c>
      <c r="EF356" s="178">
        <v>2</v>
      </c>
      <c r="EG356" s="178">
        <v>2</v>
      </c>
      <c r="EH356" s="178">
        <v>2</v>
      </c>
      <c r="EI356" s="178">
        <v>2</v>
      </c>
      <c r="EJ356" s="178">
        <v>2</v>
      </c>
      <c r="EK356" s="178">
        <v>2</v>
      </c>
      <c r="EL356" s="178">
        <v>2</v>
      </c>
      <c r="EM356" s="178">
        <v>2</v>
      </c>
      <c r="EN356" s="178">
        <v>2</v>
      </c>
      <c r="EO356" s="178">
        <v>2</v>
      </c>
      <c r="EP356" s="178">
        <v>2</v>
      </c>
      <c r="EQ356" s="178">
        <v>2</v>
      </c>
      <c r="ER356" s="178">
        <v>2</v>
      </c>
      <c r="ES356" s="178">
        <v>2</v>
      </c>
      <c r="ET356" s="178">
        <v>2</v>
      </c>
      <c r="EU356" s="178">
        <v>2</v>
      </c>
      <c r="EV356" s="179">
        <v>23</v>
      </c>
      <c r="EW356" s="180">
        <v>0.85185185185185186</v>
      </c>
      <c r="EX356" s="179">
        <v>2</v>
      </c>
      <c r="EY356" s="180">
        <v>7.407407407407407E-2</v>
      </c>
      <c r="EZ356" s="179">
        <v>2</v>
      </c>
      <c r="FA356" s="180">
        <v>7.407407407407407E-2</v>
      </c>
      <c r="FB356" s="179">
        <v>0</v>
      </c>
      <c r="FC356" s="180">
        <v>0</v>
      </c>
      <c r="FD356" s="181">
        <v>1.7777777777777777</v>
      </c>
      <c r="FE356" s="184" t="s">
        <v>670</v>
      </c>
      <c r="FF356" s="70"/>
      <c r="FG356" s="70"/>
      <c r="FH356" s="70"/>
      <c r="FI356" s="70"/>
      <c r="FJ356" s="70"/>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70"/>
      <c r="HA356" s="70"/>
      <c r="HB356" s="70"/>
      <c r="HC356" s="70"/>
      <c r="HD356" s="70"/>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c r="IO356" s="56"/>
      <c r="IP356" s="56"/>
      <c r="IQ356" s="56"/>
      <c r="IR356" s="56"/>
      <c r="IS356" s="56"/>
      <c r="IT356" s="70"/>
      <c r="IU356" s="70"/>
      <c r="IV356" s="70"/>
      <c r="IW356" s="70"/>
      <c r="IX356" s="56"/>
      <c r="IY356" s="56"/>
      <c r="IZ356" s="56"/>
      <c r="JA356" s="56"/>
      <c r="JB356" s="56"/>
      <c r="JC356" s="56"/>
      <c r="JD356" s="56"/>
      <c r="JE356" s="56"/>
      <c r="JF356" s="56"/>
      <c r="JG356" s="56"/>
      <c r="JH356" s="56"/>
      <c r="JI356" s="56"/>
      <c r="JJ356" s="56"/>
      <c r="JK356" s="56"/>
      <c r="JL356" s="56"/>
      <c r="JM356" s="56"/>
      <c r="JN356" s="56"/>
      <c r="JO356" s="56"/>
      <c r="JP356" s="56"/>
      <c r="JQ356" s="56"/>
      <c r="JR356" s="56"/>
      <c r="JS356" s="56"/>
      <c r="JT356" s="56"/>
      <c r="JU356" s="56"/>
      <c r="JV356" s="56"/>
      <c r="JW356" s="56"/>
      <c r="JX356" s="56"/>
      <c r="JY356" s="56"/>
      <c r="JZ356" s="56"/>
      <c r="KA356" s="56"/>
      <c r="KB356" s="56"/>
      <c r="KC356" s="56"/>
      <c r="KD356" s="56"/>
      <c r="KE356" s="56"/>
      <c r="KF356" s="56"/>
      <c r="KG356" s="56"/>
      <c r="KH356" s="56"/>
      <c r="KI356" s="56"/>
      <c r="KJ356" s="56"/>
      <c r="KK356" s="56"/>
      <c r="KL356" s="56"/>
      <c r="KM356" s="56"/>
      <c r="KN356" s="56"/>
      <c r="KO356" s="56"/>
      <c r="KP356" s="56"/>
      <c r="KQ356" s="56"/>
      <c r="KR356" s="56"/>
      <c r="KS356" s="56"/>
      <c r="KT356" s="56"/>
      <c r="KU356" s="56"/>
      <c r="KV356" s="56"/>
      <c r="KW356" s="56"/>
      <c r="KX356" s="56"/>
      <c r="KY356" s="56"/>
      <c r="KZ356" s="56"/>
      <c r="LA356" s="56"/>
      <c r="LB356" s="56"/>
      <c r="LC356" s="56"/>
      <c r="LD356" s="56"/>
      <c r="LE356" s="56"/>
      <c r="LF356" s="56"/>
      <c r="LG356" s="56"/>
      <c r="LH356" s="56"/>
      <c r="LI356" s="56"/>
      <c r="LJ356" s="56"/>
      <c r="LK356" s="56"/>
      <c r="LL356" s="56"/>
      <c r="LM356" s="56"/>
      <c r="LN356" s="56"/>
      <c r="LO356" s="56"/>
      <c r="LP356" s="56"/>
      <c r="LQ356" s="56"/>
      <c r="LR356" s="56"/>
      <c r="LS356" s="56"/>
      <c r="LT356" s="56"/>
      <c r="LU356" s="56"/>
      <c r="LV356" s="56"/>
      <c r="LW356" s="56"/>
      <c r="LX356" s="56"/>
      <c r="LY356" s="56"/>
      <c r="LZ356" s="56"/>
      <c r="MA356" s="56"/>
      <c r="MB356" s="56"/>
      <c r="MC356" s="56"/>
      <c r="MD356" s="56"/>
      <c r="ME356" s="56"/>
      <c r="MF356" s="56"/>
      <c r="MG356" s="56"/>
      <c r="MH356" s="56"/>
      <c r="MI356" s="56"/>
      <c r="MJ356" s="56"/>
      <c r="MK356" s="56"/>
      <c r="ML356" s="56"/>
      <c r="MM356" s="56"/>
      <c r="MN356" s="56"/>
      <c r="MO356" s="56"/>
      <c r="MP356" s="56"/>
      <c r="MQ356" s="56"/>
      <c r="MR356" s="56"/>
      <c r="MS356" s="56"/>
      <c r="MT356" s="56"/>
      <c r="MU356" s="56"/>
      <c r="MV356" s="56"/>
      <c r="MW356" s="56"/>
      <c r="MX356" s="56"/>
      <c r="MY356" s="56"/>
      <c r="MZ356" s="56"/>
      <c r="NA356" s="56"/>
      <c r="NB356" s="56"/>
      <c r="NC356" s="56"/>
      <c r="ND356" s="56"/>
      <c r="NE356" s="56"/>
      <c r="NF356" s="56"/>
      <c r="NG356" s="56"/>
      <c r="NH356" s="56"/>
      <c r="NI356" s="56"/>
      <c r="NJ356" s="56"/>
      <c r="NK356" s="56"/>
      <c r="NL356" s="56"/>
      <c r="NM356" s="56"/>
      <c r="NN356" s="56"/>
      <c r="NO356" s="56"/>
      <c r="NP356" s="56"/>
      <c r="NQ356" s="56"/>
      <c r="NR356" s="56"/>
      <c r="NS356" s="56"/>
      <c r="NT356" s="56"/>
      <c r="NU356" s="56"/>
      <c r="NV356" s="56"/>
      <c r="NW356" s="56"/>
      <c r="NX356" s="56"/>
      <c r="NY356" s="56"/>
      <c r="NZ356" s="56"/>
      <c r="OA356" s="56"/>
      <c r="OB356" s="56"/>
      <c r="OC356" s="56"/>
      <c r="OD356" s="56"/>
      <c r="OE356" s="56"/>
      <c r="OF356" s="56"/>
      <c r="OG356" s="56"/>
      <c r="OH356" s="56"/>
      <c r="OI356" s="56"/>
      <c r="OJ356" s="56"/>
      <c r="OK356" s="56"/>
      <c r="OL356" s="56"/>
      <c r="OM356" s="56"/>
      <c r="ON356" s="56"/>
      <c r="OO356" s="56"/>
      <c r="OP356" s="56"/>
      <c r="OQ356" s="56"/>
      <c r="OR356" s="56"/>
      <c r="OS356" s="56"/>
      <c r="OT356" s="56"/>
      <c r="OU356" s="56"/>
      <c r="OV356" s="56"/>
      <c r="OW356" s="56"/>
      <c r="OX356" s="56"/>
      <c r="OY356" s="56"/>
      <c r="OZ356" s="56"/>
      <c r="PA356" s="56"/>
    </row>
    <row r="357" spans="1:417" s="116" customFormat="1" ht="63" hidden="1" customHeight="1">
      <c r="A357" s="56"/>
      <c r="B357" s="56">
        <v>301</v>
      </c>
      <c r="C357" s="56">
        <v>122</v>
      </c>
      <c r="D357" s="126" t="s">
        <v>510</v>
      </c>
      <c r="E357" s="122" t="s">
        <v>4</v>
      </c>
      <c r="F357" s="118" t="s">
        <v>510</v>
      </c>
      <c r="G357" s="123" t="s">
        <v>6</v>
      </c>
      <c r="H357" s="122"/>
      <c r="I357" s="126" t="s">
        <v>510</v>
      </c>
      <c r="J357" s="167" t="s">
        <v>1302</v>
      </c>
      <c r="K357" s="123"/>
      <c r="L357" s="183" t="s">
        <v>661</v>
      </c>
      <c r="M357" s="123" t="s">
        <v>501</v>
      </c>
      <c r="N357" s="51" t="s">
        <v>379</v>
      </c>
      <c r="O357" s="56" t="s">
        <v>350</v>
      </c>
      <c r="P357" s="56" t="s">
        <v>205</v>
      </c>
      <c r="Q357" s="56">
        <v>1</v>
      </c>
      <c r="R357" s="120"/>
      <c r="S357" s="120"/>
      <c r="T357" s="120"/>
      <c r="U357" s="120"/>
      <c r="V357" s="120"/>
      <c r="W357" s="120" t="s">
        <v>205</v>
      </c>
      <c r="X357" s="120"/>
      <c r="Y357" s="120"/>
      <c r="Z357" s="120"/>
      <c r="AA357" s="120"/>
      <c r="AB357" s="120"/>
      <c r="AC357" s="119">
        <f t="shared" si="439"/>
        <v>1</v>
      </c>
      <c r="AD357" s="229"/>
      <c r="AE357" s="229"/>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70"/>
      <c r="BU357" s="70"/>
      <c r="BV357" s="70"/>
      <c r="BW357" s="70"/>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72"/>
      <c r="DO357" s="72" t="s">
        <v>806</v>
      </c>
      <c r="DP357" s="72" t="s">
        <v>555</v>
      </c>
      <c r="DQ357" s="178">
        <v>2</v>
      </c>
      <c r="DR357" s="178">
        <v>2</v>
      </c>
      <c r="DS357" s="178">
        <v>2</v>
      </c>
      <c r="DT357" s="178">
        <v>2</v>
      </c>
      <c r="DU357" s="178">
        <v>2</v>
      </c>
      <c r="DV357" s="178">
        <v>2</v>
      </c>
      <c r="DW357" s="178">
        <v>2</v>
      </c>
      <c r="DX357" s="178">
        <v>2</v>
      </c>
      <c r="DY357" s="178">
        <v>2</v>
      </c>
      <c r="DZ357" s="178">
        <v>2</v>
      </c>
      <c r="EA357" s="178">
        <v>1</v>
      </c>
      <c r="EB357" s="178">
        <v>2</v>
      </c>
      <c r="EC357" s="178">
        <v>2</v>
      </c>
      <c r="ED357" s="178">
        <v>2</v>
      </c>
      <c r="EE357" s="178">
        <v>2</v>
      </c>
      <c r="EF357" s="178">
        <v>2</v>
      </c>
      <c r="EG357" s="178">
        <v>2</v>
      </c>
      <c r="EH357" s="178">
        <v>2</v>
      </c>
      <c r="EI357" s="178">
        <v>1</v>
      </c>
      <c r="EJ357" s="178">
        <v>2</v>
      </c>
      <c r="EK357" s="178">
        <v>2</v>
      </c>
      <c r="EL357" s="178">
        <v>2</v>
      </c>
      <c r="EM357" s="178">
        <v>2</v>
      </c>
      <c r="EN357" s="178">
        <v>2</v>
      </c>
      <c r="EO357" s="178">
        <v>2</v>
      </c>
      <c r="EP357" s="178">
        <v>2</v>
      </c>
      <c r="EQ357" s="178">
        <v>2</v>
      </c>
      <c r="ER357" s="178">
        <v>2</v>
      </c>
      <c r="ES357" s="178">
        <v>1</v>
      </c>
      <c r="ET357" s="178">
        <v>2</v>
      </c>
      <c r="EU357" s="178">
        <v>2</v>
      </c>
      <c r="EV357" s="179">
        <f>COUNTIF(DM357:EU357,"2")</f>
        <v>28</v>
      </c>
      <c r="EW357" s="180">
        <f>EV357/(EV357+EX357+EZ357+FB357)</f>
        <v>0.90322580645161288</v>
      </c>
      <c r="EX357" s="179">
        <f>COUNTIF(DM357:EU357,"1")</f>
        <v>3</v>
      </c>
      <c r="EY357" s="180">
        <f>EX357/(EV357+EX357+EZ357+FB357)</f>
        <v>9.6774193548387094E-2</v>
      </c>
      <c r="EZ357" s="179">
        <f>COUNTIF(DM357:EU357,"0")</f>
        <v>0</v>
      </c>
      <c r="FA357" s="180">
        <f>EZ357/(EV357+EX357+EZ357+FB357)</f>
        <v>0</v>
      </c>
      <c r="FB357" s="179">
        <f>COUNTIF(DM357:EU357,"KĐG")</f>
        <v>0</v>
      </c>
      <c r="FC357" s="180">
        <f>FB357/(EV357+EX357+EZ357+FB357)</f>
        <v>0</v>
      </c>
      <c r="FD357" s="181">
        <f>(((EV357*2)+(EX357*1)+(EZ357*0)))/(EV357+EX357+EZ357)</f>
        <v>1.903225806451613</v>
      </c>
      <c r="FE357" s="184" t="str">
        <f>IF(FC357&gt;=50%,"KĐG",IF(FD357&gt;=1.6,"Đạt mục tiêu",IF(FD357&gt;=1,"Cần cố gắng","Chưa đạt")))</f>
        <v>Đạt mục tiêu</v>
      </c>
      <c r="FF357" s="70"/>
      <c r="FG357" s="70"/>
      <c r="FH357" s="70"/>
      <c r="FI357" s="70"/>
      <c r="FJ357" s="70"/>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70"/>
      <c r="HA357" s="70"/>
      <c r="HB357" s="70"/>
      <c r="HC357" s="70"/>
      <c r="HD357" s="70"/>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c r="IO357" s="56"/>
      <c r="IP357" s="56"/>
      <c r="IQ357" s="56"/>
      <c r="IR357" s="56"/>
      <c r="IS357" s="56"/>
      <c r="IT357" s="70"/>
      <c r="IU357" s="70"/>
      <c r="IV357" s="70"/>
      <c r="IW357" s="70"/>
      <c r="IX357" s="56"/>
      <c r="IY357" s="56"/>
      <c r="IZ357" s="56"/>
      <c r="JA357" s="56"/>
      <c r="JB357" s="56"/>
      <c r="JC357" s="56"/>
      <c r="JD357" s="56"/>
      <c r="JE357" s="56"/>
      <c r="JF357" s="56"/>
      <c r="JG357" s="56"/>
      <c r="JH357" s="56"/>
      <c r="JI357" s="56"/>
      <c r="JJ357" s="56"/>
      <c r="JK357" s="56"/>
      <c r="JL357" s="56"/>
      <c r="JM357" s="56"/>
      <c r="JN357" s="56"/>
      <c r="JO357" s="56"/>
      <c r="JP357" s="56"/>
      <c r="JQ357" s="56"/>
      <c r="JR357" s="56"/>
      <c r="JS357" s="56"/>
      <c r="JT357" s="56"/>
      <c r="JU357" s="56"/>
      <c r="JV357" s="56"/>
      <c r="JW357" s="56"/>
      <c r="JX357" s="56"/>
      <c r="JY357" s="56"/>
      <c r="JZ357" s="56"/>
      <c r="KA357" s="56"/>
      <c r="KB357" s="56"/>
      <c r="KC357" s="56"/>
      <c r="KD357" s="56"/>
      <c r="KE357" s="56"/>
      <c r="KF357" s="56"/>
      <c r="KG357" s="56"/>
      <c r="KH357" s="56"/>
      <c r="KI357" s="56"/>
      <c r="KJ357" s="56"/>
      <c r="KK357" s="56"/>
      <c r="KL357" s="56"/>
      <c r="KM357" s="56"/>
      <c r="KN357" s="56"/>
      <c r="KO357" s="56"/>
      <c r="KP357" s="56"/>
      <c r="KQ357" s="56"/>
      <c r="KR357" s="56"/>
      <c r="KS357" s="56"/>
      <c r="KT357" s="56"/>
      <c r="KU357" s="56"/>
      <c r="KV357" s="56"/>
      <c r="KW357" s="56"/>
      <c r="KX357" s="56"/>
      <c r="KY357" s="56"/>
      <c r="KZ357" s="56"/>
      <c r="LA357" s="56"/>
      <c r="LB357" s="56"/>
      <c r="LC357" s="56"/>
      <c r="LD357" s="56"/>
      <c r="LE357" s="56"/>
      <c r="LF357" s="56"/>
      <c r="LG357" s="56"/>
      <c r="LH357" s="56"/>
      <c r="LI357" s="56"/>
      <c r="LJ357" s="56"/>
      <c r="LK357" s="56"/>
      <c r="LL357" s="56"/>
      <c r="LM357" s="56"/>
      <c r="LN357" s="56"/>
      <c r="LO357" s="56"/>
      <c r="LP357" s="56"/>
      <c r="LQ357" s="56"/>
      <c r="LR357" s="56"/>
      <c r="LS357" s="56"/>
      <c r="LT357" s="56"/>
      <c r="LU357" s="56"/>
      <c r="LV357" s="56"/>
      <c r="LW357" s="56"/>
      <c r="LX357" s="56"/>
      <c r="LY357" s="56"/>
      <c r="LZ357" s="56"/>
      <c r="MA357" s="56"/>
      <c r="MB357" s="56"/>
      <c r="MC357" s="56"/>
      <c r="MD357" s="56"/>
      <c r="ME357" s="56"/>
      <c r="MF357" s="56"/>
      <c r="MG357" s="56"/>
      <c r="MH357" s="56"/>
      <c r="MI357" s="56"/>
      <c r="MJ357" s="56"/>
      <c r="MK357" s="56"/>
      <c r="ML357" s="56"/>
      <c r="MM357" s="56"/>
      <c r="MN357" s="56"/>
      <c r="MO357" s="56"/>
      <c r="MP357" s="56"/>
      <c r="MQ357" s="56"/>
      <c r="MR357" s="56"/>
      <c r="MS357" s="56"/>
      <c r="MT357" s="56"/>
      <c r="MU357" s="56"/>
      <c r="MV357" s="56"/>
      <c r="MW357" s="56"/>
      <c r="MX357" s="56"/>
      <c r="MY357" s="56"/>
      <c r="MZ357" s="56"/>
      <c r="NA357" s="56"/>
      <c r="NB357" s="56"/>
      <c r="NC357" s="56"/>
      <c r="ND357" s="56"/>
      <c r="NE357" s="56"/>
      <c r="NF357" s="56"/>
      <c r="NG357" s="56"/>
      <c r="NH357" s="56"/>
      <c r="NI357" s="56"/>
      <c r="NJ357" s="56"/>
      <c r="NK357" s="56"/>
      <c r="NL357" s="56"/>
      <c r="NM357" s="56"/>
      <c r="NN357" s="56"/>
      <c r="NO357" s="56"/>
      <c r="NP357" s="56"/>
      <c r="NQ357" s="56"/>
      <c r="NR357" s="56"/>
      <c r="NS357" s="56"/>
      <c r="NT357" s="56"/>
      <c r="NU357" s="56"/>
      <c r="NV357" s="56"/>
      <c r="NW357" s="56"/>
      <c r="NX357" s="56"/>
      <c r="NY357" s="56"/>
      <c r="NZ357" s="56"/>
      <c r="OA357" s="56"/>
      <c r="OB357" s="56"/>
      <c r="OC357" s="56"/>
      <c r="OD357" s="56"/>
      <c r="OE357" s="56"/>
      <c r="OF357" s="56"/>
      <c r="OG357" s="56"/>
      <c r="OH357" s="56"/>
      <c r="OI357" s="56"/>
      <c r="OJ357" s="56"/>
      <c r="OK357" s="56"/>
      <c r="OL357" s="56"/>
      <c r="OM357" s="56"/>
      <c r="ON357" s="56"/>
      <c r="OO357" s="56"/>
      <c r="OP357" s="56"/>
      <c r="OQ357" s="56"/>
      <c r="OR357" s="56"/>
      <c r="OS357" s="56"/>
      <c r="OT357" s="56"/>
      <c r="OU357" s="56"/>
      <c r="OV357" s="56"/>
      <c r="OW357" s="56"/>
      <c r="OX357" s="56"/>
      <c r="OY357" s="56"/>
      <c r="OZ357" s="56"/>
      <c r="PA357" s="56"/>
    </row>
    <row r="358" spans="1:417" s="116" customFormat="1" ht="63" hidden="1" customHeight="1">
      <c r="A358" s="56"/>
      <c r="B358" s="56">
        <v>302</v>
      </c>
      <c r="C358" s="56">
        <v>123</v>
      </c>
      <c r="D358" s="118" t="s">
        <v>511</v>
      </c>
      <c r="E358" s="122" t="s">
        <v>4</v>
      </c>
      <c r="F358" s="118" t="s">
        <v>511</v>
      </c>
      <c r="G358" s="123" t="s">
        <v>6</v>
      </c>
      <c r="H358" s="122"/>
      <c r="I358" s="118" t="s">
        <v>511</v>
      </c>
      <c r="J358" s="167" t="s">
        <v>1303</v>
      </c>
      <c r="K358" s="123"/>
      <c r="L358" s="183" t="s">
        <v>661</v>
      </c>
      <c r="M358" s="123" t="s">
        <v>501</v>
      </c>
      <c r="N358" s="51" t="s">
        <v>379</v>
      </c>
      <c r="O358" s="56" t="s">
        <v>350</v>
      </c>
      <c r="P358" s="56" t="s">
        <v>205</v>
      </c>
      <c r="Q358" s="56">
        <v>1</v>
      </c>
      <c r="R358" s="120"/>
      <c r="S358" s="120"/>
      <c r="T358" s="120"/>
      <c r="U358" s="120"/>
      <c r="V358" s="120"/>
      <c r="W358" s="120"/>
      <c r="X358" s="120"/>
      <c r="Y358" s="120" t="s">
        <v>205</v>
      </c>
      <c r="Z358" s="120"/>
      <c r="AA358" s="120"/>
      <c r="AB358" s="120"/>
      <c r="AC358" s="119">
        <f t="shared" si="439"/>
        <v>1</v>
      </c>
      <c r="AD358" s="229"/>
      <c r="AE358" s="229"/>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70"/>
      <c r="BU358" s="70"/>
      <c r="BV358" s="70"/>
      <c r="BW358" s="70"/>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70"/>
      <c r="DN358" s="70"/>
      <c r="DO358" s="70"/>
      <c r="DP358" s="70"/>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72"/>
      <c r="FG358" s="72" t="s">
        <v>806</v>
      </c>
      <c r="FH358" s="72" t="s">
        <v>555</v>
      </c>
      <c r="FI358" s="72" t="s">
        <v>555</v>
      </c>
      <c r="FJ358" s="72" t="s">
        <v>555</v>
      </c>
      <c r="FK358" s="70" t="s">
        <v>464</v>
      </c>
      <c r="FL358" s="70" t="s">
        <v>464</v>
      </c>
      <c r="FM358" s="70" t="s">
        <v>464</v>
      </c>
      <c r="FN358" s="70" t="s">
        <v>464</v>
      </c>
      <c r="FO358" s="70" t="s">
        <v>464</v>
      </c>
      <c r="FP358" s="70" t="s">
        <v>464</v>
      </c>
      <c r="FQ358" s="70" t="s">
        <v>1025</v>
      </c>
      <c r="FR358" s="70" t="s">
        <v>464</v>
      </c>
      <c r="FS358" s="70" t="s">
        <v>464</v>
      </c>
      <c r="FT358" s="70" t="s">
        <v>464</v>
      </c>
      <c r="FU358" s="70" t="s">
        <v>464</v>
      </c>
      <c r="FV358" s="70" t="s">
        <v>1025</v>
      </c>
      <c r="FW358" s="70" t="s">
        <v>464</v>
      </c>
      <c r="FX358" s="70" t="s">
        <v>464</v>
      </c>
      <c r="FY358" s="70" t="s">
        <v>464</v>
      </c>
      <c r="FZ358" s="70" t="s">
        <v>464</v>
      </c>
      <c r="GA358" s="70" t="s">
        <v>1025</v>
      </c>
      <c r="GB358" s="70" t="s">
        <v>464</v>
      </c>
      <c r="GC358" s="70" t="s">
        <v>464</v>
      </c>
      <c r="GD358" s="70" t="s">
        <v>464</v>
      </c>
      <c r="GE358" s="70" t="s">
        <v>464</v>
      </c>
      <c r="GF358" s="70" t="s">
        <v>464</v>
      </c>
      <c r="GG358" s="70" t="s">
        <v>464</v>
      </c>
      <c r="GH358" s="70" t="s">
        <v>464</v>
      </c>
      <c r="GI358" s="70" t="s">
        <v>464</v>
      </c>
      <c r="GJ358" s="70" t="s">
        <v>464</v>
      </c>
      <c r="GK358" s="70" t="s">
        <v>464</v>
      </c>
      <c r="GL358" s="70" t="s">
        <v>464</v>
      </c>
      <c r="GM358" s="70" t="s">
        <v>464</v>
      </c>
      <c r="GN358" s="70" t="s">
        <v>464</v>
      </c>
      <c r="GO358" s="70" t="s">
        <v>464</v>
      </c>
      <c r="GP358" s="179">
        <f>COUNTIF(FA358:GO358,"2")</f>
        <v>28</v>
      </c>
      <c r="GQ358" s="180">
        <f t="shared" ref="GQ358" si="446">GP358/(GP358+GR358+GT358+GV358)</f>
        <v>0.90322580645161288</v>
      </c>
      <c r="GR358" s="179">
        <f>COUNTIF(FA358:GO358,"1")</f>
        <v>3</v>
      </c>
      <c r="GS358" s="180">
        <f t="shared" ref="GS358" si="447">GR358/(GP358+GR358+GT358+GV358)</f>
        <v>9.6774193548387094E-2</v>
      </c>
      <c r="GT358" s="179">
        <f>COUNTIF(FA358:GO358,"0")</f>
        <v>0</v>
      </c>
      <c r="GU358" s="180">
        <f t="shared" ref="GU358" si="448">GT358/(GP358+GR358+GT358+GV358)</f>
        <v>0</v>
      </c>
      <c r="GV358" s="179">
        <f>COUNTIF(FA358:GO358,"KĐG")</f>
        <v>0</v>
      </c>
      <c r="GW358" s="180">
        <f t="shared" ref="GW358" si="449">GV358/(GP358+GR358+GT358+GV358)</f>
        <v>0</v>
      </c>
      <c r="GX358" s="181">
        <f t="shared" ref="GX358" si="450">(((GP358*2)+(GR358*1)+(GT358*0)))/(GP358+GR358+GT358)</f>
        <v>1.903225806451613</v>
      </c>
      <c r="GY358" s="182" t="str">
        <f t="shared" ref="GY358" si="451">IF(GW358&gt;=50%,"KĐG",IF(GX358&gt;=1.6,"Đạt mục tiêu",IF(GX358&gt;=1,"Cần cố gắng","Chưa đạt")))</f>
        <v>Đạt mục tiêu</v>
      </c>
      <c r="GZ358" s="70"/>
      <c r="HA358" s="70"/>
      <c r="HB358" s="70"/>
      <c r="HC358" s="70"/>
      <c r="HD358" s="70"/>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70"/>
      <c r="IU358" s="70"/>
      <c r="IV358" s="70"/>
      <c r="IW358" s="70"/>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c r="NP358" s="56"/>
      <c r="NQ358" s="56"/>
      <c r="NR358" s="56"/>
      <c r="NS358" s="56"/>
      <c r="NT358" s="56"/>
      <c r="NU358" s="56"/>
      <c r="NV358" s="56"/>
      <c r="NW358" s="56"/>
      <c r="NX358" s="56"/>
      <c r="NY358" s="56"/>
      <c r="NZ358" s="56"/>
      <c r="OA358" s="56"/>
      <c r="OB358" s="56"/>
      <c r="OC358" s="56"/>
      <c r="OD358" s="56"/>
      <c r="OE358" s="56"/>
      <c r="OF358" s="56"/>
      <c r="OG358" s="56"/>
      <c r="OH358" s="56"/>
      <c r="OI358" s="56"/>
      <c r="OJ358" s="56"/>
      <c r="OK358" s="56"/>
      <c r="OL358" s="56"/>
      <c r="OM358" s="56"/>
      <c r="ON358" s="56"/>
      <c r="OO358" s="56"/>
      <c r="OP358" s="56"/>
      <c r="OQ358" s="56"/>
      <c r="OR358" s="56"/>
      <c r="OS358" s="56"/>
      <c r="OT358" s="56"/>
      <c r="OU358" s="56"/>
      <c r="OV358" s="56"/>
      <c r="OW358" s="56"/>
      <c r="OX358" s="56"/>
      <c r="OY358" s="56"/>
      <c r="OZ358" s="56"/>
      <c r="PA358" s="56"/>
    </row>
    <row r="359" spans="1:417" s="116" customFormat="1" ht="63" hidden="1" customHeight="1">
      <c r="A359" s="310"/>
      <c r="B359" s="56">
        <v>306</v>
      </c>
      <c r="C359" s="56">
        <v>124</v>
      </c>
      <c r="D359" s="118" t="s">
        <v>505</v>
      </c>
      <c r="E359" s="122" t="s">
        <v>4</v>
      </c>
      <c r="F359" s="118" t="s">
        <v>506</v>
      </c>
      <c r="G359" s="123" t="s">
        <v>6</v>
      </c>
      <c r="H359" s="122"/>
      <c r="I359" s="126" t="s">
        <v>506</v>
      </c>
      <c r="J359" s="167" t="s">
        <v>1304</v>
      </c>
      <c r="K359" s="123"/>
      <c r="L359" s="183" t="s">
        <v>661</v>
      </c>
      <c r="M359" s="123" t="s">
        <v>501</v>
      </c>
      <c r="N359" s="51" t="s">
        <v>379</v>
      </c>
      <c r="O359" s="56" t="s">
        <v>350</v>
      </c>
      <c r="P359" s="56" t="s">
        <v>205</v>
      </c>
      <c r="Q359" s="56">
        <v>1</v>
      </c>
      <c r="R359" s="120"/>
      <c r="S359" s="120"/>
      <c r="T359" s="120"/>
      <c r="U359" s="120"/>
      <c r="V359" s="120"/>
      <c r="W359" s="120"/>
      <c r="X359" s="120"/>
      <c r="Y359" s="120"/>
      <c r="Z359" s="120"/>
      <c r="AA359" s="120"/>
      <c r="AB359" s="120" t="s">
        <v>205</v>
      </c>
      <c r="AC359" s="119">
        <f t="shared" si="439"/>
        <v>1</v>
      </c>
      <c r="AD359" s="229"/>
      <c r="AE359" s="229"/>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72"/>
      <c r="BU359" s="72" t="s">
        <v>806</v>
      </c>
      <c r="BV359" s="70"/>
      <c r="BW359" s="70"/>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70"/>
      <c r="DN359" s="70"/>
      <c r="DO359" s="70"/>
      <c r="DP359" s="70"/>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70"/>
      <c r="FG359" s="70"/>
      <c r="FH359" s="70"/>
      <c r="FI359" s="70"/>
      <c r="FJ359" s="70"/>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70"/>
      <c r="HA359" s="70"/>
      <c r="HB359" s="70"/>
      <c r="HC359" s="70"/>
      <c r="HD359" s="70"/>
      <c r="HE359" s="168">
        <v>2</v>
      </c>
      <c r="HF359" s="56">
        <v>2</v>
      </c>
      <c r="HG359" s="56">
        <v>2</v>
      </c>
      <c r="HH359" s="56">
        <v>2</v>
      </c>
      <c r="HI359" s="56">
        <v>2</v>
      </c>
      <c r="HJ359" s="56">
        <v>2</v>
      </c>
      <c r="HK359" s="56">
        <v>2</v>
      </c>
      <c r="HL359" s="56">
        <v>2</v>
      </c>
      <c r="HM359" s="56">
        <v>2</v>
      </c>
      <c r="HN359" s="56">
        <v>2</v>
      </c>
      <c r="HO359" s="56">
        <v>1</v>
      </c>
      <c r="HP359" s="56">
        <v>2</v>
      </c>
      <c r="HQ359" s="56">
        <v>2</v>
      </c>
      <c r="HR359" s="56">
        <v>2</v>
      </c>
      <c r="HS359" s="56">
        <v>2</v>
      </c>
      <c r="HT359" s="56">
        <v>2</v>
      </c>
      <c r="HU359" s="56">
        <v>2</v>
      </c>
      <c r="HV359" s="56">
        <v>2</v>
      </c>
      <c r="HW359" s="56">
        <v>2</v>
      </c>
      <c r="HX359" s="56"/>
      <c r="HY359" s="56"/>
      <c r="HZ359" s="56"/>
      <c r="IA359" s="56"/>
      <c r="IB359" s="56"/>
      <c r="IC359" s="56"/>
      <c r="ID359" s="56">
        <v>2</v>
      </c>
      <c r="IE359" s="56">
        <v>2</v>
      </c>
      <c r="IF359" s="56">
        <v>2</v>
      </c>
      <c r="IG359" s="56">
        <v>2</v>
      </c>
      <c r="IH359" s="56">
        <v>2</v>
      </c>
      <c r="II359" s="179">
        <f>COUNTIF(HE359:IH359,"2")</f>
        <v>23</v>
      </c>
      <c r="IJ359" s="180">
        <f>II359/(II359+IK359+IM359+IO359)</f>
        <v>0.95833333333333337</v>
      </c>
      <c r="IK359" s="179">
        <f>COUNTIF(HE359:IH359,"1")</f>
        <v>1</v>
      </c>
      <c r="IL359" s="180">
        <f>IK359/(II359+IK359+IM359+IO359)</f>
        <v>4.1666666666666664E-2</v>
      </c>
      <c r="IM359" s="179">
        <f>COUNTIF(HE359:IH359,"0")</f>
        <v>0</v>
      </c>
      <c r="IN359" s="180">
        <f>IM359/(II359+IK359+IM359+IO359)</f>
        <v>0</v>
      </c>
      <c r="IO359" s="179">
        <f>COUNTIF(GP359:IH359,"KĐG")</f>
        <v>0</v>
      </c>
      <c r="IP359" s="180">
        <f>IO359/(II359+IK359+IM359+IO359)</f>
        <v>0</v>
      </c>
      <c r="IQ359" s="181">
        <f>(((II359*2)+(IK359*1)+(IM359*0)))/(II359+IK359+IM359)</f>
        <v>1.9583333333333333</v>
      </c>
      <c r="IR359" s="185" t="str">
        <f>IF(IP359&gt;=50%,"KĐG",IF(IQ359&gt;=1.6,"Đạt mục tiêu",IF(IQ359&gt;=1,"Cần cố gắng","Chưa đạt")))</f>
        <v>Đạt mục tiêu</v>
      </c>
      <c r="IS359" s="71" t="s">
        <v>555</v>
      </c>
      <c r="IT359" s="71" t="s">
        <v>555</v>
      </c>
      <c r="IU359" s="71" t="s">
        <v>555</v>
      </c>
      <c r="IV359" s="71" t="s">
        <v>555</v>
      </c>
      <c r="IW359" s="71" t="s">
        <v>555</v>
      </c>
      <c r="IX359" s="56">
        <v>2</v>
      </c>
      <c r="IY359" s="56">
        <v>2</v>
      </c>
      <c r="IZ359" s="56">
        <v>2</v>
      </c>
      <c r="JA359" s="56">
        <v>1</v>
      </c>
      <c r="JB359" s="56">
        <v>2</v>
      </c>
      <c r="JC359" s="56">
        <v>2</v>
      </c>
      <c r="JD359" s="56">
        <v>1</v>
      </c>
      <c r="JE359" s="56">
        <v>2</v>
      </c>
      <c r="JF359" s="56">
        <v>2</v>
      </c>
      <c r="JG359" s="56">
        <v>2</v>
      </c>
      <c r="JH359" s="56">
        <v>2</v>
      </c>
      <c r="JI359" s="56">
        <v>2</v>
      </c>
      <c r="JJ359" s="56">
        <v>2</v>
      </c>
      <c r="JK359" s="56">
        <v>2</v>
      </c>
      <c r="JL359" s="56">
        <v>2</v>
      </c>
      <c r="JM359" s="56">
        <v>2</v>
      </c>
      <c r="JN359" s="56">
        <v>2</v>
      </c>
      <c r="JO359" s="56">
        <v>2</v>
      </c>
      <c r="JP359" s="56">
        <v>2</v>
      </c>
      <c r="JQ359" s="56">
        <v>2</v>
      </c>
      <c r="JR359" s="56">
        <v>2</v>
      </c>
      <c r="JS359" s="56">
        <v>2</v>
      </c>
      <c r="JT359" s="56">
        <v>2</v>
      </c>
      <c r="JU359" s="56">
        <v>2</v>
      </c>
      <c r="JV359" s="56">
        <v>2</v>
      </c>
      <c r="JW359" s="56">
        <v>2</v>
      </c>
      <c r="JX359" s="56">
        <v>2</v>
      </c>
      <c r="JY359" s="56">
        <v>2</v>
      </c>
      <c r="JZ359" s="56">
        <v>2</v>
      </c>
      <c r="KA359" s="56">
        <v>2</v>
      </c>
      <c r="KB359" s="179">
        <f t="shared" ref="KB359" si="452">COUNTIF(IX359:KA359,"2")</f>
        <v>28</v>
      </c>
      <c r="KC359" s="180">
        <f t="shared" ref="KC359" si="453">KB359/(KB359+KD359+KF359+KH359)</f>
        <v>0.93333333333333335</v>
      </c>
      <c r="KD359" s="179">
        <f t="shared" ref="KD359" si="454">COUNTIF(IX359:KA359,"1")</f>
        <v>2</v>
      </c>
      <c r="KE359" s="180">
        <f t="shared" ref="KE359" si="455">KD359/(KB359+KD359+KF359+KH359)</f>
        <v>6.6666666666666666E-2</v>
      </c>
      <c r="KF359" s="179">
        <f t="shared" ref="KF359" si="456">COUNTIF(IX359:KA359,"0")</f>
        <v>0</v>
      </c>
      <c r="KG359" s="180">
        <f t="shared" ref="KG359" si="457">KF359/(KB359+KD359+KF359+KH359)</f>
        <v>0</v>
      </c>
      <c r="KH359" s="179">
        <f>COUNTIF(IJ359:KA359,"KĐG")</f>
        <v>0</v>
      </c>
      <c r="KI359" s="180">
        <f t="shared" ref="KI359" si="458">KH359/(KB359+KD359+KF359+KH359)</f>
        <v>0</v>
      </c>
      <c r="KJ359" s="181">
        <f t="shared" ref="KJ359" si="459">(((KB359*2)+(KD359*1)+(KF359*0)))/(KB359+KD359+KF359)</f>
        <v>1.9333333333333333</v>
      </c>
      <c r="KK359" s="182" t="str">
        <f t="shared" ref="KK359" si="460">IF(KI359&gt;=50%,"KĐG",IF(KJ359&gt;=1.6,"Đạt mục tiêu",IF(KJ359&gt;=1,"Cần cố gắng","Chưa đạt")))</f>
        <v>Đạt mục tiêu</v>
      </c>
      <c r="KL359" s="71" t="s">
        <v>555</v>
      </c>
      <c r="KM359" s="56"/>
      <c r="KN359" s="71" t="s">
        <v>555</v>
      </c>
      <c r="KO359" s="56">
        <v>2</v>
      </c>
      <c r="KP359" s="56">
        <v>2</v>
      </c>
      <c r="KQ359" s="56">
        <v>2</v>
      </c>
      <c r="KR359" s="56">
        <v>2</v>
      </c>
      <c r="KS359" s="56">
        <v>2</v>
      </c>
      <c r="KT359" s="56">
        <v>2</v>
      </c>
      <c r="KU359" s="56">
        <v>1</v>
      </c>
      <c r="KV359" s="56">
        <v>2</v>
      </c>
      <c r="KW359" s="56">
        <v>2</v>
      </c>
      <c r="KX359" s="56">
        <v>2</v>
      </c>
      <c r="KY359" s="56">
        <v>2</v>
      </c>
      <c r="KZ359" s="56">
        <v>2</v>
      </c>
      <c r="LA359" s="56">
        <v>2</v>
      </c>
      <c r="LB359" s="56">
        <v>2</v>
      </c>
      <c r="LC359" s="56">
        <v>2</v>
      </c>
      <c r="LD359" s="56">
        <v>2</v>
      </c>
      <c r="LE359" s="56">
        <v>2</v>
      </c>
      <c r="LF359" s="56">
        <v>2</v>
      </c>
      <c r="LG359" s="56">
        <v>1</v>
      </c>
      <c r="LH359" s="56">
        <v>2</v>
      </c>
      <c r="LI359" s="56">
        <v>2</v>
      </c>
      <c r="LJ359" s="56">
        <v>2</v>
      </c>
      <c r="LK359" s="56">
        <v>2</v>
      </c>
      <c r="LL359" s="56">
        <v>2</v>
      </c>
      <c r="LM359" s="56">
        <v>1</v>
      </c>
      <c r="LN359" s="56">
        <v>2</v>
      </c>
      <c r="LO359" s="56">
        <v>2</v>
      </c>
      <c r="LP359" s="56">
        <v>2</v>
      </c>
      <c r="LQ359" s="56">
        <v>2</v>
      </c>
      <c r="LR359" s="56">
        <v>2</v>
      </c>
      <c r="LS359" s="179">
        <f>COUNTIF(KO359:LR359,"2")</f>
        <v>27</v>
      </c>
      <c r="LT359" s="180">
        <f>LS359/(LS359+LU359+LW359+LY359)</f>
        <v>0.9</v>
      </c>
      <c r="LU359" s="179">
        <f>COUNTIF(KO359:LR359,"1")</f>
        <v>3</v>
      </c>
      <c r="LV359" s="180">
        <f>LU359/(LS359+LU359+LW359+LY359)</f>
        <v>0.1</v>
      </c>
      <c r="LW359" s="179">
        <f>COUNTIF(KO359:LR359,"0")</f>
        <v>0</v>
      </c>
      <c r="LX359" s="180">
        <f>LW359/(LS359+LU359+LW359+LY359)</f>
        <v>0</v>
      </c>
      <c r="LY359" s="179">
        <f>COUNTIF(KB359:LR359,"KĐG")</f>
        <v>0</v>
      </c>
      <c r="LZ359" s="180">
        <f>LY359/(LS359+LU359+LW359+LY359)</f>
        <v>0</v>
      </c>
      <c r="MA359" s="181">
        <f>(((LS359*2)+(LU359*1)+(LW359*0)))/(LS359+LU359+LW359)</f>
        <v>1.9</v>
      </c>
      <c r="MB359" s="185" t="str">
        <f>IF(LZ359&gt;=50%,"KĐG",IF(MA359&gt;=1.6,"Đạt mục tiêu",IF(MA359&gt;=1,"Cần cố gắng","Chưa đạt")))</f>
        <v>Đạt mục tiêu</v>
      </c>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c r="NR359" s="56"/>
      <c r="NS359" s="56"/>
      <c r="NT359" s="56"/>
      <c r="NU359" s="56"/>
      <c r="NV359" s="56"/>
      <c r="NW359" s="56"/>
      <c r="NX359" s="56"/>
      <c r="NY359" s="56"/>
      <c r="NZ359" s="56"/>
      <c r="OA359" s="56"/>
      <c r="OB359" s="56"/>
      <c r="OC359" s="56"/>
      <c r="OD359" s="56"/>
      <c r="OE359" s="56"/>
      <c r="OF359" s="56"/>
      <c r="OG359" s="56"/>
      <c r="OH359" s="56"/>
      <c r="OI359" s="56"/>
      <c r="OJ359" s="56"/>
      <c r="OK359" s="56"/>
      <c r="OL359" s="56"/>
      <c r="OM359" s="56"/>
      <c r="ON359" s="56"/>
      <c r="OO359" s="56"/>
      <c r="OP359" s="56"/>
      <c r="OQ359" s="56"/>
      <c r="OR359" s="56"/>
      <c r="OS359" s="56"/>
      <c r="OT359" s="56"/>
      <c r="OU359" s="56"/>
      <c r="OV359" s="56"/>
      <c r="OW359" s="56"/>
      <c r="OX359" s="56"/>
      <c r="OY359" s="56"/>
      <c r="OZ359" s="56"/>
      <c r="PA359" s="56"/>
    </row>
    <row r="360" spans="1:417" s="116" customFormat="1" ht="94.5" hidden="1" customHeight="1">
      <c r="A360" s="310"/>
      <c r="B360" s="56">
        <v>309</v>
      </c>
      <c r="C360" s="56">
        <v>125</v>
      </c>
      <c r="D360" s="126" t="s">
        <v>569</v>
      </c>
      <c r="E360" s="122" t="s">
        <v>4</v>
      </c>
      <c r="F360" s="126" t="s">
        <v>568</v>
      </c>
      <c r="G360" s="123" t="s">
        <v>4</v>
      </c>
      <c r="H360" s="122"/>
      <c r="I360" s="126" t="s">
        <v>568</v>
      </c>
      <c r="J360" s="167" t="s">
        <v>1300</v>
      </c>
      <c r="K360" s="123"/>
      <c r="L360" s="183" t="s">
        <v>661</v>
      </c>
      <c r="M360" s="123" t="s">
        <v>501</v>
      </c>
      <c r="N360" s="51" t="s">
        <v>379</v>
      </c>
      <c r="O360" s="56" t="s">
        <v>350</v>
      </c>
      <c r="P360" s="56" t="s">
        <v>205</v>
      </c>
      <c r="Q360" s="56"/>
      <c r="R360" s="120"/>
      <c r="S360" s="120" t="s">
        <v>205</v>
      </c>
      <c r="T360" s="120"/>
      <c r="U360" s="120"/>
      <c r="V360" s="120"/>
      <c r="W360" s="120"/>
      <c r="X360" s="120"/>
      <c r="Y360" s="120"/>
      <c r="Z360" s="120"/>
      <c r="AA360" s="120"/>
      <c r="AB360" s="120"/>
      <c r="AC360" s="119">
        <f t="shared" si="439"/>
        <v>1</v>
      </c>
      <c r="AD360" s="229"/>
      <c r="AE360" s="229"/>
      <c r="AF360" s="178">
        <v>2</v>
      </c>
      <c r="AG360" s="178">
        <v>1</v>
      </c>
      <c r="AH360" s="178">
        <v>1</v>
      </c>
      <c r="AI360" s="178">
        <v>2</v>
      </c>
      <c r="AJ360" s="178">
        <v>2</v>
      </c>
      <c r="AK360" s="178">
        <v>2</v>
      </c>
      <c r="AL360" s="178">
        <v>2</v>
      </c>
      <c r="AM360" s="178">
        <v>2</v>
      </c>
      <c r="AN360" s="178">
        <v>2</v>
      </c>
      <c r="AO360" s="178">
        <v>2</v>
      </c>
      <c r="AP360" s="178">
        <v>2</v>
      </c>
      <c r="AQ360" s="178">
        <v>2</v>
      </c>
      <c r="AR360" s="178">
        <v>1</v>
      </c>
      <c r="AS360" s="178">
        <v>2</v>
      </c>
      <c r="AT360" s="178">
        <v>2</v>
      </c>
      <c r="AU360" s="178">
        <v>2</v>
      </c>
      <c r="AV360" s="178">
        <v>2</v>
      </c>
      <c r="AW360" s="178">
        <v>2</v>
      </c>
      <c r="AX360" s="178">
        <v>2</v>
      </c>
      <c r="AY360" s="178">
        <v>2</v>
      </c>
      <c r="AZ360" s="178">
        <v>2</v>
      </c>
      <c r="BA360" s="178">
        <v>2</v>
      </c>
      <c r="BB360" s="178">
        <v>2</v>
      </c>
      <c r="BC360" s="178">
        <v>2</v>
      </c>
      <c r="BD360" s="178">
        <v>2</v>
      </c>
      <c r="BE360" s="178">
        <v>2</v>
      </c>
      <c r="BF360" s="178">
        <v>2</v>
      </c>
      <c r="BG360" s="178">
        <v>1</v>
      </c>
      <c r="BH360" s="178">
        <v>1</v>
      </c>
      <c r="BI360" s="178">
        <v>2</v>
      </c>
      <c r="BJ360" s="179">
        <f>COUNTIF(AF360:BI360,"2")</f>
        <v>25</v>
      </c>
      <c r="BK360" s="180">
        <f>BJ360/(BJ360+BL360+BN360+BP360)</f>
        <v>0.83333333333333337</v>
      </c>
      <c r="BL360" s="179">
        <f>COUNTIF(AF360:BI360,"1")</f>
        <v>5</v>
      </c>
      <c r="BM360" s="180">
        <f>BL360/(BJ360+BL360+BN360+BP360)</f>
        <v>0.16666666666666666</v>
      </c>
      <c r="BN360" s="179">
        <f>COUNTIF(AF360:BI360,"0")</f>
        <v>0</v>
      </c>
      <c r="BO360" s="180">
        <f>BN360/(BJ360+BL360+BN360+BP360)</f>
        <v>0</v>
      </c>
      <c r="BP360" s="179">
        <f>COUNTIF(Q360:BI360,"KĐG")</f>
        <v>0</v>
      </c>
      <c r="BQ360" s="180">
        <f>BP360/(BJ360+BL360+BN360+BP360)</f>
        <v>0</v>
      </c>
      <c r="BR360" s="181">
        <f>(((BJ360*2)+(BL360*1)+(BN360*0)))/(BJ360+BL360+BN360)</f>
        <v>1.8333333333333333</v>
      </c>
      <c r="BS360" s="182" t="str">
        <f>IF(BQ360&gt;=50%,"KĐG",IF(BR360&gt;=1.6,"Đạt mục tiêu",IF(BR360&gt;=1,"Cần cố gắng","Chưa đạt")))</f>
        <v>Đạt mục tiêu</v>
      </c>
      <c r="BT360" s="70"/>
      <c r="BU360" s="70"/>
      <c r="BV360" s="70">
        <v>2</v>
      </c>
      <c r="BW360" s="70">
        <v>1</v>
      </c>
      <c r="BX360" s="56">
        <v>1</v>
      </c>
      <c r="BY360" s="56">
        <v>2</v>
      </c>
      <c r="BZ360" s="56">
        <v>2</v>
      </c>
      <c r="CA360" s="56">
        <v>2</v>
      </c>
      <c r="CB360" s="56">
        <v>2</v>
      </c>
      <c r="CC360" s="56">
        <v>2</v>
      </c>
      <c r="CD360" s="56">
        <v>2</v>
      </c>
      <c r="CE360" s="56">
        <v>2</v>
      </c>
      <c r="CF360" s="56">
        <v>2</v>
      </c>
      <c r="CG360" s="56">
        <v>2</v>
      </c>
      <c r="CH360" s="56">
        <v>1</v>
      </c>
      <c r="CI360" s="56">
        <v>2</v>
      </c>
      <c r="CJ360" s="56">
        <v>2</v>
      </c>
      <c r="CK360" s="56">
        <v>2</v>
      </c>
      <c r="CL360" s="56">
        <v>2</v>
      </c>
      <c r="CM360" s="56">
        <v>2</v>
      </c>
      <c r="CN360" s="56">
        <v>2</v>
      </c>
      <c r="CO360" s="56">
        <v>2</v>
      </c>
      <c r="CP360" s="56">
        <v>2</v>
      </c>
      <c r="CQ360" s="56">
        <v>2</v>
      </c>
      <c r="CR360" s="56">
        <v>2</v>
      </c>
      <c r="CS360" s="56">
        <v>2</v>
      </c>
      <c r="CT360" s="56">
        <v>2</v>
      </c>
      <c r="CU360" s="56">
        <v>2</v>
      </c>
      <c r="CV360" s="56">
        <v>2</v>
      </c>
      <c r="CW360" s="56">
        <v>1</v>
      </c>
      <c r="CX360" s="56">
        <v>1</v>
      </c>
      <c r="CY360" s="56">
        <v>2</v>
      </c>
      <c r="CZ360" s="56">
        <f>COUNTIF(BV360:CY360,"2")</f>
        <v>25</v>
      </c>
      <c r="DA360" s="56">
        <f>CZ360/(CZ360+DB360+DD360+DF360)</f>
        <v>0.83333333333333337</v>
      </c>
      <c r="DB360" s="56">
        <f>COUNTIF(BV360:CY360,"1")</f>
        <v>5</v>
      </c>
      <c r="DC360" s="56">
        <f>DB360/(CZ360+DB360+DD360+DF360)</f>
        <v>0.16666666666666666</v>
      </c>
      <c r="DD360" s="56">
        <f>COUNTIF(BV360:CY360,"0")</f>
        <v>0</v>
      </c>
      <c r="DE360" s="56">
        <f>DD360/(CZ360+DB360+DD360+DF360)</f>
        <v>0</v>
      </c>
      <c r="DF360" s="56">
        <f>COUNTIF(BH360:CY360,"KĐG")</f>
        <v>0</v>
      </c>
      <c r="DG360" s="56">
        <f>DF360/(CZ360+DB360+DD360+DF360)</f>
        <v>0</v>
      </c>
      <c r="DH360" s="56">
        <f>(((CZ360*2)+(DB360*1)+(DD360*0)))/(CZ360+DB360+DD360)</f>
        <v>1.8333333333333333</v>
      </c>
      <c r="DI360" s="56" t="str">
        <f>IF(DG360&gt;=50%,"KĐG",IF(DH360&gt;=1.6,"Đạt mục tiêu",IF(DH360&gt;=1,"Cần cố gắng","Chưa đạt")))</f>
        <v>Đạt mục tiêu</v>
      </c>
      <c r="DJ360" s="56"/>
      <c r="DK360" s="56"/>
      <c r="DL360" s="56"/>
      <c r="DM360" s="70"/>
      <c r="DN360" s="70"/>
      <c r="DO360" s="70"/>
      <c r="DP360" s="70"/>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70"/>
      <c r="FG360" s="70"/>
      <c r="FH360" s="70"/>
      <c r="FI360" s="70"/>
      <c r="FJ360" s="70"/>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70"/>
      <c r="HA360" s="70"/>
      <c r="HB360" s="70"/>
      <c r="HC360" s="70"/>
      <c r="HD360" s="70"/>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70"/>
      <c r="IU360" s="70"/>
      <c r="IV360" s="70"/>
      <c r="IW360" s="70"/>
      <c r="IX360" s="56"/>
      <c r="IY360" s="56"/>
      <c r="IZ360" s="56"/>
      <c r="JA360" s="56"/>
      <c r="JB360" s="56"/>
      <c r="JC360" s="56"/>
      <c r="JD360" s="56"/>
      <c r="JE360" s="56"/>
      <c r="JF360" s="56"/>
      <c r="JG360" s="56"/>
      <c r="JH360" s="56"/>
      <c r="JI360" s="56"/>
      <c r="JJ360" s="56"/>
      <c r="JK360" s="56"/>
      <c r="JL360" s="56"/>
      <c r="JM360" s="56"/>
      <c r="JN360" s="56"/>
      <c r="JO360" s="56"/>
      <c r="JP360" s="56"/>
      <c r="JQ360" s="56"/>
      <c r="JR360" s="56"/>
      <c r="JS360" s="56"/>
      <c r="JT360" s="56"/>
      <c r="JU360" s="56"/>
      <c r="JV360" s="56"/>
      <c r="JW360" s="56"/>
      <c r="JX360" s="56"/>
      <c r="JY360" s="56"/>
      <c r="JZ360" s="56"/>
      <c r="KA360" s="56"/>
      <c r="KB360" s="56"/>
      <c r="KC360" s="56"/>
      <c r="KD360" s="56"/>
      <c r="KE360" s="56"/>
      <c r="KF360" s="56"/>
      <c r="KG360" s="56"/>
      <c r="KH360" s="56"/>
      <c r="KI360" s="56"/>
      <c r="KJ360" s="56"/>
      <c r="KK360" s="56"/>
      <c r="KL360" s="56"/>
      <c r="KM360" s="56"/>
      <c r="KN360" s="56"/>
      <c r="KO360" s="56"/>
      <c r="KP360" s="56"/>
      <c r="KQ360" s="56"/>
      <c r="KR360" s="56"/>
      <c r="KS360" s="56"/>
      <c r="KT360" s="56"/>
      <c r="KU360" s="56"/>
      <c r="KV360" s="56"/>
      <c r="KW360" s="56"/>
      <c r="KX360" s="56"/>
      <c r="KY360" s="56"/>
      <c r="KZ360" s="56"/>
      <c r="LA360" s="56"/>
      <c r="LB360" s="56"/>
      <c r="LC360" s="56"/>
      <c r="LD360" s="56"/>
      <c r="LE360" s="56"/>
      <c r="LF360" s="56"/>
      <c r="LG360" s="56"/>
      <c r="LH360" s="56"/>
      <c r="LI360" s="56"/>
      <c r="LJ360" s="56"/>
      <c r="LK360" s="56"/>
      <c r="LL360" s="56"/>
      <c r="LM360" s="56"/>
      <c r="LN360" s="56"/>
      <c r="LO360" s="56"/>
      <c r="LP360" s="56"/>
      <c r="LQ360" s="56"/>
      <c r="LR360" s="56"/>
      <c r="LS360" s="56"/>
      <c r="LT360" s="56"/>
      <c r="LU360" s="56"/>
      <c r="LV360" s="56"/>
      <c r="LW360" s="56"/>
      <c r="LX360" s="56"/>
      <c r="LY360" s="56"/>
      <c r="LZ360" s="56"/>
      <c r="MA360" s="56"/>
      <c r="MB360" s="56"/>
      <c r="MC360" s="56"/>
      <c r="MD360" s="56"/>
      <c r="ME360" s="56"/>
      <c r="MF360" s="56"/>
      <c r="MG360" s="56"/>
      <c r="MH360" s="56"/>
      <c r="MI360" s="56"/>
      <c r="MJ360" s="56"/>
      <c r="MK360" s="56"/>
      <c r="ML360" s="56"/>
      <c r="MM360" s="56"/>
      <c r="MN360" s="56"/>
      <c r="MO360" s="56"/>
      <c r="MP360" s="56"/>
      <c r="MQ360" s="56"/>
      <c r="MR360" s="56"/>
      <c r="MS360" s="56"/>
      <c r="MT360" s="56"/>
      <c r="MU360" s="56"/>
      <c r="MV360" s="56"/>
      <c r="MW360" s="56"/>
      <c r="MX360" s="56"/>
      <c r="MY360" s="56"/>
      <c r="MZ360" s="56"/>
      <c r="NA360" s="56"/>
      <c r="NB360" s="56"/>
      <c r="NC360" s="56"/>
      <c r="ND360" s="56"/>
      <c r="NE360" s="56"/>
      <c r="NF360" s="56"/>
      <c r="NG360" s="56"/>
      <c r="NH360" s="56"/>
      <c r="NI360" s="56"/>
      <c r="NJ360" s="56"/>
      <c r="NK360" s="56"/>
      <c r="NL360" s="56"/>
      <c r="NM360" s="56"/>
      <c r="NN360" s="56"/>
      <c r="NO360" s="56"/>
      <c r="NP360" s="56"/>
      <c r="NQ360" s="56"/>
      <c r="NR360" s="56"/>
      <c r="NS360" s="56"/>
      <c r="NT360" s="56"/>
      <c r="NU360" s="56"/>
      <c r="NV360" s="56"/>
      <c r="NW360" s="56"/>
      <c r="NX360" s="56"/>
      <c r="NY360" s="56"/>
      <c r="NZ360" s="56"/>
      <c r="OA360" s="56"/>
      <c r="OB360" s="56"/>
      <c r="OC360" s="56"/>
      <c r="OD360" s="56"/>
      <c r="OE360" s="56"/>
      <c r="OF360" s="56"/>
      <c r="OG360" s="56"/>
      <c r="OH360" s="56"/>
      <c r="OI360" s="56"/>
      <c r="OJ360" s="56"/>
      <c r="OK360" s="56"/>
      <c r="OL360" s="56"/>
      <c r="OM360" s="56"/>
      <c r="ON360" s="56"/>
      <c r="OO360" s="56"/>
      <c r="OP360" s="56"/>
      <c r="OQ360" s="56"/>
      <c r="OR360" s="56"/>
      <c r="OS360" s="56"/>
      <c r="OT360" s="56"/>
      <c r="OU360" s="56"/>
      <c r="OV360" s="56"/>
      <c r="OW360" s="56"/>
      <c r="OX360" s="56"/>
      <c r="OY360" s="56"/>
      <c r="OZ360" s="56"/>
      <c r="PA360" s="56"/>
    </row>
    <row r="361" spans="1:417" s="116" customFormat="1" ht="94.5" hidden="1" customHeight="1">
      <c r="A361" s="310"/>
      <c r="B361" s="56">
        <v>310</v>
      </c>
      <c r="C361" s="56">
        <v>126</v>
      </c>
      <c r="D361" s="126" t="s">
        <v>570</v>
      </c>
      <c r="E361" s="122" t="s">
        <v>4</v>
      </c>
      <c r="F361" s="126" t="s">
        <v>571</v>
      </c>
      <c r="G361" s="123" t="s">
        <v>4</v>
      </c>
      <c r="H361" s="122"/>
      <c r="I361" s="126" t="s">
        <v>571</v>
      </c>
      <c r="J361" s="167" t="s">
        <v>1557</v>
      </c>
      <c r="K361" s="123"/>
      <c r="L361" s="183" t="s">
        <v>661</v>
      </c>
      <c r="M361" s="123" t="s">
        <v>501</v>
      </c>
      <c r="N361" s="51" t="s">
        <v>379</v>
      </c>
      <c r="O361" s="56" t="s">
        <v>350</v>
      </c>
      <c r="P361" s="56" t="s">
        <v>205</v>
      </c>
      <c r="Q361" s="56"/>
      <c r="R361" s="120"/>
      <c r="S361" s="120"/>
      <c r="T361" s="120"/>
      <c r="U361" s="120" t="s">
        <v>205</v>
      </c>
      <c r="V361" s="120"/>
      <c r="W361" s="120"/>
      <c r="X361" s="120"/>
      <c r="Y361" s="120"/>
      <c r="Z361" s="120"/>
      <c r="AA361" s="120"/>
      <c r="AB361" s="120"/>
      <c r="AC361" s="119">
        <f t="shared" si="439"/>
        <v>1</v>
      </c>
      <c r="AD361" s="229"/>
      <c r="AE361" s="229"/>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70"/>
      <c r="BU361" s="70"/>
      <c r="BV361" s="72"/>
      <c r="BW361" s="72"/>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179"/>
      <c r="DD361" s="180"/>
      <c r="DE361" s="179"/>
      <c r="DF361" s="180"/>
      <c r="DG361" s="179"/>
      <c r="DH361" s="180"/>
      <c r="DI361" s="179"/>
      <c r="DJ361" s="180" t="e">
        <f>DI361/(DC361+DE361+DG361+DI361)</f>
        <v>#DIV/0!</v>
      </c>
      <c r="DK361" s="181" t="e">
        <f>(((DC361*2)+(DE361*1)+(DG361*0)))/(DC361+DE361+DG361)</f>
        <v>#DIV/0!</v>
      </c>
      <c r="DL361" s="184" t="e">
        <f>IF(DJ361&gt;=50%,"KĐG",IF(DK361&gt;=1.6,"Đạt mục tiêu",IF(DK361&gt;=1,"Cần cố gắng","Chưa đạt")))</f>
        <v>#DIV/0!</v>
      </c>
      <c r="DM361" s="70"/>
      <c r="DN361" s="70"/>
      <c r="DO361" s="70"/>
      <c r="DP361" s="70"/>
      <c r="DQ361" s="178">
        <v>2</v>
      </c>
      <c r="DR361" s="178">
        <v>2</v>
      </c>
      <c r="DS361" s="178">
        <v>2</v>
      </c>
      <c r="DT361" s="178">
        <v>2</v>
      </c>
      <c r="DU361" s="178">
        <v>2</v>
      </c>
      <c r="DV361" s="178">
        <v>2</v>
      </c>
      <c r="DW361" s="178">
        <v>2</v>
      </c>
      <c r="DX361" s="178">
        <v>2</v>
      </c>
      <c r="DY361" s="178">
        <v>2</v>
      </c>
      <c r="DZ361" s="178">
        <v>2</v>
      </c>
      <c r="EA361" s="178">
        <v>2</v>
      </c>
      <c r="EB361" s="178">
        <v>2</v>
      </c>
      <c r="EC361" s="178">
        <v>2</v>
      </c>
      <c r="ED361" s="178">
        <v>2</v>
      </c>
      <c r="EE361" s="178">
        <v>2</v>
      </c>
      <c r="EF361" s="178">
        <v>2</v>
      </c>
      <c r="EG361" s="178">
        <v>2</v>
      </c>
      <c r="EH361" s="178">
        <v>2</v>
      </c>
      <c r="EI361" s="178">
        <v>2</v>
      </c>
      <c r="EJ361" s="178">
        <v>2</v>
      </c>
      <c r="EK361" s="178">
        <v>2</v>
      </c>
      <c r="EL361" s="178">
        <v>2</v>
      </c>
      <c r="EM361" s="178">
        <v>2</v>
      </c>
      <c r="EN361" s="178">
        <v>2</v>
      </c>
      <c r="EO361" s="178">
        <v>2</v>
      </c>
      <c r="EP361" s="178">
        <v>2</v>
      </c>
      <c r="EQ361" s="178">
        <v>2</v>
      </c>
      <c r="ER361" s="178">
        <v>2</v>
      </c>
      <c r="ES361" s="178">
        <v>2</v>
      </c>
      <c r="ET361" s="178">
        <v>2</v>
      </c>
      <c r="EU361" s="178">
        <v>2</v>
      </c>
      <c r="EV361" s="179">
        <v>23</v>
      </c>
      <c r="EW361" s="180">
        <v>0.85185185185185186</v>
      </c>
      <c r="EX361" s="179">
        <v>2</v>
      </c>
      <c r="EY361" s="180">
        <v>7.407407407407407E-2</v>
      </c>
      <c r="EZ361" s="179">
        <v>2</v>
      </c>
      <c r="FA361" s="180">
        <v>7.407407407407407E-2</v>
      </c>
      <c r="FB361" s="179">
        <v>0</v>
      </c>
      <c r="FC361" s="180">
        <v>0</v>
      </c>
      <c r="FD361" s="181">
        <v>1.7777777777777777</v>
      </c>
      <c r="FE361" s="184" t="s">
        <v>670</v>
      </c>
      <c r="FF361" s="70"/>
      <c r="FG361" s="70"/>
      <c r="FH361" s="70"/>
      <c r="FI361" s="70"/>
      <c r="FJ361" s="70"/>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70"/>
      <c r="HA361" s="70"/>
      <c r="HB361" s="70"/>
      <c r="HC361" s="70"/>
      <c r="HD361" s="70"/>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c r="IK361" s="56"/>
      <c r="IL361" s="56"/>
      <c r="IM361" s="56"/>
      <c r="IN361" s="56"/>
      <c r="IO361" s="56"/>
      <c r="IP361" s="56"/>
      <c r="IQ361" s="56"/>
      <c r="IR361" s="56"/>
      <c r="IS361" s="56"/>
      <c r="IT361" s="70"/>
      <c r="IU361" s="70"/>
      <c r="IV361" s="70"/>
      <c r="IW361" s="70"/>
      <c r="IX361" s="56"/>
      <c r="IY361" s="56"/>
      <c r="IZ361" s="56"/>
      <c r="JA361" s="56"/>
      <c r="JB361" s="56"/>
      <c r="JC361" s="56"/>
      <c r="JD361" s="56"/>
      <c r="JE361" s="56"/>
      <c r="JF361" s="56"/>
      <c r="JG361" s="56"/>
      <c r="JH361" s="56"/>
      <c r="JI361" s="56"/>
      <c r="JJ361" s="56"/>
      <c r="JK361" s="56"/>
      <c r="JL361" s="56"/>
      <c r="JM361" s="56"/>
      <c r="JN361" s="56"/>
      <c r="JO361" s="56"/>
      <c r="JP361" s="56"/>
      <c r="JQ361" s="56"/>
      <c r="JR361" s="56"/>
      <c r="JS361" s="56"/>
      <c r="JT361" s="56"/>
      <c r="JU361" s="56"/>
      <c r="JV361" s="56"/>
      <c r="JW361" s="56"/>
      <c r="JX361" s="56"/>
      <c r="JY361" s="56"/>
      <c r="JZ361" s="56"/>
      <c r="KA361" s="56"/>
      <c r="KB361" s="56"/>
      <c r="KC361" s="56"/>
      <c r="KD361" s="56"/>
      <c r="KE361" s="56"/>
      <c r="KF361" s="56"/>
      <c r="KG361" s="56"/>
      <c r="KH361" s="56"/>
      <c r="KI361" s="56"/>
      <c r="KJ361" s="56"/>
      <c r="KK361" s="56"/>
      <c r="KL361" s="56"/>
      <c r="KM361" s="56"/>
      <c r="KN361" s="56"/>
      <c r="KO361" s="56"/>
      <c r="KP361" s="56"/>
      <c r="KQ361" s="56"/>
      <c r="KR361" s="56"/>
      <c r="KS361" s="56"/>
      <c r="KT361" s="56"/>
      <c r="KU361" s="56"/>
      <c r="KV361" s="56"/>
      <c r="KW361" s="56"/>
      <c r="KX361" s="56"/>
      <c r="KY361" s="56"/>
      <c r="KZ361" s="56"/>
      <c r="LA361" s="56"/>
      <c r="LB361" s="56"/>
      <c r="LC361" s="56"/>
      <c r="LD361" s="56"/>
      <c r="LE361" s="56"/>
      <c r="LF361" s="56"/>
      <c r="LG361" s="56"/>
      <c r="LH361" s="56"/>
      <c r="LI361" s="56"/>
      <c r="LJ361" s="56"/>
      <c r="LK361" s="56"/>
      <c r="LL361" s="56"/>
      <c r="LM361" s="56"/>
      <c r="LN361" s="56"/>
      <c r="LO361" s="56"/>
      <c r="LP361" s="56"/>
      <c r="LQ361" s="56"/>
      <c r="LR361" s="56"/>
      <c r="LS361" s="56"/>
      <c r="LT361" s="56"/>
      <c r="LU361" s="56"/>
      <c r="LV361" s="56"/>
      <c r="LW361" s="56"/>
      <c r="LX361" s="56"/>
      <c r="LY361" s="56"/>
      <c r="LZ361" s="56"/>
      <c r="MA361" s="56"/>
      <c r="MB361" s="56"/>
      <c r="MC361" s="56"/>
      <c r="MD361" s="56"/>
      <c r="ME361" s="56"/>
      <c r="MF361" s="56"/>
      <c r="MG361" s="56"/>
      <c r="MH361" s="56"/>
      <c r="MI361" s="56"/>
      <c r="MJ361" s="56"/>
      <c r="MK361" s="56"/>
      <c r="ML361" s="56"/>
      <c r="MM361" s="56"/>
      <c r="MN361" s="56"/>
      <c r="MO361" s="56"/>
      <c r="MP361" s="56"/>
      <c r="MQ361" s="56"/>
      <c r="MR361" s="56"/>
      <c r="MS361" s="56"/>
      <c r="MT361" s="56"/>
      <c r="MU361" s="56"/>
      <c r="MV361" s="56"/>
      <c r="MW361" s="56"/>
      <c r="MX361" s="56"/>
      <c r="MY361" s="56"/>
      <c r="MZ361" s="56"/>
      <c r="NA361" s="56"/>
      <c r="NB361" s="56"/>
      <c r="NC361" s="56"/>
      <c r="ND361" s="56"/>
      <c r="NE361" s="56"/>
      <c r="NF361" s="56"/>
      <c r="NG361" s="56"/>
      <c r="NH361" s="56"/>
      <c r="NI361" s="56"/>
      <c r="NJ361" s="56"/>
      <c r="NK361" s="56"/>
      <c r="NL361" s="56"/>
      <c r="NM361" s="56"/>
      <c r="NN361" s="56"/>
      <c r="NO361" s="56"/>
      <c r="NP361" s="56"/>
      <c r="NQ361" s="56"/>
      <c r="NR361" s="56"/>
      <c r="NS361" s="56"/>
      <c r="NT361" s="56"/>
      <c r="NU361" s="56"/>
      <c r="NV361" s="56"/>
      <c r="NW361" s="56"/>
      <c r="NX361" s="56"/>
      <c r="NY361" s="56"/>
      <c r="NZ361" s="56"/>
      <c r="OA361" s="56"/>
      <c r="OB361" s="56"/>
      <c r="OC361" s="56"/>
      <c r="OD361" s="56"/>
      <c r="OE361" s="56"/>
      <c r="OF361" s="56"/>
      <c r="OG361" s="56"/>
      <c r="OH361" s="56"/>
      <c r="OI361" s="56"/>
      <c r="OJ361" s="56"/>
      <c r="OK361" s="56"/>
      <c r="OL361" s="56"/>
      <c r="OM361" s="56"/>
      <c r="ON361" s="56"/>
      <c r="OO361" s="56"/>
      <c r="OP361" s="56"/>
      <c r="OQ361" s="56"/>
      <c r="OR361" s="56"/>
      <c r="OS361" s="56"/>
      <c r="OT361" s="56"/>
      <c r="OU361" s="56"/>
      <c r="OV361" s="56"/>
      <c r="OW361" s="56"/>
      <c r="OX361" s="56"/>
      <c r="OY361" s="56"/>
      <c r="OZ361" s="56"/>
      <c r="PA361" s="56"/>
    </row>
    <row r="362" spans="1:417" s="116" customFormat="1" ht="94.5" hidden="1" customHeight="1">
      <c r="A362" s="310"/>
      <c r="B362" s="56">
        <v>311</v>
      </c>
      <c r="C362" s="56">
        <v>127</v>
      </c>
      <c r="D362" s="126" t="s">
        <v>572</v>
      </c>
      <c r="E362" s="122" t="s">
        <v>4</v>
      </c>
      <c r="F362" s="126" t="s">
        <v>573</v>
      </c>
      <c r="G362" s="123" t="s">
        <v>4</v>
      </c>
      <c r="H362" s="122"/>
      <c r="I362" s="126" t="s">
        <v>573</v>
      </c>
      <c r="J362" s="167" t="s">
        <v>1306</v>
      </c>
      <c r="K362" s="123"/>
      <c r="L362" s="183" t="s">
        <v>661</v>
      </c>
      <c r="M362" s="123" t="s">
        <v>501</v>
      </c>
      <c r="N362" s="51" t="s">
        <v>379</v>
      </c>
      <c r="O362" s="56" t="s">
        <v>350</v>
      </c>
      <c r="P362" s="56" t="s">
        <v>205</v>
      </c>
      <c r="Q362" s="56">
        <v>1</v>
      </c>
      <c r="R362" s="120"/>
      <c r="S362" s="120"/>
      <c r="T362" s="120"/>
      <c r="U362" s="120"/>
      <c r="V362" s="120"/>
      <c r="W362" s="120" t="s">
        <v>205</v>
      </c>
      <c r="X362" s="120"/>
      <c r="Y362" s="120"/>
      <c r="Z362" s="120"/>
      <c r="AA362" s="120"/>
      <c r="AB362" s="120"/>
      <c r="AC362" s="119">
        <f t="shared" si="439"/>
        <v>1</v>
      </c>
      <c r="AD362" s="229"/>
      <c r="AE362" s="229"/>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70"/>
      <c r="BU362" s="70"/>
      <c r="BV362" s="70"/>
      <c r="BW362" s="70"/>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72"/>
      <c r="DN362" s="72"/>
      <c r="DO362" s="72"/>
      <c r="DP362" s="72" t="s">
        <v>806</v>
      </c>
      <c r="DQ362" s="178">
        <v>2</v>
      </c>
      <c r="DR362" s="178">
        <v>2</v>
      </c>
      <c r="DS362" s="178">
        <v>2</v>
      </c>
      <c r="DT362" s="178">
        <v>2</v>
      </c>
      <c r="DU362" s="178">
        <v>1</v>
      </c>
      <c r="DV362" s="178">
        <v>2</v>
      </c>
      <c r="DW362" s="178">
        <v>2</v>
      </c>
      <c r="DX362" s="178">
        <v>1</v>
      </c>
      <c r="DY362" s="178">
        <v>2</v>
      </c>
      <c r="DZ362" s="178">
        <v>2</v>
      </c>
      <c r="EA362" s="178">
        <v>2</v>
      </c>
      <c r="EB362" s="178">
        <v>2</v>
      </c>
      <c r="EC362" s="178">
        <v>2</v>
      </c>
      <c r="ED362" s="178">
        <v>2</v>
      </c>
      <c r="EE362" s="178">
        <v>2</v>
      </c>
      <c r="EF362" s="178">
        <v>2</v>
      </c>
      <c r="EG362" s="178">
        <v>2</v>
      </c>
      <c r="EH362" s="178">
        <v>2</v>
      </c>
      <c r="EI362" s="178">
        <v>2</v>
      </c>
      <c r="EJ362" s="178">
        <v>2</v>
      </c>
      <c r="EK362" s="178">
        <v>2</v>
      </c>
      <c r="EL362" s="178">
        <v>2</v>
      </c>
      <c r="EM362" s="178">
        <v>2</v>
      </c>
      <c r="EN362" s="178">
        <v>1</v>
      </c>
      <c r="EO362" s="178">
        <v>2</v>
      </c>
      <c r="EP362" s="178">
        <v>2</v>
      </c>
      <c r="EQ362" s="178">
        <v>2</v>
      </c>
      <c r="ER362" s="178">
        <v>2</v>
      </c>
      <c r="ES362" s="178">
        <v>2</v>
      </c>
      <c r="ET362" s="178">
        <v>2</v>
      </c>
      <c r="EU362" s="178">
        <v>2</v>
      </c>
      <c r="EV362" s="179">
        <f>COUNTIF(DM362:EU362,"2")</f>
        <v>28</v>
      </c>
      <c r="EW362" s="180">
        <f>EV362/(EV362+EX362+EZ362+FB362)</f>
        <v>0.90322580645161288</v>
      </c>
      <c r="EX362" s="179">
        <f>COUNTIF(DM362:EU362,"1")</f>
        <v>3</v>
      </c>
      <c r="EY362" s="180">
        <f>EX362/(EV362+EX362+EZ362+FB362)</f>
        <v>9.6774193548387094E-2</v>
      </c>
      <c r="EZ362" s="179">
        <f>COUNTIF(DM362:EU362,"0")</f>
        <v>0</v>
      </c>
      <c r="FA362" s="180">
        <f>EZ362/(EV362+EX362+EZ362+FB362)</f>
        <v>0</v>
      </c>
      <c r="FB362" s="179">
        <f>COUNTIF(DM362:EU362,"KĐG")</f>
        <v>0</v>
      </c>
      <c r="FC362" s="180">
        <f>FB362/(EV362+EX362+EZ362+FB362)</f>
        <v>0</v>
      </c>
      <c r="FD362" s="181">
        <f>(((EV362*2)+(EX362*1)+(EZ362*0)))/(EV362+EX362+EZ362)</f>
        <v>1.903225806451613</v>
      </c>
      <c r="FE362" s="184" t="str">
        <f>IF(FC362&gt;=50%,"KĐG",IF(FD362&gt;=1.6,"Đạt mục tiêu",IF(FD362&gt;=1,"Cần cố gắng","Chưa đạt")))</f>
        <v>Đạt mục tiêu</v>
      </c>
      <c r="FF362" s="70"/>
      <c r="FG362" s="70"/>
      <c r="FH362" s="70"/>
      <c r="FI362" s="70"/>
      <c r="FJ362" s="70"/>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70"/>
      <c r="HA362" s="70"/>
      <c r="HB362" s="70"/>
      <c r="HC362" s="70"/>
      <c r="HD362" s="70"/>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70"/>
      <c r="IU362" s="70"/>
      <c r="IV362" s="70"/>
      <c r="IW362" s="70"/>
      <c r="IX362" s="56"/>
      <c r="IY362" s="56"/>
      <c r="IZ362" s="56"/>
      <c r="JA362" s="56"/>
      <c r="JB362" s="56"/>
      <c r="JC362" s="56"/>
      <c r="JD362" s="56"/>
      <c r="JE362" s="56"/>
      <c r="JF362" s="56"/>
      <c r="JG362" s="56"/>
      <c r="JH362" s="56"/>
      <c r="JI362" s="56"/>
      <c r="JJ362" s="56"/>
      <c r="JK362" s="56"/>
      <c r="JL362" s="56"/>
      <c r="JM362" s="56"/>
      <c r="JN362" s="56"/>
      <c r="JO362" s="56"/>
      <c r="JP362" s="56"/>
      <c r="JQ362" s="56"/>
      <c r="JR362" s="56"/>
      <c r="JS362" s="56"/>
      <c r="JT362" s="56"/>
      <c r="JU362" s="56"/>
      <c r="JV362" s="56"/>
      <c r="JW362" s="56"/>
      <c r="JX362" s="56"/>
      <c r="JY362" s="56"/>
      <c r="JZ362" s="56"/>
      <c r="KA362" s="56"/>
      <c r="KB362" s="56"/>
      <c r="KC362" s="56"/>
      <c r="KD362" s="56"/>
      <c r="KE362" s="56"/>
      <c r="KF362" s="56"/>
      <c r="KG362" s="56"/>
      <c r="KH362" s="56"/>
      <c r="KI362" s="56"/>
      <c r="KJ362" s="56"/>
      <c r="KK362" s="56"/>
      <c r="KL362" s="56"/>
      <c r="KM362" s="56"/>
      <c r="KN362" s="56"/>
      <c r="KO362" s="56"/>
      <c r="KP362" s="56"/>
      <c r="KQ362" s="56"/>
      <c r="KR362" s="56"/>
      <c r="KS362" s="56"/>
      <c r="KT362" s="56"/>
      <c r="KU362" s="56"/>
      <c r="KV362" s="56"/>
      <c r="KW362" s="56"/>
      <c r="KX362" s="56"/>
      <c r="KY362" s="56"/>
      <c r="KZ362" s="56"/>
      <c r="LA362" s="56"/>
      <c r="LB362" s="56"/>
      <c r="LC362" s="56"/>
      <c r="LD362" s="56"/>
      <c r="LE362" s="56"/>
      <c r="LF362" s="56"/>
      <c r="LG362" s="56"/>
      <c r="LH362" s="56"/>
      <c r="LI362" s="56"/>
      <c r="LJ362" s="56"/>
      <c r="LK362" s="56"/>
      <c r="LL362" s="56"/>
      <c r="LM362" s="56"/>
      <c r="LN362" s="56"/>
      <c r="LO362" s="56"/>
      <c r="LP362" s="56"/>
      <c r="LQ362" s="56"/>
      <c r="LR362" s="56"/>
      <c r="LS362" s="56"/>
      <c r="LT362" s="56"/>
      <c r="LU362" s="56"/>
      <c r="LV362" s="56"/>
      <c r="LW362" s="56"/>
      <c r="LX362" s="56"/>
      <c r="LY362" s="56"/>
      <c r="LZ362" s="56"/>
      <c r="MA362" s="56"/>
      <c r="MB362" s="56"/>
      <c r="MC362" s="56"/>
      <c r="MD362" s="56"/>
      <c r="ME362" s="56"/>
      <c r="MF362" s="56"/>
      <c r="MG362" s="56"/>
      <c r="MH362" s="56"/>
      <c r="MI362" s="56"/>
      <c r="MJ362" s="56"/>
      <c r="MK362" s="56"/>
      <c r="ML362" s="56"/>
      <c r="MM362" s="56"/>
      <c r="MN362" s="56"/>
      <c r="MO362" s="56"/>
      <c r="MP362" s="56"/>
      <c r="MQ362" s="56"/>
      <c r="MR362" s="56"/>
      <c r="MS362" s="56"/>
      <c r="MT362" s="56"/>
      <c r="MU362" s="56"/>
      <c r="MV362" s="56"/>
      <c r="MW362" s="56"/>
      <c r="MX362" s="56"/>
      <c r="MY362" s="56"/>
      <c r="MZ362" s="56"/>
      <c r="NA362" s="56"/>
      <c r="NB362" s="56"/>
      <c r="NC362" s="56"/>
      <c r="ND362" s="56"/>
      <c r="NE362" s="56"/>
      <c r="NF362" s="56"/>
      <c r="NG362" s="56"/>
      <c r="NH362" s="56"/>
      <c r="NI362" s="56"/>
      <c r="NJ362" s="56"/>
      <c r="NK362" s="56"/>
      <c r="NL362" s="56"/>
      <c r="NM362" s="56"/>
      <c r="NN362" s="56"/>
      <c r="NO362" s="56"/>
      <c r="NP362" s="56"/>
      <c r="NQ362" s="56"/>
      <c r="NR362" s="56"/>
      <c r="NS362" s="56"/>
      <c r="NT362" s="56"/>
      <c r="NU362" s="56"/>
      <c r="NV362" s="56"/>
      <c r="NW362" s="56"/>
      <c r="NX362" s="56"/>
      <c r="NY362" s="56"/>
      <c r="NZ362" s="56"/>
      <c r="OA362" s="56"/>
      <c r="OB362" s="56"/>
      <c r="OC362" s="56"/>
      <c r="OD362" s="56"/>
      <c r="OE362" s="56"/>
      <c r="OF362" s="56"/>
      <c r="OG362" s="56"/>
      <c r="OH362" s="56"/>
      <c r="OI362" s="56"/>
      <c r="OJ362" s="56"/>
      <c r="OK362" s="56"/>
      <c r="OL362" s="56"/>
      <c r="OM362" s="56"/>
      <c r="ON362" s="56"/>
      <c r="OO362" s="56"/>
      <c r="OP362" s="56"/>
      <c r="OQ362" s="56"/>
      <c r="OR362" s="56"/>
      <c r="OS362" s="56"/>
      <c r="OT362" s="56"/>
      <c r="OU362" s="56"/>
      <c r="OV362" s="56"/>
      <c r="OW362" s="56"/>
      <c r="OX362" s="56"/>
      <c r="OY362" s="56"/>
      <c r="OZ362" s="56"/>
      <c r="PA362" s="56"/>
    </row>
    <row r="363" spans="1:417" s="116" customFormat="1" ht="94.5" hidden="1" customHeight="1">
      <c r="A363" s="310"/>
      <c r="B363" s="56">
        <v>312</v>
      </c>
      <c r="C363" s="56">
        <v>128</v>
      </c>
      <c r="D363" s="126" t="s">
        <v>574</v>
      </c>
      <c r="E363" s="122" t="s">
        <v>4</v>
      </c>
      <c r="F363" s="126" t="s">
        <v>575</v>
      </c>
      <c r="G363" s="123" t="s">
        <v>4</v>
      </c>
      <c r="H363" s="122"/>
      <c r="I363" s="126" t="s">
        <v>575</v>
      </c>
      <c r="J363" s="167" t="s">
        <v>1561</v>
      </c>
      <c r="K363" s="123"/>
      <c r="L363" s="183" t="s">
        <v>661</v>
      </c>
      <c r="M363" s="123" t="s">
        <v>501</v>
      </c>
      <c r="N363" s="51" t="s">
        <v>379</v>
      </c>
      <c r="O363" s="56" t="s">
        <v>350</v>
      </c>
      <c r="P363" s="56" t="s">
        <v>205</v>
      </c>
      <c r="Q363" s="56">
        <v>1</v>
      </c>
      <c r="R363" s="120"/>
      <c r="S363" s="120"/>
      <c r="T363" s="120"/>
      <c r="U363" s="120"/>
      <c r="V363" s="120"/>
      <c r="W363" s="120"/>
      <c r="X363" s="120"/>
      <c r="Y363" s="120" t="s">
        <v>205</v>
      </c>
      <c r="Z363" s="120"/>
      <c r="AA363" s="120"/>
      <c r="AB363" s="120"/>
      <c r="AC363" s="119">
        <f t="shared" si="439"/>
        <v>1</v>
      </c>
      <c r="AD363" s="229"/>
      <c r="AE363" s="229"/>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70"/>
      <c r="BU363" s="70"/>
      <c r="BV363" s="70"/>
      <c r="BW363" s="70"/>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70"/>
      <c r="DN363" s="70"/>
      <c r="DO363" s="70"/>
      <c r="DP363" s="70"/>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72"/>
      <c r="FG363" s="72"/>
      <c r="FH363" s="72" t="s">
        <v>808</v>
      </c>
      <c r="FI363" s="72"/>
      <c r="FJ363" s="72"/>
      <c r="FK363" s="70" t="s">
        <v>464</v>
      </c>
      <c r="FL363" s="70" t="s">
        <v>464</v>
      </c>
      <c r="FM363" s="70" t="s">
        <v>464</v>
      </c>
      <c r="FN363" s="70" t="s">
        <v>1025</v>
      </c>
      <c r="FO363" s="70" t="s">
        <v>464</v>
      </c>
      <c r="FP363" s="70" t="s">
        <v>1025</v>
      </c>
      <c r="FQ363" s="70" t="s">
        <v>464</v>
      </c>
      <c r="FR363" s="70" t="s">
        <v>464</v>
      </c>
      <c r="FS363" s="70" t="s">
        <v>464</v>
      </c>
      <c r="FT363" s="70" t="s">
        <v>464</v>
      </c>
      <c r="FU363" s="70" t="s">
        <v>464</v>
      </c>
      <c r="FV363" s="70" t="s">
        <v>464</v>
      </c>
      <c r="FW363" s="70" t="s">
        <v>464</v>
      </c>
      <c r="FX363" s="70" t="s">
        <v>464</v>
      </c>
      <c r="FY363" s="70" t="s">
        <v>464</v>
      </c>
      <c r="FZ363" s="70" t="s">
        <v>464</v>
      </c>
      <c r="GA363" s="70" t="s">
        <v>464</v>
      </c>
      <c r="GB363" s="70" t="s">
        <v>464</v>
      </c>
      <c r="GC363" s="70" t="s">
        <v>464</v>
      </c>
      <c r="GD363" s="70" t="s">
        <v>464</v>
      </c>
      <c r="GE363" s="70" t="s">
        <v>464</v>
      </c>
      <c r="GF363" s="70" t="s">
        <v>464</v>
      </c>
      <c r="GG363" s="70" t="s">
        <v>464</v>
      </c>
      <c r="GH363" s="70" t="s">
        <v>1025</v>
      </c>
      <c r="GI363" s="70" t="s">
        <v>464</v>
      </c>
      <c r="GJ363" s="70" t="s">
        <v>464</v>
      </c>
      <c r="GK363" s="70" t="s">
        <v>464</v>
      </c>
      <c r="GL363" s="70" t="s">
        <v>464</v>
      </c>
      <c r="GM363" s="70" t="s">
        <v>464</v>
      </c>
      <c r="GN363" s="70" t="s">
        <v>464</v>
      </c>
      <c r="GO363" s="70" t="s">
        <v>464</v>
      </c>
      <c r="GP363" s="179">
        <f>COUNTIF(FA363:GO363,"2")</f>
        <v>28</v>
      </c>
      <c r="GQ363" s="180">
        <f t="shared" ref="GQ363" si="461">GP363/(GP363+GR363+GT363+GV363)</f>
        <v>0.90322580645161288</v>
      </c>
      <c r="GR363" s="179">
        <f>COUNTIF(FA363:GO363,"1")</f>
        <v>3</v>
      </c>
      <c r="GS363" s="180">
        <f t="shared" ref="GS363" si="462">GR363/(GP363+GR363+GT363+GV363)</f>
        <v>9.6774193548387094E-2</v>
      </c>
      <c r="GT363" s="179">
        <f>COUNTIF(FA363:GO363,"0")</f>
        <v>0</v>
      </c>
      <c r="GU363" s="180">
        <f t="shared" ref="GU363" si="463">GT363/(GP363+GR363+GT363+GV363)</f>
        <v>0</v>
      </c>
      <c r="GV363" s="179">
        <f>COUNTIF(FA363:GO363,"KĐG")</f>
        <v>0</v>
      </c>
      <c r="GW363" s="180">
        <f t="shared" ref="GW363" si="464">GV363/(GP363+GR363+GT363+GV363)</f>
        <v>0</v>
      </c>
      <c r="GX363" s="181">
        <f t="shared" ref="GX363" si="465">(((GP363*2)+(GR363*1)+(GT363*0)))/(GP363+GR363+GT363)</f>
        <v>1.903225806451613</v>
      </c>
      <c r="GY363" s="182" t="str">
        <f t="shared" ref="GY363" si="466">IF(GW363&gt;=50%,"KĐG",IF(GX363&gt;=1.6,"Đạt mục tiêu",IF(GX363&gt;=1,"Cần cố gắng","Chưa đạt")))</f>
        <v>Đạt mục tiêu</v>
      </c>
      <c r="GZ363" s="70"/>
      <c r="HA363" s="70"/>
      <c r="HB363" s="70"/>
      <c r="HC363" s="70"/>
      <c r="HD363" s="70"/>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70"/>
      <c r="IU363" s="70"/>
      <c r="IV363" s="70"/>
      <c r="IW363" s="70"/>
      <c r="IX363" s="56"/>
      <c r="IY363" s="56"/>
      <c r="IZ363" s="56"/>
      <c r="JA363" s="56"/>
      <c r="JB363" s="56"/>
      <c r="JC363" s="56"/>
      <c r="JD363" s="56"/>
      <c r="JE363" s="56"/>
      <c r="JF363" s="56"/>
      <c r="JG363" s="56"/>
      <c r="JH363" s="56"/>
      <c r="JI363" s="56"/>
      <c r="JJ363" s="56"/>
      <c r="JK363" s="56"/>
      <c r="JL363" s="56"/>
      <c r="JM363" s="56"/>
      <c r="JN363" s="56"/>
      <c r="JO363" s="56"/>
      <c r="JP363" s="56"/>
      <c r="JQ363" s="56"/>
      <c r="JR363" s="56"/>
      <c r="JS363" s="56"/>
      <c r="JT363" s="56"/>
      <c r="JU363" s="56"/>
      <c r="JV363" s="56"/>
      <c r="JW363" s="56"/>
      <c r="JX363" s="56"/>
      <c r="JY363" s="56"/>
      <c r="JZ363" s="56"/>
      <c r="KA363" s="56"/>
      <c r="KB363" s="56"/>
      <c r="KC363" s="56"/>
      <c r="KD363" s="56"/>
      <c r="KE363" s="56"/>
      <c r="KF363" s="56"/>
      <c r="KG363" s="56"/>
      <c r="KH363" s="56"/>
      <c r="KI363" s="56"/>
      <c r="KJ363" s="56"/>
      <c r="KK363" s="56"/>
      <c r="KL363" s="56"/>
      <c r="KM363" s="56"/>
      <c r="KN363" s="56"/>
      <c r="KO363" s="56"/>
      <c r="KP363" s="56"/>
      <c r="KQ363" s="56"/>
      <c r="KR363" s="56"/>
      <c r="KS363" s="56"/>
      <c r="KT363" s="56"/>
      <c r="KU363" s="56"/>
      <c r="KV363" s="56"/>
      <c r="KW363" s="56"/>
      <c r="KX363" s="56"/>
      <c r="KY363" s="56"/>
      <c r="KZ363" s="56"/>
      <c r="LA363" s="56"/>
      <c r="LB363" s="56"/>
      <c r="LC363" s="56"/>
      <c r="LD363" s="56"/>
      <c r="LE363" s="56"/>
      <c r="LF363" s="56"/>
      <c r="LG363" s="56"/>
      <c r="LH363" s="56"/>
      <c r="LI363" s="56"/>
      <c r="LJ363" s="56"/>
      <c r="LK363" s="56"/>
      <c r="LL363" s="56"/>
      <c r="LM363" s="56"/>
      <c r="LN363" s="56"/>
      <c r="LO363" s="56"/>
      <c r="LP363" s="56"/>
      <c r="LQ363" s="56"/>
      <c r="LR363" s="56"/>
      <c r="LS363" s="56"/>
      <c r="LT363" s="56"/>
      <c r="LU363" s="56"/>
      <c r="LV363" s="56"/>
      <c r="LW363" s="56"/>
      <c r="LX363" s="56"/>
      <c r="LY363" s="56"/>
      <c r="LZ363" s="56"/>
      <c r="MA363" s="56"/>
      <c r="MB363" s="56"/>
      <c r="MC363" s="56"/>
      <c r="MD363" s="56"/>
      <c r="ME363" s="56"/>
      <c r="MF363" s="56"/>
      <c r="MG363" s="56"/>
      <c r="MH363" s="56"/>
      <c r="MI363" s="56"/>
      <c r="MJ363" s="56"/>
      <c r="MK363" s="56"/>
      <c r="ML363" s="56"/>
      <c r="MM363" s="56"/>
      <c r="MN363" s="56"/>
      <c r="MO363" s="56"/>
      <c r="MP363" s="56"/>
      <c r="MQ363" s="56"/>
      <c r="MR363" s="56"/>
      <c r="MS363" s="56"/>
      <c r="MT363" s="56"/>
      <c r="MU363" s="56"/>
      <c r="MV363" s="56"/>
      <c r="MW363" s="56"/>
      <c r="MX363" s="56"/>
      <c r="MY363" s="56"/>
      <c r="MZ363" s="56"/>
      <c r="NA363" s="56"/>
      <c r="NB363" s="56"/>
      <c r="NC363" s="56"/>
      <c r="ND363" s="56"/>
      <c r="NE363" s="56"/>
      <c r="NF363" s="56"/>
      <c r="NG363" s="56"/>
      <c r="NH363" s="56"/>
      <c r="NI363" s="56"/>
      <c r="NJ363" s="56"/>
      <c r="NK363" s="56"/>
      <c r="NL363" s="56"/>
      <c r="NM363" s="56"/>
      <c r="NN363" s="56"/>
      <c r="NO363" s="56"/>
      <c r="NP363" s="56"/>
      <c r="NQ363" s="56"/>
      <c r="NR363" s="56"/>
      <c r="NS363" s="56"/>
      <c r="NT363" s="56"/>
      <c r="NU363" s="56"/>
      <c r="NV363" s="56"/>
      <c r="NW363" s="56"/>
      <c r="NX363" s="56"/>
      <c r="NY363" s="56"/>
      <c r="NZ363" s="56"/>
      <c r="OA363" s="56"/>
      <c r="OB363" s="56"/>
      <c r="OC363" s="56"/>
      <c r="OD363" s="56"/>
      <c r="OE363" s="56"/>
      <c r="OF363" s="56"/>
      <c r="OG363" s="56"/>
      <c r="OH363" s="56"/>
      <c r="OI363" s="56"/>
      <c r="OJ363" s="56"/>
      <c r="OK363" s="56"/>
      <c r="OL363" s="56"/>
      <c r="OM363" s="56"/>
      <c r="ON363" s="56"/>
      <c r="OO363" s="56"/>
      <c r="OP363" s="56"/>
      <c r="OQ363" s="56"/>
      <c r="OR363" s="56"/>
      <c r="OS363" s="56"/>
      <c r="OT363" s="56"/>
      <c r="OU363" s="56"/>
      <c r="OV363" s="56"/>
      <c r="OW363" s="56"/>
      <c r="OX363" s="56"/>
      <c r="OY363" s="56"/>
      <c r="OZ363" s="56"/>
      <c r="PA363" s="56"/>
    </row>
    <row r="364" spans="1:417" s="116" customFormat="1" ht="94.5" hidden="1" customHeight="1">
      <c r="A364" s="310"/>
      <c r="B364" s="56">
        <v>313</v>
      </c>
      <c r="C364" s="56">
        <v>129</v>
      </c>
      <c r="D364" s="126" t="s">
        <v>576</v>
      </c>
      <c r="E364" s="122" t="s">
        <v>4</v>
      </c>
      <c r="F364" s="126" t="s">
        <v>577</v>
      </c>
      <c r="G364" s="123" t="s">
        <v>4</v>
      </c>
      <c r="H364" s="122"/>
      <c r="I364" s="126" t="s">
        <v>577</v>
      </c>
      <c r="J364" s="167" t="s">
        <v>1051</v>
      </c>
      <c r="K364" s="159" t="s">
        <v>833</v>
      </c>
      <c r="L364" s="183" t="s">
        <v>661</v>
      </c>
      <c r="M364" s="123" t="s">
        <v>501</v>
      </c>
      <c r="N364" s="51" t="s">
        <v>379</v>
      </c>
      <c r="O364" s="56" t="s">
        <v>350</v>
      </c>
      <c r="P364" s="56" t="s">
        <v>205</v>
      </c>
      <c r="Q364" s="56">
        <v>1</v>
      </c>
      <c r="R364" s="120"/>
      <c r="S364" s="120"/>
      <c r="T364" s="120"/>
      <c r="U364" s="120"/>
      <c r="V364" s="120"/>
      <c r="W364" s="120"/>
      <c r="X364" s="120"/>
      <c r="Y364" s="120"/>
      <c r="Z364" s="120"/>
      <c r="AA364" s="120"/>
      <c r="AB364" s="120" t="s">
        <v>205</v>
      </c>
      <c r="AC364" s="119">
        <f t="shared" si="439"/>
        <v>1</v>
      </c>
      <c r="AD364" s="229"/>
      <c r="AE364" s="229"/>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70"/>
      <c r="BU364" s="70"/>
      <c r="BV364" s="70"/>
      <c r="BW364" s="70"/>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70"/>
      <c r="DN364" s="70"/>
      <c r="DO364" s="70"/>
      <c r="DP364" s="70"/>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70"/>
      <c r="FG364" s="70"/>
      <c r="FH364" s="70"/>
      <c r="FI364" s="70"/>
      <c r="FJ364" s="70"/>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70"/>
      <c r="HA364" s="72" t="s">
        <v>552</v>
      </c>
      <c r="HB364" s="70"/>
      <c r="HC364" s="70"/>
      <c r="HD364" s="70"/>
      <c r="HE364" s="168">
        <v>2</v>
      </c>
      <c r="HF364" s="56">
        <v>2</v>
      </c>
      <c r="HG364" s="56">
        <v>2</v>
      </c>
      <c r="HH364" s="56">
        <v>2</v>
      </c>
      <c r="HI364" s="56">
        <v>2</v>
      </c>
      <c r="HJ364" s="56">
        <v>2</v>
      </c>
      <c r="HK364" s="56">
        <v>2</v>
      </c>
      <c r="HL364" s="56">
        <v>2</v>
      </c>
      <c r="HM364" s="56">
        <v>2</v>
      </c>
      <c r="HN364" s="56">
        <v>2</v>
      </c>
      <c r="HO364" s="56">
        <v>1</v>
      </c>
      <c r="HP364" s="56">
        <v>2</v>
      </c>
      <c r="HQ364" s="56">
        <v>1</v>
      </c>
      <c r="HR364" s="56">
        <v>2</v>
      </c>
      <c r="HS364" s="56">
        <v>2</v>
      </c>
      <c r="HT364" s="56">
        <v>2</v>
      </c>
      <c r="HU364" s="56">
        <v>1</v>
      </c>
      <c r="HV364" s="56">
        <v>2</v>
      </c>
      <c r="HW364" s="56">
        <v>2</v>
      </c>
      <c r="HX364" s="56"/>
      <c r="HY364" s="56"/>
      <c r="HZ364" s="56"/>
      <c r="IA364" s="56"/>
      <c r="IB364" s="56"/>
      <c r="IC364" s="56"/>
      <c r="ID364" s="56">
        <v>2</v>
      </c>
      <c r="IE364" s="56">
        <v>2</v>
      </c>
      <c r="IF364" s="56">
        <v>2</v>
      </c>
      <c r="IG364" s="56">
        <v>2</v>
      </c>
      <c r="IH364" s="56">
        <v>2</v>
      </c>
      <c r="II364" s="179">
        <f>COUNTIF(HE364:IH364,"2")</f>
        <v>21</v>
      </c>
      <c r="IJ364" s="180">
        <f>II364/(II364+IK364+IM364+IO364)</f>
        <v>0.875</v>
      </c>
      <c r="IK364" s="179">
        <f>COUNTIF(HE364:IH364,"1")</f>
        <v>3</v>
      </c>
      <c r="IL364" s="180">
        <f>IK364/(II364+IK364+IM364+IO364)</f>
        <v>0.125</v>
      </c>
      <c r="IM364" s="179">
        <f>COUNTIF(HE364:IH364,"0")</f>
        <v>0</v>
      </c>
      <c r="IN364" s="180">
        <f>IM364/(II364+IK364+IM364+IO364)</f>
        <v>0</v>
      </c>
      <c r="IO364" s="179">
        <f>COUNTIF(GP364:IH364,"KĐG")</f>
        <v>0</v>
      </c>
      <c r="IP364" s="180">
        <f>IO364/(II364+IK364+IM364+IO364)</f>
        <v>0</v>
      </c>
      <c r="IQ364" s="181">
        <f>(((II364*2)+(IK364*1)+(IM364*0)))/(II364+IK364+IM364)</f>
        <v>1.875</v>
      </c>
      <c r="IR364" s="185" t="str">
        <f>IF(IP364&gt;=50%,"KĐG",IF(IQ364&gt;=1.6,"Đạt mục tiêu",IF(IQ364&gt;=1,"Cần cố gắng","Chưa đạt")))</f>
        <v>Đạt mục tiêu</v>
      </c>
      <c r="IS364" s="71" t="s">
        <v>555</v>
      </c>
      <c r="IT364" s="71" t="s">
        <v>555</v>
      </c>
      <c r="IU364" s="70"/>
      <c r="IV364" s="71" t="s">
        <v>555</v>
      </c>
      <c r="IW364" s="71" t="s">
        <v>555</v>
      </c>
      <c r="IX364" s="56">
        <v>2</v>
      </c>
      <c r="IY364" s="56">
        <v>2</v>
      </c>
      <c r="IZ364" s="56">
        <v>1</v>
      </c>
      <c r="JA364" s="56">
        <v>1</v>
      </c>
      <c r="JB364" s="56">
        <v>2</v>
      </c>
      <c r="JC364" s="56">
        <v>2</v>
      </c>
      <c r="JD364" s="56">
        <v>2</v>
      </c>
      <c r="JE364" s="56">
        <v>2</v>
      </c>
      <c r="JF364" s="56">
        <v>2</v>
      </c>
      <c r="JG364" s="56">
        <v>2</v>
      </c>
      <c r="JH364" s="56">
        <v>2</v>
      </c>
      <c r="JI364" s="56">
        <v>2</v>
      </c>
      <c r="JJ364" s="56">
        <v>2</v>
      </c>
      <c r="JK364" s="56">
        <v>2</v>
      </c>
      <c r="JL364" s="56">
        <v>2</v>
      </c>
      <c r="JM364" s="56">
        <v>2</v>
      </c>
      <c r="JN364" s="56">
        <v>2</v>
      </c>
      <c r="JO364" s="56">
        <v>2</v>
      </c>
      <c r="JP364" s="56">
        <v>2</v>
      </c>
      <c r="JQ364" s="56">
        <v>2</v>
      </c>
      <c r="JR364" s="56">
        <v>2</v>
      </c>
      <c r="JS364" s="56">
        <v>2</v>
      </c>
      <c r="JT364" s="56">
        <v>2</v>
      </c>
      <c r="JU364" s="56">
        <v>2</v>
      </c>
      <c r="JV364" s="56">
        <v>1</v>
      </c>
      <c r="JW364" s="56">
        <v>2</v>
      </c>
      <c r="JX364" s="56">
        <v>2</v>
      </c>
      <c r="JY364" s="56">
        <v>2</v>
      </c>
      <c r="JZ364" s="56">
        <v>2</v>
      </c>
      <c r="KA364" s="56">
        <v>2</v>
      </c>
      <c r="KB364" s="179">
        <f t="shared" ref="KB364" si="467">COUNTIF(IX364:KA364,"2")</f>
        <v>27</v>
      </c>
      <c r="KC364" s="180">
        <f t="shared" ref="KC364" si="468">KB364/(KB364+KD364+KF364+KH364)</f>
        <v>0.9</v>
      </c>
      <c r="KD364" s="179">
        <f t="shared" ref="KD364" si="469">COUNTIF(IX364:KA364,"1")</f>
        <v>3</v>
      </c>
      <c r="KE364" s="180">
        <f t="shared" ref="KE364" si="470">KD364/(KB364+KD364+KF364+KH364)</f>
        <v>0.1</v>
      </c>
      <c r="KF364" s="179">
        <f t="shared" ref="KF364" si="471">COUNTIF(IX364:KA364,"0")</f>
        <v>0</v>
      </c>
      <c r="KG364" s="180">
        <f t="shared" ref="KG364" si="472">KF364/(KB364+KD364+KF364+KH364)</f>
        <v>0</v>
      </c>
      <c r="KH364" s="179">
        <f>COUNTIF(IJ364:KA364,"KĐG")</f>
        <v>0</v>
      </c>
      <c r="KI364" s="180">
        <f t="shared" ref="KI364" si="473">KH364/(KB364+KD364+KF364+KH364)</f>
        <v>0</v>
      </c>
      <c r="KJ364" s="181">
        <f t="shared" ref="KJ364" si="474">(((KB364*2)+(KD364*1)+(KF364*0)))/(KB364+KD364+KF364)</f>
        <v>1.9</v>
      </c>
      <c r="KK364" s="182" t="str">
        <f t="shared" ref="KK364" si="475">IF(KI364&gt;=50%,"KĐG",IF(KJ364&gt;=1.6,"Đạt mục tiêu",IF(KJ364&gt;=1,"Cần cố gắng","Chưa đạt")))</f>
        <v>Đạt mục tiêu</v>
      </c>
      <c r="KL364" s="71" t="s">
        <v>555</v>
      </c>
      <c r="KM364" s="56"/>
      <c r="KN364" s="71" t="s">
        <v>555</v>
      </c>
      <c r="KO364" s="56">
        <v>2</v>
      </c>
      <c r="KP364" s="56">
        <v>2</v>
      </c>
      <c r="KQ364" s="56">
        <v>2</v>
      </c>
      <c r="KR364" s="56">
        <v>2</v>
      </c>
      <c r="KS364" s="56">
        <v>2</v>
      </c>
      <c r="KT364" s="56">
        <v>2</v>
      </c>
      <c r="KU364" s="56">
        <v>2</v>
      </c>
      <c r="KV364" s="56">
        <v>2</v>
      </c>
      <c r="KW364" s="56">
        <v>2</v>
      </c>
      <c r="KX364" s="56">
        <v>2</v>
      </c>
      <c r="KY364" s="56">
        <v>2</v>
      </c>
      <c r="KZ364" s="56">
        <v>2</v>
      </c>
      <c r="LA364" s="56">
        <v>2</v>
      </c>
      <c r="LB364" s="56">
        <v>2</v>
      </c>
      <c r="LC364" s="56">
        <v>2</v>
      </c>
      <c r="LD364" s="56">
        <v>2</v>
      </c>
      <c r="LE364" s="56">
        <v>1</v>
      </c>
      <c r="LF364" s="56">
        <v>2</v>
      </c>
      <c r="LG364" s="56">
        <v>2</v>
      </c>
      <c r="LH364" s="56">
        <v>2</v>
      </c>
      <c r="LI364" s="56">
        <v>2</v>
      </c>
      <c r="LJ364" s="56">
        <v>2</v>
      </c>
      <c r="LK364" s="56">
        <v>2</v>
      </c>
      <c r="LL364" s="56">
        <v>2</v>
      </c>
      <c r="LM364" s="56">
        <v>2</v>
      </c>
      <c r="LN364" s="56">
        <v>1</v>
      </c>
      <c r="LO364" s="56">
        <v>2</v>
      </c>
      <c r="LP364" s="56">
        <v>2</v>
      </c>
      <c r="LQ364" s="56">
        <v>2</v>
      </c>
      <c r="LR364" s="56">
        <v>2</v>
      </c>
      <c r="LS364" s="179">
        <f>COUNTIF(KO364:LR364,"2")</f>
        <v>28</v>
      </c>
      <c r="LT364" s="180">
        <f>LS364/(LS364+LU364+LW364+LY364)</f>
        <v>0.93333333333333335</v>
      </c>
      <c r="LU364" s="179">
        <f>COUNTIF(KO364:LR364,"1")</f>
        <v>2</v>
      </c>
      <c r="LV364" s="180">
        <f>LU364/(LS364+LU364+LW364+LY364)</f>
        <v>6.6666666666666666E-2</v>
      </c>
      <c r="LW364" s="179">
        <f>COUNTIF(KO364:LR364,"0")</f>
        <v>0</v>
      </c>
      <c r="LX364" s="180">
        <f>LW364/(LS364+LU364+LW364+LY364)</f>
        <v>0</v>
      </c>
      <c r="LY364" s="179">
        <f>COUNTIF(KB364:LR364,"KĐG")</f>
        <v>0</v>
      </c>
      <c r="LZ364" s="180">
        <f>LY364/(LS364+LU364+LW364+LY364)</f>
        <v>0</v>
      </c>
      <c r="MA364" s="181">
        <f>(((LS364*2)+(LU364*1)+(LW364*0)))/(LS364+LU364+LW364)</f>
        <v>1.9333333333333333</v>
      </c>
      <c r="MB364" s="185" t="str">
        <f>IF(LZ364&gt;=50%,"KĐG",IF(MA364&gt;=1.6,"Đạt mục tiêu",IF(MA364&gt;=1,"Cần cố gắng","Chưa đạt")))</f>
        <v>Đạt mục tiêu</v>
      </c>
      <c r="MC364" s="56"/>
      <c r="MD364" s="56"/>
      <c r="ME364" s="56"/>
      <c r="MF364" s="56"/>
      <c r="MG364" s="56"/>
      <c r="MH364" s="56"/>
      <c r="MI364" s="56"/>
      <c r="MJ364" s="56"/>
      <c r="MK364" s="56"/>
      <c r="ML364" s="56"/>
      <c r="MM364" s="56"/>
      <c r="MN364" s="56"/>
      <c r="MO364" s="56"/>
      <c r="MP364" s="56"/>
      <c r="MQ364" s="56"/>
      <c r="MR364" s="56"/>
      <c r="MS364" s="56"/>
      <c r="MT364" s="56"/>
      <c r="MU364" s="56"/>
      <c r="MV364" s="56"/>
      <c r="MW364" s="56"/>
      <c r="MX364" s="56"/>
      <c r="MY364" s="56"/>
      <c r="MZ364" s="56"/>
      <c r="NA364" s="56"/>
      <c r="NB364" s="56"/>
      <c r="NC364" s="56"/>
      <c r="ND364" s="56"/>
      <c r="NE364" s="56"/>
      <c r="NF364" s="56"/>
      <c r="NG364" s="56"/>
      <c r="NH364" s="56"/>
      <c r="NI364" s="56"/>
      <c r="NJ364" s="56"/>
      <c r="NK364" s="56"/>
      <c r="NL364" s="56"/>
      <c r="NM364" s="56"/>
      <c r="NN364" s="56"/>
      <c r="NO364" s="56"/>
      <c r="NP364" s="56"/>
      <c r="NQ364" s="56"/>
      <c r="NR364" s="56"/>
      <c r="NS364" s="56"/>
      <c r="NT364" s="56"/>
      <c r="NU364" s="56"/>
      <c r="NV364" s="56"/>
      <c r="NW364" s="56"/>
      <c r="NX364" s="56"/>
      <c r="NY364" s="56"/>
      <c r="NZ364" s="56"/>
      <c r="OA364" s="56"/>
      <c r="OB364" s="56"/>
      <c r="OC364" s="56"/>
      <c r="OD364" s="56"/>
      <c r="OE364" s="56"/>
      <c r="OF364" s="56"/>
      <c r="OG364" s="56"/>
      <c r="OH364" s="56"/>
      <c r="OI364" s="56"/>
      <c r="OJ364" s="56"/>
      <c r="OK364" s="56"/>
      <c r="OL364" s="56"/>
      <c r="OM364" s="56"/>
      <c r="ON364" s="56"/>
      <c r="OO364" s="56"/>
      <c r="OP364" s="56"/>
      <c r="OQ364" s="56"/>
      <c r="OR364" s="56"/>
      <c r="OS364" s="56"/>
      <c r="OT364" s="56"/>
      <c r="OU364" s="56"/>
      <c r="OV364" s="56"/>
      <c r="OW364" s="56"/>
      <c r="OX364" s="56"/>
      <c r="OY364" s="56"/>
      <c r="OZ364" s="56"/>
      <c r="PA364" s="56"/>
    </row>
    <row r="365" spans="1:417" s="116" customFormat="1" ht="126" hidden="1" customHeight="1">
      <c r="A365" s="56"/>
      <c r="B365" s="56">
        <v>320</v>
      </c>
      <c r="C365" s="56">
        <v>130</v>
      </c>
      <c r="D365" s="126" t="s">
        <v>407</v>
      </c>
      <c r="E365" s="122" t="s">
        <v>4</v>
      </c>
      <c r="F365" s="126" t="s">
        <v>411</v>
      </c>
      <c r="G365" s="123" t="s">
        <v>6</v>
      </c>
      <c r="H365" s="122"/>
      <c r="I365" s="126" t="s">
        <v>411</v>
      </c>
      <c r="J365" s="167" t="s">
        <v>1307</v>
      </c>
      <c r="K365" s="123"/>
      <c r="L365" s="183" t="s">
        <v>661</v>
      </c>
      <c r="M365" s="123" t="s">
        <v>501</v>
      </c>
      <c r="N365" s="51" t="s">
        <v>379</v>
      </c>
      <c r="O365" s="56" t="s">
        <v>350</v>
      </c>
      <c r="P365" s="56" t="s">
        <v>205</v>
      </c>
      <c r="Q365" s="56">
        <v>1</v>
      </c>
      <c r="R365" s="120"/>
      <c r="S365" s="120" t="s">
        <v>205</v>
      </c>
      <c r="T365" s="120"/>
      <c r="U365" s="120"/>
      <c r="V365" s="120"/>
      <c r="W365" s="120"/>
      <c r="X365" s="120"/>
      <c r="Y365" s="120"/>
      <c r="Z365" s="120"/>
      <c r="AA365" s="120"/>
      <c r="AB365" s="120"/>
      <c r="AC365" s="119">
        <f t="shared" si="439"/>
        <v>1</v>
      </c>
      <c r="AD365" s="229"/>
      <c r="AE365" s="229"/>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70"/>
      <c r="BU365" s="70"/>
      <c r="BV365" s="72"/>
      <c r="BW365" s="72"/>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179"/>
      <c r="DD365" s="180"/>
      <c r="DE365" s="179"/>
      <c r="DF365" s="180"/>
      <c r="DG365" s="179"/>
      <c r="DH365" s="180"/>
      <c r="DI365" s="179"/>
      <c r="DJ365" s="180" t="e">
        <f>DI365/(DC365+DE365+DG365+DI365)</f>
        <v>#DIV/0!</v>
      </c>
      <c r="DK365" s="181" t="e">
        <f>(((DC365*2)+(DE365*1)+(DG365*0)))/(DC365+DE365+DG365)</f>
        <v>#DIV/0!</v>
      </c>
      <c r="DL365" s="184" t="e">
        <f>IF(DJ365&gt;=50%,"KĐG",IF(DK365&gt;=1.6,"Đạt mục tiêu",IF(DK365&gt;=1,"Cần cố gắng","Chưa đạt")))</f>
        <v>#DIV/0!</v>
      </c>
      <c r="DM365" s="70"/>
      <c r="DN365" s="70"/>
      <c r="DO365" s="70"/>
      <c r="DP365" s="70"/>
      <c r="DQ365" s="178">
        <v>2</v>
      </c>
      <c r="DR365" s="178">
        <v>2</v>
      </c>
      <c r="DS365" s="178">
        <v>2</v>
      </c>
      <c r="DT365" s="178">
        <v>2</v>
      </c>
      <c r="DU365" s="178">
        <v>2</v>
      </c>
      <c r="DV365" s="178">
        <v>2</v>
      </c>
      <c r="DW365" s="178">
        <v>2</v>
      </c>
      <c r="DX365" s="178">
        <v>2</v>
      </c>
      <c r="DY365" s="178">
        <v>2</v>
      </c>
      <c r="DZ365" s="178">
        <v>2</v>
      </c>
      <c r="EA365" s="178">
        <v>2</v>
      </c>
      <c r="EB365" s="178">
        <v>2</v>
      </c>
      <c r="EC365" s="178">
        <v>2</v>
      </c>
      <c r="ED365" s="178">
        <v>2</v>
      </c>
      <c r="EE365" s="178">
        <v>2</v>
      </c>
      <c r="EF365" s="178">
        <v>2</v>
      </c>
      <c r="EG365" s="178">
        <v>2</v>
      </c>
      <c r="EH365" s="178">
        <v>2</v>
      </c>
      <c r="EI365" s="178">
        <v>2</v>
      </c>
      <c r="EJ365" s="178">
        <v>2</v>
      </c>
      <c r="EK365" s="178">
        <v>2</v>
      </c>
      <c r="EL365" s="178">
        <v>2</v>
      </c>
      <c r="EM365" s="178">
        <v>2</v>
      </c>
      <c r="EN365" s="178">
        <v>2</v>
      </c>
      <c r="EO365" s="178">
        <v>2</v>
      </c>
      <c r="EP365" s="178">
        <v>2</v>
      </c>
      <c r="EQ365" s="178">
        <v>2</v>
      </c>
      <c r="ER365" s="178">
        <v>2</v>
      </c>
      <c r="ES365" s="178">
        <v>2</v>
      </c>
      <c r="ET365" s="178">
        <v>2</v>
      </c>
      <c r="EU365" s="178">
        <v>2</v>
      </c>
      <c r="EV365" s="179">
        <v>23</v>
      </c>
      <c r="EW365" s="180">
        <v>0.85185185185185186</v>
      </c>
      <c r="EX365" s="179">
        <v>2</v>
      </c>
      <c r="EY365" s="180">
        <v>7.407407407407407E-2</v>
      </c>
      <c r="EZ365" s="179">
        <v>2</v>
      </c>
      <c r="FA365" s="180">
        <v>7.407407407407407E-2</v>
      </c>
      <c r="FB365" s="179">
        <v>0</v>
      </c>
      <c r="FC365" s="180">
        <v>0</v>
      </c>
      <c r="FD365" s="181">
        <v>1.7777777777777777</v>
      </c>
      <c r="FE365" s="184" t="s">
        <v>670</v>
      </c>
      <c r="FF365" s="70"/>
      <c r="FG365" s="70"/>
      <c r="FH365" s="70"/>
      <c r="FI365" s="70"/>
      <c r="FJ365" s="70"/>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70"/>
      <c r="HA365" s="70"/>
      <c r="HB365" s="70"/>
      <c r="HC365" s="70"/>
      <c r="HD365" s="70"/>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c r="IK365" s="56"/>
      <c r="IL365" s="56"/>
      <c r="IM365" s="56"/>
      <c r="IN365" s="56"/>
      <c r="IO365" s="56"/>
      <c r="IP365" s="56"/>
      <c r="IQ365" s="56"/>
      <c r="IR365" s="56"/>
      <c r="IS365" s="56"/>
      <c r="IT365" s="70"/>
      <c r="IU365" s="70"/>
      <c r="IV365" s="70"/>
      <c r="IW365" s="70"/>
      <c r="IX365" s="56"/>
      <c r="IY365" s="56"/>
      <c r="IZ365" s="56"/>
      <c r="JA365" s="56"/>
      <c r="JB365" s="56"/>
      <c r="JC365" s="56"/>
      <c r="JD365" s="56"/>
      <c r="JE365" s="56"/>
      <c r="JF365" s="56"/>
      <c r="JG365" s="56"/>
      <c r="JH365" s="56"/>
      <c r="JI365" s="56"/>
      <c r="JJ365" s="56"/>
      <c r="JK365" s="56"/>
      <c r="JL365" s="56"/>
      <c r="JM365" s="56"/>
      <c r="JN365" s="56"/>
      <c r="JO365" s="56"/>
      <c r="JP365" s="56"/>
      <c r="JQ365" s="56"/>
      <c r="JR365" s="56"/>
      <c r="JS365" s="56"/>
      <c r="JT365" s="56"/>
      <c r="JU365" s="56"/>
      <c r="JV365" s="56"/>
      <c r="JW365" s="56"/>
      <c r="JX365" s="56"/>
      <c r="JY365" s="56"/>
      <c r="JZ365" s="56"/>
      <c r="KA365" s="56"/>
      <c r="KB365" s="56"/>
      <c r="KC365" s="56"/>
      <c r="KD365" s="56"/>
      <c r="KE365" s="56"/>
      <c r="KF365" s="56"/>
      <c r="KG365" s="56"/>
      <c r="KH365" s="56"/>
      <c r="KI365" s="56"/>
      <c r="KJ365" s="56"/>
      <c r="KK365" s="56"/>
      <c r="KL365" s="56"/>
      <c r="KM365" s="56"/>
      <c r="KN365" s="56"/>
      <c r="KO365" s="56"/>
      <c r="KP365" s="56"/>
      <c r="KQ365" s="56"/>
      <c r="KR365" s="56"/>
      <c r="KS365" s="56"/>
      <c r="KT365" s="56"/>
      <c r="KU365" s="56"/>
      <c r="KV365" s="56"/>
      <c r="KW365" s="56"/>
      <c r="KX365" s="56"/>
      <c r="KY365" s="56"/>
      <c r="KZ365" s="56"/>
      <c r="LA365" s="56"/>
      <c r="LB365" s="56"/>
      <c r="LC365" s="56"/>
      <c r="LD365" s="56"/>
      <c r="LE365" s="56"/>
      <c r="LF365" s="56"/>
      <c r="LG365" s="56"/>
      <c r="LH365" s="56"/>
      <c r="LI365" s="56"/>
      <c r="LJ365" s="56"/>
      <c r="LK365" s="56"/>
      <c r="LL365" s="56"/>
      <c r="LM365" s="56"/>
      <c r="LN365" s="56"/>
      <c r="LO365" s="56"/>
      <c r="LP365" s="56"/>
      <c r="LQ365" s="56"/>
      <c r="LR365" s="56"/>
      <c r="LS365" s="56"/>
      <c r="LT365" s="56"/>
      <c r="LU365" s="56"/>
      <c r="LV365" s="56"/>
      <c r="LW365" s="56"/>
      <c r="LX365" s="56"/>
      <c r="LY365" s="56"/>
      <c r="LZ365" s="56"/>
      <c r="MA365" s="56"/>
      <c r="MB365" s="56"/>
      <c r="MC365" s="56"/>
      <c r="MD365" s="56"/>
      <c r="ME365" s="56"/>
      <c r="MF365" s="56"/>
      <c r="MG365" s="56"/>
      <c r="MH365" s="56"/>
      <c r="MI365" s="56"/>
      <c r="MJ365" s="56"/>
      <c r="MK365" s="56"/>
      <c r="ML365" s="56"/>
      <c r="MM365" s="56"/>
      <c r="MN365" s="56"/>
      <c r="MO365" s="56"/>
      <c r="MP365" s="56"/>
      <c r="MQ365" s="56"/>
      <c r="MR365" s="56"/>
      <c r="MS365" s="56"/>
      <c r="MT365" s="56"/>
      <c r="MU365" s="56"/>
      <c r="MV365" s="56"/>
      <c r="MW365" s="56"/>
      <c r="MX365" s="56"/>
      <c r="MY365" s="56"/>
      <c r="MZ365" s="56"/>
      <c r="NA365" s="56"/>
      <c r="NB365" s="56"/>
      <c r="NC365" s="56"/>
      <c r="ND365" s="56"/>
      <c r="NE365" s="56"/>
      <c r="NF365" s="56"/>
      <c r="NG365" s="56"/>
      <c r="NH365" s="56"/>
      <c r="NI365" s="56"/>
      <c r="NJ365" s="56"/>
      <c r="NK365" s="56"/>
      <c r="NL365" s="56"/>
      <c r="NM365" s="56"/>
      <c r="NN365" s="56"/>
      <c r="NO365" s="56"/>
      <c r="NP365" s="56"/>
      <c r="NQ365" s="56"/>
      <c r="NR365" s="56"/>
      <c r="NS365" s="56"/>
      <c r="NT365" s="56"/>
      <c r="NU365" s="56"/>
      <c r="NV365" s="56"/>
      <c r="NW365" s="56"/>
      <c r="NX365" s="56"/>
      <c r="NY365" s="56"/>
      <c r="NZ365" s="56"/>
      <c r="OA365" s="56"/>
      <c r="OB365" s="56"/>
      <c r="OC365" s="56"/>
      <c r="OD365" s="56"/>
      <c r="OE365" s="56"/>
      <c r="OF365" s="56"/>
      <c r="OG365" s="56"/>
      <c r="OH365" s="56"/>
      <c r="OI365" s="56"/>
      <c r="OJ365" s="56"/>
      <c r="OK365" s="56"/>
      <c r="OL365" s="56"/>
      <c r="OM365" s="56"/>
      <c r="ON365" s="56"/>
      <c r="OO365" s="56"/>
      <c r="OP365" s="56"/>
      <c r="OQ365" s="56"/>
      <c r="OR365" s="56"/>
      <c r="OS365" s="56"/>
      <c r="OT365" s="56"/>
      <c r="OU365" s="56"/>
      <c r="OV365" s="56"/>
      <c r="OW365" s="56"/>
      <c r="OX365" s="56"/>
      <c r="OY365" s="56"/>
      <c r="OZ365" s="56"/>
      <c r="PA365" s="56"/>
    </row>
    <row r="366" spans="1:417" s="116" customFormat="1" ht="126" hidden="1" customHeight="1">
      <c r="A366" s="56"/>
      <c r="B366" s="56">
        <v>321</v>
      </c>
      <c r="C366" s="56">
        <v>131</v>
      </c>
      <c r="D366" s="126" t="s">
        <v>408</v>
      </c>
      <c r="E366" s="122" t="s">
        <v>4</v>
      </c>
      <c r="F366" s="126" t="s">
        <v>412</v>
      </c>
      <c r="G366" s="123" t="s">
        <v>6</v>
      </c>
      <c r="H366" s="122"/>
      <c r="I366" s="126" t="s">
        <v>412</v>
      </c>
      <c r="J366" s="167" t="s">
        <v>1309</v>
      </c>
      <c r="K366" s="123"/>
      <c r="L366" s="183" t="s">
        <v>661</v>
      </c>
      <c r="M366" s="123" t="s">
        <v>501</v>
      </c>
      <c r="N366" s="51" t="s">
        <v>379</v>
      </c>
      <c r="O366" s="56" t="s">
        <v>350</v>
      </c>
      <c r="P366" s="56" t="s">
        <v>205</v>
      </c>
      <c r="Q366" s="56">
        <v>1</v>
      </c>
      <c r="R366" s="120"/>
      <c r="S366" s="120"/>
      <c r="T366" s="120"/>
      <c r="U366" s="120"/>
      <c r="V366" s="120" t="s">
        <v>205</v>
      </c>
      <c r="W366" s="120"/>
      <c r="X366" s="120"/>
      <c r="Y366" s="120"/>
      <c r="Z366" s="120"/>
      <c r="AA366" s="120"/>
      <c r="AB366" s="120"/>
      <c r="AC366" s="119">
        <f t="shared" si="439"/>
        <v>1</v>
      </c>
      <c r="AD366" s="229"/>
      <c r="AE366" s="229"/>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70"/>
      <c r="BU366" s="70"/>
      <c r="BV366" s="70"/>
      <c r="BW366" s="70"/>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72" t="s">
        <v>806</v>
      </c>
      <c r="DN366" s="72" t="s">
        <v>555</v>
      </c>
      <c r="DO366" s="72" t="s">
        <v>555</v>
      </c>
      <c r="DP366" s="72" t="s">
        <v>555</v>
      </c>
      <c r="DQ366" s="178">
        <v>2</v>
      </c>
      <c r="DR366" s="178">
        <v>2</v>
      </c>
      <c r="DS366" s="178">
        <v>1</v>
      </c>
      <c r="DT366" s="178">
        <v>1</v>
      </c>
      <c r="DU366" s="178">
        <v>1</v>
      </c>
      <c r="DV366" s="178">
        <v>2</v>
      </c>
      <c r="DW366" s="178">
        <v>2</v>
      </c>
      <c r="DX366" s="178">
        <v>2</v>
      </c>
      <c r="DY366" s="178">
        <v>2</v>
      </c>
      <c r="DZ366" s="178">
        <v>2</v>
      </c>
      <c r="EA366" s="178">
        <v>2</v>
      </c>
      <c r="EB366" s="178">
        <v>2</v>
      </c>
      <c r="EC366" s="178">
        <v>2</v>
      </c>
      <c r="ED366" s="178">
        <v>1</v>
      </c>
      <c r="EE366" s="178">
        <v>2</v>
      </c>
      <c r="EF366" s="178">
        <v>1</v>
      </c>
      <c r="EG366" s="178">
        <v>2</v>
      </c>
      <c r="EH366" s="178">
        <v>2</v>
      </c>
      <c r="EI366" s="178">
        <v>2</v>
      </c>
      <c r="EJ366" s="178">
        <v>2</v>
      </c>
      <c r="EK366" s="178">
        <v>2</v>
      </c>
      <c r="EL366" s="178">
        <v>2</v>
      </c>
      <c r="EM366" s="178">
        <v>2</v>
      </c>
      <c r="EN366" s="178">
        <v>2</v>
      </c>
      <c r="EO366" s="178">
        <v>2</v>
      </c>
      <c r="EP366" s="178">
        <v>2</v>
      </c>
      <c r="EQ366" s="178">
        <v>2</v>
      </c>
      <c r="ER366" s="178">
        <v>2</v>
      </c>
      <c r="ES366" s="178">
        <v>1</v>
      </c>
      <c r="ET366" s="178">
        <v>2</v>
      </c>
      <c r="EU366" s="178">
        <v>2</v>
      </c>
      <c r="EV366" s="179">
        <f>COUNTIF(DM366:EU366,"2")</f>
        <v>25</v>
      </c>
      <c r="EW366" s="180">
        <f>EV366/(EV366+EX366+EZ366+FB366)</f>
        <v>0.80645161290322576</v>
      </c>
      <c r="EX366" s="179">
        <f>COUNTIF(DM366:EU366,"1")</f>
        <v>6</v>
      </c>
      <c r="EY366" s="180">
        <f>EX366/(EV366+EX366+EZ366+FB366)</f>
        <v>0.19354838709677419</v>
      </c>
      <c r="EZ366" s="179">
        <f>COUNTIF(DM366:EU366,"0")</f>
        <v>0</v>
      </c>
      <c r="FA366" s="180">
        <f>EZ366/(EV366+EX366+EZ366+FB366)</f>
        <v>0</v>
      </c>
      <c r="FB366" s="179">
        <f>COUNTIF(DM366:EU366,"KĐG")</f>
        <v>0</v>
      </c>
      <c r="FC366" s="180">
        <f>FB366/(EV366+EX366+EZ366+FB366)</f>
        <v>0</v>
      </c>
      <c r="FD366" s="181">
        <f>(((EV366*2)+(EX366*1)+(EZ366*0)))/(EV366+EX366+EZ366)</f>
        <v>1.8064516129032258</v>
      </c>
      <c r="FE366" s="184" t="str">
        <f>IF(FC366&gt;=50%,"KĐG",IF(FD366&gt;=1.6,"Đạt mục tiêu",IF(FD366&gt;=1,"Cần cố gắng","Chưa đạt")))</f>
        <v>Đạt mục tiêu</v>
      </c>
      <c r="FF366" s="70"/>
      <c r="FG366" s="70"/>
      <c r="FH366" s="70"/>
      <c r="FI366" s="70"/>
      <c r="FJ366" s="70"/>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70"/>
      <c r="HA366" s="70"/>
      <c r="HB366" s="70"/>
      <c r="HC366" s="70"/>
      <c r="HD366" s="70"/>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c r="IK366" s="56"/>
      <c r="IL366" s="56"/>
      <c r="IM366" s="56"/>
      <c r="IN366" s="56"/>
      <c r="IO366" s="56"/>
      <c r="IP366" s="56"/>
      <c r="IQ366" s="56"/>
      <c r="IR366" s="56"/>
      <c r="IS366" s="56"/>
      <c r="IT366" s="70"/>
      <c r="IU366" s="70"/>
      <c r="IV366" s="70"/>
      <c r="IW366" s="70"/>
      <c r="IX366" s="56"/>
      <c r="IY366" s="56"/>
      <c r="IZ366" s="56"/>
      <c r="JA366" s="56"/>
      <c r="JB366" s="56"/>
      <c r="JC366" s="56"/>
      <c r="JD366" s="56"/>
      <c r="JE366" s="56"/>
      <c r="JF366" s="56"/>
      <c r="JG366" s="56"/>
      <c r="JH366" s="56"/>
      <c r="JI366" s="56"/>
      <c r="JJ366" s="56"/>
      <c r="JK366" s="56"/>
      <c r="JL366" s="56"/>
      <c r="JM366" s="56"/>
      <c r="JN366" s="56"/>
      <c r="JO366" s="56"/>
      <c r="JP366" s="56"/>
      <c r="JQ366" s="56"/>
      <c r="JR366" s="56"/>
      <c r="JS366" s="56"/>
      <c r="JT366" s="56"/>
      <c r="JU366" s="56"/>
      <c r="JV366" s="56"/>
      <c r="JW366" s="56"/>
      <c r="JX366" s="56"/>
      <c r="JY366" s="56"/>
      <c r="JZ366" s="56"/>
      <c r="KA366" s="56"/>
      <c r="KB366" s="56"/>
      <c r="KC366" s="56"/>
      <c r="KD366" s="56"/>
      <c r="KE366" s="56"/>
      <c r="KF366" s="56"/>
      <c r="KG366" s="56"/>
      <c r="KH366" s="56"/>
      <c r="KI366" s="56"/>
      <c r="KJ366" s="56"/>
      <c r="KK366" s="56"/>
      <c r="KL366" s="56"/>
      <c r="KM366" s="56"/>
      <c r="KN366" s="56"/>
      <c r="KO366" s="56"/>
      <c r="KP366" s="56"/>
      <c r="KQ366" s="56"/>
      <c r="KR366" s="56"/>
      <c r="KS366" s="56"/>
      <c r="KT366" s="56"/>
      <c r="KU366" s="56"/>
      <c r="KV366" s="56"/>
      <c r="KW366" s="56"/>
      <c r="KX366" s="56"/>
      <c r="KY366" s="56"/>
      <c r="KZ366" s="56"/>
      <c r="LA366" s="56"/>
      <c r="LB366" s="56"/>
      <c r="LC366" s="56"/>
      <c r="LD366" s="56"/>
      <c r="LE366" s="56"/>
      <c r="LF366" s="56"/>
      <c r="LG366" s="56"/>
      <c r="LH366" s="56"/>
      <c r="LI366" s="56"/>
      <c r="LJ366" s="56"/>
      <c r="LK366" s="56"/>
      <c r="LL366" s="56"/>
      <c r="LM366" s="56"/>
      <c r="LN366" s="56"/>
      <c r="LO366" s="56"/>
      <c r="LP366" s="56"/>
      <c r="LQ366" s="56"/>
      <c r="LR366" s="56"/>
      <c r="LS366" s="56"/>
      <c r="LT366" s="56"/>
      <c r="LU366" s="56"/>
      <c r="LV366" s="56"/>
      <c r="LW366" s="56"/>
      <c r="LX366" s="56"/>
      <c r="LY366" s="56"/>
      <c r="LZ366" s="56"/>
      <c r="MA366" s="56"/>
      <c r="MB366" s="56"/>
      <c r="MC366" s="56"/>
      <c r="MD366" s="56"/>
      <c r="ME366" s="56"/>
      <c r="MF366" s="56"/>
      <c r="MG366" s="56"/>
      <c r="MH366" s="56"/>
      <c r="MI366" s="56"/>
      <c r="MJ366" s="56"/>
      <c r="MK366" s="56"/>
      <c r="ML366" s="56"/>
      <c r="MM366" s="56"/>
      <c r="MN366" s="56"/>
      <c r="MO366" s="56"/>
      <c r="MP366" s="56"/>
      <c r="MQ366" s="56"/>
      <c r="MR366" s="56"/>
      <c r="MS366" s="56"/>
      <c r="MT366" s="56"/>
      <c r="MU366" s="56"/>
      <c r="MV366" s="56"/>
      <c r="MW366" s="56"/>
      <c r="MX366" s="56"/>
      <c r="MY366" s="56"/>
      <c r="MZ366" s="56"/>
      <c r="NA366" s="56"/>
      <c r="NB366" s="56"/>
      <c r="NC366" s="56"/>
      <c r="ND366" s="56"/>
      <c r="NE366" s="56"/>
      <c r="NF366" s="56"/>
      <c r="NG366" s="56"/>
      <c r="NH366" s="56"/>
      <c r="NI366" s="56"/>
      <c r="NJ366" s="56"/>
      <c r="NK366" s="56"/>
      <c r="NL366" s="56"/>
      <c r="NM366" s="56"/>
      <c r="NN366" s="56"/>
      <c r="NO366" s="56"/>
      <c r="NP366" s="56"/>
      <c r="NQ366" s="56"/>
      <c r="NR366" s="56"/>
      <c r="NS366" s="56"/>
      <c r="NT366" s="56"/>
      <c r="NU366" s="56"/>
      <c r="NV366" s="56"/>
      <c r="NW366" s="56"/>
      <c r="NX366" s="56"/>
      <c r="NY366" s="56"/>
      <c r="NZ366" s="56"/>
      <c r="OA366" s="56"/>
      <c r="OB366" s="56"/>
      <c r="OC366" s="56"/>
      <c r="OD366" s="56"/>
      <c r="OE366" s="56"/>
      <c r="OF366" s="56"/>
      <c r="OG366" s="56"/>
      <c r="OH366" s="56"/>
      <c r="OI366" s="56"/>
      <c r="OJ366" s="56"/>
      <c r="OK366" s="56"/>
      <c r="OL366" s="56"/>
      <c r="OM366" s="56"/>
      <c r="ON366" s="56"/>
      <c r="OO366" s="56"/>
      <c r="OP366" s="56"/>
      <c r="OQ366" s="56"/>
      <c r="OR366" s="56"/>
      <c r="OS366" s="56"/>
      <c r="OT366" s="56"/>
      <c r="OU366" s="56"/>
      <c r="OV366" s="56"/>
      <c r="OW366" s="56"/>
      <c r="OX366" s="56"/>
      <c r="OY366" s="56"/>
      <c r="OZ366" s="56"/>
      <c r="PA366" s="56"/>
    </row>
    <row r="367" spans="1:417" s="116" customFormat="1" ht="126" hidden="1" customHeight="1">
      <c r="A367" s="56"/>
      <c r="B367" s="56">
        <v>322</v>
      </c>
      <c r="C367" s="56">
        <v>132</v>
      </c>
      <c r="D367" s="126" t="s">
        <v>409</v>
      </c>
      <c r="E367" s="122" t="s">
        <v>4</v>
      </c>
      <c r="F367" s="126" t="s">
        <v>413</v>
      </c>
      <c r="G367" s="123" t="s">
        <v>6</v>
      </c>
      <c r="H367" s="122"/>
      <c r="I367" s="126" t="s">
        <v>413</v>
      </c>
      <c r="J367" s="167" t="s">
        <v>1310</v>
      </c>
      <c r="K367" s="123"/>
      <c r="L367" s="183" t="s">
        <v>661</v>
      </c>
      <c r="M367" s="123" t="s">
        <v>501</v>
      </c>
      <c r="N367" s="51" t="s">
        <v>379</v>
      </c>
      <c r="O367" s="56" t="s">
        <v>350</v>
      </c>
      <c r="P367" s="56" t="s">
        <v>205</v>
      </c>
      <c r="Q367" s="56">
        <v>1</v>
      </c>
      <c r="R367" s="120"/>
      <c r="S367" s="120"/>
      <c r="T367" s="120"/>
      <c r="U367" s="120"/>
      <c r="V367" s="120"/>
      <c r="W367" s="120"/>
      <c r="X367" s="120" t="s">
        <v>205</v>
      </c>
      <c r="Y367" s="120"/>
      <c r="Z367" s="120"/>
      <c r="AA367" s="120"/>
      <c r="AB367" s="120"/>
      <c r="AC367" s="119">
        <f t="shared" si="439"/>
        <v>1</v>
      </c>
      <c r="AD367" s="229"/>
      <c r="AE367" s="229"/>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70"/>
      <c r="BU367" s="70"/>
      <c r="BV367" s="70"/>
      <c r="BW367" s="70"/>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70"/>
      <c r="DN367" s="70"/>
      <c r="DO367" s="70"/>
      <c r="DP367" s="70"/>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72" t="s">
        <v>555</v>
      </c>
      <c r="FG367" s="72" t="s">
        <v>806</v>
      </c>
      <c r="FH367" s="72" t="s">
        <v>555</v>
      </c>
      <c r="FI367" s="72" t="s">
        <v>555</v>
      </c>
      <c r="FJ367" s="72" t="s">
        <v>555</v>
      </c>
      <c r="FK367" s="70" t="s">
        <v>464</v>
      </c>
      <c r="FL367" s="70" t="s">
        <v>464</v>
      </c>
      <c r="FM367" s="70" t="s">
        <v>464</v>
      </c>
      <c r="FN367" s="70" t="s">
        <v>1025</v>
      </c>
      <c r="FO367" s="70" t="s">
        <v>464</v>
      </c>
      <c r="FP367" s="70" t="s">
        <v>464</v>
      </c>
      <c r="FQ367" s="70" t="s">
        <v>464</v>
      </c>
      <c r="FR367" s="70" t="s">
        <v>464</v>
      </c>
      <c r="FS367" s="70" t="s">
        <v>1025</v>
      </c>
      <c r="FT367" s="70" t="s">
        <v>464</v>
      </c>
      <c r="FU367" s="70" t="s">
        <v>1025</v>
      </c>
      <c r="FV367" s="70" t="s">
        <v>464</v>
      </c>
      <c r="FW367" s="70" t="s">
        <v>1025</v>
      </c>
      <c r="FX367" s="70" t="s">
        <v>464</v>
      </c>
      <c r="FY367" s="70" t="s">
        <v>464</v>
      </c>
      <c r="FZ367" s="70" t="s">
        <v>464</v>
      </c>
      <c r="GA367" s="70" t="s">
        <v>464</v>
      </c>
      <c r="GB367" s="70" t="s">
        <v>464</v>
      </c>
      <c r="GC367" s="70" t="s">
        <v>464</v>
      </c>
      <c r="GD367" s="70" t="s">
        <v>464</v>
      </c>
      <c r="GE367" s="70" t="s">
        <v>464</v>
      </c>
      <c r="GF367" s="70" t="s">
        <v>464</v>
      </c>
      <c r="GG367" s="70" t="s">
        <v>464</v>
      </c>
      <c r="GH367" s="70" t="s">
        <v>464</v>
      </c>
      <c r="GI367" s="70" t="s">
        <v>464</v>
      </c>
      <c r="GJ367" s="70" t="s">
        <v>464</v>
      </c>
      <c r="GK367" s="70" t="s">
        <v>464</v>
      </c>
      <c r="GL367" s="70" t="s">
        <v>464</v>
      </c>
      <c r="GM367" s="70" t="s">
        <v>464</v>
      </c>
      <c r="GN367" s="70" t="s">
        <v>464</v>
      </c>
      <c r="GO367" s="70" t="s">
        <v>464</v>
      </c>
      <c r="GP367" s="179">
        <f>COUNTIF(FA367:GO367,"2")</f>
        <v>27</v>
      </c>
      <c r="GQ367" s="180">
        <f t="shared" ref="GQ367" si="476">GP367/(GP367+GR367+GT367+GV367)</f>
        <v>0.87096774193548387</v>
      </c>
      <c r="GR367" s="179">
        <f>COUNTIF(FA367:GO367,"1")</f>
        <v>4</v>
      </c>
      <c r="GS367" s="180">
        <f t="shared" ref="GS367" si="477">GR367/(GP367+GR367+GT367+GV367)</f>
        <v>0.12903225806451613</v>
      </c>
      <c r="GT367" s="179">
        <f>COUNTIF(FA367:GO367,"0")</f>
        <v>0</v>
      </c>
      <c r="GU367" s="180">
        <f t="shared" ref="GU367" si="478">GT367/(GP367+GR367+GT367+GV367)</f>
        <v>0</v>
      </c>
      <c r="GV367" s="179">
        <f>COUNTIF(FA367:GO367,"KĐG")</f>
        <v>0</v>
      </c>
      <c r="GW367" s="180">
        <f t="shared" ref="GW367" si="479">GV367/(GP367+GR367+GT367+GV367)</f>
        <v>0</v>
      </c>
      <c r="GX367" s="181">
        <f t="shared" ref="GX367" si="480">(((GP367*2)+(GR367*1)+(GT367*0)))/(GP367+GR367+GT367)</f>
        <v>1.8709677419354838</v>
      </c>
      <c r="GY367" s="182" t="str">
        <f t="shared" ref="GY367" si="481">IF(GW367&gt;=50%,"KĐG",IF(GX367&gt;=1.6,"Đạt mục tiêu",IF(GX367&gt;=1,"Cần cố gắng","Chưa đạt")))</f>
        <v>Đạt mục tiêu</v>
      </c>
      <c r="GZ367" s="70"/>
      <c r="HA367" s="70"/>
      <c r="HB367" s="70"/>
      <c r="HC367" s="70"/>
      <c r="HD367" s="70"/>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c r="IK367" s="56"/>
      <c r="IL367" s="56"/>
      <c r="IM367" s="56"/>
      <c r="IN367" s="56"/>
      <c r="IO367" s="56"/>
      <c r="IP367" s="56"/>
      <c r="IQ367" s="56"/>
      <c r="IR367" s="56"/>
      <c r="IS367" s="56"/>
      <c r="IT367" s="70"/>
      <c r="IU367" s="70"/>
      <c r="IV367" s="70"/>
      <c r="IW367" s="70"/>
      <c r="IX367" s="56"/>
      <c r="IY367" s="56"/>
      <c r="IZ367" s="56"/>
      <c r="JA367" s="56"/>
      <c r="JB367" s="56"/>
      <c r="JC367" s="56"/>
      <c r="JD367" s="56"/>
      <c r="JE367" s="56"/>
      <c r="JF367" s="56"/>
      <c r="JG367" s="56"/>
      <c r="JH367" s="56"/>
      <c r="JI367" s="56"/>
      <c r="JJ367" s="56"/>
      <c r="JK367" s="56"/>
      <c r="JL367" s="56"/>
      <c r="JM367" s="56"/>
      <c r="JN367" s="56"/>
      <c r="JO367" s="56"/>
      <c r="JP367" s="56"/>
      <c r="JQ367" s="56"/>
      <c r="JR367" s="56"/>
      <c r="JS367" s="56"/>
      <c r="JT367" s="56"/>
      <c r="JU367" s="56"/>
      <c r="JV367" s="56"/>
      <c r="JW367" s="56"/>
      <c r="JX367" s="56"/>
      <c r="JY367" s="56"/>
      <c r="JZ367" s="56"/>
      <c r="KA367" s="56"/>
      <c r="KB367" s="56"/>
      <c r="KC367" s="56"/>
      <c r="KD367" s="56"/>
      <c r="KE367" s="56"/>
      <c r="KF367" s="56"/>
      <c r="KG367" s="56"/>
      <c r="KH367" s="56"/>
      <c r="KI367" s="56"/>
      <c r="KJ367" s="56"/>
      <c r="KK367" s="56"/>
      <c r="KL367" s="56"/>
      <c r="KM367" s="56"/>
      <c r="KN367" s="56"/>
      <c r="KO367" s="56"/>
      <c r="KP367" s="56"/>
      <c r="KQ367" s="56"/>
      <c r="KR367" s="56"/>
      <c r="KS367" s="56"/>
      <c r="KT367" s="56"/>
      <c r="KU367" s="56"/>
      <c r="KV367" s="56"/>
      <c r="KW367" s="56"/>
      <c r="KX367" s="56"/>
      <c r="KY367" s="56"/>
      <c r="KZ367" s="56"/>
      <c r="LA367" s="56"/>
      <c r="LB367" s="56"/>
      <c r="LC367" s="56"/>
      <c r="LD367" s="56"/>
      <c r="LE367" s="56"/>
      <c r="LF367" s="56"/>
      <c r="LG367" s="56"/>
      <c r="LH367" s="56"/>
      <c r="LI367" s="56"/>
      <c r="LJ367" s="56"/>
      <c r="LK367" s="56"/>
      <c r="LL367" s="56"/>
      <c r="LM367" s="56"/>
      <c r="LN367" s="56"/>
      <c r="LO367" s="56"/>
      <c r="LP367" s="56"/>
      <c r="LQ367" s="56"/>
      <c r="LR367" s="56"/>
      <c r="LS367" s="56"/>
      <c r="LT367" s="56"/>
      <c r="LU367" s="56"/>
      <c r="LV367" s="56"/>
      <c r="LW367" s="56"/>
      <c r="LX367" s="56"/>
      <c r="LY367" s="56"/>
      <c r="LZ367" s="56"/>
      <c r="MA367" s="56"/>
      <c r="MB367" s="56"/>
      <c r="MC367" s="56"/>
      <c r="MD367" s="56"/>
      <c r="ME367" s="56"/>
      <c r="MF367" s="56"/>
      <c r="MG367" s="56"/>
      <c r="MH367" s="56"/>
      <c r="MI367" s="56"/>
      <c r="MJ367" s="56"/>
      <c r="MK367" s="56"/>
      <c r="ML367" s="56"/>
      <c r="MM367" s="56"/>
      <c r="MN367" s="56"/>
      <c r="MO367" s="56"/>
      <c r="MP367" s="56"/>
      <c r="MQ367" s="56"/>
      <c r="MR367" s="56"/>
      <c r="MS367" s="56"/>
      <c r="MT367" s="56"/>
      <c r="MU367" s="56"/>
      <c r="MV367" s="56"/>
      <c r="MW367" s="56"/>
      <c r="MX367" s="56"/>
      <c r="MY367" s="56"/>
      <c r="MZ367" s="56"/>
      <c r="NA367" s="56"/>
      <c r="NB367" s="56"/>
      <c r="NC367" s="56"/>
      <c r="ND367" s="56"/>
      <c r="NE367" s="56"/>
      <c r="NF367" s="56"/>
      <c r="NG367" s="56"/>
      <c r="NH367" s="56"/>
      <c r="NI367" s="56"/>
      <c r="NJ367" s="56"/>
      <c r="NK367" s="56"/>
      <c r="NL367" s="56"/>
      <c r="NM367" s="56"/>
      <c r="NN367" s="56"/>
      <c r="NO367" s="56"/>
      <c r="NP367" s="56"/>
      <c r="NQ367" s="56"/>
      <c r="NR367" s="56"/>
      <c r="NS367" s="56"/>
      <c r="NT367" s="56"/>
      <c r="NU367" s="56"/>
      <c r="NV367" s="56"/>
      <c r="NW367" s="56"/>
      <c r="NX367" s="56"/>
      <c r="NY367" s="56"/>
      <c r="NZ367" s="56"/>
      <c r="OA367" s="56"/>
      <c r="OB367" s="56"/>
      <c r="OC367" s="56"/>
      <c r="OD367" s="56"/>
      <c r="OE367" s="56"/>
      <c r="OF367" s="56"/>
      <c r="OG367" s="56"/>
      <c r="OH367" s="56"/>
      <c r="OI367" s="56"/>
      <c r="OJ367" s="56"/>
      <c r="OK367" s="56"/>
      <c r="OL367" s="56"/>
      <c r="OM367" s="56"/>
      <c r="ON367" s="56"/>
      <c r="OO367" s="56"/>
      <c r="OP367" s="56"/>
      <c r="OQ367" s="56"/>
      <c r="OR367" s="56"/>
      <c r="OS367" s="56"/>
      <c r="OT367" s="56"/>
      <c r="OU367" s="56"/>
      <c r="OV367" s="56"/>
      <c r="OW367" s="56"/>
      <c r="OX367" s="56"/>
      <c r="OY367" s="56"/>
      <c r="OZ367" s="56"/>
      <c r="PA367" s="56"/>
    </row>
    <row r="368" spans="1:417" s="116" customFormat="1" ht="126" hidden="1" customHeight="1">
      <c r="A368" s="56"/>
      <c r="B368" s="56">
        <v>323</v>
      </c>
      <c r="C368" s="56">
        <v>133</v>
      </c>
      <c r="D368" s="126" t="s">
        <v>410</v>
      </c>
      <c r="E368" s="122" t="s">
        <v>4</v>
      </c>
      <c r="F368" s="126" t="s">
        <v>414</v>
      </c>
      <c r="G368" s="123" t="s">
        <v>6</v>
      </c>
      <c r="H368" s="122"/>
      <c r="I368" s="126" t="s">
        <v>414</v>
      </c>
      <c r="J368" s="167" t="s">
        <v>1308</v>
      </c>
      <c r="K368" s="123"/>
      <c r="L368" s="183" t="s">
        <v>661</v>
      </c>
      <c r="M368" s="123" t="s">
        <v>501</v>
      </c>
      <c r="N368" s="51" t="s">
        <v>379</v>
      </c>
      <c r="O368" s="56" t="s">
        <v>350</v>
      </c>
      <c r="P368" s="56" t="s">
        <v>205</v>
      </c>
      <c r="Q368" s="56">
        <v>1</v>
      </c>
      <c r="R368" s="120"/>
      <c r="S368" s="120"/>
      <c r="T368" s="120"/>
      <c r="U368" s="120"/>
      <c r="V368" s="120"/>
      <c r="W368" s="120"/>
      <c r="X368" s="120"/>
      <c r="Y368" s="120"/>
      <c r="Z368" s="120" t="s">
        <v>205</v>
      </c>
      <c r="AA368" s="120"/>
      <c r="AB368" s="120"/>
      <c r="AC368" s="119">
        <f t="shared" si="439"/>
        <v>1</v>
      </c>
      <c r="AD368" s="229"/>
      <c r="AE368" s="229"/>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72" t="s">
        <v>806</v>
      </c>
      <c r="BU368" s="72" t="s">
        <v>555</v>
      </c>
      <c r="BV368" s="70"/>
      <c r="BW368" s="70"/>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70"/>
      <c r="DN368" s="70"/>
      <c r="DO368" s="70"/>
      <c r="DP368" s="70"/>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70"/>
      <c r="FG368" s="70"/>
      <c r="FH368" s="70"/>
      <c r="FI368" s="70"/>
      <c r="FJ368" s="70"/>
      <c r="FK368" s="56">
        <v>2</v>
      </c>
      <c r="FL368" s="56">
        <v>2</v>
      </c>
      <c r="FM368" s="56">
        <v>2</v>
      </c>
      <c r="FN368" s="56">
        <v>2</v>
      </c>
      <c r="FO368" s="56">
        <v>2</v>
      </c>
      <c r="FP368" s="56">
        <v>2</v>
      </c>
      <c r="FQ368" s="56">
        <v>2</v>
      </c>
      <c r="FR368" s="56">
        <v>2</v>
      </c>
      <c r="FS368" s="56">
        <v>2</v>
      </c>
      <c r="FT368" s="56">
        <v>2</v>
      </c>
      <c r="FU368" s="56">
        <v>1</v>
      </c>
      <c r="FV368" s="56">
        <v>2</v>
      </c>
      <c r="FW368" s="56">
        <v>1</v>
      </c>
      <c r="FX368" s="56">
        <v>2</v>
      </c>
      <c r="FY368" s="56">
        <v>2</v>
      </c>
      <c r="FZ368" s="56">
        <v>2</v>
      </c>
      <c r="GA368" s="56">
        <v>2</v>
      </c>
      <c r="GB368" s="56">
        <v>2</v>
      </c>
      <c r="GC368" s="56">
        <v>2</v>
      </c>
      <c r="GD368" s="56">
        <v>2</v>
      </c>
      <c r="GE368" s="56"/>
      <c r="GF368" s="56"/>
      <c r="GG368" s="56"/>
      <c r="GH368" s="56"/>
      <c r="GI368" s="56"/>
      <c r="GJ368" s="56">
        <v>2</v>
      </c>
      <c r="GK368" s="56">
        <v>2</v>
      </c>
      <c r="GL368" s="56">
        <v>2</v>
      </c>
      <c r="GM368" s="56">
        <v>2</v>
      </c>
      <c r="GN368" s="56"/>
      <c r="GO368" s="56">
        <v>2</v>
      </c>
      <c r="GP368" s="179">
        <f>COUNTIF(FB368:GO368,"2")</f>
        <v>23</v>
      </c>
      <c r="GQ368" s="180">
        <f>GP368/(GP368+GR368+GT368+GV368)</f>
        <v>0.92</v>
      </c>
      <c r="GR368" s="179">
        <f>COUNTIF(FB368:GO368,"1")</f>
        <v>2</v>
      </c>
      <c r="GS368" s="180">
        <f>GR368/(GP368+GR368+GT368+GV368)</f>
        <v>0.08</v>
      </c>
      <c r="GT368" s="179">
        <f>COUNTIF(FB368:GO368,"0")</f>
        <v>0</v>
      </c>
      <c r="GU368" s="180">
        <f>GT368/(GP368+GR368+GT368+GV368)</f>
        <v>0</v>
      </c>
      <c r="GV368" s="179">
        <f>COUNTIF(EV368:GO368,"KĐG")</f>
        <v>0</v>
      </c>
      <c r="GW368" s="180">
        <f>GV368/(GP368+GR368+GT368+GV368)</f>
        <v>0</v>
      </c>
      <c r="GX368" s="181">
        <f>(((GP368*2)+(GR368*1)+(GT368*0)))/(GP368+GR368+GT368)</f>
        <v>1.92</v>
      </c>
      <c r="GY368" s="184" t="str">
        <f>IF(GW368&gt;=50%,"KĐG",IF(GX368&gt;=1.6,"Đạt mục tiêu",IF(GX368&gt;=1,"Cần cố gắng","Chưa đạt")))</f>
        <v>Đạt mục tiêu</v>
      </c>
      <c r="GZ368" s="70"/>
      <c r="HA368" s="70"/>
      <c r="HB368" s="70"/>
      <c r="HC368" s="70"/>
      <c r="HD368" s="70"/>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c r="IK368" s="56"/>
      <c r="IL368" s="56"/>
      <c r="IM368" s="56"/>
      <c r="IN368" s="56"/>
      <c r="IO368" s="56"/>
      <c r="IP368" s="56"/>
      <c r="IQ368" s="56"/>
      <c r="IR368" s="56"/>
      <c r="IS368" s="56"/>
      <c r="IT368" s="70"/>
      <c r="IU368" s="70"/>
      <c r="IV368" s="70"/>
      <c r="IW368" s="70"/>
      <c r="IX368" s="56"/>
      <c r="IY368" s="56"/>
      <c r="IZ368" s="56"/>
      <c r="JA368" s="56"/>
      <c r="JB368" s="56"/>
      <c r="JC368" s="56"/>
      <c r="JD368" s="56"/>
      <c r="JE368" s="56"/>
      <c r="JF368" s="56"/>
      <c r="JG368" s="56"/>
      <c r="JH368" s="56"/>
      <c r="JI368" s="56"/>
      <c r="JJ368" s="56"/>
      <c r="JK368" s="56"/>
      <c r="JL368" s="56"/>
      <c r="JM368" s="56"/>
      <c r="JN368" s="56"/>
      <c r="JO368" s="56"/>
      <c r="JP368" s="56"/>
      <c r="JQ368" s="56"/>
      <c r="JR368" s="56"/>
      <c r="JS368" s="56"/>
      <c r="JT368" s="56"/>
      <c r="JU368" s="56"/>
      <c r="JV368" s="56"/>
      <c r="JW368" s="56"/>
      <c r="JX368" s="56"/>
      <c r="JY368" s="56"/>
      <c r="JZ368" s="56"/>
      <c r="KA368" s="56"/>
      <c r="KB368" s="56"/>
      <c r="KC368" s="56"/>
      <c r="KD368" s="56"/>
      <c r="KE368" s="56"/>
      <c r="KF368" s="56"/>
      <c r="KG368" s="56"/>
      <c r="KH368" s="56"/>
      <c r="KI368" s="56"/>
      <c r="KJ368" s="56"/>
      <c r="KK368" s="56"/>
      <c r="KL368" s="56"/>
      <c r="KM368" s="56"/>
      <c r="KN368" s="56"/>
      <c r="KO368" s="56"/>
      <c r="KP368" s="56"/>
      <c r="KQ368" s="56"/>
      <c r="KR368" s="56"/>
      <c r="KS368" s="56"/>
      <c r="KT368" s="56"/>
      <c r="KU368" s="56"/>
      <c r="KV368" s="56"/>
      <c r="KW368" s="56"/>
      <c r="KX368" s="56"/>
      <c r="KY368" s="56"/>
      <c r="KZ368" s="56"/>
      <c r="LA368" s="56"/>
      <c r="LB368" s="56"/>
      <c r="LC368" s="56"/>
      <c r="LD368" s="56"/>
      <c r="LE368" s="56"/>
      <c r="LF368" s="56"/>
      <c r="LG368" s="56"/>
      <c r="LH368" s="56"/>
      <c r="LI368" s="56"/>
      <c r="LJ368" s="56"/>
      <c r="LK368" s="56"/>
      <c r="LL368" s="56"/>
      <c r="LM368" s="56"/>
      <c r="LN368" s="56"/>
      <c r="LO368" s="56"/>
      <c r="LP368" s="56"/>
      <c r="LQ368" s="56"/>
      <c r="LR368" s="56"/>
      <c r="LS368" s="56"/>
      <c r="LT368" s="56"/>
      <c r="LU368" s="56"/>
      <c r="LV368" s="56"/>
      <c r="LW368" s="56"/>
      <c r="LX368" s="56"/>
      <c r="LY368" s="56"/>
      <c r="LZ368" s="56"/>
      <c r="MA368" s="56"/>
      <c r="MB368" s="56"/>
      <c r="MC368" s="56"/>
      <c r="MD368" s="56"/>
      <c r="ME368" s="56"/>
      <c r="MF368" s="56"/>
      <c r="MG368" s="56"/>
      <c r="MH368" s="56"/>
      <c r="MI368" s="56"/>
      <c r="MJ368" s="56"/>
      <c r="MK368" s="56"/>
      <c r="ML368" s="56"/>
      <c r="MM368" s="56"/>
      <c r="MN368" s="56"/>
      <c r="MO368" s="56"/>
      <c r="MP368" s="56"/>
      <c r="MQ368" s="56"/>
      <c r="MR368" s="56"/>
      <c r="MS368" s="56"/>
      <c r="MT368" s="56"/>
      <c r="MU368" s="56"/>
      <c r="MV368" s="56"/>
      <c r="MW368" s="56"/>
      <c r="MX368" s="56"/>
      <c r="MY368" s="56"/>
      <c r="MZ368" s="56"/>
      <c r="NA368" s="56"/>
      <c r="NB368" s="56"/>
      <c r="NC368" s="56"/>
      <c r="ND368" s="56"/>
      <c r="NE368" s="56"/>
      <c r="NF368" s="56"/>
      <c r="NG368" s="56"/>
      <c r="NH368" s="56"/>
      <c r="NI368" s="56"/>
      <c r="NJ368" s="56"/>
      <c r="NK368" s="56"/>
      <c r="NL368" s="56"/>
      <c r="NM368" s="56"/>
      <c r="NN368" s="56"/>
      <c r="NO368" s="56"/>
      <c r="NP368" s="56"/>
      <c r="NQ368" s="56"/>
      <c r="NR368" s="56"/>
      <c r="NS368" s="56"/>
      <c r="NT368" s="56"/>
      <c r="NU368" s="56"/>
      <c r="NV368" s="56"/>
      <c r="NW368" s="56"/>
      <c r="NX368" s="56"/>
      <c r="NY368" s="56"/>
      <c r="NZ368" s="56"/>
      <c r="OA368" s="56"/>
      <c r="OB368" s="56"/>
      <c r="OC368" s="56"/>
      <c r="OD368" s="56"/>
      <c r="OE368" s="56"/>
      <c r="OF368" s="56"/>
      <c r="OG368" s="56"/>
      <c r="OH368" s="56"/>
      <c r="OI368" s="56"/>
      <c r="OJ368" s="56"/>
      <c r="OK368" s="56"/>
      <c r="OL368" s="56"/>
      <c r="OM368" s="56"/>
      <c r="ON368" s="56"/>
      <c r="OO368" s="56"/>
      <c r="OP368" s="56"/>
      <c r="OQ368" s="56"/>
      <c r="OR368" s="56"/>
      <c r="OS368" s="56"/>
      <c r="OT368" s="56"/>
      <c r="OU368" s="56"/>
      <c r="OV368" s="56"/>
      <c r="OW368" s="56"/>
      <c r="OX368" s="56"/>
      <c r="OY368" s="56"/>
      <c r="OZ368" s="56"/>
      <c r="PA368" s="56"/>
    </row>
    <row r="369" spans="1:417" s="116" customFormat="1" ht="126" hidden="1" customHeight="1">
      <c r="A369" s="56"/>
      <c r="B369" s="56">
        <v>324</v>
      </c>
      <c r="C369" s="56">
        <v>134</v>
      </c>
      <c r="D369" s="126" t="s">
        <v>406</v>
      </c>
      <c r="E369" s="122" t="s">
        <v>4</v>
      </c>
      <c r="F369" s="126" t="s">
        <v>415</v>
      </c>
      <c r="G369" s="123" t="s">
        <v>6</v>
      </c>
      <c r="H369" s="122"/>
      <c r="I369" s="126" t="s">
        <v>415</v>
      </c>
      <c r="J369" s="167" t="s">
        <v>1311</v>
      </c>
      <c r="K369" s="123"/>
      <c r="L369" s="183" t="s">
        <v>661</v>
      </c>
      <c r="M369" s="123" t="s">
        <v>501</v>
      </c>
      <c r="N369" s="51" t="s">
        <v>379</v>
      </c>
      <c r="O369" s="56" t="s">
        <v>350</v>
      </c>
      <c r="P369" s="56" t="s">
        <v>205</v>
      </c>
      <c r="Q369" s="56">
        <v>1</v>
      </c>
      <c r="R369" s="120"/>
      <c r="S369" s="120"/>
      <c r="T369" s="120"/>
      <c r="U369" s="120"/>
      <c r="V369" s="120"/>
      <c r="W369" s="120"/>
      <c r="X369" s="120"/>
      <c r="Y369" s="120"/>
      <c r="Z369" s="120"/>
      <c r="AA369" s="120"/>
      <c r="AB369" s="120" t="s">
        <v>205</v>
      </c>
      <c r="AC369" s="119">
        <f t="shared" si="439"/>
        <v>1</v>
      </c>
      <c r="AD369" s="229"/>
      <c r="AE369" s="229"/>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70"/>
      <c r="BU369" s="70"/>
      <c r="BV369" s="70"/>
      <c r="BW369" s="70"/>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70"/>
      <c r="DN369" s="70"/>
      <c r="DO369" s="70"/>
      <c r="DP369" s="70"/>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70"/>
      <c r="FG369" s="70"/>
      <c r="FH369" s="70"/>
      <c r="FI369" s="70"/>
      <c r="FJ369" s="70"/>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70"/>
      <c r="HA369" s="70"/>
      <c r="HB369" s="72" t="s">
        <v>806</v>
      </c>
      <c r="HC369" s="72" t="s">
        <v>555</v>
      </c>
      <c r="HD369" s="72" t="s">
        <v>555</v>
      </c>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c r="IK369" s="56"/>
      <c r="IL369" s="56"/>
      <c r="IM369" s="56"/>
      <c r="IN369" s="56"/>
      <c r="IO369" s="56"/>
      <c r="IP369" s="56"/>
      <c r="IQ369" s="56"/>
      <c r="IR369" s="56"/>
      <c r="IS369" s="71" t="s">
        <v>555</v>
      </c>
      <c r="IT369" s="71" t="s">
        <v>555</v>
      </c>
      <c r="IU369" s="71" t="s">
        <v>555</v>
      </c>
      <c r="IV369" s="71" t="s">
        <v>555</v>
      </c>
      <c r="IW369" s="71" t="s">
        <v>555</v>
      </c>
      <c r="IX369" s="56">
        <v>2</v>
      </c>
      <c r="IY369" s="56">
        <v>2</v>
      </c>
      <c r="IZ369" s="56">
        <v>2</v>
      </c>
      <c r="JA369" s="56">
        <v>1</v>
      </c>
      <c r="JB369" s="56">
        <v>2</v>
      </c>
      <c r="JC369" s="56">
        <v>2</v>
      </c>
      <c r="JD369" s="56">
        <v>2</v>
      </c>
      <c r="JE369" s="56">
        <v>2</v>
      </c>
      <c r="JF369" s="56">
        <v>2</v>
      </c>
      <c r="JG369" s="56">
        <v>2</v>
      </c>
      <c r="JH369" s="56">
        <v>2</v>
      </c>
      <c r="JI369" s="56">
        <v>2</v>
      </c>
      <c r="JJ369" s="56">
        <v>2</v>
      </c>
      <c r="JK369" s="56">
        <v>2</v>
      </c>
      <c r="JL369" s="56">
        <v>2</v>
      </c>
      <c r="JM369" s="56">
        <v>2</v>
      </c>
      <c r="JN369" s="56">
        <v>2</v>
      </c>
      <c r="JO369" s="56">
        <v>2</v>
      </c>
      <c r="JP369" s="56">
        <v>2</v>
      </c>
      <c r="JQ369" s="56">
        <v>2</v>
      </c>
      <c r="JR369" s="56">
        <v>2</v>
      </c>
      <c r="JS369" s="56">
        <v>2</v>
      </c>
      <c r="JT369" s="56">
        <v>1</v>
      </c>
      <c r="JU369" s="56">
        <v>2</v>
      </c>
      <c r="JV369" s="56">
        <v>2</v>
      </c>
      <c r="JW369" s="56">
        <v>2</v>
      </c>
      <c r="JX369" s="56">
        <v>2</v>
      </c>
      <c r="JY369" s="56">
        <v>2</v>
      </c>
      <c r="JZ369" s="56">
        <v>2</v>
      </c>
      <c r="KA369" s="56">
        <v>2</v>
      </c>
      <c r="KB369" s="179">
        <f t="shared" ref="KB369" si="482">COUNTIF(IX369:KA369,"2")</f>
        <v>28</v>
      </c>
      <c r="KC369" s="180">
        <f t="shared" ref="KC369" si="483">KB369/(KB369+KD369+KF369+KH369)</f>
        <v>0.93333333333333335</v>
      </c>
      <c r="KD369" s="179">
        <f t="shared" ref="KD369" si="484">COUNTIF(IX369:KA369,"1")</f>
        <v>2</v>
      </c>
      <c r="KE369" s="180">
        <f t="shared" ref="KE369" si="485">KD369/(KB369+KD369+KF369+KH369)</f>
        <v>6.6666666666666666E-2</v>
      </c>
      <c r="KF369" s="179">
        <f t="shared" ref="KF369" si="486">COUNTIF(IX369:KA369,"0")</f>
        <v>0</v>
      </c>
      <c r="KG369" s="180">
        <f t="shared" ref="KG369" si="487">KF369/(KB369+KD369+KF369+KH369)</f>
        <v>0</v>
      </c>
      <c r="KH369" s="179">
        <f>COUNTIF(IJ369:KA369,"KĐG")</f>
        <v>0</v>
      </c>
      <c r="KI369" s="180">
        <f t="shared" ref="KI369" si="488">KH369/(KB369+KD369+KF369+KH369)</f>
        <v>0</v>
      </c>
      <c r="KJ369" s="181">
        <f t="shared" ref="KJ369" si="489">(((KB369*2)+(KD369*1)+(KF369*0)))/(KB369+KD369+KF369)</f>
        <v>1.9333333333333333</v>
      </c>
      <c r="KK369" s="182" t="str">
        <f t="shared" ref="KK369" si="490">IF(KI369&gt;=50%,"KĐG",IF(KJ369&gt;=1.6,"Đạt mục tiêu",IF(KJ369&gt;=1,"Cần cố gắng","Chưa đạt")))</f>
        <v>Đạt mục tiêu</v>
      </c>
      <c r="KL369" s="71" t="s">
        <v>555</v>
      </c>
      <c r="KM369" s="56"/>
      <c r="KN369" s="71" t="s">
        <v>555</v>
      </c>
      <c r="KO369" s="56">
        <v>2</v>
      </c>
      <c r="KP369" s="56">
        <v>2</v>
      </c>
      <c r="KQ369" s="56">
        <v>2</v>
      </c>
      <c r="KR369" s="56">
        <v>1</v>
      </c>
      <c r="KS369" s="56">
        <v>2</v>
      </c>
      <c r="KT369" s="56">
        <v>2</v>
      </c>
      <c r="KU369" s="56">
        <v>2</v>
      </c>
      <c r="KV369" s="56">
        <v>2</v>
      </c>
      <c r="KW369" s="56">
        <v>2</v>
      </c>
      <c r="KX369" s="56">
        <v>2</v>
      </c>
      <c r="KY369" s="56">
        <v>2</v>
      </c>
      <c r="KZ369" s="56">
        <v>1</v>
      </c>
      <c r="LA369" s="56">
        <v>2</v>
      </c>
      <c r="LB369" s="56">
        <v>2</v>
      </c>
      <c r="LC369" s="56">
        <v>2</v>
      </c>
      <c r="LD369" s="56">
        <v>2</v>
      </c>
      <c r="LE369" s="56">
        <v>2</v>
      </c>
      <c r="LF369" s="56">
        <v>2</v>
      </c>
      <c r="LG369" s="56">
        <v>2</v>
      </c>
      <c r="LH369" s="56">
        <v>2</v>
      </c>
      <c r="LI369" s="56">
        <v>2</v>
      </c>
      <c r="LJ369" s="56">
        <v>2</v>
      </c>
      <c r="LK369" s="56">
        <v>2</v>
      </c>
      <c r="LL369" s="56">
        <v>1</v>
      </c>
      <c r="LM369" s="56">
        <v>2</v>
      </c>
      <c r="LN369" s="56">
        <v>2</v>
      </c>
      <c r="LO369" s="56">
        <v>2</v>
      </c>
      <c r="LP369" s="56">
        <v>2</v>
      </c>
      <c r="LQ369" s="56">
        <v>2</v>
      </c>
      <c r="LR369" s="56">
        <v>2</v>
      </c>
      <c r="LS369" s="179">
        <f>COUNTIF(KO369:LR369,"2")</f>
        <v>27</v>
      </c>
      <c r="LT369" s="180">
        <f>LS369/(LS369+LU369+LW369+LY369)</f>
        <v>0.9</v>
      </c>
      <c r="LU369" s="179">
        <f>COUNTIF(KO369:LR369,"1")</f>
        <v>3</v>
      </c>
      <c r="LV369" s="180">
        <f>LU369/(LS369+LU369+LW369+LY369)</f>
        <v>0.1</v>
      </c>
      <c r="LW369" s="179">
        <f>COUNTIF(KO369:LR369,"0")</f>
        <v>0</v>
      </c>
      <c r="LX369" s="180">
        <f>LW369/(LS369+LU369+LW369+LY369)</f>
        <v>0</v>
      </c>
      <c r="LY369" s="179">
        <f>COUNTIF(KB369:LR369,"KĐG")</f>
        <v>0</v>
      </c>
      <c r="LZ369" s="180">
        <f>LY369/(LS369+LU369+LW369+LY369)</f>
        <v>0</v>
      </c>
      <c r="MA369" s="181">
        <f>(((LS369*2)+(LU369*1)+(LW369*0)))/(LS369+LU369+LW369)</f>
        <v>1.9</v>
      </c>
      <c r="MB369" s="185" t="str">
        <f>IF(LZ369&gt;=50%,"KĐG",IF(MA369&gt;=1.6,"Đạt mục tiêu",IF(MA369&gt;=1,"Cần cố gắng","Chưa đạt")))</f>
        <v>Đạt mục tiêu</v>
      </c>
      <c r="MC369" s="56"/>
      <c r="MD369" s="56"/>
      <c r="ME369" s="56"/>
      <c r="MF369" s="56"/>
      <c r="MG369" s="56"/>
      <c r="MH369" s="56"/>
      <c r="MI369" s="56"/>
      <c r="MJ369" s="56"/>
      <c r="MK369" s="56"/>
      <c r="ML369" s="56"/>
      <c r="MM369" s="56"/>
      <c r="MN369" s="56"/>
      <c r="MO369" s="56"/>
      <c r="MP369" s="56"/>
      <c r="MQ369" s="56"/>
      <c r="MR369" s="56"/>
      <c r="MS369" s="56"/>
      <c r="MT369" s="56"/>
      <c r="MU369" s="56"/>
      <c r="MV369" s="56"/>
      <c r="MW369" s="56"/>
      <c r="MX369" s="56"/>
      <c r="MY369" s="56"/>
      <c r="MZ369" s="56"/>
      <c r="NA369" s="56"/>
      <c r="NB369" s="56"/>
      <c r="NC369" s="56"/>
      <c r="ND369" s="56"/>
      <c r="NE369" s="56"/>
      <c r="NF369" s="56"/>
      <c r="NG369" s="56"/>
      <c r="NH369" s="56"/>
      <c r="NI369" s="56"/>
      <c r="NJ369" s="56"/>
      <c r="NK369" s="56"/>
      <c r="NL369" s="56"/>
      <c r="NM369" s="56"/>
      <c r="NN369" s="56"/>
      <c r="NO369" s="56"/>
      <c r="NP369" s="56"/>
      <c r="NQ369" s="56"/>
      <c r="NR369" s="56"/>
      <c r="NS369" s="56"/>
      <c r="NT369" s="56"/>
      <c r="NU369" s="56"/>
      <c r="NV369" s="56"/>
      <c r="NW369" s="56"/>
      <c r="NX369" s="56"/>
      <c r="NY369" s="56"/>
      <c r="NZ369" s="56"/>
      <c r="OA369" s="56"/>
      <c r="OB369" s="56"/>
      <c r="OC369" s="56"/>
      <c r="OD369" s="56"/>
      <c r="OE369" s="56"/>
      <c r="OF369" s="56"/>
      <c r="OG369" s="56"/>
      <c r="OH369" s="56"/>
      <c r="OI369" s="56"/>
      <c r="OJ369" s="56"/>
      <c r="OK369" s="56"/>
      <c r="OL369" s="56"/>
      <c r="OM369" s="56"/>
      <c r="ON369" s="56"/>
      <c r="OO369" s="56"/>
      <c r="OP369" s="56"/>
      <c r="OQ369" s="56"/>
      <c r="OR369" s="56"/>
      <c r="OS369" s="56"/>
      <c r="OT369" s="56"/>
      <c r="OU369" s="56"/>
      <c r="OV369" s="56"/>
      <c r="OW369" s="56"/>
      <c r="OX369" s="56"/>
      <c r="OY369" s="56"/>
      <c r="OZ369" s="56"/>
      <c r="PA369" s="56"/>
    </row>
    <row r="370" spans="1:417" s="116" customFormat="1" ht="47.25" hidden="1" customHeight="1">
      <c r="A370" s="56"/>
      <c r="B370" s="310">
        <v>326</v>
      </c>
      <c r="C370" s="310">
        <v>135</v>
      </c>
      <c r="D370" s="318" t="s">
        <v>45</v>
      </c>
      <c r="E370" s="325" t="s">
        <v>4</v>
      </c>
      <c r="F370" s="318" t="s">
        <v>346</v>
      </c>
      <c r="G370" s="328" t="s">
        <v>6</v>
      </c>
      <c r="H370" s="325"/>
      <c r="I370" s="315" t="s">
        <v>346</v>
      </c>
      <c r="J370" s="167" t="s">
        <v>1167</v>
      </c>
      <c r="K370" s="123"/>
      <c r="L370" s="183" t="s">
        <v>661</v>
      </c>
      <c r="M370" s="123" t="s">
        <v>501</v>
      </c>
      <c r="N370" s="51" t="s">
        <v>379</v>
      </c>
      <c r="O370" s="56" t="s">
        <v>350</v>
      </c>
      <c r="P370" s="310" t="s">
        <v>205</v>
      </c>
      <c r="Q370" s="310">
        <v>1</v>
      </c>
      <c r="R370" s="120"/>
      <c r="S370" s="120"/>
      <c r="T370" s="120"/>
      <c r="U370" s="120"/>
      <c r="V370" s="120"/>
      <c r="W370" s="120" t="s">
        <v>205</v>
      </c>
      <c r="X370" s="120"/>
      <c r="Y370" s="120"/>
      <c r="Z370" s="120"/>
      <c r="AA370" s="120"/>
      <c r="AB370" s="120"/>
      <c r="AC370" s="119">
        <f t="shared" si="439"/>
        <v>1</v>
      </c>
      <c r="AD370" s="229"/>
      <c r="AE370" s="229"/>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70"/>
      <c r="BU370" s="70"/>
      <c r="BV370" s="69"/>
      <c r="BW370" s="182"/>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179"/>
      <c r="DD370" s="180"/>
      <c r="DE370" s="179"/>
      <c r="DF370" s="180"/>
      <c r="DG370" s="179"/>
      <c r="DH370" s="180"/>
      <c r="DI370" s="179"/>
      <c r="DJ370" s="180" t="e">
        <f>DI370/(DC370+DE370+DG370+DI370)</f>
        <v>#DIV/0!</v>
      </c>
      <c r="DK370" s="181" t="e">
        <f>(((DC370*2)+(DE370*1)+(DG370*0)))/(DC370+DE370+DG370)</f>
        <v>#DIV/0!</v>
      </c>
      <c r="DL370" s="184" t="e">
        <f>IF(DJ370&gt;=50%,"KĐG",IF(DK370&gt;=1.6,"Đạt mục tiêu",IF(DK370&gt;=1,"Cần cố gắng","Chưa đạt")))</f>
        <v>#DIV/0!</v>
      </c>
      <c r="DM370" s="70"/>
      <c r="DN370" s="70"/>
      <c r="DO370" s="70"/>
      <c r="DP370" s="70"/>
      <c r="DQ370" s="178">
        <v>2</v>
      </c>
      <c r="DR370" s="178">
        <v>2</v>
      </c>
      <c r="DS370" s="178">
        <v>2</v>
      </c>
      <c r="DT370" s="178">
        <v>2</v>
      </c>
      <c r="DU370" s="178">
        <v>2</v>
      </c>
      <c r="DV370" s="178">
        <v>2</v>
      </c>
      <c r="DW370" s="178">
        <v>2</v>
      </c>
      <c r="DX370" s="178">
        <v>2</v>
      </c>
      <c r="DY370" s="178">
        <v>2</v>
      </c>
      <c r="DZ370" s="178">
        <v>2</v>
      </c>
      <c r="EA370" s="178">
        <v>2</v>
      </c>
      <c r="EB370" s="178">
        <v>2</v>
      </c>
      <c r="EC370" s="178">
        <v>2</v>
      </c>
      <c r="ED370" s="178">
        <v>2</v>
      </c>
      <c r="EE370" s="178">
        <v>2</v>
      </c>
      <c r="EF370" s="178">
        <v>2</v>
      </c>
      <c r="EG370" s="178">
        <v>2</v>
      </c>
      <c r="EH370" s="178">
        <v>2</v>
      </c>
      <c r="EI370" s="178">
        <v>2</v>
      </c>
      <c r="EJ370" s="178">
        <v>2</v>
      </c>
      <c r="EK370" s="178">
        <v>2</v>
      </c>
      <c r="EL370" s="178">
        <v>2</v>
      </c>
      <c r="EM370" s="178">
        <v>2</v>
      </c>
      <c r="EN370" s="178">
        <v>2</v>
      </c>
      <c r="EO370" s="178">
        <v>2</v>
      </c>
      <c r="EP370" s="178">
        <v>2</v>
      </c>
      <c r="EQ370" s="178">
        <v>2</v>
      </c>
      <c r="ER370" s="178">
        <v>2</v>
      </c>
      <c r="ES370" s="178">
        <v>2</v>
      </c>
      <c r="ET370" s="178">
        <v>2</v>
      </c>
      <c r="EU370" s="178">
        <v>2</v>
      </c>
      <c r="EV370" s="56"/>
      <c r="EW370" s="56"/>
      <c r="EX370" s="56"/>
      <c r="EY370" s="56"/>
      <c r="EZ370" s="56"/>
      <c r="FA370" s="56"/>
      <c r="FB370" s="56"/>
      <c r="FC370" s="56"/>
      <c r="FD370" s="56"/>
      <c r="FE370" s="56"/>
      <c r="FF370" s="70"/>
      <c r="FG370" s="70"/>
      <c r="FH370" s="70"/>
      <c r="FI370" s="70"/>
      <c r="FJ370" s="70"/>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70"/>
      <c r="HA370" s="70"/>
      <c r="HB370" s="70"/>
      <c r="HC370" s="70"/>
      <c r="HD370" s="70"/>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c r="IK370" s="56"/>
      <c r="IL370" s="56"/>
      <c r="IM370" s="56"/>
      <c r="IN370" s="56"/>
      <c r="IO370" s="56"/>
      <c r="IP370" s="56"/>
      <c r="IQ370" s="56"/>
      <c r="IR370" s="56"/>
      <c r="IS370" s="56"/>
      <c r="IT370" s="70"/>
      <c r="IU370" s="70"/>
      <c r="IV370" s="70"/>
      <c r="IW370" s="70"/>
      <c r="IX370" s="56"/>
      <c r="IY370" s="56"/>
      <c r="IZ370" s="56"/>
      <c r="JA370" s="56"/>
      <c r="JB370" s="56"/>
      <c r="JC370" s="56"/>
      <c r="JD370" s="56"/>
      <c r="JE370" s="56"/>
      <c r="JF370" s="56"/>
      <c r="JG370" s="56"/>
      <c r="JH370" s="56"/>
      <c r="JI370" s="56"/>
      <c r="JJ370" s="56"/>
      <c r="JK370" s="56"/>
      <c r="JL370" s="56"/>
      <c r="JM370" s="56"/>
      <c r="JN370" s="56"/>
      <c r="JO370" s="56"/>
      <c r="JP370" s="56"/>
      <c r="JQ370" s="56"/>
      <c r="JR370" s="56"/>
      <c r="JS370" s="56"/>
      <c r="JT370" s="56"/>
      <c r="JU370" s="56"/>
      <c r="JV370" s="56"/>
      <c r="JW370" s="56"/>
      <c r="JX370" s="56"/>
      <c r="JY370" s="56"/>
      <c r="JZ370" s="56"/>
      <c r="KA370" s="56"/>
      <c r="KB370" s="179"/>
      <c r="KC370" s="180"/>
      <c r="KD370" s="179"/>
      <c r="KE370" s="180"/>
      <c r="KF370" s="179"/>
      <c r="KG370" s="180"/>
      <c r="KH370" s="179"/>
      <c r="KI370" s="180"/>
      <c r="KJ370" s="181"/>
      <c r="KK370" s="185"/>
      <c r="KL370" s="56"/>
      <c r="KM370" s="56"/>
      <c r="KN370" s="56"/>
      <c r="KO370" s="56"/>
      <c r="KP370" s="56"/>
      <c r="KQ370" s="56"/>
      <c r="KR370" s="56"/>
      <c r="KS370" s="56"/>
      <c r="KT370" s="56"/>
      <c r="KU370" s="56"/>
      <c r="KV370" s="56"/>
      <c r="KW370" s="56"/>
      <c r="KX370" s="56"/>
      <c r="KY370" s="56"/>
      <c r="KZ370" s="56"/>
      <c r="LA370" s="56"/>
      <c r="LB370" s="56"/>
      <c r="LC370" s="56"/>
      <c r="LD370" s="56"/>
      <c r="LE370" s="56"/>
      <c r="LF370" s="56"/>
      <c r="LG370" s="56"/>
      <c r="LH370" s="56"/>
      <c r="LI370" s="56"/>
      <c r="LJ370" s="56"/>
      <c r="LK370" s="56"/>
      <c r="LL370" s="56"/>
      <c r="LM370" s="56"/>
      <c r="LN370" s="56"/>
      <c r="LO370" s="56"/>
      <c r="LP370" s="56"/>
      <c r="LQ370" s="56"/>
      <c r="LR370" s="56"/>
      <c r="LS370" s="56"/>
      <c r="LT370" s="56"/>
      <c r="LU370" s="56"/>
      <c r="LV370" s="56"/>
      <c r="LW370" s="56"/>
      <c r="LX370" s="56"/>
      <c r="LY370" s="56"/>
      <c r="LZ370" s="56"/>
      <c r="MA370" s="56"/>
      <c r="MB370" s="56"/>
      <c r="MC370" s="56"/>
      <c r="MD370" s="56"/>
      <c r="ME370" s="56"/>
      <c r="MF370" s="56"/>
      <c r="MG370" s="56"/>
      <c r="MH370" s="56"/>
      <c r="MI370" s="56"/>
      <c r="MJ370" s="56"/>
      <c r="MK370" s="56"/>
      <c r="ML370" s="56"/>
      <c r="MM370" s="56"/>
      <c r="MN370" s="56"/>
      <c r="MO370" s="56"/>
      <c r="MP370" s="56"/>
      <c r="MQ370" s="56"/>
      <c r="MR370" s="56"/>
      <c r="MS370" s="56"/>
      <c r="MT370" s="56"/>
      <c r="MU370" s="56"/>
      <c r="MV370" s="56"/>
      <c r="MW370" s="56"/>
      <c r="MX370" s="56"/>
      <c r="MY370" s="56"/>
      <c r="MZ370" s="56"/>
      <c r="NA370" s="56"/>
      <c r="NB370" s="56"/>
      <c r="NC370" s="56"/>
      <c r="ND370" s="56"/>
      <c r="NE370" s="56"/>
      <c r="NF370" s="56"/>
      <c r="NG370" s="56"/>
      <c r="NH370" s="56"/>
      <c r="NI370" s="56"/>
      <c r="NJ370" s="56"/>
      <c r="NK370" s="56"/>
      <c r="NL370" s="56"/>
      <c r="NM370" s="56"/>
      <c r="NN370" s="56"/>
      <c r="NO370" s="56"/>
      <c r="NP370" s="56"/>
      <c r="NQ370" s="56"/>
      <c r="NR370" s="56"/>
      <c r="NS370" s="56"/>
      <c r="NT370" s="56"/>
      <c r="NU370" s="56"/>
      <c r="NV370" s="56"/>
      <c r="NW370" s="56"/>
      <c r="NX370" s="56"/>
      <c r="NY370" s="56"/>
      <c r="NZ370" s="56"/>
      <c r="OA370" s="56"/>
      <c r="OB370" s="56"/>
      <c r="OC370" s="56"/>
      <c r="OD370" s="56"/>
      <c r="OE370" s="56"/>
      <c r="OF370" s="56"/>
      <c r="OG370" s="56"/>
      <c r="OH370" s="56"/>
      <c r="OI370" s="56"/>
      <c r="OJ370" s="56"/>
      <c r="OK370" s="56"/>
      <c r="OL370" s="56"/>
      <c r="OM370" s="56"/>
      <c r="ON370" s="56"/>
      <c r="OO370" s="56"/>
      <c r="OP370" s="56"/>
      <c r="OQ370" s="56"/>
      <c r="OR370" s="56"/>
      <c r="OS370" s="56"/>
      <c r="OT370" s="56"/>
      <c r="OU370" s="56"/>
      <c r="OV370" s="56"/>
      <c r="OW370" s="56"/>
      <c r="OX370" s="56"/>
      <c r="OY370" s="56"/>
      <c r="OZ370" s="56"/>
      <c r="PA370" s="56"/>
    </row>
    <row r="371" spans="1:417" s="116" customFormat="1" ht="24" hidden="1" customHeight="1">
      <c r="A371" s="56"/>
      <c r="B371" s="310"/>
      <c r="C371" s="310"/>
      <c r="D371" s="318"/>
      <c r="E371" s="325"/>
      <c r="F371" s="318"/>
      <c r="G371" s="328"/>
      <c r="H371" s="325"/>
      <c r="I371" s="313"/>
      <c r="J371" s="167" t="s">
        <v>1312</v>
      </c>
      <c r="K371" s="123"/>
      <c r="L371" s="183" t="s">
        <v>661</v>
      </c>
      <c r="M371" s="123" t="s">
        <v>501</v>
      </c>
      <c r="N371" s="51" t="s">
        <v>379</v>
      </c>
      <c r="O371" s="56" t="s">
        <v>350</v>
      </c>
      <c r="P371" s="310"/>
      <c r="Q371" s="310"/>
      <c r="R371" s="120"/>
      <c r="S371" s="120"/>
      <c r="T371" s="120"/>
      <c r="U371" s="120"/>
      <c r="V371" s="120"/>
      <c r="W371" s="120"/>
      <c r="X371" s="120"/>
      <c r="Y371" s="120"/>
      <c r="Z371" s="120" t="s">
        <v>205</v>
      </c>
      <c r="AA371" s="120"/>
      <c r="AB371" s="120"/>
      <c r="AC371" s="119">
        <f t="shared" si="439"/>
        <v>1</v>
      </c>
      <c r="AD371" s="229"/>
      <c r="AE371" s="229"/>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70"/>
      <c r="BU371" s="70"/>
      <c r="BV371" s="69"/>
      <c r="BW371" s="182"/>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179"/>
      <c r="DD371" s="180"/>
      <c r="DE371" s="179"/>
      <c r="DF371" s="180"/>
      <c r="DG371" s="179"/>
      <c r="DH371" s="180"/>
      <c r="DI371" s="179"/>
      <c r="DJ371" s="180"/>
      <c r="DK371" s="181"/>
      <c r="DL371" s="184"/>
      <c r="DM371" s="70"/>
      <c r="DN371" s="70"/>
      <c r="DO371" s="70"/>
      <c r="DP371" s="70"/>
      <c r="DQ371" s="178"/>
      <c r="DR371" s="178"/>
      <c r="DS371" s="178"/>
      <c r="DT371" s="178"/>
      <c r="DU371" s="178"/>
      <c r="DV371" s="178"/>
      <c r="DW371" s="178"/>
      <c r="DX371" s="178"/>
      <c r="DY371" s="178"/>
      <c r="DZ371" s="178"/>
      <c r="EA371" s="178"/>
      <c r="EB371" s="178"/>
      <c r="EC371" s="178"/>
      <c r="ED371" s="178"/>
      <c r="EE371" s="178"/>
      <c r="EF371" s="178"/>
      <c r="EG371" s="178"/>
      <c r="EH371" s="178"/>
      <c r="EI371" s="178"/>
      <c r="EJ371" s="178"/>
      <c r="EK371" s="178"/>
      <c r="EL371" s="178"/>
      <c r="EM371" s="178"/>
      <c r="EN371" s="178"/>
      <c r="EO371" s="178"/>
      <c r="EP371" s="178"/>
      <c r="EQ371" s="178"/>
      <c r="ER371" s="178"/>
      <c r="ES371" s="178"/>
      <c r="ET371" s="178"/>
      <c r="EU371" s="178"/>
      <c r="EV371" s="56"/>
      <c r="EW371" s="56"/>
      <c r="EX371" s="56"/>
      <c r="EY371" s="56"/>
      <c r="EZ371" s="56"/>
      <c r="FA371" s="56"/>
      <c r="FB371" s="56"/>
      <c r="FC371" s="56"/>
      <c r="FD371" s="56"/>
      <c r="FE371" s="56"/>
      <c r="FF371" s="70"/>
      <c r="FG371" s="70"/>
      <c r="FH371" s="70"/>
      <c r="FI371" s="70"/>
      <c r="FJ371" s="70"/>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70"/>
      <c r="HA371" s="70"/>
      <c r="HB371" s="70"/>
      <c r="HC371" s="70"/>
      <c r="HD371" s="70"/>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c r="IK371" s="56"/>
      <c r="IL371" s="56"/>
      <c r="IM371" s="56"/>
      <c r="IN371" s="56"/>
      <c r="IO371" s="56"/>
      <c r="IP371" s="56"/>
      <c r="IQ371" s="56"/>
      <c r="IR371" s="56"/>
      <c r="IS371" s="71" t="s">
        <v>555</v>
      </c>
      <c r="IT371" s="70"/>
      <c r="IU371" s="70"/>
      <c r="IV371" s="70"/>
      <c r="IW371" s="70"/>
      <c r="IX371" s="56">
        <v>2</v>
      </c>
      <c r="IY371" s="56">
        <v>2</v>
      </c>
      <c r="IZ371" s="56">
        <v>2</v>
      </c>
      <c r="JA371" s="56">
        <v>2</v>
      </c>
      <c r="JB371" s="56">
        <v>2</v>
      </c>
      <c r="JC371" s="56">
        <v>2</v>
      </c>
      <c r="JD371" s="56">
        <v>2</v>
      </c>
      <c r="JE371" s="56">
        <v>2</v>
      </c>
      <c r="JF371" s="56">
        <v>2</v>
      </c>
      <c r="JG371" s="56">
        <v>2</v>
      </c>
      <c r="JH371" s="56">
        <v>2</v>
      </c>
      <c r="JI371" s="56">
        <v>2</v>
      </c>
      <c r="JJ371" s="56">
        <v>2</v>
      </c>
      <c r="JK371" s="56">
        <v>2</v>
      </c>
      <c r="JL371" s="56">
        <v>2</v>
      </c>
      <c r="JM371" s="56">
        <v>2</v>
      </c>
      <c r="JN371" s="56">
        <v>2</v>
      </c>
      <c r="JO371" s="56">
        <v>2</v>
      </c>
      <c r="JP371" s="56">
        <v>2</v>
      </c>
      <c r="JQ371" s="56">
        <v>2</v>
      </c>
      <c r="JR371" s="56">
        <v>2</v>
      </c>
      <c r="JS371" s="56">
        <v>2</v>
      </c>
      <c r="JT371" s="56">
        <v>2</v>
      </c>
      <c r="JU371" s="56">
        <v>2</v>
      </c>
      <c r="JV371" s="56">
        <v>2</v>
      </c>
      <c r="JW371" s="56">
        <v>2</v>
      </c>
      <c r="JX371" s="56">
        <v>2</v>
      </c>
      <c r="JY371" s="56">
        <v>2</v>
      </c>
      <c r="JZ371" s="56">
        <v>2</v>
      </c>
      <c r="KA371" s="56">
        <v>2</v>
      </c>
      <c r="KB371" s="179">
        <f t="shared" ref="KB371:KB372" si="491">COUNTIF(IX371:KA371,"2")</f>
        <v>30</v>
      </c>
      <c r="KC371" s="180">
        <f t="shared" ref="KC371:KC372" si="492">KB371/(KB371+KD371+KF371+KH371)</f>
        <v>1</v>
      </c>
      <c r="KD371" s="179">
        <f t="shared" ref="KD371:KD372" si="493">COUNTIF(IX371:KA371,"1")</f>
        <v>0</v>
      </c>
      <c r="KE371" s="180">
        <f t="shared" ref="KE371:KE372" si="494">KD371/(KB371+KD371+KF371+KH371)</f>
        <v>0</v>
      </c>
      <c r="KF371" s="179">
        <f t="shared" ref="KF371:KF372" si="495">COUNTIF(IX371:KA371,"0")</f>
        <v>0</v>
      </c>
      <c r="KG371" s="180">
        <f t="shared" ref="KG371:KG372" si="496">KF371/(KB371+KD371+KF371+KH371)</f>
        <v>0</v>
      </c>
      <c r="KH371" s="179">
        <f t="shared" ref="KH371:KH372" si="497">COUNTIF(IJ371:KA371,"KĐG")</f>
        <v>0</v>
      </c>
      <c r="KI371" s="180">
        <f t="shared" ref="KI371:KI372" si="498">KH371/(KB371+KD371+KF371+KH371)</f>
        <v>0</v>
      </c>
      <c r="KJ371" s="181">
        <f t="shared" ref="KJ371:KJ372" si="499">(((KB371*2)+(KD371*1)+(KF371*0)))/(KB371+KD371+KF371)</f>
        <v>2</v>
      </c>
      <c r="KK371" s="182" t="str">
        <f t="shared" ref="KK371:KK372" si="500">IF(KI371&gt;=50%,"KĐG",IF(KJ371&gt;=1.6,"Đạt mục tiêu",IF(KJ371&gt;=1,"Cần cố gắng","Chưa đạt")))</f>
        <v>Đạt mục tiêu</v>
      </c>
      <c r="KL371" s="56"/>
      <c r="KM371" s="56"/>
      <c r="KN371" s="56"/>
      <c r="KO371" s="56"/>
      <c r="KP371" s="56"/>
      <c r="KQ371" s="56"/>
      <c r="KR371" s="56"/>
      <c r="KS371" s="56"/>
      <c r="KT371" s="56"/>
      <c r="KU371" s="56"/>
      <c r="KV371" s="56"/>
      <c r="KW371" s="56"/>
      <c r="KX371" s="56"/>
      <c r="KY371" s="56"/>
      <c r="KZ371" s="56"/>
      <c r="LA371" s="56"/>
      <c r="LB371" s="56"/>
      <c r="LC371" s="56"/>
      <c r="LD371" s="56"/>
      <c r="LE371" s="56"/>
      <c r="LF371" s="56"/>
      <c r="LG371" s="56"/>
      <c r="LH371" s="56"/>
      <c r="LI371" s="56"/>
      <c r="LJ371" s="56"/>
      <c r="LK371" s="56"/>
      <c r="LL371" s="56"/>
      <c r="LM371" s="56"/>
      <c r="LN371" s="56"/>
      <c r="LO371" s="56"/>
      <c r="LP371" s="56"/>
      <c r="LQ371" s="56"/>
      <c r="LR371" s="56"/>
      <c r="LS371" s="56"/>
      <c r="LT371" s="56"/>
      <c r="LU371" s="56"/>
      <c r="LV371" s="56"/>
      <c r="LW371" s="56"/>
      <c r="LX371" s="56"/>
      <c r="LY371" s="56"/>
      <c r="LZ371" s="56"/>
      <c r="MA371" s="56"/>
      <c r="MB371" s="56"/>
      <c r="MC371" s="56"/>
      <c r="MD371" s="56"/>
      <c r="ME371" s="56"/>
      <c r="MF371" s="56"/>
      <c r="MG371" s="56"/>
      <c r="MH371" s="56"/>
      <c r="MI371" s="56"/>
      <c r="MJ371" s="56"/>
      <c r="MK371" s="56"/>
      <c r="ML371" s="56"/>
      <c r="MM371" s="56"/>
      <c r="MN371" s="56"/>
      <c r="MO371" s="56"/>
      <c r="MP371" s="56"/>
      <c r="MQ371" s="56"/>
      <c r="MR371" s="56"/>
      <c r="MS371" s="56"/>
      <c r="MT371" s="56"/>
      <c r="MU371" s="56"/>
      <c r="MV371" s="56"/>
      <c r="MW371" s="56"/>
      <c r="MX371" s="56"/>
      <c r="MY371" s="56"/>
      <c r="MZ371" s="56"/>
      <c r="NA371" s="56"/>
      <c r="NB371" s="56"/>
      <c r="NC371" s="56"/>
      <c r="ND371" s="56"/>
      <c r="NE371" s="56"/>
      <c r="NF371" s="56"/>
      <c r="NG371" s="56"/>
      <c r="NH371" s="56"/>
      <c r="NI371" s="56"/>
      <c r="NJ371" s="56"/>
      <c r="NK371" s="56"/>
      <c r="NL371" s="56"/>
      <c r="NM371" s="56"/>
      <c r="NN371" s="56"/>
      <c r="NO371" s="56"/>
      <c r="NP371" s="56"/>
      <c r="NQ371" s="56"/>
      <c r="NR371" s="56"/>
      <c r="NS371" s="56"/>
      <c r="NT371" s="56"/>
      <c r="NU371" s="56"/>
      <c r="NV371" s="56"/>
      <c r="NW371" s="56"/>
      <c r="NX371" s="56"/>
      <c r="NY371" s="56"/>
      <c r="NZ371" s="56"/>
      <c r="OA371" s="56"/>
      <c r="OB371" s="56"/>
      <c r="OC371" s="56"/>
      <c r="OD371" s="56"/>
      <c r="OE371" s="56"/>
      <c r="OF371" s="56"/>
      <c r="OG371" s="56"/>
      <c r="OH371" s="56"/>
      <c r="OI371" s="56"/>
      <c r="OJ371" s="56"/>
      <c r="OK371" s="56"/>
      <c r="OL371" s="56"/>
      <c r="OM371" s="56"/>
      <c r="ON371" s="56"/>
      <c r="OO371" s="56"/>
      <c r="OP371" s="56"/>
      <c r="OQ371" s="56"/>
      <c r="OR371" s="56"/>
      <c r="OS371" s="56"/>
      <c r="OT371" s="56"/>
      <c r="OU371" s="56"/>
      <c r="OV371" s="56"/>
      <c r="OW371" s="56"/>
      <c r="OX371" s="56"/>
      <c r="OY371" s="56"/>
      <c r="OZ371" s="56"/>
      <c r="PA371" s="56"/>
    </row>
    <row r="372" spans="1:417" s="116" customFormat="1" ht="55.5" hidden="1" customHeight="1">
      <c r="A372" s="56"/>
      <c r="B372" s="310"/>
      <c r="C372" s="310"/>
      <c r="D372" s="318"/>
      <c r="E372" s="325"/>
      <c r="F372" s="318"/>
      <c r="G372" s="328"/>
      <c r="H372" s="325"/>
      <c r="I372" s="314"/>
      <c r="J372" s="167" t="s">
        <v>1593</v>
      </c>
      <c r="K372" s="123"/>
      <c r="L372" s="183" t="s">
        <v>661</v>
      </c>
      <c r="M372" s="123" t="s">
        <v>501</v>
      </c>
      <c r="N372" s="51" t="s">
        <v>379</v>
      </c>
      <c r="O372" s="56" t="s">
        <v>350</v>
      </c>
      <c r="P372" s="310"/>
      <c r="Q372" s="310"/>
      <c r="R372" s="120"/>
      <c r="S372" s="120"/>
      <c r="T372" s="120"/>
      <c r="U372" s="120"/>
      <c r="V372" s="120"/>
      <c r="W372" s="120"/>
      <c r="X372" s="120"/>
      <c r="Y372" s="120"/>
      <c r="Z372" s="120" t="s">
        <v>205</v>
      </c>
      <c r="AA372" s="120"/>
      <c r="AB372" s="120"/>
      <c r="AC372" s="119">
        <f t="shared" si="439"/>
        <v>1</v>
      </c>
      <c r="AD372" s="229"/>
      <c r="AE372" s="229"/>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70"/>
      <c r="BU372" s="70"/>
      <c r="BV372" s="70"/>
      <c r="BW372" s="70"/>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9"/>
      <c r="DD372" s="180"/>
      <c r="DE372" s="179"/>
      <c r="DF372" s="180"/>
      <c r="DG372" s="179"/>
      <c r="DH372" s="180"/>
      <c r="DI372" s="179"/>
      <c r="DJ372" s="180" t="e">
        <f>DI372/(DC372+DE372+DG372+DI372)</f>
        <v>#DIV/0!</v>
      </c>
      <c r="DK372" s="181" t="e">
        <f>(((DC372*2)+(DE372*1)+(DG372*0)))/(DC372+DE372+DG372)</f>
        <v>#DIV/0!</v>
      </c>
      <c r="DL372" s="184" t="e">
        <f>IF(DJ372&gt;=50%,"KĐG",IF(DK372&gt;=1.6,"Đạt mục tiêu",IF(DK372&gt;=1,"Cần cố gắng","Chưa đạt")))</f>
        <v>#DIV/0!</v>
      </c>
      <c r="DM372" s="70"/>
      <c r="DN372" s="70"/>
      <c r="DO372" s="70"/>
      <c r="DP372" s="70"/>
      <c r="DQ372" s="178">
        <v>2</v>
      </c>
      <c r="DR372" s="178">
        <v>2</v>
      </c>
      <c r="DS372" s="178">
        <v>1</v>
      </c>
      <c r="DT372" s="178">
        <v>1</v>
      </c>
      <c r="DU372" s="178">
        <v>2</v>
      </c>
      <c r="DV372" s="178">
        <v>2</v>
      </c>
      <c r="DW372" s="178">
        <v>2</v>
      </c>
      <c r="DX372" s="178">
        <v>2</v>
      </c>
      <c r="DY372" s="178">
        <v>2</v>
      </c>
      <c r="DZ372" s="178">
        <v>2</v>
      </c>
      <c r="EA372" s="178">
        <v>1</v>
      </c>
      <c r="EB372" s="178">
        <v>2</v>
      </c>
      <c r="EC372" s="178">
        <v>2</v>
      </c>
      <c r="ED372" s="178">
        <v>2</v>
      </c>
      <c r="EE372" s="178">
        <v>2</v>
      </c>
      <c r="EF372" s="178">
        <v>2</v>
      </c>
      <c r="EG372" s="178">
        <v>2</v>
      </c>
      <c r="EH372" s="178">
        <v>2</v>
      </c>
      <c r="EI372" s="178">
        <v>2</v>
      </c>
      <c r="EJ372" s="178">
        <v>1</v>
      </c>
      <c r="EK372" s="178">
        <v>2</v>
      </c>
      <c r="EL372" s="178"/>
      <c r="EM372" s="178"/>
      <c r="EN372" s="178"/>
      <c r="EO372" s="178"/>
      <c r="EP372" s="178"/>
      <c r="EQ372" s="178">
        <v>2</v>
      </c>
      <c r="ER372" s="178">
        <v>2</v>
      </c>
      <c r="ES372" s="178">
        <v>2</v>
      </c>
      <c r="ET372" s="178"/>
      <c r="EU372" s="178">
        <v>2</v>
      </c>
      <c r="EV372" s="179">
        <f>COUNTIF(DM372:EU372,"2")</f>
        <v>21</v>
      </c>
      <c r="EW372" s="180">
        <f>EV372/(EV372+EX372+EZ372+FB372)</f>
        <v>0.84</v>
      </c>
      <c r="EX372" s="179">
        <f>COUNTIF(DM372:EU372,"1")</f>
        <v>4</v>
      </c>
      <c r="EY372" s="180">
        <f>EX372/(EV372+EX372+EZ372+FB372)</f>
        <v>0.16</v>
      </c>
      <c r="EZ372" s="179">
        <f>COUNTIF(DM372:EU372,"0")</f>
        <v>0</v>
      </c>
      <c r="FA372" s="180">
        <f>EZ372/(EV372+EX372+EZ372+FB372)</f>
        <v>0</v>
      </c>
      <c r="FB372" s="179">
        <f>COUNTIF(DM372:EU372,"KĐG")</f>
        <v>0</v>
      </c>
      <c r="FC372" s="180">
        <f>FB372/(EV372+EX372+EZ372+FB372)</f>
        <v>0</v>
      </c>
      <c r="FD372" s="181">
        <f>(((EV372*2)+(EX372*1)+(EZ372*0)))/(EV372+EX372+EZ372)</f>
        <v>1.84</v>
      </c>
      <c r="FE372" s="184" t="str">
        <f>IF(FC372&gt;=50%,"KĐG",IF(FD372&gt;=1.6,"Đạt mục tiêu",IF(FD372&gt;=1,"Cần cố gắng","Chưa đạt")))</f>
        <v>Đạt mục tiêu</v>
      </c>
      <c r="FF372" s="70"/>
      <c r="FG372" s="70"/>
      <c r="FH372" s="70"/>
      <c r="FI372" s="70"/>
      <c r="FJ372" s="70"/>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70"/>
      <c r="HA372" s="70"/>
      <c r="HB372" s="70"/>
      <c r="HC372" s="70"/>
      <c r="HD372" s="70"/>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c r="IJ372" s="56"/>
      <c r="IK372" s="56"/>
      <c r="IL372" s="56"/>
      <c r="IM372" s="56"/>
      <c r="IN372" s="56"/>
      <c r="IO372" s="56"/>
      <c r="IP372" s="56"/>
      <c r="IQ372" s="56"/>
      <c r="IR372" s="56"/>
      <c r="IS372" s="56"/>
      <c r="IT372" s="71" t="s">
        <v>557</v>
      </c>
      <c r="IU372" s="56"/>
      <c r="IV372" s="56"/>
      <c r="IW372" s="56"/>
      <c r="IX372" s="56">
        <v>2</v>
      </c>
      <c r="IY372" s="56">
        <v>2</v>
      </c>
      <c r="IZ372" s="56">
        <v>2</v>
      </c>
      <c r="JA372" s="56">
        <v>2</v>
      </c>
      <c r="JB372" s="56">
        <v>2</v>
      </c>
      <c r="JC372" s="56">
        <v>2</v>
      </c>
      <c r="JD372" s="56">
        <v>2</v>
      </c>
      <c r="JE372" s="56">
        <v>2</v>
      </c>
      <c r="JF372" s="56">
        <v>2</v>
      </c>
      <c r="JG372" s="56">
        <v>2</v>
      </c>
      <c r="JH372" s="56">
        <v>2</v>
      </c>
      <c r="JI372" s="56">
        <v>2</v>
      </c>
      <c r="JJ372" s="56">
        <v>2</v>
      </c>
      <c r="JK372" s="56">
        <v>2</v>
      </c>
      <c r="JL372" s="56">
        <v>2</v>
      </c>
      <c r="JM372" s="56">
        <v>2</v>
      </c>
      <c r="JN372" s="56">
        <v>2</v>
      </c>
      <c r="JO372" s="56">
        <v>2</v>
      </c>
      <c r="JP372" s="56">
        <v>2</v>
      </c>
      <c r="JQ372" s="56">
        <v>2</v>
      </c>
      <c r="JR372" s="56">
        <v>2</v>
      </c>
      <c r="JS372" s="56">
        <v>2</v>
      </c>
      <c r="JT372" s="56">
        <v>2</v>
      </c>
      <c r="JU372" s="56">
        <v>2</v>
      </c>
      <c r="JV372" s="56">
        <v>2</v>
      </c>
      <c r="JW372" s="56">
        <v>2</v>
      </c>
      <c r="JX372" s="56">
        <v>2</v>
      </c>
      <c r="JY372" s="56">
        <v>2</v>
      </c>
      <c r="JZ372" s="56">
        <v>2</v>
      </c>
      <c r="KA372" s="56">
        <v>2</v>
      </c>
      <c r="KB372" s="179">
        <f t="shared" si="491"/>
        <v>30</v>
      </c>
      <c r="KC372" s="180">
        <f t="shared" si="492"/>
        <v>1</v>
      </c>
      <c r="KD372" s="179">
        <f t="shared" si="493"/>
        <v>0</v>
      </c>
      <c r="KE372" s="180">
        <f t="shared" si="494"/>
        <v>0</v>
      </c>
      <c r="KF372" s="179">
        <f t="shared" si="495"/>
        <v>0</v>
      </c>
      <c r="KG372" s="180">
        <f t="shared" si="496"/>
        <v>0</v>
      </c>
      <c r="KH372" s="179">
        <f t="shared" si="497"/>
        <v>0</v>
      </c>
      <c r="KI372" s="180">
        <f t="shared" si="498"/>
        <v>0</v>
      </c>
      <c r="KJ372" s="181">
        <f t="shared" si="499"/>
        <v>2</v>
      </c>
      <c r="KK372" s="182" t="str">
        <f t="shared" si="500"/>
        <v>Đạt mục tiêu</v>
      </c>
      <c r="KL372" s="56"/>
      <c r="KM372" s="56"/>
      <c r="KN372" s="56"/>
      <c r="KO372" s="56"/>
      <c r="KP372" s="56"/>
      <c r="KQ372" s="56"/>
      <c r="KR372" s="56"/>
      <c r="KS372" s="56"/>
      <c r="KT372" s="56"/>
      <c r="KU372" s="56"/>
      <c r="KV372" s="56"/>
      <c r="KW372" s="56"/>
      <c r="KX372" s="56"/>
      <c r="KY372" s="56"/>
      <c r="KZ372" s="56"/>
      <c r="LA372" s="56"/>
      <c r="LB372" s="56"/>
      <c r="LC372" s="56"/>
      <c r="LD372" s="56"/>
      <c r="LE372" s="56"/>
      <c r="LF372" s="56"/>
      <c r="LG372" s="56"/>
      <c r="LH372" s="56"/>
      <c r="LI372" s="56"/>
      <c r="LJ372" s="56"/>
      <c r="LK372" s="56"/>
      <c r="LL372" s="56"/>
      <c r="LM372" s="56"/>
      <c r="LN372" s="56"/>
      <c r="LO372" s="56"/>
      <c r="LP372" s="56"/>
      <c r="LQ372" s="56"/>
      <c r="LR372" s="56"/>
      <c r="LS372" s="56"/>
      <c r="LT372" s="56"/>
      <c r="LU372" s="56"/>
      <c r="LV372" s="56"/>
      <c r="LW372" s="56"/>
      <c r="LX372" s="56"/>
      <c r="LY372" s="56"/>
      <c r="LZ372" s="56"/>
      <c r="MA372" s="56"/>
      <c r="MB372" s="56"/>
      <c r="MC372" s="56"/>
      <c r="MD372" s="56"/>
      <c r="ME372" s="56"/>
      <c r="MF372" s="56"/>
      <c r="MG372" s="56"/>
      <c r="MH372" s="56"/>
      <c r="MI372" s="56"/>
      <c r="MJ372" s="56"/>
      <c r="MK372" s="56"/>
      <c r="ML372" s="56"/>
      <c r="MM372" s="56"/>
      <c r="MN372" s="56"/>
      <c r="MO372" s="56"/>
      <c r="MP372" s="56"/>
      <c r="MQ372" s="56"/>
      <c r="MR372" s="56"/>
      <c r="MS372" s="56"/>
      <c r="MT372" s="56"/>
      <c r="MU372" s="56"/>
      <c r="MV372" s="56"/>
      <c r="MW372" s="56"/>
      <c r="MX372" s="56"/>
      <c r="MY372" s="56"/>
      <c r="MZ372" s="56"/>
      <c r="NA372" s="56"/>
      <c r="NB372" s="56"/>
      <c r="NC372" s="56"/>
      <c r="ND372" s="56"/>
      <c r="NE372" s="56"/>
      <c r="NF372" s="56"/>
      <c r="NG372" s="56"/>
      <c r="NH372" s="56"/>
      <c r="NI372" s="56"/>
      <c r="NJ372" s="56"/>
      <c r="NK372" s="56"/>
      <c r="NL372" s="56"/>
      <c r="NM372" s="56"/>
      <c r="NN372" s="56"/>
      <c r="NO372" s="56"/>
      <c r="NP372" s="56"/>
      <c r="NQ372" s="56"/>
      <c r="NR372" s="56"/>
      <c r="NS372" s="56"/>
      <c r="NT372" s="56"/>
      <c r="NU372" s="56"/>
      <c r="NV372" s="56"/>
      <c r="NW372" s="56"/>
      <c r="NX372" s="56"/>
      <c r="NY372" s="56"/>
      <c r="NZ372" s="56"/>
      <c r="OA372" s="56"/>
      <c r="OB372" s="56"/>
      <c r="OC372" s="56"/>
      <c r="OD372" s="56"/>
      <c r="OE372" s="56"/>
      <c r="OF372" s="56"/>
      <c r="OG372" s="56"/>
      <c r="OH372" s="56"/>
      <c r="OI372" s="56"/>
      <c r="OJ372" s="56"/>
      <c r="OK372" s="56"/>
      <c r="OL372" s="56"/>
      <c r="OM372" s="56"/>
      <c r="ON372" s="56"/>
      <c r="OO372" s="56"/>
      <c r="OP372" s="56"/>
      <c r="OQ372" s="56"/>
      <c r="OR372" s="56"/>
      <c r="OS372" s="56"/>
      <c r="OT372" s="56"/>
      <c r="OU372" s="56"/>
      <c r="OV372" s="56"/>
      <c r="OW372" s="56"/>
      <c r="OX372" s="56"/>
      <c r="OY372" s="56"/>
      <c r="OZ372" s="56"/>
      <c r="PA372" s="56"/>
    </row>
    <row r="373" spans="1:417" ht="18.75" hidden="1" customHeight="1">
      <c r="A373" s="56"/>
      <c r="B373" s="2"/>
      <c r="C373" s="2"/>
      <c r="D373" s="311" t="s">
        <v>321</v>
      </c>
      <c r="E373" s="311"/>
      <c r="F373" s="311"/>
      <c r="G373" s="253"/>
      <c r="H373" s="254">
        <f>COUNTIF(H374:H374,"x")</f>
        <v>0</v>
      </c>
      <c r="I373" s="253"/>
      <c r="J373" s="253"/>
      <c r="K373" s="255"/>
      <c r="L373" s="258"/>
      <c r="M373" s="255"/>
      <c r="N373" s="176"/>
      <c r="O373" s="176"/>
      <c r="P373" s="114">
        <f>COUNTIF(P374:P374,"x")</f>
        <v>1</v>
      </c>
      <c r="Q373" s="56">
        <f>SUM(Q374:Q374)</f>
        <v>1</v>
      </c>
      <c r="R373" s="14">
        <f t="shared" ref="R373:AB373" si="501">COUNTIF(R374:R374,"x")</f>
        <v>0</v>
      </c>
      <c r="S373" s="114">
        <f t="shared" si="501"/>
        <v>0</v>
      </c>
      <c r="T373" s="114">
        <f t="shared" si="501"/>
        <v>0</v>
      </c>
      <c r="U373" s="114">
        <f t="shared" si="501"/>
        <v>0</v>
      </c>
      <c r="V373" s="114">
        <f t="shared" si="501"/>
        <v>1</v>
      </c>
      <c r="W373" s="114">
        <f t="shared" si="501"/>
        <v>0</v>
      </c>
      <c r="X373" s="114">
        <f t="shared" si="501"/>
        <v>0</v>
      </c>
      <c r="Y373" s="114">
        <f t="shared" si="501"/>
        <v>0</v>
      </c>
      <c r="Z373" s="114">
        <f t="shared" si="501"/>
        <v>0</v>
      </c>
      <c r="AA373" s="114">
        <f t="shared" si="501"/>
        <v>0</v>
      </c>
      <c r="AB373" s="114">
        <f t="shared" si="501"/>
        <v>0</v>
      </c>
      <c r="AC373" s="114"/>
      <c r="AD373" s="239"/>
      <c r="AE373" s="2"/>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182"/>
      <c r="BK373" s="182"/>
      <c r="BL373" s="182"/>
      <c r="BM373" s="182"/>
      <c r="BN373" s="182"/>
      <c r="BO373" s="182"/>
      <c r="BP373" s="182"/>
      <c r="BQ373" s="182"/>
      <c r="BR373" s="182"/>
      <c r="BS373" s="185"/>
      <c r="BT373" s="70"/>
      <c r="BU373" s="70"/>
      <c r="BV373" s="70"/>
      <c r="BW373" s="70"/>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70"/>
      <c r="HA373" s="70"/>
      <c r="HB373" s="70"/>
      <c r="HC373" s="70"/>
      <c r="HD373" s="70"/>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c r="IK373" s="56"/>
      <c r="IL373" s="56"/>
      <c r="IM373" s="56"/>
      <c r="IN373" s="56"/>
      <c r="IO373" s="56"/>
      <c r="IP373" s="56"/>
      <c r="IQ373" s="56"/>
      <c r="IR373" s="56"/>
      <c r="IS373" s="56"/>
      <c r="IT373" s="56"/>
      <c r="IU373" s="56"/>
      <c r="IV373" s="56"/>
      <c r="IW373" s="56"/>
      <c r="IX373" s="56"/>
      <c r="IY373" s="56"/>
      <c r="IZ373" s="56"/>
      <c r="JA373" s="56"/>
      <c r="JB373" s="56"/>
      <c r="JC373" s="56"/>
      <c r="JD373" s="56"/>
      <c r="JE373" s="56"/>
      <c r="JF373" s="56"/>
      <c r="JG373" s="56"/>
      <c r="JH373" s="56"/>
      <c r="JI373" s="56"/>
      <c r="JJ373" s="56"/>
      <c r="JK373" s="56"/>
      <c r="JL373" s="56"/>
      <c r="JM373" s="56"/>
      <c r="JN373" s="56"/>
      <c r="JO373" s="56"/>
      <c r="JP373" s="56"/>
      <c r="JQ373" s="56"/>
      <c r="JR373" s="56"/>
      <c r="JS373" s="56"/>
      <c r="JT373" s="56"/>
      <c r="JU373" s="56"/>
      <c r="JV373" s="56"/>
      <c r="JW373" s="56"/>
      <c r="JX373" s="56"/>
      <c r="JY373" s="56"/>
      <c r="JZ373" s="56"/>
      <c r="KA373" s="56"/>
      <c r="KB373" s="56"/>
      <c r="KC373" s="56"/>
      <c r="KD373" s="56"/>
      <c r="KE373" s="56"/>
      <c r="KF373" s="56"/>
      <c r="KG373" s="56"/>
      <c r="KH373" s="56"/>
      <c r="KI373" s="56"/>
      <c r="KJ373" s="56"/>
      <c r="KK373" s="56"/>
      <c r="KL373" s="56"/>
      <c r="KM373" s="56"/>
      <c r="KN373" s="56"/>
      <c r="KO373" s="56"/>
      <c r="KP373" s="56"/>
      <c r="KQ373" s="56"/>
      <c r="KR373" s="56"/>
      <c r="KS373" s="56"/>
      <c r="KT373" s="56"/>
      <c r="KU373" s="56"/>
      <c r="KV373" s="56"/>
      <c r="KW373" s="56"/>
      <c r="KX373" s="56"/>
      <c r="KY373" s="56"/>
      <c r="KZ373" s="56"/>
      <c r="LA373" s="56"/>
      <c r="LB373" s="56"/>
      <c r="LC373" s="56"/>
      <c r="LD373" s="56"/>
      <c r="LE373" s="56"/>
      <c r="LF373" s="56"/>
      <c r="LG373" s="56"/>
      <c r="LH373" s="56"/>
      <c r="LI373" s="56"/>
      <c r="LJ373" s="56"/>
      <c r="LK373" s="56"/>
      <c r="LL373" s="56"/>
      <c r="LM373" s="56"/>
      <c r="LN373" s="56"/>
      <c r="LO373" s="56"/>
      <c r="LP373" s="56"/>
      <c r="LQ373" s="56"/>
      <c r="LR373" s="56"/>
      <c r="LS373" s="56"/>
      <c r="LT373" s="56"/>
      <c r="LU373" s="56"/>
      <c r="LV373" s="56"/>
      <c r="LW373" s="56"/>
      <c r="LX373" s="56"/>
      <c r="LY373" s="56"/>
      <c r="LZ373" s="56"/>
      <c r="MA373" s="56"/>
      <c r="MB373" s="56"/>
      <c r="MC373" s="56"/>
      <c r="MD373" s="56"/>
      <c r="ME373" s="56"/>
      <c r="MF373" s="56"/>
      <c r="MG373" s="56"/>
      <c r="MH373" s="56"/>
      <c r="MI373" s="56"/>
      <c r="MJ373" s="56"/>
      <c r="MK373" s="56"/>
      <c r="ML373" s="56"/>
      <c r="MM373" s="56"/>
      <c r="MN373" s="56"/>
      <c r="MO373" s="56"/>
      <c r="MP373" s="56"/>
      <c r="MQ373" s="56"/>
      <c r="MR373" s="56"/>
      <c r="MS373" s="56"/>
      <c r="MT373" s="56"/>
      <c r="MU373" s="56"/>
      <c r="MV373" s="56"/>
      <c r="MW373" s="56"/>
      <c r="MX373" s="56"/>
      <c r="MY373" s="56"/>
      <c r="MZ373" s="56"/>
      <c r="NA373" s="56"/>
      <c r="NB373" s="56"/>
      <c r="NC373" s="56"/>
      <c r="ND373" s="56"/>
      <c r="NE373" s="56"/>
      <c r="NF373" s="56"/>
      <c r="NG373" s="56"/>
      <c r="NH373" s="56"/>
      <c r="NI373" s="56"/>
      <c r="NJ373" s="56"/>
      <c r="NK373" s="56"/>
      <c r="NL373" s="56"/>
      <c r="NM373" s="56"/>
      <c r="NN373" s="56"/>
      <c r="NO373" s="70"/>
      <c r="NP373" s="70"/>
      <c r="NQ373" s="56"/>
      <c r="NR373" s="56"/>
      <c r="NS373" s="56"/>
      <c r="NT373" s="56"/>
      <c r="NU373" s="56"/>
      <c r="NV373" s="56"/>
      <c r="NW373" s="56"/>
      <c r="NX373" s="56"/>
      <c r="NY373" s="56"/>
      <c r="NZ373" s="56"/>
      <c r="OA373" s="56"/>
      <c r="OB373" s="56"/>
      <c r="OC373" s="56"/>
      <c r="OD373" s="56"/>
      <c r="OE373" s="56"/>
      <c r="OF373" s="56"/>
      <c r="OG373" s="56"/>
      <c r="OH373" s="56"/>
      <c r="OI373" s="56"/>
      <c r="OJ373" s="56"/>
      <c r="OK373" s="56"/>
      <c r="OL373" s="56"/>
      <c r="OM373" s="56"/>
      <c r="ON373" s="56"/>
      <c r="OO373" s="56"/>
      <c r="OP373" s="56"/>
      <c r="OQ373" s="56"/>
      <c r="OR373" s="56"/>
      <c r="OS373" s="56"/>
      <c r="OT373" s="56"/>
      <c r="OU373" s="56"/>
      <c r="OV373" s="56"/>
      <c r="OW373" s="56"/>
      <c r="OX373" s="56"/>
      <c r="OY373" s="56"/>
      <c r="OZ373" s="56"/>
      <c r="PA373" s="2"/>
    </row>
    <row r="374" spans="1:417" s="116" customFormat="1" ht="47.25" hidden="1" customHeight="1">
      <c r="A374" s="56"/>
      <c r="B374" s="56">
        <v>330</v>
      </c>
      <c r="C374" s="56">
        <v>137</v>
      </c>
      <c r="D374" s="126" t="s">
        <v>46</v>
      </c>
      <c r="E374" s="122" t="s">
        <v>6</v>
      </c>
      <c r="F374" s="126" t="s">
        <v>47</v>
      </c>
      <c r="G374" s="123" t="s">
        <v>6</v>
      </c>
      <c r="H374" s="122"/>
      <c r="I374" s="126" t="s">
        <v>776</v>
      </c>
      <c r="J374" s="167" t="s">
        <v>1173</v>
      </c>
      <c r="K374" s="123"/>
      <c r="L374" s="183" t="s">
        <v>661</v>
      </c>
      <c r="M374" s="123" t="s">
        <v>501</v>
      </c>
      <c r="N374" s="51" t="s">
        <v>379</v>
      </c>
      <c r="O374" s="56" t="s">
        <v>350</v>
      </c>
      <c r="P374" s="56" t="s">
        <v>205</v>
      </c>
      <c r="Q374" s="56">
        <v>1</v>
      </c>
      <c r="R374" s="120"/>
      <c r="S374" s="120"/>
      <c r="T374" s="120"/>
      <c r="U374" s="120"/>
      <c r="V374" s="120" t="s">
        <v>205</v>
      </c>
      <c r="W374" s="120"/>
      <c r="X374" s="120"/>
      <c r="Y374" s="120"/>
      <c r="Z374" s="120"/>
      <c r="AA374" s="120"/>
      <c r="AB374" s="120"/>
      <c r="AC374" s="119">
        <f>COUNTIF($R374:$AB374,"x")</f>
        <v>1</v>
      </c>
      <c r="AD374" s="229"/>
      <c r="AE374" s="229"/>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70"/>
      <c r="BU374" s="70"/>
      <c r="BV374" s="72"/>
      <c r="BW374" s="72"/>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179"/>
      <c r="DD374" s="180"/>
      <c r="DE374" s="179"/>
      <c r="DF374" s="180"/>
      <c r="DG374" s="179"/>
      <c r="DH374" s="180"/>
      <c r="DI374" s="179"/>
      <c r="DJ374" s="180" t="e">
        <f>DI374/(DC374+DE374+DG374+DI374)</f>
        <v>#DIV/0!</v>
      </c>
      <c r="DK374" s="181" t="e">
        <f>(((DC374*2)+(DE374*1)+(DG374*0)))/(DC374+DE374+DG374)</f>
        <v>#DIV/0!</v>
      </c>
      <c r="DL374" s="184" t="e">
        <f>IF(DJ374&gt;=50%,"KĐG",IF(DK374&gt;=1.6,"Đạt mục tiêu",IF(DK374&gt;=1,"Cần cố gắng","Chưa đạt")))</f>
        <v>#DIV/0!</v>
      </c>
      <c r="DM374" s="70"/>
      <c r="DN374" s="70"/>
      <c r="DO374" s="70"/>
      <c r="DP374" s="70"/>
      <c r="DQ374" s="178">
        <v>2</v>
      </c>
      <c r="DR374" s="178">
        <v>2</v>
      </c>
      <c r="DS374" s="178">
        <v>2</v>
      </c>
      <c r="DT374" s="178">
        <v>2</v>
      </c>
      <c r="DU374" s="178">
        <v>2</v>
      </c>
      <c r="DV374" s="178">
        <v>2</v>
      </c>
      <c r="DW374" s="178">
        <v>2</v>
      </c>
      <c r="DX374" s="178">
        <v>2</v>
      </c>
      <c r="DY374" s="178">
        <v>2</v>
      </c>
      <c r="DZ374" s="178">
        <v>2</v>
      </c>
      <c r="EA374" s="178">
        <v>2</v>
      </c>
      <c r="EB374" s="178">
        <v>2</v>
      </c>
      <c r="EC374" s="178">
        <v>2</v>
      </c>
      <c r="ED374" s="178">
        <v>2</v>
      </c>
      <c r="EE374" s="178">
        <v>2</v>
      </c>
      <c r="EF374" s="178">
        <v>2</v>
      </c>
      <c r="EG374" s="178">
        <v>2</v>
      </c>
      <c r="EH374" s="178">
        <v>2</v>
      </c>
      <c r="EI374" s="178">
        <v>2</v>
      </c>
      <c r="EJ374" s="178">
        <v>2</v>
      </c>
      <c r="EK374" s="178">
        <v>2</v>
      </c>
      <c r="EL374" s="178">
        <v>2</v>
      </c>
      <c r="EM374" s="178">
        <v>2</v>
      </c>
      <c r="EN374" s="178">
        <v>2</v>
      </c>
      <c r="EO374" s="178">
        <v>2</v>
      </c>
      <c r="EP374" s="178">
        <v>2</v>
      </c>
      <c r="EQ374" s="178">
        <v>2</v>
      </c>
      <c r="ER374" s="178">
        <v>2</v>
      </c>
      <c r="ES374" s="178">
        <v>2</v>
      </c>
      <c r="ET374" s="178">
        <v>2</v>
      </c>
      <c r="EU374" s="178">
        <v>2</v>
      </c>
      <c r="EV374" s="179">
        <f>COUNTIF(DM374:EU374,"2")</f>
        <v>31</v>
      </c>
      <c r="EW374" s="180">
        <f>EV374/(EV374+EX374+EZ374+FB374)</f>
        <v>1</v>
      </c>
      <c r="EX374" s="179">
        <f>COUNTIF(DM374:EU374,"1")</f>
        <v>0</v>
      </c>
      <c r="EY374" s="180">
        <f>EX374/(EV374+EX374+EZ374+FB374)</f>
        <v>0</v>
      </c>
      <c r="EZ374" s="179">
        <f>COUNTIF(DM374:EU374,"0")</f>
        <v>0</v>
      </c>
      <c r="FA374" s="180">
        <f>EZ374/(EV374+EX374+EZ374+FB374)</f>
        <v>0</v>
      </c>
      <c r="FB374" s="179">
        <f>COUNTIF(DM374:EU374,"KĐG")</f>
        <v>0</v>
      </c>
      <c r="FC374" s="180">
        <f>FB374/(EV374+EX374+EZ374+FB374)</f>
        <v>0</v>
      </c>
      <c r="FD374" s="181">
        <f>(((EV374*2)+(EX374*1)+(EZ374*0)))/(EV374+EX374+EZ374)</f>
        <v>2</v>
      </c>
      <c r="FE374" s="184" t="str">
        <f>IF(FC374&gt;=50%,"KĐG",IF(FD374&gt;=1.6,"Đạt mục tiêu",IF(FD374&gt;=1,"Cần cố gắng","Chưa đạt")))</f>
        <v>Đạt mục tiêu</v>
      </c>
      <c r="FF374" s="70"/>
      <c r="FG374" s="70"/>
      <c r="FH374" s="70"/>
      <c r="FI374" s="70"/>
      <c r="FJ374" s="70"/>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70"/>
      <c r="HA374" s="70"/>
      <c r="HB374" s="70"/>
      <c r="HC374" s="70"/>
      <c r="HD374" s="70"/>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c r="IK374" s="56"/>
      <c r="IL374" s="56"/>
      <c r="IM374" s="56"/>
      <c r="IN374" s="56"/>
      <c r="IO374" s="56"/>
      <c r="IP374" s="56"/>
      <c r="IQ374" s="56"/>
      <c r="IR374" s="56"/>
      <c r="IS374" s="56"/>
      <c r="IT374" s="70"/>
      <c r="IU374" s="70"/>
      <c r="IV374" s="70"/>
      <c r="IW374" s="70"/>
      <c r="IX374" s="56"/>
      <c r="IY374" s="56"/>
      <c r="IZ374" s="56"/>
      <c r="JA374" s="56"/>
      <c r="JB374" s="56"/>
      <c r="JC374" s="56"/>
      <c r="JD374" s="56"/>
      <c r="JE374" s="56"/>
      <c r="JF374" s="56"/>
      <c r="JG374" s="56"/>
      <c r="JH374" s="56"/>
      <c r="JI374" s="56"/>
      <c r="JJ374" s="56"/>
      <c r="JK374" s="56"/>
      <c r="JL374" s="56"/>
      <c r="JM374" s="56"/>
      <c r="JN374" s="56"/>
      <c r="JO374" s="56"/>
      <c r="JP374" s="56"/>
      <c r="JQ374" s="56"/>
      <c r="JR374" s="56"/>
      <c r="JS374" s="56"/>
      <c r="JT374" s="56"/>
      <c r="JU374" s="56"/>
      <c r="JV374" s="56"/>
      <c r="JW374" s="56"/>
      <c r="JX374" s="56"/>
      <c r="JY374" s="56"/>
      <c r="JZ374" s="56"/>
      <c r="KA374" s="56"/>
      <c r="KB374" s="56"/>
      <c r="KC374" s="56"/>
      <c r="KD374" s="56"/>
      <c r="KE374" s="56"/>
      <c r="KF374" s="56"/>
      <c r="KG374" s="56"/>
      <c r="KH374" s="56"/>
      <c r="KI374" s="56"/>
      <c r="KJ374" s="56"/>
      <c r="KK374" s="56"/>
      <c r="KL374" s="56"/>
      <c r="KM374" s="56"/>
      <c r="KN374" s="56"/>
      <c r="KO374" s="56"/>
      <c r="KP374" s="56"/>
      <c r="KQ374" s="56"/>
      <c r="KR374" s="56"/>
      <c r="KS374" s="56"/>
      <c r="KT374" s="56"/>
      <c r="KU374" s="56"/>
      <c r="KV374" s="56"/>
      <c r="KW374" s="56"/>
      <c r="KX374" s="56"/>
      <c r="KY374" s="56"/>
      <c r="KZ374" s="56"/>
      <c r="LA374" s="56"/>
      <c r="LB374" s="56"/>
      <c r="LC374" s="56"/>
      <c r="LD374" s="56"/>
      <c r="LE374" s="56"/>
      <c r="LF374" s="56"/>
      <c r="LG374" s="56"/>
      <c r="LH374" s="56"/>
      <c r="LI374" s="56"/>
      <c r="LJ374" s="56"/>
      <c r="LK374" s="56"/>
      <c r="LL374" s="56"/>
      <c r="LM374" s="56"/>
      <c r="LN374" s="56"/>
      <c r="LO374" s="56"/>
      <c r="LP374" s="56"/>
      <c r="LQ374" s="56"/>
      <c r="LR374" s="56"/>
      <c r="LS374" s="56"/>
      <c r="LT374" s="56"/>
      <c r="LU374" s="56"/>
      <c r="LV374" s="56"/>
      <c r="LW374" s="56"/>
      <c r="LX374" s="56"/>
      <c r="LY374" s="56"/>
      <c r="LZ374" s="56"/>
      <c r="MA374" s="56"/>
      <c r="MB374" s="56"/>
      <c r="MC374" s="56"/>
      <c r="MD374" s="56"/>
      <c r="ME374" s="56"/>
      <c r="MF374" s="56"/>
      <c r="MG374" s="56"/>
      <c r="MH374" s="56"/>
      <c r="MI374" s="56"/>
      <c r="MJ374" s="56"/>
      <c r="MK374" s="56"/>
      <c r="ML374" s="56"/>
      <c r="MM374" s="56"/>
      <c r="MN374" s="56"/>
      <c r="MO374" s="56"/>
      <c r="MP374" s="56"/>
      <c r="MQ374" s="56"/>
      <c r="MR374" s="56"/>
      <c r="MS374" s="56"/>
      <c r="MT374" s="56"/>
      <c r="MU374" s="56"/>
      <c r="MV374" s="56"/>
      <c r="MW374" s="56"/>
      <c r="MX374" s="56"/>
      <c r="MY374" s="56"/>
      <c r="MZ374" s="56"/>
      <c r="NA374" s="56"/>
      <c r="NB374" s="56"/>
      <c r="NC374" s="56"/>
      <c r="ND374" s="56"/>
      <c r="NE374" s="56"/>
      <c r="NF374" s="56"/>
      <c r="NG374" s="56"/>
      <c r="NH374" s="56"/>
      <c r="NI374" s="56"/>
      <c r="NJ374" s="56"/>
      <c r="NK374" s="56"/>
      <c r="NL374" s="56"/>
      <c r="NM374" s="56"/>
      <c r="NN374" s="56"/>
      <c r="NO374" s="56"/>
      <c r="NP374" s="56"/>
      <c r="NQ374" s="56"/>
      <c r="NR374" s="56"/>
      <c r="NS374" s="56"/>
      <c r="NT374" s="56"/>
      <c r="NU374" s="56"/>
      <c r="NV374" s="56"/>
      <c r="NW374" s="56"/>
      <c r="NX374" s="56"/>
      <c r="NY374" s="56"/>
      <c r="NZ374" s="56"/>
      <c r="OA374" s="56"/>
      <c r="OB374" s="56"/>
      <c r="OC374" s="56"/>
      <c r="OD374" s="56"/>
      <c r="OE374" s="56"/>
      <c r="OF374" s="56"/>
      <c r="OG374" s="56"/>
      <c r="OH374" s="56"/>
      <c r="OI374" s="56"/>
      <c r="OJ374" s="56"/>
      <c r="OK374" s="56"/>
      <c r="OL374" s="56"/>
      <c r="OM374" s="56"/>
      <c r="ON374" s="56"/>
      <c r="OO374" s="56"/>
      <c r="OP374" s="56"/>
      <c r="OQ374" s="56"/>
      <c r="OR374" s="56"/>
      <c r="OS374" s="56"/>
      <c r="OT374" s="56"/>
      <c r="OU374" s="56"/>
      <c r="OV374" s="56"/>
      <c r="OW374" s="56"/>
      <c r="OX374" s="56"/>
      <c r="OY374" s="56"/>
      <c r="OZ374" s="56"/>
      <c r="PA374" s="56"/>
    </row>
    <row r="375" spans="1:417" ht="30" customHeight="1">
      <c r="A375" s="56"/>
      <c r="B375" s="2"/>
      <c r="C375" s="2"/>
      <c r="D375" s="311" t="s">
        <v>322</v>
      </c>
      <c r="E375" s="311"/>
      <c r="F375" s="311"/>
      <c r="G375" s="253"/>
      <c r="H375" s="254">
        <f>COUNTIF(H376:H383,"x")</f>
        <v>0</v>
      </c>
      <c r="I375" s="253"/>
      <c r="J375" s="253"/>
      <c r="K375" s="255"/>
      <c r="L375" s="258"/>
      <c r="M375" s="255"/>
      <c r="N375" s="176"/>
      <c r="O375" s="176"/>
      <c r="P375" s="114">
        <f>COUNTIF(P376:P383,"x")</f>
        <v>2</v>
      </c>
      <c r="Q375" s="56">
        <f>SUM(Q376:Q383)</f>
        <v>1</v>
      </c>
      <c r="R375" s="14">
        <f>COUNTIF(R376:R383,"x")</f>
        <v>1</v>
      </c>
      <c r="S375" s="114">
        <f t="shared" ref="S375:T375" si="502">COUNTIF(S376:S383,"x")</f>
        <v>0</v>
      </c>
      <c r="T375" s="114">
        <f t="shared" si="502"/>
        <v>0</v>
      </c>
      <c r="U375" s="114">
        <f t="shared" ref="U375:AB375" si="503">COUNTIF(U376:U383,"x")</f>
        <v>1</v>
      </c>
      <c r="V375" s="114">
        <f t="shared" si="503"/>
        <v>2</v>
      </c>
      <c r="W375" s="114">
        <f t="shared" si="503"/>
        <v>1</v>
      </c>
      <c r="X375" s="114">
        <f t="shared" si="503"/>
        <v>1</v>
      </c>
      <c r="Y375" s="114">
        <f t="shared" si="503"/>
        <v>0</v>
      </c>
      <c r="Z375" s="114">
        <f t="shared" si="503"/>
        <v>0</v>
      </c>
      <c r="AA375" s="114">
        <f t="shared" si="503"/>
        <v>1</v>
      </c>
      <c r="AB375" s="114">
        <f t="shared" si="503"/>
        <v>1</v>
      </c>
      <c r="AC375" s="114"/>
      <c r="AD375" s="300"/>
      <c r="AE375" s="295"/>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182"/>
      <c r="BK375" s="182"/>
      <c r="BL375" s="182"/>
      <c r="BM375" s="182"/>
      <c r="BN375" s="182"/>
      <c r="BO375" s="182"/>
      <c r="BP375" s="182"/>
      <c r="BQ375" s="182"/>
      <c r="BR375" s="182"/>
      <c r="BS375" s="185"/>
      <c r="BT375" s="70"/>
      <c r="BU375" s="70"/>
      <c r="BV375" s="70"/>
      <c r="BW375" s="70"/>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70"/>
      <c r="HA375" s="70"/>
      <c r="HB375" s="70"/>
      <c r="HC375" s="70"/>
      <c r="HD375" s="70"/>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c r="IK375" s="56"/>
      <c r="IL375" s="56"/>
      <c r="IM375" s="56"/>
      <c r="IN375" s="56"/>
      <c r="IO375" s="56"/>
      <c r="IP375" s="56"/>
      <c r="IQ375" s="56"/>
      <c r="IR375" s="56"/>
      <c r="IS375" s="56"/>
      <c r="IT375" s="56"/>
      <c r="IU375" s="56"/>
      <c r="IV375" s="56"/>
      <c r="IW375" s="56"/>
      <c r="IX375" s="56"/>
      <c r="IY375" s="56"/>
      <c r="IZ375" s="56"/>
      <c r="JA375" s="56"/>
      <c r="JB375" s="56"/>
      <c r="JC375" s="56"/>
      <c r="JD375" s="56"/>
      <c r="JE375" s="56"/>
      <c r="JF375" s="56"/>
      <c r="JG375" s="56"/>
      <c r="JH375" s="56"/>
      <c r="JI375" s="56"/>
      <c r="JJ375" s="56"/>
      <c r="JK375" s="56"/>
      <c r="JL375" s="56"/>
      <c r="JM375" s="56"/>
      <c r="JN375" s="56"/>
      <c r="JO375" s="56"/>
      <c r="JP375" s="56"/>
      <c r="JQ375" s="56"/>
      <c r="JR375" s="56"/>
      <c r="JS375" s="56"/>
      <c r="JT375" s="56"/>
      <c r="JU375" s="56"/>
      <c r="JV375" s="56"/>
      <c r="JW375" s="56"/>
      <c r="JX375" s="56"/>
      <c r="JY375" s="56"/>
      <c r="JZ375" s="56"/>
      <c r="KA375" s="56"/>
      <c r="KB375" s="179"/>
      <c r="KC375" s="180"/>
      <c r="KD375" s="179"/>
      <c r="KE375" s="180"/>
      <c r="KF375" s="179"/>
      <c r="KG375" s="180"/>
      <c r="KH375" s="179"/>
      <c r="KI375" s="180"/>
      <c r="KJ375" s="181"/>
      <c r="KK375" s="185"/>
      <c r="KL375" s="56"/>
      <c r="KM375" s="56"/>
      <c r="KN375" s="56"/>
      <c r="KO375" s="56"/>
      <c r="KP375" s="56"/>
      <c r="KQ375" s="56"/>
      <c r="KR375" s="56"/>
      <c r="KS375" s="56"/>
      <c r="KT375" s="56"/>
      <c r="KU375" s="56"/>
      <c r="KV375" s="56"/>
      <c r="KW375" s="56"/>
      <c r="KX375" s="56"/>
      <c r="KY375" s="56"/>
      <c r="KZ375" s="56"/>
      <c r="LA375" s="56"/>
      <c r="LB375" s="56"/>
      <c r="LC375" s="56"/>
      <c r="LD375" s="56"/>
      <c r="LE375" s="56"/>
      <c r="LF375" s="56"/>
      <c r="LG375" s="56"/>
      <c r="LH375" s="56"/>
      <c r="LI375" s="56"/>
      <c r="LJ375" s="56"/>
      <c r="LK375" s="56"/>
      <c r="LL375" s="56"/>
      <c r="LM375" s="56"/>
      <c r="LN375" s="56"/>
      <c r="LO375" s="56"/>
      <c r="LP375" s="56"/>
      <c r="LQ375" s="56"/>
      <c r="LR375" s="56"/>
      <c r="LS375" s="56"/>
      <c r="LT375" s="56"/>
      <c r="LU375" s="56"/>
      <c r="LV375" s="56"/>
      <c r="LW375" s="56"/>
      <c r="LX375" s="56"/>
      <c r="LY375" s="56"/>
      <c r="LZ375" s="56"/>
      <c r="MA375" s="56"/>
      <c r="MB375" s="56"/>
      <c r="MC375" s="56"/>
      <c r="MD375" s="56"/>
      <c r="ME375" s="56"/>
      <c r="MF375" s="56"/>
      <c r="MG375" s="56"/>
      <c r="MH375" s="56"/>
      <c r="MI375" s="56"/>
      <c r="MJ375" s="56"/>
      <c r="MK375" s="56"/>
      <c r="ML375" s="56"/>
      <c r="MM375" s="56"/>
      <c r="MN375" s="56"/>
      <c r="MO375" s="56"/>
      <c r="MP375" s="56"/>
      <c r="MQ375" s="56"/>
      <c r="MR375" s="56"/>
      <c r="MS375" s="56"/>
      <c r="MT375" s="56"/>
      <c r="MU375" s="56"/>
      <c r="MV375" s="56"/>
      <c r="MW375" s="56"/>
      <c r="MX375" s="56"/>
      <c r="MY375" s="56"/>
      <c r="MZ375" s="56"/>
      <c r="NA375" s="56"/>
      <c r="NB375" s="56"/>
      <c r="NC375" s="56"/>
      <c r="ND375" s="56"/>
      <c r="NE375" s="56"/>
      <c r="NF375" s="56"/>
      <c r="NG375" s="56"/>
      <c r="NH375" s="56"/>
      <c r="NI375" s="56"/>
      <c r="NJ375" s="56"/>
      <c r="NK375" s="56"/>
      <c r="NL375" s="56"/>
      <c r="NM375" s="56"/>
      <c r="NN375" s="56"/>
      <c r="NO375" s="70"/>
      <c r="NP375" s="70"/>
      <c r="NQ375" s="56"/>
      <c r="NR375" s="56"/>
      <c r="NS375" s="56"/>
      <c r="NT375" s="56"/>
      <c r="NU375" s="56"/>
      <c r="NV375" s="56"/>
      <c r="NW375" s="56"/>
      <c r="NX375" s="56"/>
      <c r="NY375" s="56"/>
      <c r="NZ375" s="56"/>
      <c r="OA375" s="56"/>
      <c r="OB375" s="56"/>
      <c r="OC375" s="56"/>
      <c r="OD375" s="56"/>
      <c r="OE375" s="56"/>
      <c r="OF375" s="56"/>
      <c r="OG375" s="56"/>
      <c r="OH375" s="56"/>
      <c r="OI375" s="56"/>
      <c r="OJ375" s="56"/>
      <c r="OK375" s="56"/>
      <c r="OL375" s="56"/>
      <c r="OM375" s="56"/>
      <c r="ON375" s="56"/>
      <c r="OO375" s="56"/>
      <c r="OP375" s="56"/>
      <c r="OQ375" s="56"/>
      <c r="OR375" s="56"/>
      <c r="OS375" s="56"/>
      <c r="OT375" s="56"/>
      <c r="OU375" s="56"/>
      <c r="OV375" s="56"/>
      <c r="OW375" s="56"/>
      <c r="OX375" s="56"/>
      <c r="OY375" s="56"/>
      <c r="OZ375" s="56"/>
      <c r="PA375" s="2"/>
    </row>
    <row r="376" spans="1:417" s="116" customFormat="1" ht="78.75" customHeight="1">
      <c r="A376" s="56"/>
      <c r="B376" s="427">
        <v>333</v>
      </c>
      <c r="C376" s="427">
        <v>138</v>
      </c>
      <c r="D376" s="361" t="s">
        <v>224</v>
      </c>
      <c r="E376" s="329" t="s">
        <v>4</v>
      </c>
      <c r="F376" s="361" t="s">
        <v>225</v>
      </c>
      <c r="G376" s="324" t="s">
        <v>6</v>
      </c>
      <c r="H376" s="324"/>
      <c r="I376" s="208" t="s">
        <v>772</v>
      </c>
      <c r="J376" s="237" t="s">
        <v>1166</v>
      </c>
      <c r="K376" s="76"/>
      <c r="L376" s="234" t="s">
        <v>661</v>
      </c>
      <c r="M376" s="76" t="s">
        <v>501</v>
      </c>
      <c r="N376" s="51" t="s">
        <v>379</v>
      </c>
      <c r="O376" s="56" t="s">
        <v>350</v>
      </c>
      <c r="P376" s="310" t="s">
        <v>205</v>
      </c>
      <c r="Q376" s="310">
        <v>1</v>
      </c>
      <c r="R376" s="235" t="s">
        <v>205</v>
      </c>
      <c r="S376" s="120"/>
      <c r="T376" s="120"/>
      <c r="U376" s="120"/>
      <c r="V376" s="120"/>
      <c r="W376" s="120"/>
      <c r="X376" s="120"/>
      <c r="Y376" s="120"/>
      <c r="Z376" s="120"/>
      <c r="AA376" s="120"/>
      <c r="AB376" s="120"/>
      <c r="AC376" s="119">
        <f t="shared" ref="AC376:AC383" si="504">COUNTIF($R376:$AB376,"x")</f>
        <v>1</v>
      </c>
      <c r="AD376" s="300" t="s">
        <v>555</v>
      </c>
      <c r="AE376" s="300"/>
      <c r="AF376" s="178">
        <v>2</v>
      </c>
      <c r="AG376" s="178">
        <v>1</v>
      </c>
      <c r="AH376" s="178">
        <v>1</v>
      </c>
      <c r="AI376" s="178">
        <v>2</v>
      </c>
      <c r="AJ376" s="178">
        <v>2</v>
      </c>
      <c r="AK376" s="178">
        <v>2</v>
      </c>
      <c r="AL376" s="178">
        <v>2</v>
      </c>
      <c r="AM376" s="178">
        <v>2</v>
      </c>
      <c r="AN376" s="178">
        <v>2</v>
      </c>
      <c r="AO376" s="178">
        <v>2</v>
      </c>
      <c r="AP376" s="178">
        <v>2</v>
      </c>
      <c r="AQ376" s="178">
        <v>2</v>
      </c>
      <c r="AR376" s="178">
        <v>1</v>
      </c>
      <c r="AS376" s="178">
        <v>2</v>
      </c>
      <c r="AT376" s="178">
        <v>2</v>
      </c>
      <c r="AU376" s="178">
        <v>2</v>
      </c>
      <c r="AV376" s="178">
        <v>2</v>
      </c>
      <c r="AW376" s="178">
        <v>2</v>
      </c>
      <c r="AX376" s="178">
        <v>2</v>
      </c>
      <c r="AY376" s="178">
        <v>2</v>
      </c>
      <c r="AZ376" s="178">
        <v>2</v>
      </c>
      <c r="BA376" s="178">
        <v>2</v>
      </c>
      <c r="BB376" s="178">
        <v>2</v>
      </c>
      <c r="BC376" s="178">
        <v>2</v>
      </c>
      <c r="BD376" s="178">
        <v>2</v>
      </c>
      <c r="BE376" s="178">
        <v>2</v>
      </c>
      <c r="BF376" s="178">
        <v>2</v>
      </c>
      <c r="BG376" s="178">
        <v>1</v>
      </c>
      <c r="BH376" s="178">
        <v>1</v>
      </c>
      <c r="BI376" s="178">
        <v>2</v>
      </c>
      <c r="BJ376" s="179">
        <f>COUNTIF(AF376:BI376,"2")</f>
        <v>25</v>
      </c>
      <c r="BK376" s="180">
        <f>BJ376/(BJ376+BL376+BN376+BP376)</f>
        <v>0.83333333333333337</v>
      </c>
      <c r="BL376" s="179">
        <f>COUNTIF(AF376:BI376,"1")</f>
        <v>5</v>
      </c>
      <c r="BM376" s="180">
        <f>BL376/(BJ376+BL376+BN376+BP376)</f>
        <v>0.16666666666666666</v>
      </c>
      <c r="BN376" s="179">
        <f>COUNTIF(AF376:BI376,"0")</f>
        <v>0</v>
      </c>
      <c r="BO376" s="180">
        <f>BN376/(BJ376+BL376+BN376+BP376)</f>
        <v>0</v>
      </c>
      <c r="BP376" s="179">
        <f>COUNTIF(Q376:BI376,"KĐG")</f>
        <v>0</v>
      </c>
      <c r="BQ376" s="180">
        <f>BP376/(BJ376+BL376+BN376+BP376)</f>
        <v>0</v>
      </c>
      <c r="BR376" s="181">
        <f>(((BJ376*2)+(BL376*1)+(BN376*0)))/(BJ376+BL376+BN376)</f>
        <v>1.8333333333333333</v>
      </c>
      <c r="BS376" s="182" t="str">
        <f>IF(BQ376&gt;=50%,"KĐG",IF(BR376&gt;=1.6,"Đạt mục tiêu",IF(BR376&gt;=1,"Cần cố gắng","Chưa đạt")))</f>
        <v>Đạt mục tiêu</v>
      </c>
      <c r="BT376" s="70"/>
      <c r="BU376" s="70"/>
      <c r="BV376" s="70">
        <v>2</v>
      </c>
      <c r="BW376" s="70">
        <v>1</v>
      </c>
      <c r="BX376" s="56">
        <v>1</v>
      </c>
      <c r="BY376" s="56">
        <v>2</v>
      </c>
      <c r="BZ376" s="56">
        <v>2</v>
      </c>
      <c r="CA376" s="56">
        <v>2</v>
      </c>
      <c r="CB376" s="56">
        <v>2</v>
      </c>
      <c r="CC376" s="56">
        <v>2</v>
      </c>
      <c r="CD376" s="56">
        <v>2</v>
      </c>
      <c r="CE376" s="56">
        <v>2</v>
      </c>
      <c r="CF376" s="56">
        <v>2</v>
      </c>
      <c r="CG376" s="56">
        <v>2</v>
      </c>
      <c r="CH376" s="56">
        <v>1</v>
      </c>
      <c r="CI376" s="56">
        <v>2</v>
      </c>
      <c r="CJ376" s="56">
        <v>2</v>
      </c>
      <c r="CK376" s="56">
        <v>2</v>
      </c>
      <c r="CL376" s="56">
        <v>2</v>
      </c>
      <c r="CM376" s="56">
        <v>2</v>
      </c>
      <c r="CN376" s="56">
        <v>2</v>
      </c>
      <c r="CO376" s="56">
        <v>2</v>
      </c>
      <c r="CP376" s="56">
        <v>2</v>
      </c>
      <c r="CQ376" s="56">
        <v>2</v>
      </c>
      <c r="CR376" s="56">
        <v>2</v>
      </c>
      <c r="CS376" s="56">
        <v>2</v>
      </c>
      <c r="CT376" s="56">
        <v>2</v>
      </c>
      <c r="CU376" s="56">
        <v>2</v>
      </c>
      <c r="CV376" s="56">
        <v>2</v>
      </c>
      <c r="CW376" s="56">
        <v>1</v>
      </c>
      <c r="CX376" s="56">
        <v>1</v>
      </c>
      <c r="CY376" s="56">
        <v>2</v>
      </c>
      <c r="CZ376" s="56">
        <f>COUNTIF(BV376:CY376,"2")</f>
        <v>25</v>
      </c>
      <c r="DA376" s="56">
        <f>CZ376/(CZ376+DB376+DD376+DF376)</f>
        <v>0.83333333333333337</v>
      </c>
      <c r="DB376" s="56">
        <f>COUNTIF(BV376:CY376,"1")</f>
        <v>5</v>
      </c>
      <c r="DC376" s="56">
        <f>DB376/(CZ376+DB376+DD376+DF376)</f>
        <v>0.16666666666666666</v>
      </c>
      <c r="DD376" s="56">
        <f>COUNTIF(BV376:CY376,"0")</f>
        <v>0</v>
      </c>
      <c r="DE376" s="56">
        <f>DD376/(CZ376+DB376+DD376+DF376)</f>
        <v>0</v>
      </c>
      <c r="DF376" s="56">
        <f>COUNTIF(BH376:CY376,"KĐG")</f>
        <v>0</v>
      </c>
      <c r="DG376" s="56">
        <f>DF376/(CZ376+DB376+DD376+DF376)</f>
        <v>0</v>
      </c>
      <c r="DH376" s="56">
        <f>(((CZ376*2)+(DB376*1)+(DD376*0)))/(CZ376+DB376+DD376)</f>
        <v>1.8333333333333333</v>
      </c>
      <c r="DI376" s="56" t="str">
        <f>IF(DG376&gt;=50%,"KĐG",IF(DH376&gt;=1.6,"Đạt mục tiêu",IF(DH376&gt;=1,"Cần cố gắng","Chưa đạt")))</f>
        <v>Đạt mục tiêu</v>
      </c>
      <c r="DJ376" s="56"/>
      <c r="DK376" s="56"/>
      <c r="DL376" s="56"/>
      <c r="DM376" s="70"/>
      <c r="DN376" s="70"/>
      <c r="DO376" s="70"/>
      <c r="DP376" s="70"/>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70"/>
      <c r="FG376" s="70"/>
      <c r="FH376" s="70"/>
      <c r="FI376" s="70"/>
      <c r="FJ376" s="70"/>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70"/>
      <c r="HA376" s="70"/>
      <c r="HB376" s="70"/>
      <c r="HC376" s="70"/>
      <c r="HD376" s="70"/>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s="56"/>
      <c r="IL376" s="56"/>
      <c r="IM376" s="56"/>
      <c r="IN376" s="56"/>
      <c r="IO376" s="56"/>
      <c r="IP376" s="56"/>
      <c r="IQ376" s="56"/>
      <c r="IR376" s="56"/>
      <c r="IS376" s="56"/>
      <c r="IT376" s="70"/>
      <c r="IU376" s="70"/>
      <c r="IV376" s="70"/>
      <c r="IW376" s="70"/>
      <c r="IX376" s="56">
        <v>2</v>
      </c>
      <c r="IY376" s="56">
        <v>2</v>
      </c>
      <c r="IZ376" s="56">
        <v>2</v>
      </c>
      <c r="JA376" s="56">
        <v>2</v>
      </c>
      <c r="JB376" s="56">
        <v>2</v>
      </c>
      <c r="JC376" s="56">
        <v>2</v>
      </c>
      <c r="JD376" s="56">
        <v>2</v>
      </c>
      <c r="JE376" s="56">
        <v>2</v>
      </c>
      <c r="JF376" s="56">
        <v>2</v>
      </c>
      <c r="JG376" s="56">
        <v>2</v>
      </c>
      <c r="JH376" s="56">
        <v>1</v>
      </c>
      <c r="JI376" s="56">
        <v>2</v>
      </c>
      <c r="JJ376" s="56">
        <v>2</v>
      </c>
      <c r="JK376" s="56">
        <v>2</v>
      </c>
      <c r="JL376" s="56">
        <v>2</v>
      </c>
      <c r="JM376" s="56">
        <v>2</v>
      </c>
      <c r="JN376" s="56">
        <v>2</v>
      </c>
      <c r="JO376" s="56">
        <v>2</v>
      </c>
      <c r="JP376" s="56">
        <v>2</v>
      </c>
      <c r="JQ376" s="56">
        <v>2</v>
      </c>
      <c r="JR376" s="56"/>
      <c r="JS376" s="56"/>
      <c r="JT376" s="56"/>
      <c r="JU376" s="56"/>
      <c r="JV376" s="56"/>
      <c r="JW376" s="56">
        <v>2</v>
      </c>
      <c r="JX376" s="56">
        <v>2</v>
      </c>
      <c r="JY376" s="56">
        <v>2</v>
      </c>
      <c r="JZ376" s="56">
        <v>2</v>
      </c>
      <c r="KA376" s="56">
        <v>2</v>
      </c>
      <c r="KB376" s="179">
        <f>COUNTIF(IX376:KA376,"2")</f>
        <v>24</v>
      </c>
      <c r="KC376" s="180">
        <f>KB376/(KB376+KD376+KF376+KH376)</f>
        <v>0.96</v>
      </c>
      <c r="KD376" s="179">
        <f>COUNTIF(IX376:KA376,"1")</f>
        <v>1</v>
      </c>
      <c r="KE376" s="180">
        <f>KD376/(KB376+KD376+KF376+KH376)</f>
        <v>0.04</v>
      </c>
      <c r="KF376" s="179">
        <f>COUNTIF(IX376:KA376,"0")</f>
        <v>0</v>
      </c>
      <c r="KG376" s="180">
        <f>KF376/(KB376+KD376+KF376+KH376)</f>
        <v>0</v>
      </c>
      <c r="KH376" s="179">
        <f>COUNTIF(IJ376:KA376,"KĐG")</f>
        <v>0</v>
      </c>
      <c r="KI376" s="180">
        <f>KH376/(KB376+KD376+KF376+KH376)</f>
        <v>0</v>
      </c>
      <c r="KJ376" s="181">
        <f>(((KB376*2)+(KD376*1)+(KF376*0)))/(KB376+KD376+KF376)</f>
        <v>1.96</v>
      </c>
      <c r="KK376" s="185" t="str">
        <f>IF(KI376&gt;=50%,"KĐG",IF(KJ376&gt;=1.6,"Đạt mục tiêu",IF(KJ376&gt;=1,"Cần cố gắng","Chưa đạt")))</f>
        <v>Đạt mục tiêu</v>
      </c>
      <c r="KL376" s="56"/>
      <c r="KM376" s="56"/>
      <c r="KN376" s="56"/>
      <c r="KO376" s="56"/>
      <c r="KP376" s="56"/>
      <c r="KQ376" s="56"/>
      <c r="KR376" s="56"/>
      <c r="KS376" s="56"/>
      <c r="KT376" s="56"/>
      <c r="KU376" s="56"/>
      <c r="KV376" s="56"/>
      <c r="KW376" s="56"/>
      <c r="KX376" s="56"/>
      <c r="KY376" s="56"/>
      <c r="KZ376" s="56"/>
      <c r="LA376" s="56"/>
      <c r="LB376" s="56"/>
      <c r="LC376" s="56"/>
      <c r="LD376" s="56"/>
      <c r="LE376" s="56"/>
      <c r="LF376" s="56"/>
      <c r="LG376" s="56"/>
      <c r="LH376" s="56"/>
      <c r="LI376" s="56"/>
      <c r="LJ376" s="56"/>
      <c r="LK376" s="56"/>
      <c r="LL376" s="56"/>
      <c r="LM376" s="56"/>
      <c r="LN376" s="56"/>
      <c r="LO376" s="56"/>
      <c r="LP376" s="56"/>
      <c r="LQ376" s="56"/>
      <c r="LR376" s="56"/>
      <c r="LS376" s="56"/>
      <c r="LT376" s="56"/>
      <c r="LU376" s="56"/>
      <c r="LV376" s="56"/>
      <c r="LW376" s="56"/>
      <c r="LX376" s="56"/>
      <c r="LY376" s="56"/>
      <c r="LZ376" s="56"/>
      <c r="MA376" s="56"/>
      <c r="MB376" s="56"/>
      <c r="MC376" s="56"/>
      <c r="MD376" s="56"/>
      <c r="ME376" s="56"/>
      <c r="MF376" s="56"/>
      <c r="MG376" s="56"/>
      <c r="MH376" s="56"/>
      <c r="MI376" s="56"/>
      <c r="MJ376" s="56"/>
      <c r="MK376" s="56"/>
      <c r="ML376" s="56"/>
      <c r="MM376" s="56"/>
      <c r="MN376" s="56"/>
      <c r="MO376" s="56"/>
      <c r="MP376" s="56"/>
      <c r="MQ376" s="56"/>
      <c r="MR376" s="56"/>
      <c r="MS376" s="56"/>
      <c r="MT376" s="56"/>
      <c r="MU376" s="56"/>
      <c r="MV376" s="56"/>
      <c r="MW376" s="56"/>
      <c r="MX376" s="56"/>
      <c r="MY376" s="56"/>
      <c r="MZ376" s="56"/>
      <c r="NA376" s="56"/>
      <c r="NB376" s="56"/>
      <c r="NC376" s="56"/>
      <c r="ND376" s="56"/>
      <c r="NE376" s="56"/>
      <c r="NF376" s="56"/>
      <c r="NG376" s="56"/>
      <c r="NH376" s="56"/>
      <c r="NI376" s="56"/>
      <c r="NJ376" s="56"/>
      <c r="NK376" s="56"/>
      <c r="NL376" s="56"/>
      <c r="NM376" s="56"/>
      <c r="NN376" s="56"/>
      <c r="NO376" s="56"/>
      <c r="NP376" s="56"/>
      <c r="NQ376" s="56"/>
      <c r="NR376" s="56"/>
      <c r="NS376" s="56"/>
      <c r="NT376" s="56"/>
      <c r="NU376" s="56"/>
      <c r="NV376" s="56"/>
      <c r="NW376" s="56"/>
      <c r="NX376" s="56"/>
      <c r="NY376" s="56"/>
      <c r="NZ376" s="56"/>
      <c r="OA376" s="56"/>
      <c r="OB376" s="56"/>
      <c r="OC376" s="56"/>
      <c r="OD376" s="56"/>
      <c r="OE376" s="56"/>
      <c r="OF376" s="56"/>
      <c r="OG376" s="56"/>
      <c r="OH376" s="56"/>
      <c r="OI376" s="56"/>
      <c r="OJ376" s="56"/>
      <c r="OK376" s="56"/>
      <c r="OL376" s="56"/>
      <c r="OM376" s="56"/>
      <c r="ON376" s="56"/>
      <c r="OO376" s="56"/>
      <c r="OP376" s="56"/>
      <c r="OQ376" s="56"/>
      <c r="OR376" s="56"/>
      <c r="OS376" s="56"/>
      <c r="OT376" s="56"/>
      <c r="OU376" s="56"/>
      <c r="OV376" s="56"/>
      <c r="OW376" s="56"/>
      <c r="OX376" s="56"/>
      <c r="OY376" s="56"/>
      <c r="OZ376" s="56"/>
      <c r="PA376" s="2"/>
    </row>
    <row r="377" spans="1:417" s="116" customFormat="1" ht="78.75" hidden="1" customHeight="1">
      <c r="A377" s="56"/>
      <c r="B377" s="310"/>
      <c r="C377" s="310"/>
      <c r="D377" s="318"/>
      <c r="E377" s="325"/>
      <c r="F377" s="318"/>
      <c r="G377" s="328"/>
      <c r="H377" s="325"/>
      <c r="I377" s="126" t="s">
        <v>773</v>
      </c>
      <c r="J377" s="167" t="s">
        <v>843</v>
      </c>
      <c r="K377" s="123"/>
      <c r="L377" s="183" t="s">
        <v>661</v>
      </c>
      <c r="M377" s="123" t="s">
        <v>501</v>
      </c>
      <c r="N377" s="51" t="s">
        <v>379</v>
      </c>
      <c r="O377" s="56" t="s">
        <v>350</v>
      </c>
      <c r="P377" s="310"/>
      <c r="Q377" s="310"/>
      <c r="R377" s="120"/>
      <c r="S377" s="120"/>
      <c r="T377" s="120"/>
      <c r="U377" s="120"/>
      <c r="V377" s="120" t="s">
        <v>205</v>
      </c>
      <c r="W377" s="120"/>
      <c r="X377" s="120"/>
      <c r="Y377" s="120"/>
      <c r="Z377" s="120"/>
      <c r="AA377" s="120"/>
      <c r="AB377" s="120"/>
      <c r="AC377" s="119">
        <f t="shared" si="504"/>
        <v>1</v>
      </c>
      <c r="AD377" s="229"/>
      <c r="AE377" s="229"/>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70"/>
      <c r="BU377" s="70"/>
      <c r="BV377" s="72"/>
      <c r="BW377" s="72"/>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179"/>
      <c r="DD377" s="180"/>
      <c r="DE377" s="179"/>
      <c r="DF377" s="180"/>
      <c r="DG377" s="179"/>
      <c r="DH377" s="180"/>
      <c r="DI377" s="179"/>
      <c r="DJ377" s="180" t="e">
        <f>DI377/(DC377+DE377+DG377+DI377)</f>
        <v>#DIV/0!</v>
      </c>
      <c r="DK377" s="181" t="e">
        <f>(((DC377*2)+(DE377*1)+(DG377*0)))/(DC377+DE377+DG377)</f>
        <v>#DIV/0!</v>
      </c>
      <c r="DL377" s="184" t="e">
        <f>IF(DJ377&gt;=50%,"KĐG",IF(DK377&gt;=1.6,"Đạt mục tiêu",IF(DK377&gt;=1,"Cần cố gắng","Chưa đạt")))</f>
        <v>#DIV/0!</v>
      </c>
      <c r="DM377" s="70"/>
      <c r="DN377" s="70"/>
      <c r="DO377" s="70"/>
      <c r="DP377" s="70"/>
      <c r="DQ377" s="178">
        <v>2</v>
      </c>
      <c r="DR377" s="178">
        <v>2</v>
      </c>
      <c r="DS377" s="178">
        <v>2</v>
      </c>
      <c r="DT377" s="178">
        <v>2</v>
      </c>
      <c r="DU377" s="178">
        <v>2</v>
      </c>
      <c r="DV377" s="178">
        <v>2</v>
      </c>
      <c r="DW377" s="178">
        <v>2</v>
      </c>
      <c r="DX377" s="178">
        <v>2</v>
      </c>
      <c r="DY377" s="178">
        <v>2</v>
      </c>
      <c r="DZ377" s="178">
        <v>2</v>
      </c>
      <c r="EA377" s="178">
        <v>2</v>
      </c>
      <c r="EB377" s="178">
        <v>2</v>
      </c>
      <c r="EC377" s="178">
        <v>2</v>
      </c>
      <c r="ED377" s="178">
        <v>2</v>
      </c>
      <c r="EE377" s="178">
        <v>2</v>
      </c>
      <c r="EF377" s="178">
        <v>2</v>
      </c>
      <c r="EG377" s="178">
        <v>2</v>
      </c>
      <c r="EH377" s="178">
        <v>2</v>
      </c>
      <c r="EI377" s="178">
        <v>2</v>
      </c>
      <c r="EJ377" s="178">
        <v>2</v>
      </c>
      <c r="EK377" s="178">
        <v>2</v>
      </c>
      <c r="EL377" s="178">
        <v>2</v>
      </c>
      <c r="EM377" s="178">
        <v>2</v>
      </c>
      <c r="EN377" s="178">
        <v>2</v>
      </c>
      <c r="EO377" s="178">
        <v>2</v>
      </c>
      <c r="EP377" s="178">
        <v>2</v>
      </c>
      <c r="EQ377" s="178">
        <v>2</v>
      </c>
      <c r="ER377" s="178">
        <v>2</v>
      </c>
      <c r="ES377" s="178">
        <v>2</v>
      </c>
      <c r="ET377" s="178">
        <v>2</v>
      </c>
      <c r="EU377" s="178">
        <v>2</v>
      </c>
      <c r="EV377" s="56"/>
      <c r="EW377" s="56"/>
      <c r="EX377" s="56"/>
      <c r="EY377" s="56"/>
      <c r="EZ377" s="56"/>
      <c r="FA377" s="56"/>
      <c r="FB377" s="56"/>
      <c r="FC377" s="56"/>
      <c r="FD377" s="56"/>
      <c r="FE377" s="56"/>
      <c r="FF377" s="70"/>
      <c r="FG377" s="70"/>
      <c r="FH377" s="70"/>
      <c r="FI377" s="70"/>
      <c r="FJ377" s="70"/>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70"/>
      <c r="HA377" s="70"/>
      <c r="HB377" s="70"/>
      <c r="HC377" s="70"/>
      <c r="HD377" s="70"/>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c r="IK377" s="56"/>
      <c r="IL377" s="56"/>
      <c r="IM377" s="56"/>
      <c r="IN377" s="56"/>
      <c r="IO377" s="56"/>
      <c r="IP377" s="56"/>
      <c r="IQ377" s="56"/>
      <c r="IR377" s="56"/>
      <c r="IS377" s="56"/>
      <c r="IT377" s="70"/>
      <c r="IU377" s="70"/>
      <c r="IV377" s="70"/>
      <c r="IW377" s="70"/>
      <c r="IX377" s="56"/>
      <c r="IY377" s="56"/>
      <c r="IZ377" s="56"/>
      <c r="JA377" s="56"/>
      <c r="JB377" s="56"/>
      <c r="JC377" s="56"/>
      <c r="JD377" s="56"/>
      <c r="JE377" s="56"/>
      <c r="JF377" s="56"/>
      <c r="JG377" s="56"/>
      <c r="JH377" s="56"/>
      <c r="JI377" s="56"/>
      <c r="JJ377" s="56"/>
      <c r="JK377" s="56"/>
      <c r="JL377" s="56"/>
      <c r="JM377" s="56"/>
      <c r="JN377" s="56"/>
      <c r="JO377" s="56"/>
      <c r="JP377" s="56"/>
      <c r="JQ377" s="56"/>
      <c r="JR377" s="56"/>
      <c r="JS377" s="56"/>
      <c r="JT377" s="56"/>
      <c r="JU377" s="56"/>
      <c r="JV377" s="56"/>
      <c r="JW377" s="56"/>
      <c r="JX377" s="56"/>
      <c r="JY377" s="56"/>
      <c r="JZ377" s="56"/>
      <c r="KA377" s="56"/>
      <c r="KB377" s="179"/>
      <c r="KC377" s="180"/>
      <c r="KD377" s="179"/>
      <c r="KE377" s="180"/>
      <c r="KF377" s="179"/>
      <c r="KG377" s="180"/>
      <c r="KH377" s="179"/>
      <c r="KI377" s="180"/>
      <c r="KJ377" s="181"/>
      <c r="KK377" s="185"/>
      <c r="KL377" s="56"/>
      <c r="KM377" s="56"/>
      <c r="KN377" s="56"/>
      <c r="KO377" s="56"/>
      <c r="KP377" s="56"/>
      <c r="KQ377" s="56"/>
      <c r="KR377" s="56"/>
      <c r="KS377" s="56"/>
      <c r="KT377" s="56"/>
      <c r="KU377" s="56"/>
      <c r="KV377" s="56"/>
      <c r="KW377" s="56"/>
      <c r="KX377" s="56"/>
      <c r="KY377" s="56"/>
      <c r="KZ377" s="56"/>
      <c r="LA377" s="56"/>
      <c r="LB377" s="56"/>
      <c r="LC377" s="56"/>
      <c r="LD377" s="56"/>
      <c r="LE377" s="56"/>
      <c r="LF377" s="56"/>
      <c r="LG377" s="56"/>
      <c r="LH377" s="56"/>
      <c r="LI377" s="56"/>
      <c r="LJ377" s="56"/>
      <c r="LK377" s="56"/>
      <c r="LL377" s="56"/>
      <c r="LM377" s="56"/>
      <c r="LN377" s="56"/>
      <c r="LO377" s="56"/>
      <c r="LP377" s="56"/>
      <c r="LQ377" s="56"/>
      <c r="LR377" s="56"/>
      <c r="LS377" s="56"/>
      <c r="LT377" s="56"/>
      <c r="LU377" s="56"/>
      <c r="LV377" s="56"/>
      <c r="LW377" s="56"/>
      <c r="LX377" s="56"/>
      <c r="LY377" s="56"/>
      <c r="LZ377" s="56"/>
      <c r="MA377" s="56"/>
      <c r="MB377" s="56"/>
      <c r="MC377" s="56"/>
      <c r="MD377" s="56"/>
      <c r="ME377" s="56"/>
      <c r="MF377" s="56"/>
      <c r="MG377" s="56"/>
      <c r="MH377" s="56"/>
      <c r="MI377" s="56"/>
      <c r="MJ377" s="56"/>
      <c r="MK377" s="56"/>
      <c r="ML377" s="56"/>
      <c r="MM377" s="56"/>
      <c r="MN377" s="56"/>
      <c r="MO377" s="56"/>
      <c r="MP377" s="56"/>
      <c r="MQ377" s="56"/>
      <c r="MR377" s="56"/>
      <c r="MS377" s="56"/>
      <c r="MT377" s="56"/>
      <c r="MU377" s="56"/>
      <c r="MV377" s="56"/>
      <c r="MW377" s="56"/>
      <c r="MX377" s="56"/>
      <c r="MY377" s="56"/>
      <c r="MZ377" s="56"/>
      <c r="NA377" s="56"/>
      <c r="NB377" s="56"/>
      <c r="NC377" s="56"/>
      <c r="ND377" s="56"/>
      <c r="NE377" s="56"/>
      <c r="NF377" s="56"/>
      <c r="NG377" s="56"/>
      <c r="NH377" s="56"/>
      <c r="NI377" s="56"/>
      <c r="NJ377" s="56"/>
      <c r="NK377" s="56"/>
      <c r="NL377" s="56"/>
      <c r="NM377" s="56"/>
      <c r="NN377" s="56"/>
      <c r="NO377" s="56"/>
      <c r="NP377" s="56"/>
      <c r="NQ377" s="56"/>
      <c r="NR377" s="56"/>
      <c r="NS377" s="56"/>
      <c r="NT377" s="56"/>
      <c r="NU377" s="56"/>
      <c r="NV377" s="56"/>
      <c r="NW377" s="56"/>
      <c r="NX377" s="56"/>
      <c r="NY377" s="56"/>
      <c r="NZ377" s="56"/>
      <c r="OA377" s="56"/>
      <c r="OB377" s="56"/>
      <c r="OC377" s="56"/>
      <c r="OD377" s="56"/>
      <c r="OE377" s="56"/>
      <c r="OF377" s="56"/>
      <c r="OG377" s="56"/>
      <c r="OH377" s="56"/>
      <c r="OI377" s="56"/>
      <c r="OJ377" s="56"/>
      <c r="OK377" s="56"/>
      <c r="OL377" s="56"/>
      <c r="OM377" s="56"/>
      <c r="ON377" s="56"/>
      <c r="OO377" s="56"/>
      <c r="OP377" s="56"/>
      <c r="OQ377" s="56"/>
      <c r="OR377" s="56"/>
      <c r="OS377" s="56"/>
      <c r="OT377" s="56"/>
      <c r="OU377" s="56"/>
      <c r="OV377" s="56"/>
      <c r="OW377" s="56"/>
      <c r="OX377" s="56"/>
      <c r="OY377" s="56"/>
      <c r="OZ377" s="56"/>
      <c r="PA377" s="56"/>
    </row>
    <row r="378" spans="1:417" s="116" customFormat="1" ht="78.75" hidden="1" customHeight="1">
      <c r="A378" s="56"/>
      <c r="B378" s="310"/>
      <c r="C378" s="310"/>
      <c r="D378" s="318"/>
      <c r="E378" s="325"/>
      <c r="F378" s="318"/>
      <c r="G378" s="328"/>
      <c r="H378" s="325"/>
      <c r="I378" s="126" t="s">
        <v>774</v>
      </c>
      <c r="J378" s="167" t="s">
        <v>843</v>
      </c>
      <c r="K378" s="123"/>
      <c r="L378" s="183" t="s">
        <v>661</v>
      </c>
      <c r="M378" s="123" t="s">
        <v>501</v>
      </c>
      <c r="N378" s="51" t="s">
        <v>379</v>
      </c>
      <c r="O378" s="56" t="s">
        <v>350</v>
      </c>
      <c r="P378" s="310"/>
      <c r="Q378" s="310"/>
      <c r="R378" s="120"/>
      <c r="S378" s="120"/>
      <c r="T378" s="120"/>
      <c r="U378" s="120"/>
      <c r="V378" s="120"/>
      <c r="W378" s="120" t="s">
        <v>205</v>
      </c>
      <c r="X378" s="120"/>
      <c r="Y378" s="120"/>
      <c r="Z378" s="120"/>
      <c r="AA378" s="120"/>
      <c r="AB378" s="120"/>
      <c r="AC378" s="119">
        <f t="shared" si="504"/>
        <v>1</v>
      </c>
      <c r="AD378" s="229"/>
      <c r="AE378" s="229"/>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70"/>
      <c r="BU378" s="70"/>
      <c r="BV378" s="70"/>
      <c r="BW378" s="70"/>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72" t="s">
        <v>555</v>
      </c>
      <c r="DN378" s="72" t="s">
        <v>555</v>
      </c>
      <c r="DO378" s="72" t="s">
        <v>555</v>
      </c>
      <c r="DP378" s="72" t="s">
        <v>555</v>
      </c>
      <c r="DQ378" s="178">
        <v>2</v>
      </c>
      <c r="DR378" s="178">
        <v>2</v>
      </c>
      <c r="DS378" s="178">
        <v>2</v>
      </c>
      <c r="DT378" s="178">
        <v>1</v>
      </c>
      <c r="DU378" s="178">
        <v>1</v>
      </c>
      <c r="DV378" s="178">
        <v>2</v>
      </c>
      <c r="DW378" s="178">
        <v>2</v>
      </c>
      <c r="DX378" s="178">
        <v>2</v>
      </c>
      <c r="DY378" s="178">
        <v>2</v>
      </c>
      <c r="DZ378" s="178">
        <v>2</v>
      </c>
      <c r="EA378" s="178">
        <v>2</v>
      </c>
      <c r="EB378" s="178">
        <v>2</v>
      </c>
      <c r="EC378" s="178">
        <v>2</v>
      </c>
      <c r="ED378" s="178">
        <v>2</v>
      </c>
      <c r="EE378" s="178">
        <v>1</v>
      </c>
      <c r="EF378" s="178">
        <v>2</v>
      </c>
      <c r="EG378" s="178">
        <v>2</v>
      </c>
      <c r="EH378" s="178">
        <v>2</v>
      </c>
      <c r="EI378" s="178">
        <v>1</v>
      </c>
      <c r="EJ378" s="178">
        <v>2</v>
      </c>
      <c r="EK378" s="178">
        <v>2</v>
      </c>
      <c r="EL378" s="178">
        <v>2</v>
      </c>
      <c r="EM378" s="178">
        <v>1</v>
      </c>
      <c r="EN378" s="178">
        <v>2</v>
      </c>
      <c r="EO378" s="178">
        <v>2</v>
      </c>
      <c r="EP378" s="178">
        <v>2</v>
      </c>
      <c r="EQ378" s="178">
        <v>2</v>
      </c>
      <c r="ER378" s="178">
        <v>2</v>
      </c>
      <c r="ES378" s="178">
        <v>2</v>
      </c>
      <c r="ET378" s="178">
        <v>2</v>
      </c>
      <c r="EU378" s="178">
        <v>2</v>
      </c>
      <c r="EV378" s="179">
        <f>COUNTIF(DM378:EU378,"2")</f>
        <v>26</v>
      </c>
      <c r="EW378" s="180">
        <f>EV378/(EV378+EX378+EZ378+FB378)</f>
        <v>0.83870967741935487</v>
      </c>
      <c r="EX378" s="179">
        <f>COUNTIF(DM378:EU378,"1")</f>
        <v>5</v>
      </c>
      <c r="EY378" s="180">
        <f>EX378/(EV378+EX378+EZ378+FB378)</f>
        <v>0.16129032258064516</v>
      </c>
      <c r="EZ378" s="179">
        <f>COUNTIF(DM378:EU378,"0")</f>
        <v>0</v>
      </c>
      <c r="FA378" s="180">
        <f>EZ378/(EV378+EX378+EZ378+FB378)</f>
        <v>0</v>
      </c>
      <c r="FB378" s="179">
        <f>COUNTIF(DM378:EU378,"KĐG")</f>
        <v>0</v>
      </c>
      <c r="FC378" s="180">
        <f>FB378/(EV378+EX378+EZ378+FB378)</f>
        <v>0</v>
      </c>
      <c r="FD378" s="181">
        <f>(((EV378*2)+(EX378*1)+(EZ378*0)))/(EV378+EX378+EZ378)</f>
        <v>1.8387096774193548</v>
      </c>
      <c r="FE378" s="184" t="str">
        <f>IF(FC378&gt;=50%,"KĐG",IF(FD378&gt;=1.6,"Đạt mục tiêu",IF(FD378&gt;=1,"Cần cố gắng","Chưa đạt")))</f>
        <v>Đạt mục tiêu</v>
      </c>
      <c r="FF378" s="70"/>
      <c r="FG378" s="70"/>
      <c r="FH378" s="70"/>
      <c r="FI378" s="70"/>
      <c r="FJ378" s="70"/>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70"/>
      <c r="HA378" s="70"/>
      <c r="HB378" s="70"/>
      <c r="HC378" s="70"/>
      <c r="HD378" s="70"/>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c r="IK378" s="56"/>
      <c r="IL378" s="56"/>
      <c r="IM378" s="56"/>
      <c r="IN378" s="56"/>
      <c r="IO378" s="56"/>
      <c r="IP378" s="56"/>
      <c r="IQ378" s="56"/>
      <c r="IR378" s="56"/>
      <c r="IS378" s="56"/>
      <c r="IT378" s="70"/>
      <c r="IU378" s="70"/>
      <c r="IV378" s="70"/>
      <c r="IW378" s="70"/>
      <c r="IX378" s="56"/>
      <c r="IY378" s="56"/>
      <c r="IZ378" s="56"/>
      <c r="JA378" s="56"/>
      <c r="JB378" s="56"/>
      <c r="JC378" s="56"/>
      <c r="JD378" s="56"/>
      <c r="JE378" s="56"/>
      <c r="JF378" s="56"/>
      <c r="JG378" s="56"/>
      <c r="JH378" s="56"/>
      <c r="JI378" s="56"/>
      <c r="JJ378" s="56"/>
      <c r="JK378" s="56"/>
      <c r="JL378" s="56"/>
      <c r="JM378" s="56"/>
      <c r="JN378" s="56"/>
      <c r="JO378" s="56"/>
      <c r="JP378" s="56"/>
      <c r="JQ378" s="56"/>
      <c r="JR378" s="56"/>
      <c r="JS378" s="56"/>
      <c r="JT378" s="56"/>
      <c r="JU378" s="56"/>
      <c r="JV378" s="56"/>
      <c r="JW378" s="56"/>
      <c r="JX378" s="56"/>
      <c r="JY378" s="56"/>
      <c r="JZ378" s="56"/>
      <c r="KA378" s="56"/>
      <c r="KB378" s="179"/>
      <c r="KC378" s="180"/>
      <c r="KD378" s="179"/>
      <c r="KE378" s="180"/>
      <c r="KF378" s="179"/>
      <c r="KG378" s="180"/>
      <c r="KH378" s="179"/>
      <c r="KI378" s="180"/>
      <c r="KJ378" s="181"/>
      <c r="KK378" s="185"/>
      <c r="KL378" s="56"/>
      <c r="KM378" s="56"/>
      <c r="KN378" s="56"/>
      <c r="KO378" s="56"/>
      <c r="KP378" s="56"/>
      <c r="KQ378" s="56"/>
      <c r="KR378" s="56"/>
      <c r="KS378" s="56"/>
      <c r="KT378" s="56"/>
      <c r="KU378" s="56"/>
      <c r="KV378" s="56"/>
      <c r="KW378" s="56"/>
      <c r="KX378" s="56"/>
      <c r="KY378" s="56"/>
      <c r="KZ378" s="56"/>
      <c r="LA378" s="56"/>
      <c r="LB378" s="56"/>
      <c r="LC378" s="56"/>
      <c r="LD378" s="56"/>
      <c r="LE378" s="56"/>
      <c r="LF378" s="56"/>
      <c r="LG378" s="56"/>
      <c r="LH378" s="56"/>
      <c r="LI378" s="56"/>
      <c r="LJ378" s="56"/>
      <c r="LK378" s="56"/>
      <c r="LL378" s="56"/>
      <c r="LM378" s="56"/>
      <c r="LN378" s="56"/>
      <c r="LO378" s="56"/>
      <c r="LP378" s="56"/>
      <c r="LQ378" s="56"/>
      <c r="LR378" s="56"/>
      <c r="LS378" s="56"/>
      <c r="LT378" s="56"/>
      <c r="LU378" s="56"/>
      <c r="LV378" s="56"/>
      <c r="LW378" s="56"/>
      <c r="LX378" s="56"/>
      <c r="LY378" s="56"/>
      <c r="LZ378" s="56"/>
      <c r="MA378" s="56"/>
      <c r="MB378" s="56"/>
      <c r="MC378" s="56"/>
      <c r="MD378" s="56"/>
      <c r="ME378" s="56"/>
      <c r="MF378" s="56"/>
      <c r="MG378" s="56"/>
      <c r="MH378" s="56"/>
      <c r="MI378" s="56"/>
      <c r="MJ378" s="56"/>
      <c r="MK378" s="56"/>
      <c r="ML378" s="56"/>
      <c r="MM378" s="56"/>
      <c r="MN378" s="56"/>
      <c r="MO378" s="56"/>
      <c r="MP378" s="56"/>
      <c r="MQ378" s="56"/>
      <c r="MR378" s="56"/>
      <c r="MS378" s="56"/>
      <c r="MT378" s="56"/>
      <c r="MU378" s="56"/>
      <c r="MV378" s="56"/>
      <c r="MW378" s="56"/>
      <c r="MX378" s="56"/>
      <c r="MY378" s="56"/>
      <c r="MZ378" s="56"/>
      <c r="NA378" s="56"/>
      <c r="NB378" s="56"/>
      <c r="NC378" s="56"/>
      <c r="ND378" s="56"/>
      <c r="NE378" s="56"/>
      <c r="NF378" s="56"/>
      <c r="NG378" s="56"/>
      <c r="NH378" s="56"/>
      <c r="NI378" s="56"/>
      <c r="NJ378" s="56"/>
      <c r="NK378" s="56"/>
      <c r="NL378" s="56"/>
      <c r="NM378" s="56"/>
      <c r="NN378" s="56"/>
      <c r="NO378" s="56"/>
      <c r="NP378" s="56"/>
      <c r="NQ378" s="56"/>
      <c r="NR378" s="56"/>
      <c r="NS378" s="56"/>
      <c r="NT378" s="56"/>
      <c r="NU378" s="56"/>
      <c r="NV378" s="56"/>
      <c r="NW378" s="56"/>
      <c r="NX378" s="56"/>
      <c r="NY378" s="56"/>
      <c r="NZ378" s="56"/>
      <c r="OA378" s="56"/>
      <c r="OB378" s="56"/>
      <c r="OC378" s="56"/>
      <c r="OD378" s="56"/>
      <c r="OE378" s="56"/>
      <c r="OF378" s="56"/>
      <c r="OG378" s="56"/>
      <c r="OH378" s="56"/>
      <c r="OI378" s="56"/>
      <c r="OJ378" s="56"/>
      <c r="OK378" s="56"/>
      <c r="OL378" s="56"/>
      <c r="OM378" s="56"/>
      <c r="ON378" s="56"/>
      <c r="OO378" s="56"/>
      <c r="OP378" s="56"/>
      <c r="OQ378" s="56"/>
      <c r="OR378" s="56"/>
      <c r="OS378" s="56"/>
      <c r="OT378" s="56"/>
      <c r="OU378" s="56"/>
      <c r="OV378" s="56"/>
      <c r="OW378" s="56"/>
      <c r="OX378" s="56"/>
      <c r="OY378" s="56"/>
      <c r="OZ378" s="56"/>
      <c r="PA378" s="56"/>
    </row>
    <row r="379" spans="1:417" s="116" customFormat="1" ht="78.75" hidden="1" customHeight="1">
      <c r="A379" s="56"/>
      <c r="B379" s="310"/>
      <c r="C379" s="310"/>
      <c r="D379" s="318"/>
      <c r="E379" s="325"/>
      <c r="F379" s="318"/>
      <c r="G379" s="328"/>
      <c r="H379" s="325"/>
      <c r="I379" s="126" t="s">
        <v>775</v>
      </c>
      <c r="J379" s="167" t="s">
        <v>844</v>
      </c>
      <c r="K379" s="123"/>
      <c r="L379" s="183" t="s">
        <v>661</v>
      </c>
      <c r="M379" s="123" t="s">
        <v>501</v>
      </c>
      <c r="N379" s="51" t="s">
        <v>379</v>
      </c>
      <c r="O379" s="56" t="s">
        <v>350</v>
      </c>
      <c r="P379" s="310"/>
      <c r="Q379" s="310"/>
      <c r="R379" s="120"/>
      <c r="S379" s="120"/>
      <c r="T379" s="120"/>
      <c r="U379" s="120"/>
      <c r="V379" s="120"/>
      <c r="W379" s="120"/>
      <c r="X379" s="120" t="s">
        <v>205</v>
      </c>
      <c r="Y379" s="120"/>
      <c r="Z379" s="120"/>
      <c r="AA379" s="120"/>
      <c r="AB379" s="120"/>
      <c r="AC379" s="119">
        <f t="shared" si="504"/>
        <v>1</v>
      </c>
      <c r="AD379" s="229"/>
      <c r="AE379" s="229"/>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70"/>
      <c r="BU379" s="70"/>
      <c r="BV379" s="70"/>
      <c r="BW379" s="70"/>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70"/>
      <c r="DN379" s="70"/>
      <c r="DO379" s="70"/>
      <c r="DP379" s="70"/>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72" t="s">
        <v>555</v>
      </c>
      <c r="FG379" s="72" t="s">
        <v>555</v>
      </c>
      <c r="FH379" s="72" t="s">
        <v>555</v>
      </c>
      <c r="FI379" s="72" t="s">
        <v>555</v>
      </c>
      <c r="FJ379" s="72" t="s">
        <v>555</v>
      </c>
      <c r="FK379" s="70" t="s">
        <v>464</v>
      </c>
      <c r="FL379" s="70" t="s">
        <v>464</v>
      </c>
      <c r="FM379" s="70" t="s">
        <v>464</v>
      </c>
      <c r="FN379" s="70" t="s">
        <v>464</v>
      </c>
      <c r="FO379" s="70" t="s">
        <v>464</v>
      </c>
      <c r="FP379" s="70" t="s">
        <v>464</v>
      </c>
      <c r="FQ379" s="70" t="s">
        <v>464</v>
      </c>
      <c r="FR379" s="70" t="s">
        <v>464</v>
      </c>
      <c r="FS379" s="70" t="s">
        <v>464</v>
      </c>
      <c r="FT379" s="70" t="s">
        <v>464</v>
      </c>
      <c r="FU379" s="70" t="s">
        <v>1025</v>
      </c>
      <c r="FV379" s="70" t="s">
        <v>464</v>
      </c>
      <c r="FW379" s="70" t="s">
        <v>464</v>
      </c>
      <c r="FX379" s="70" t="s">
        <v>464</v>
      </c>
      <c r="FY379" s="70" t="s">
        <v>464</v>
      </c>
      <c r="FZ379" s="70" t="s">
        <v>464</v>
      </c>
      <c r="GA379" s="70" t="s">
        <v>464</v>
      </c>
      <c r="GB379" s="70" t="s">
        <v>464</v>
      </c>
      <c r="GC379" s="70" t="s">
        <v>464</v>
      </c>
      <c r="GD379" s="70" t="s">
        <v>464</v>
      </c>
      <c r="GE379" s="70" t="s">
        <v>464</v>
      </c>
      <c r="GF379" s="70" t="s">
        <v>464</v>
      </c>
      <c r="GG379" s="70" t="s">
        <v>464</v>
      </c>
      <c r="GH379" s="70" t="s">
        <v>1025</v>
      </c>
      <c r="GI379" s="70" t="s">
        <v>1025</v>
      </c>
      <c r="GJ379" s="70" t="s">
        <v>464</v>
      </c>
      <c r="GK379" s="70" t="s">
        <v>464</v>
      </c>
      <c r="GL379" s="70" t="s">
        <v>464</v>
      </c>
      <c r="GM379" s="70" t="s">
        <v>464</v>
      </c>
      <c r="GN379" s="70" t="s">
        <v>464</v>
      </c>
      <c r="GO379" s="70" t="s">
        <v>464</v>
      </c>
      <c r="GP379" s="179">
        <f>COUNTIF(FA379:GO379,"2")</f>
        <v>28</v>
      </c>
      <c r="GQ379" s="180">
        <f t="shared" ref="GQ379" si="505">GP379/(GP379+GR379+GT379+GV379)</f>
        <v>0.90322580645161288</v>
      </c>
      <c r="GR379" s="179">
        <f>COUNTIF(FA379:GO379,"1")</f>
        <v>3</v>
      </c>
      <c r="GS379" s="180">
        <f t="shared" ref="GS379" si="506">GR379/(GP379+GR379+GT379+GV379)</f>
        <v>9.6774193548387094E-2</v>
      </c>
      <c r="GT379" s="179">
        <f>COUNTIF(FA379:GO379,"0")</f>
        <v>0</v>
      </c>
      <c r="GU379" s="180">
        <f t="shared" ref="GU379" si="507">GT379/(GP379+GR379+GT379+GV379)</f>
        <v>0</v>
      </c>
      <c r="GV379" s="179">
        <f>COUNTIF(FA379:GO379,"KĐG")</f>
        <v>0</v>
      </c>
      <c r="GW379" s="180">
        <f t="shared" ref="GW379" si="508">GV379/(GP379+GR379+GT379+GV379)</f>
        <v>0</v>
      </c>
      <c r="GX379" s="181">
        <f t="shared" ref="GX379" si="509">(((GP379*2)+(GR379*1)+(GT379*0)))/(GP379+GR379+GT379)</f>
        <v>1.903225806451613</v>
      </c>
      <c r="GY379" s="182" t="str">
        <f t="shared" ref="GY379" si="510">IF(GW379&gt;=50%,"KĐG",IF(GX379&gt;=1.6,"Đạt mục tiêu",IF(GX379&gt;=1,"Cần cố gắng","Chưa đạt")))</f>
        <v>Đạt mục tiêu</v>
      </c>
      <c r="GZ379" s="70"/>
      <c r="HA379" s="70"/>
      <c r="HB379" s="70"/>
      <c r="HC379" s="70"/>
      <c r="HD379" s="70"/>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c r="IJ379" s="56"/>
      <c r="IK379" s="56"/>
      <c r="IL379" s="56"/>
      <c r="IM379" s="56"/>
      <c r="IN379" s="56"/>
      <c r="IO379" s="56"/>
      <c r="IP379" s="56"/>
      <c r="IQ379" s="56"/>
      <c r="IR379" s="56"/>
      <c r="IS379" s="56"/>
      <c r="IT379" s="70"/>
      <c r="IU379" s="70"/>
      <c r="IV379" s="70"/>
      <c r="IW379" s="70"/>
      <c r="IX379" s="56"/>
      <c r="IY379" s="56"/>
      <c r="IZ379" s="56"/>
      <c r="JA379" s="56"/>
      <c r="JB379" s="56"/>
      <c r="JC379" s="56"/>
      <c r="JD379" s="56"/>
      <c r="JE379" s="56"/>
      <c r="JF379" s="56"/>
      <c r="JG379" s="56"/>
      <c r="JH379" s="56"/>
      <c r="JI379" s="56"/>
      <c r="JJ379" s="56"/>
      <c r="JK379" s="56"/>
      <c r="JL379" s="56"/>
      <c r="JM379" s="56"/>
      <c r="JN379" s="56"/>
      <c r="JO379" s="56"/>
      <c r="JP379" s="56"/>
      <c r="JQ379" s="56"/>
      <c r="JR379" s="56"/>
      <c r="JS379" s="56"/>
      <c r="JT379" s="56"/>
      <c r="JU379" s="56"/>
      <c r="JV379" s="56"/>
      <c r="JW379" s="56"/>
      <c r="JX379" s="56"/>
      <c r="JY379" s="56"/>
      <c r="JZ379" s="56"/>
      <c r="KA379" s="56"/>
      <c r="KB379" s="179"/>
      <c r="KC379" s="180"/>
      <c r="KD379" s="179"/>
      <c r="KE379" s="180"/>
      <c r="KF379" s="179"/>
      <c r="KG379" s="180"/>
      <c r="KH379" s="179"/>
      <c r="KI379" s="180"/>
      <c r="KJ379" s="181"/>
      <c r="KK379" s="185"/>
      <c r="KL379" s="56"/>
      <c r="KM379" s="56"/>
      <c r="KN379" s="56"/>
      <c r="KO379" s="56"/>
      <c r="KP379" s="56"/>
      <c r="KQ379" s="56"/>
      <c r="KR379" s="56"/>
      <c r="KS379" s="56"/>
      <c r="KT379" s="56"/>
      <c r="KU379" s="56"/>
      <c r="KV379" s="56"/>
      <c r="KW379" s="56"/>
      <c r="KX379" s="56"/>
      <c r="KY379" s="56"/>
      <c r="KZ379" s="56"/>
      <c r="LA379" s="56"/>
      <c r="LB379" s="56"/>
      <c r="LC379" s="56"/>
      <c r="LD379" s="56"/>
      <c r="LE379" s="56"/>
      <c r="LF379" s="56"/>
      <c r="LG379" s="56"/>
      <c r="LH379" s="56"/>
      <c r="LI379" s="56"/>
      <c r="LJ379" s="56"/>
      <c r="LK379" s="56"/>
      <c r="LL379" s="56"/>
      <c r="LM379" s="56"/>
      <c r="LN379" s="56"/>
      <c r="LO379" s="56"/>
      <c r="LP379" s="56"/>
      <c r="LQ379" s="56"/>
      <c r="LR379" s="56"/>
      <c r="LS379" s="56"/>
      <c r="LT379" s="56"/>
      <c r="LU379" s="56"/>
      <c r="LV379" s="56"/>
      <c r="LW379" s="56"/>
      <c r="LX379" s="56"/>
      <c r="LY379" s="56"/>
      <c r="LZ379" s="56"/>
      <c r="MA379" s="56"/>
      <c r="MB379" s="56"/>
      <c r="MC379" s="56"/>
      <c r="MD379" s="56"/>
      <c r="ME379" s="56"/>
      <c r="MF379" s="56"/>
      <c r="MG379" s="56"/>
      <c r="MH379" s="56"/>
      <c r="MI379" s="56"/>
      <c r="MJ379" s="56"/>
      <c r="MK379" s="56"/>
      <c r="ML379" s="56"/>
      <c r="MM379" s="56"/>
      <c r="MN379" s="56"/>
      <c r="MO379" s="56"/>
      <c r="MP379" s="56"/>
      <c r="MQ379" s="56"/>
      <c r="MR379" s="56"/>
      <c r="MS379" s="56"/>
      <c r="MT379" s="56"/>
      <c r="MU379" s="56"/>
      <c r="MV379" s="56"/>
      <c r="MW379" s="56"/>
      <c r="MX379" s="56"/>
      <c r="MY379" s="56"/>
      <c r="MZ379" s="56"/>
      <c r="NA379" s="56"/>
      <c r="NB379" s="56"/>
      <c r="NC379" s="56"/>
      <c r="ND379" s="56"/>
      <c r="NE379" s="56"/>
      <c r="NF379" s="56"/>
      <c r="NG379" s="56"/>
      <c r="NH379" s="56"/>
      <c r="NI379" s="56"/>
      <c r="NJ379" s="56"/>
      <c r="NK379" s="56"/>
      <c r="NL379" s="56"/>
      <c r="NM379" s="56"/>
      <c r="NN379" s="56"/>
      <c r="NO379" s="56"/>
      <c r="NP379" s="56"/>
      <c r="NQ379" s="56"/>
      <c r="NR379" s="56"/>
      <c r="NS379" s="56"/>
      <c r="NT379" s="56"/>
      <c r="NU379" s="56"/>
      <c r="NV379" s="56"/>
      <c r="NW379" s="56"/>
      <c r="NX379" s="56"/>
      <c r="NY379" s="56"/>
      <c r="NZ379" s="56"/>
      <c r="OA379" s="56"/>
      <c r="OB379" s="56"/>
      <c r="OC379" s="56"/>
      <c r="OD379" s="56"/>
      <c r="OE379" s="56"/>
      <c r="OF379" s="56"/>
      <c r="OG379" s="56"/>
      <c r="OH379" s="56"/>
      <c r="OI379" s="56"/>
      <c r="OJ379" s="56"/>
      <c r="OK379" s="56"/>
      <c r="OL379" s="56"/>
      <c r="OM379" s="56"/>
      <c r="ON379" s="56"/>
      <c r="OO379" s="56"/>
      <c r="OP379" s="56"/>
      <c r="OQ379" s="56"/>
      <c r="OR379" s="56"/>
      <c r="OS379" s="56"/>
      <c r="OT379" s="56"/>
      <c r="OU379" s="56"/>
      <c r="OV379" s="56"/>
      <c r="OW379" s="56"/>
      <c r="OX379" s="56"/>
      <c r="OY379" s="56"/>
      <c r="OZ379" s="56"/>
      <c r="PA379" s="56"/>
    </row>
    <row r="380" spans="1:417" s="116" customFormat="1" ht="63" hidden="1" customHeight="1">
      <c r="A380" s="56"/>
      <c r="B380" s="310"/>
      <c r="C380" s="310"/>
      <c r="D380" s="318"/>
      <c r="E380" s="325"/>
      <c r="F380" s="318"/>
      <c r="G380" s="328"/>
      <c r="H380" s="325"/>
      <c r="I380" s="126" t="s">
        <v>1313</v>
      </c>
      <c r="J380" s="167" t="s">
        <v>844</v>
      </c>
      <c r="K380" s="123"/>
      <c r="L380" s="183" t="s">
        <v>661</v>
      </c>
      <c r="M380" s="123" t="s">
        <v>501</v>
      </c>
      <c r="N380" s="51" t="s">
        <v>379</v>
      </c>
      <c r="O380" s="56" t="s">
        <v>350</v>
      </c>
      <c r="P380" s="310"/>
      <c r="Q380" s="310"/>
      <c r="R380" s="120"/>
      <c r="S380" s="120"/>
      <c r="T380" s="120"/>
      <c r="U380" s="120" t="s">
        <v>205</v>
      </c>
      <c r="V380" s="120"/>
      <c r="W380" s="120"/>
      <c r="X380" s="120"/>
      <c r="Y380" s="120"/>
      <c r="Z380" s="120"/>
      <c r="AA380" s="120"/>
      <c r="AB380" s="120"/>
      <c r="AC380" s="119">
        <f t="shared" si="504"/>
        <v>1</v>
      </c>
      <c r="AD380" s="229"/>
      <c r="AE380" s="229"/>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72" t="s">
        <v>555</v>
      </c>
      <c r="BU380" s="72" t="s">
        <v>555</v>
      </c>
      <c r="BV380" s="70"/>
      <c r="BW380" s="70"/>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70"/>
      <c r="DN380" s="70"/>
      <c r="DO380" s="70"/>
      <c r="DP380" s="70"/>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70"/>
      <c r="FG380" s="70"/>
      <c r="FH380" s="70"/>
      <c r="FI380" s="70"/>
      <c r="FJ380" s="70"/>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70"/>
      <c r="HA380" s="70"/>
      <c r="HB380" s="70"/>
      <c r="HC380" s="70"/>
      <c r="HD380" s="70"/>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c r="IK380" s="56"/>
      <c r="IL380" s="56"/>
      <c r="IM380" s="56"/>
      <c r="IN380" s="56"/>
      <c r="IO380" s="56"/>
      <c r="IP380" s="56"/>
      <c r="IQ380" s="56"/>
      <c r="IR380" s="56"/>
      <c r="IS380" s="56"/>
      <c r="IT380" s="70"/>
      <c r="IU380" s="70"/>
      <c r="IV380" s="70"/>
      <c r="IW380" s="70"/>
      <c r="IX380" s="56"/>
      <c r="IY380" s="56"/>
      <c r="IZ380" s="56"/>
      <c r="JA380" s="56"/>
      <c r="JB380" s="56"/>
      <c r="JC380" s="56"/>
      <c r="JD380" s="56"/>
      <c r="JE380" s="56"/>
      <c r="JF380" s="56"/>
      <c r="JG380" s="56"/>
      <c r="JH380" s="56"/>
      <c r="JI380" s="56"/>
      <c r="JJ380" s="56"/>
      <c r="JK380" s="56"/>
      <c r="JL380" s="56"/>
      <c r="JM380" s="56"/>
      <c r="JN380" s="56"/>
      <c r="JO380" s="56"/>
      <c r="JP380" s="56"/>
      <c r="JQ380" s="56"/>
      <c r="JR380" s="56"/>
      <c r="JS380" s="56"/>
      <c r="JT380" s="56"/>
      <c r="JU380" s="56"/>
      <c r="JV380" s="56"/>
      <c r="JW380" s="56"/>
      <c r="JX380" s="56"/>
      <c r="JY380" s="56"/>
      <c r="JZ380" s="56"/>
      <c r="KA380" s="56"/>
      <c r="KB380" s="179"/>
      <c r="KC380" s="180"/>
      <c r="KD380" s="179"/>
      <c r="KE380" s="180"/>
      <c r="KF380" s="179"/>
      <c r="KG380" s="180"/>
      <c r="KH380" s="179"/>
      <c r="KI380" s="180"/>
      <c r="KJ380" s="181"/>
      <c r="KK380" s="185"/>
      <c r="KL380" s="56"/>
      <c r="KM380" s="56"/>
      <c r="KN380" s="56"/>
      <c r="KO380" s="56"/>
      <c r="KP380" s="56"/>
      <c r="KQ380" s="56"/>
      <c r="KR380" s="56"/>
      <c r="KS380" s="56"/>
      <c r="KT380" s="56"/>
      <c r="KU380" s="56"/>
      <c r="KV380" s="56"/>
      <c r="KW380" s="56"/>
      <c r="KX380" s="56"/>
      <c r="KY380" s="56"/>
      <c r="KZ380" s="56"/>
      <c r="LA380" s="56"/>
      <c r="LB380" s="56"/>
      <c r="LC380" s="56"/>
      <c r="LD380" s="56"/>
      <c r="LE380" s="56"/>
      <c r="LF380" s="56"/>
      <c r="LG380" s="56"/>
      <c r="LH380" s="56"/>
      <c r="LI380" s="56"/>
      <c r="LJ380" s="56"/>
      <c r="LK380" s="56"/>
      <c r="LL380" s="56"/>
      <c r="LM380" s="56"/>
      <c r="LN380" s="56"/>
      <c r="LO380" s="56"/>
      <c r="LP380" s="56"/>
      <c r="LQ380" s="56"/>
      <c r="LR380" s="56"/>
      <c r="LS380" s="56"/>
      <c r="LT380" s="56"/>
      <c r="LU380" s="56"/>
      <c r="LV380" s="56"/>
      <c r="LW380" s="56"/>
      <c r="LX380" s="56"/>
      <c r="LY380" s="56"/>
      <c r="LZ380" s="56"/>
      <c r="MA380" s="56"/>
      <c r="MB380" s="56"/>
      <c r="MC380" s="56"/>
      <c r="MD380" s="56"/>
      <c r="ME380" s="56"/>
      <c r="MF380" s="56"/>
      <c r="MG380" s="56"/>
      <c r="MH380" s="56"/>
      <c r="MI380" s="56"/>
      <c r="MJ380" s="56"/>
      <c r="MK380" s="56"/>
      <c r="ML380" s="56"/>
      <c r="MM380" s="56"/>
      <c r="MN380" s="56"/>
      <c r="MO380" s="56"/>
      <c r="MP380" s="56"/>
      <c r="MQ380" s="56"/>
      <c r="MR380" s="56"/>
      <c r="MS380" s="56"/>
      <c r="MT380" s="56"/>
      <c r="MU380" s="56"/>
      <c r="MV380" s="56"/>
      <c r="MW380" s="56"/>
      <c r="MX380" s="56"/>
      <c r="MY380" s="56"/>
      <c r="MZ380" s="56"/>
      <c r="NA380" s="56"/>
      <c r="NB380" s="56"/>
      <c r="NC380" s="56"/>
      <c r="ND380" s="56"/>
      <c r="NE380" s="56"/>
      <c r="NF380" s="56"/>
      <c r="NG380" s="56"/>
      <c r="NH380" s="56"/>
      <c r="NI380" s="56"/>
      <c r="NJ380" s="56"/>
      <c r="NK380" s="56"/>
      <c r="NL380" s="56"/>
      <c r="NM380" s="56"/>
      <c r="NN380" s="56"/>
      <c r="NO380" s="56"/>
      <c r="NP380" s="56"/>
      <c r="NQ380" s="56"/>
      <c r="NR380" s="56"/>
      <c r="NS380" s="56"/>
      <c r="NT380" s="56"/>
      <c r="NU380" s="56"/>
      <c r="NV380" s="56"/>
      <c r="NW380" s="56"/>
      <c r="NX380" s="56"/>
      <c r="NY380" s="56"/>
      <c r="NZ380" s="56"/>
      <c r="OA380" s="56"/>
      <c r="OB380" s="56"/>
      <c r="OC380" s="56"/>
      <c r="OD380" s="56"/>
      <c r="OE380" s="56"/>
      <c r="OF380" s="56"/>
      <c r="OG380" s="56"/>
      <c r="OH380" s="56"/>
      <c r="OI380" s="56"/>
      <c r="OJ380" s="56"/>
      <c r="OK380" s="56"/>
      <c r="OL380" s="56"/>
      <c r="OM380" s="56"/>
      <c r="ON380" s="56"/>
      <c r="OO380" s="56"/>
      <c r="OP380" s="56"/>
      <c r="OQ380" s="56"/>
      <c r="OR380" s="56"/>
      <c r="OS380" s="56"/>
      <c r="OT380" s="56"/>
      <c r="OU380" s="56"/>
      <c r="OV380" s="56"/>
      <c r="OW380" s="56"/>
      <c r="OX380" s="56"/>
      <c r="OY380" s="56"/>
      <c r="OZ380" s="56"/>
      <c r="PA380" s="56"/>
    </row>
    <row r="381" spans="1:417" s="116" customFormat="1" ht="63" hidden="1" customHeight="1">
      <c r="A381" s="56"/>
      <c r="B381" s="310"/>
      <c r="C381" s="310"/>
      <c r="D381" s="318"/>
      <c r="E381" s="325"/>
      <c r="F381" s="318"/>
      <c r="G381" s="328"/>
      <c r="H381" s="325"/>
      <c r="I381" s="126" t="s">
        <v>1314</v>
      </c>
      <c r="J381" s="167" t="s">
        <v>918</v>
      </c>
      <c r="K381" s="123"/>
      <c r="L381" s="183" t="s">
        <v>661</v>
      </c>
      <c r="M381" s="123" t="s">
        <v>501</v>
      </c>
      <c r="N381" s="51" t="s">
        <v>379</v>
      </c>
      <c r="O381" s="56" t="s">
        <v>350</v>
      </c>
      <c r="P381" s="310"/>
      <c r="Q381" s="310"/>
      <c r="R381" s="120"/>
      <c r="S381" s="120"/>
      <c r="T381" s="120"/>
      <c r="U381" s="120"/>
      <c r="V381" s="120" t="s">
        <v>205</v>
      </c>
      <c r="W381" s="120"/>
      <c r="X381" s="120"/>
      <c r="Y381" s="120"/>
      <c r="Z381" s="120"/>
      <c r="AA381" s="120"/>
      <c r="AB381" s="120"/>
      <c r="AC381" s="119">
        <f t="shared" si="504"/>
        <v>1</v>
      </c>
      <c r="AD381" s="229"/>
      <c r="AE381" s="229"/>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70"/>
      <c r="BU381" s="70"/>
      <c r="BV381" s="70"/>
      <c r="BW381" s="70"/>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70"/>
      <c r="DN381" s="70"/>
      <c r="DO381" s="70"/>
      <c r="DP381" s="70"/>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70"/>
      <c r="FG381" s="70"/>
      <c r="FH381" s="70"/>
      <c r="FI381" s="70"/>
      <c r="FJ381" s="70"/>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72" t="s">
        <v>555</v>
      </c>
      <c r="HA381" s="72" t="s">
        <v>555</v>
      </c>
      <c r="HB381" s="72" t="s">
        <v>555</v>
      </c>
      <c r="HC381" s="72" t="s">
        <v>555</v>
      </c>
      <c r="HD381" s="72" t="s">
        <v>555</v>
      </c>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c r="IK381" s="56"/>
      <c r="IL381" s="56"/>
      <c r="IM381" s="56"/>
      <c r="IN381" s="56"/>
      <c r="IO381" s="56"/>
      <c r="IP381" s="56"/>
      <c r="IQ381" s="56"/>
      <c r="IR381" s="56"/>
      <c r="IS381" s="56"/>
      <c r="IT381" s="70"/>
      <c r="IU381" s="70"/>
      <c r="IV381" s="70"/>
      <c r="IW381" s="70"/>
      <c r="IX381" s="56"/>
      <c r="IY381" s="56"/>
      <c r="IZ381" s="56"/>
      <c r="JA381" s="56"/>
      <c r="JB381" s="56"/>
      <c r="JC381" s="56"/>
      <c r="JD381" s="56"/>
      <c r="JE381" s="56"/>
      <c r="JF381" s="56"/>
      <c r="JG381" s="56"/>
      <c r="JH381" s="56"/>
      <c r="JI381" s="56"/>
      <c r="JJ381" s="56"/>
      <c r="JK381" s="56"/>
      <c r="JL381" s="56"/>
      <c r="JM381" s="56"/>
      <c r="JN381" s="56"/>
      <c r="JO381" s="56"/>
      <c r="JP381" s="56"/>
      <c r="JQ381" s="56"/>
      <c r="JR381" s="56"/>
      <c r="JS381" s="56"/>
      <c r="JT381" s="56"/>
      <c r="JU381" s="56"/>
      <c r="JV381" s="56"/>
      <c r="JW381" s="56"/>
      <c r="JX381" s="56"/>
      <c r="JY381" s="56"/>
      <c r="JZ381" s="56"/>
      <c r="KA381" s="56"/>
      <c r="KB381" s="179"/>
      <c r="KC381" s="180"/>
      <c r="KD381" s="179"/>
      <c r="KE381" s="180"/>
      <c r="KF381" s="179"/>
      <c r="KG381" s="180"/>
      <c r="KH381" s="179"/>
      <c r="KI381" s="180"/>
      <c r="KJ381" s="181"/>
      <c r="KK381" s="185"/>
      <c r="KL381" s="56"/>
      <c r="KM381" s="56"/>
      <c r="KN381" s="56"/>
      <c r="KO381" s="56"/>
      <c r="KP381" s="56"/>
      <c r="KQ381" s="56"/>
      <c r="KR381" s="56"/>
      <c r="KS381" s="56"/>
      <c r="KT381" s="56"/>
      <c r="KU381" s="56"/>
      <c r="KV381" s="56"/>
      <c r="KW381" s="56"/>
      <c r="KX381" s="56"/>
      <c r="KY381" s="56"/>
      <c r="KZ381" s="56"/>
      <c r="LA381" s="56"/>
      <c r="LB381" s="56"/>
      <c r="LC381" s="56"/>
      <c r="LD381" s="56"/>
      <c r="LE381" s="56"/>
      <c r="LF381" s="56"/>
      <c r="LG381" s="56"/>
      <c r="LH381" s="56"/>
      <c r="LI381" s="56"/>
      <c r="LJ381" s="56"/>
      <c r="LK381" s="56"/>
      <c r="LL381" s="56"/>
      <c r="LM381" s="56"/>
      <c r="LN381" s="56"/>
      <c r="LO381" s="56"/>
      <c r="LP381" s="56"/>
      <c r="LQ381" s="56"/>
      <c r="LR381" s="56"/>
      <c r="LS381" s="56"/>
      <c r="LT381" s="56"/>
      <c r="LU381" s="56"/>
      <c r="LV381" s="56"/>
      <c r="LW381" s="56"/>
      <c r="LX381" s="56"/>
      <c r="LY381" s="56"/>
      <c r="LZ381" s="56"/>
      <c r="MA381" s="56"/>
      <c r="MB381" s="56"/>
      <c r="MC381" s="56"/>
      <c r="MD381" s="56"/>
      <c r="ME381" s="56"/>
      <c r="MF381" s="56"/>
      <c r="MG381" s="56"/>
      <c r="MH381" s="56"/>
      <c r="MI381" s="56"/>
      <c r="MJ381" s="56"/>
      <c r="MK381" s="56"/>
      <c r="ML381" s="56"/>
      <c r="MM381" s="56"/>
      <c r="MN381" s="56"/>
      <c r="MO381" s="56"/>
      <c r="MP381" s="56"/>
      <c r="MQ381" s="56"/>
      <c r="MR381" s="56"/>
      <c r="MS381" s="56"/>
      <c r="MT381" s="56"/>
      <c r="MU381" s="56"/>
      <c r="MV381" s="56"/>
      <c r="MW381" s="56"/>
      <c r="MX381" s="56"/>
      <c r="MY381" s="56"/>
      <c r="MZ381" s="56"/>
      <c r="NA381" s="56"/>
      <c r="NB381" s="56"/>
      <c r="NC381" s="56"/>
      <c r="ND381" s="56"/>
      <c r="NE381" s="56"/>
      <c r="NF381" s="56"/>
      <c r="NG381" s="56"/>
      <c r="NH381" s="56"/>
      <c r="NI381" s="56"/>
      <c r="NJ381" s="56"/>
      <c r="NK381" s="56"/>
      <c r="NL381" s="56"/>
      <c r="NM381" s="56"/>
      <c r="NN381" s="56"/>
      <c r="NO381" s="56"/>
      <c r="NP381" s="56"/>
      <c r="NQ381" s="56"/>
      <c r="NR381" s="56"/>
      <c r="NS381" s="56"/>
      <c r="NT381" s="56"/>
      <c r="NU381" s="56"/>
      <c r="NV381" s="56"/>
      <c r="NW381" s="56"/>
      <c r="NX381" s="56"/>
      <c r="NY381" s="56"/>
      <c r="NZ381" s="56"/>
      <c r="OA381" s="56"/>
      <c r="OB381" s="56"/>
      <c r="OC381" s="56"/>
      <c r="OD381" s="56"/>
      <c r="OE381" s="56"/>
      <c r="OF381" s="56"/>
      <c r="OG381" s="56"/>
      <c r="OH381" s="56"/>
      <c r="OI381" s="56"/>
      <c r="OJ381" s="56"/>
      <c r="OK381" s="56"/>
      <c r="OL381" s="56"/>
      <c r="OM381" s="56"/>
      <c r="ON381" s="56"/>
      <c r="OO381" s="56"/>
      <c r="OP381" s="56"/>
      <c r="OQ381" s="56"/>
      <c r="OR381" s="56"/>
      <c r="OS381" s="56"/>
      <c r="OT381" s="56"/>
      <c r="OU381" s="56"/>
      <c r="OV381" s="56"/>
      <c r="OW381" s="56"/>
      <c r="OX381" s="56"/>
      <c r="OY381" s="56"/>
      <c r="OZ381" s="56"/>
      <c r="PA381" s="56"/>
    </row>
    <row r="382" spans="1:417" s="116" customFormat="1" ht="63" hidden="1" customHeight="1">
      <c r="A382" s="56"/>
      <c r="B382" s="310"/>
      <c r="C382" s="310"/>
      <c r="D382" s="318"/>
      <c r="E382" s="325"/>
      <c r="F382" s="318"/>
      <c r="G382" s="328"/>
      <c r="H382" s="325"/>
      <c r="I382" s="126" t="s">
        <v>1315</v>
      </c>
      <c r="J382" s="167" t="s">
        <v>845</v>
      </c>
      <c r="K382" s="123"/>
      <c r="L382" s="183" t="s">
        <v>661</v>
      </c>
      <c r="M382" s="123" t="s">
        <v>501</v>
      </c>
      <c r="N382" s="51" t="s">
        <v>379</v>
      </c>
      <c r="O382" s="56" t="s">
        <v>350</v>
      </c>
      <c r="P382" s="310"/>
      <c r="Q382" s="310"/>
      <c r="R382" s="120"/>
      <c r="S382" s="120"/>
      <c r="T382" s="120"/>
      <c r="U382" s="120"/>
      <c r="V382" s="120"/>
      <c r="W382" s="120"/>
      <c r="X382" s="120"/>
      <c r="Y382" s="120"/>
      <c r="Z382" s="120"/>
      <c r="AA382" s="120" t="s">
        <v>205</v>
      </c>
      <c r="AB382" s="120"/>
      <c r="AC382" s="119">
        <f t="shared" si="504"/>
        <v>1</v>
      </c>
      <c r="AD382" s="229"/>
      <c r="AE382" s="229"/>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70"/>
      <c r="BU382" s="70"/>
      <c r="BV382" s="70"/>
      <c r="BW382" s="70"/>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70"/>
      <c r="DN382" s="70"/>
      <c r="DO382" s="70"/>
      <c r="DP382" s="70"/>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70"/>
      <c r="FG382" s="70"/>
      <c r="FH382" s="70"/>
      <c r="FI382" s="70"/>
      <c r="FJ382" s="70"/>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70"/>
      <c r="HA382" s="70"/>
      <c r="HB382" s="70"/>
      <c r="HC382" s="70"/>
      <c r="HD382" s="70"/>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c r="IK382" s="56"/>
      <c r="IL382" s="56"/>
      <c r="IM382" s="56"/>
      <c r="IN382" s="56"/>
      <c r="IO382" s="56"/>
      <c r="IP382" s="56"/>
      <c r="IQ382" s="56"/>
      <c r="IR382" s="56"/>
      <c r="IS382" s="71" t="s">
        <v>555</v>
      </c>
      <c r="IT382" s="71" t="s">
        <v>555</v>
      </c>
      <c r="IU382" s="71"/>
      <c r="IV382" s="71" t="s">
        <v>555</v>
      </c>
      <c r="IW382" s="71"/>
      <c r="IX382" s="56">
        <v>2</v>
      </c>
      <c r="IY382" s="56">
        <v>2</v>
      </c>
      <c r="IZ382" s="56">
        <v>2</v>
      </c>
      <c r="JA382" s="56">
        <v>2</v>
      </c>
      <c r="JB382" s="56">
        <v>2</v>
      </c>
      <c r="JC382" s="56">
        <v>2</v>
      </c>
      <c r="JD382" s="56">
        <v>2</v>
      </c>
      <c r="JE382" s="56">
        <v>2</v>
      </c>
      <c r="JF382" s="56">
        <v>2</v>
      </c>
      <c r="JG382" s="56">
        <v>2</v>
      </c>
      <c r="JH382" s="56">
        <v>2</v>
      </c>
      <c r="JI382" s="56">
        <v>2</v>
      </c>
      <c r="JJ382" s="56">
        <v>2</v>
      </c>
      <c r="JK382" s="56">
        <v>2</v>
      </c>
      <c r="JL382" s="56">
        <v>2</v>
      </c>
      <c r="JM382" s="56">
        <v>2</v>
      </c>
      <c r="JN382" s="56">
        <v>2</v>
      </c>
      <c r="JO382" s="56">
        <v>2</v>
      </c>
      <c r="JP382" s="56">
        <v>2</v>
      </c>
      <c r="JQ382" s="56">
        <v>2</v>
      </c>
      <c r="JR382" s="56">
        <v>2</v>
      </c>
      <c r="JS382" s="56">
        <v>2</v>
      </c>
      <c r="JT382" s="56">
        <v>2</v>
      </c>
      <c r="JU382" s="56">
        <v>2</v>
      </c>
      <c r="JV382" s="56">
        <v>2</v>
      </c>
      <c r="JW382" s="56">
        <v>2</v>
      </c>
      <c r="JX382" s="56">
        <v>2</v>
      </c>
      <c r="JY382" s="56">
        <v>2</v>
      </c>
      <c r="JZ382" s="56">
        <v>2</v>
      </c>
      <c r="KA382" s="56">
        <v>2</v>
      </c>
      <c r="KB382" s="179">
        <f t="shared" ref="KB382" si="511">COUNTIF(IX382:KA382,"2")</f>
        <v>30</v>
      </c>
      <c r="KC382" s="180">
        <f t="shared" ref="KC382" si="512">KB382/(KB382+KD382+KF382+KH382)</f>
        <v>1</v>
      </c>
      <c r="KD382" s="179">
        <f t="shared" ref="KD382" si="513">COUNTIF(IX382:KA382,"1")</f>
        <v>0</v>
      </c>
      <c r="KE382" s="180">
        <f t="shared" ref="KE382" si="514">KD382/(KB382+KD382+KF382+KH382)</f>
        <v>0</v>
      </c>
      <c r="KF382" s="179">
        <f t="shared" ref="KF382" si="515">COUNTIF(IX382:KA382,"0")</f>
        <v>0</v>
      </c>
      <c r="KG382" s="180">
        <f t="shared" ref="KG382" si="516">KF382/(KB382+KD382+KF382+KH382)</f>
        <v>0</v>
      </c>
      <c r="KH382" s="179">
        <f>COUNTIF(IJ382:KA382,"KĐG")</f>
        <v>0</v>
      </c>
      <c r="KI382" s="180">
        <f t="shared" ref="KI382" si="517">KH382/(KB382+KD382+KF382+KH382)</f>
        <v>0</v>
      </c>
      <c r="KJ382" s="181">
        <f t="shared" ref="KJ382" si="518">(((KB382*2)+(KD382*1)+(KF382*0)))/(KB382+KD382+KF382)</f>
        <v>2</v>
      </c>
      <c r="KK382" s="182" t="str">
        <f t="shared" ref="KK382" si="519">IF(KI382&gt;=50%,"KĐG",IF(KJ382&gt;=1.6,"Đạt mục tiêu",IF(KJ382&gt;=1,"Cần cố gắng","Chưa đạt")))</f>
        <v>Đạt mục tiêu</v>
      </c>
      <c r="KL382" s="56"/>
      <c r="KM382" s="56"/>
      <c r="KN382" s="56"/>
      <c r="KO382" s="56"/>
      <c r="KP382" s="56"/>
      <c r="KQ382" s="56"/>
      <c r="KR382" s="56"/>
      <c r="KS382" s="56"/>
      <c r="KT382" s="56"/>
      <c r="KU382" s="56"/>
      <c r="KV382" s="56"/>
      <c r="KW382" s="56"/>
      <c r="KX382" s="56"/>
      <c r="KY382" s="56"/>
      <c r="KZ382" s="56"/>
      <c r="LA382" s="56"/>
      <c r="LB382" s="56"/>
      <c r="LC382" s="56"/>
      <c r="LD382" s="56"/>
      <c r="LE382" s="56"/>
      <c r="LF382" s="56"/>
      <c r="LG382" s="56"/>
      <c r="LH382" s="56"/>
      <c r="LI382" s="56"/>
      <c r="LJ382" s="56"/>
      <c r="LK382" s="56"/>
      <c r="LL382" s="56"/>
      <c r="LM382" s="56"/>
      <c r="LN382" s="56"/>
      <c r="LO382" s="56"/>
      <c r="LP382" s="56"/>
      <c r="LQ382" s="56"/>
      <c r="LR382" s="56"/>
      <c r="LS382" s="56"/>
      <c r="LT382" s="56"/>
      <c r="LU382" s="56"/>
      <c r="LV382" s="56"/>
      <c r="LW382" s="56"/>
      <c r="LX382" s="56"/>
      <c r="LY382" s="56"/>
      <c r="LZ382" s="56"/>
      <c r="MA382" s="56"/>
      <c r="MB382" s="56"/>
      <c r="MC382" s="56"/>
      <c r="MD382" s="56"/>
      <c r="ME382" s="56"/>
      <c r="MF382" s="56"/>
      <c r="MG382" s="56"/>
      <c r="MH382" s="56"/>
      <c r="MI382" s="56"/>
      <c r="MJ382" s="56"/>
      <c r="MK382" s="56"/>
      <c r="ML382" s="56"/>
      <c r="MM382" s="56"/>
      <c r="MN382" s="56"/>
      <c r="MO382" s="56"/>
      <c r="MP382" s="56"/>
      <c r="MQ382" s="56"/>
      <c r="MR382" s="56"/>
      <c r="MS382" s="56"/>
      <c r="MT382" s="56"/>
      <c r="MU382" s="56"/>
      <c r="MV382" s="56"/>
      <c r="MW382" s="56"/>
      <c r="MX382" s="56"/>
      <c r="MY382" s="56"/>
      <c r="MZ382" s="56"/>
      <c r="NA382" s="56"/>
      <c r="NB382" s="56"/>
      <c r="NC382" s="56"/>
      <c r="ND382" s="56"/>
      <c r="NE382" s="56"/>
      <c r="NF382" s="56"/>
      <c r="NG382" s="56"/>
      <c r="NH382" s="56"/>
      <c r="NI382" s="56"/>
      <c r="NJ382" s="56"/>
      <c r="NK382" s="56"/>
      <c r="NL382" s="56"/>
      <c r="NM382" s="56"/>
      <c r="NN382" s="56"/>
      <c r="NO382" s="56"/>
      <c r="NP382" s="56"/>
      <c r="NQ382" s="56"/>
      <c r="NR382" s="56"/>
      <c r="NS382" s="56"/>
      <c r="NT382" s="56"/>
      <c r="NU382" s="56"/>
      <c r="NV382" s="56"/>
      <c r="NW382" s="56"/>
      <c r="NX382" s="56"/>
      <c r="NY382" s="56"/>
      <c r="NZ382" s="56"/>
      <c r="OA382" s="56"/>
      <c r="OB382" s="56"/>
      <c r="OC382" s="56"/>
      <c r="OD382" s="56"/>
      <c r="OE382" s="56"/>
      <c r="OF382" s="56"/>
      <c r="OG382" s="56"/>
      <c r="OH382" s="56"/>
      <c r="OI382" s="56"/>
      <c r="OJ382" s="56"/>
      <c r="OK382" s="56"/>
      <c r="OL382" s="56"/>
      <c r="OM382" s="56"/>
      <c r="ON382" s="56"/>
      <c r="OO382" s="56"/>
      <c r="OP382" s="56"/>
      <c r="OQ382" s="56"/>
      <c r="OR382" s="56"/>
      <c r="OS382" s="56"/>
      <c r="OT382" s="56"/>
      <c r="OU382" s="56"/>
      <c r="OV382" s="56"/>
      <c r="OW382" s="56"/>
      <c r="OX382" s="56"/>
      <c r="OY382" s="56"/>
      <c r="OZ382" s="56"/>
      <c r="PA382" s="56"/>
    </row>
    <row r="383" spans="1:417" s="116" customFormat="1" ht="63" hidden="1" customHeight="1">
      <c r="A383" s="56"/>
      <c r="B383" s="56">
        <v>334</v>
      </c>
      <c r="C383" s="56">
        <v>139</v>
      </c>
      <c r="D383" s="126" t="s">
        <v>227</v>
      </c>
      <c r="E383" s="122" t="s">
        <v>4</v>
      </c>
      <c r="F383" s="126" t="s">
        <v>226</v>
      </c>
      <c r="G383" s="123" t="s">
        <v>6</v>
      </c>
      <c r="H383" s="122"/>
      <c r="I383" s="126" t="s">
        <v>922</v>
      </c>
      <c r="J383" s="151" t="s">
        <v>1165</v>
      </c>
      <c r="K383" s="123"/>
      <c r="L383" s="183" t="s">
        <v>661</v>
      </c>
      <c r="M383" s="123" t="s">
        <v>501</v>
      </c>
      <c r="N383" s="51" t="s">
        <v>379</v>
      </c>
      <c r="O383" s="56" t="s">
        <v>350</v>
      </c>
      <c r="P383" s="56" t="s">
        <v>205</v>
      </c>
      <c r="Q383" s="56"/>
      <c r="R383" s="120"/>
      <c r="S383" s="120"/>
      <c r="T383" s="120"/>
      <c r="U383" s="120"/>
      <c r="V383" s="120"/>
      <c r="W383" s="120"/>
      <c r="X383" s="120"/>
      <c r="Y383" s="120"/>
      <c r="Z383" s="120"/>
      <c r="AA383" s="120"/>
      <c r="AB383" s="120" t="s">
        <v>205</v>
      </c>
      <c r="AC383" s="119">
        <f t="shared" si="504"/>
        <v>1</v>
      </c>
      <c r="AD383" s="229"/>
      <c r="AE383" s="229"/>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70"/>
      <c r="BU383" s="70"/>
      <c r="BV383" s="70"/>
      <c r="BW383" s="70"/>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70"/>
      <c r="DN383" s="70"/>
      <c r="DO383" s="70"/>
      <c r="DP383" s="70"/>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70"/>
      <c r="FG383" s="70"/>
      <c r="FH383" s="70"/>
      <c r="FI383" s="70"/>
      <c r="FJ383" s="70"/>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70"/>
      <c r="HA383" s="70"/>
      <c r="HB383" s="70"/>
      <c r="HC383" s="70"/>
      <c r="HD383" s="70"/>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c r="IK383" s="56"/>
      <c r="IL383" s="56"/>
      <c r="IM383" s="56"/>
      <c r="IN383" s="56"/>
      <c r="IO383" s="56"/>
      <c r="IP383" s="56"/>
      <c r="IQ383" s="56"/>
      <c r="IR383" s="56"/>
      <c r="IS383" s="56"/>
      <c r="IT383" s="70"/>
      <c r="IU383" s="70"/>
      <c r="IV383" s="70"/>
      <c r="IW383" s="70"/>
      <c r="IX383" s="56">
        <v>2</v>
      </c>
      <c r="IY383" s="56">
        <v>2</v>
      </c>
      <c r="IZ383" s="56">
        <v>1</v>
      </c>
      <c r="JA383" s="56">
        <v>2</v>
      </c>
      <c r="JB383" s="56">
        <v>2</v>
      </c>
      <c r="JC383" s="56">
        <v>2</v>
      </c>
      <c r="JD383" s="56">
        <v>2</v>
      </c>
      <c r="JE383" s="56">
        <v>2</v>
      </c>
      <c r="JF383" s="56">
        <v>2</v>
      </c>
      <c r="JG383" s="56">
        <v>2</v>
      </c>
      <c r="JH383" s="56">
        <v>1</v>
      </c>
      <c r="JI383" s="56">
        <v>2</v>
      </c>
      <c r="JJ383" s="56">
        <v>2</v>
      </c>
      <c r="JK383" s="56">
        <v>2</v>
      </c>
      <c r="JL383" s="56">
        <v>2</v>
      </c>
      <c r="JM383" s="56">
        <v>2</v>
      </c>
      <c r="JN383" s="56">
        <v>1</v>
      </c>
      <c r="JO383" s="56">
        <v>2</v>
      </c>
      <c r="JP383" s="56">
        <v>2</v>
      </c>
      <c r="JQ383" s="56">
        <v>2</v>
      </c>
      <c r="JR383" s="56"/>
      <c r="JS383" s="56"/>
      <c r="JT383" s="56"/>
      <c r="JU383" s="56"/>
      <c r="JV383" s="56"/>
      <c r="JW383" s="56">
        <v>2</v>
      </c>
      <c r="JX383" s="56">
        <v>2</v>
      </c>
      <c r="JY383" s="56">
        <v>2</v>
      </c>
      <c r="JZ383" s="56">
        <v>2</v>
      </c>
      <c r="KA383" s="56">
        <v>2</v>
      </c>
      <c r="KB383" s="179">
        <f>COUNTIF(IX383:KA383,"2")</f>
        <v>22</v>
      </c>
      <c r="KC383" s="180">
        <f>KB383/(KB383+KD383+KF383+KH383)</f>
        <v>0.88</v>
      </c>
      <c r="KD383" s="179">
        <f>COUNTIF(IX383:KA383,"1")</f>
        <v>3</v>
      </c>
      <c r="KE383" s="180">
        <f>KD383/(KB383+KD383+KF383+KH383)</f>
        <v>0.12</v>
      </c>
      <c r="KF383" s="179">
        <f>COUNTIF(IX383:KA383,"0")</f>
        <v>0</v>
      </c>
      <c r="KG383" s="180">
        <f>KF383/(KB383+KD383+KF383+KH383)</f>
        <v>0</v>
      </c>
      <c r="KH383" s="179">
        <f>COUNTIF(IJ383:KA383,"KĐG")</f>
        <v>0</v>
      </c>
      <c r="KI383" s="180">
        <f>KH383/(KB383+KD383+KF383+KH383)</f>
        <v>0</v>
      </c>
      <c r="KJ383" s="181">
        <f>(((KB383*2)+(KD383*1)+(KF383*0)))/(KB383+KD383+KF383)</f>
        <v>1.88</v>
      </c>
      <c r="KK383" s="185" t="str">
        <f>IF(KI383&gt;=50%,"KĐG",IF(KJ383&gt;=1.6,"Đạt mục tiêu",IF(KJ383&gt;=1,"Cần cố gắng","Chưa đạt")))</f>
        <v>Đạt mục tiêu</v>
      </c>
      <c r="KL383" s="56"/>
      <c r="KM383" s="56"/>
      <c r="KN383" s="56"/>
      <c r="KO383" s="56"/>
      <c r="KP383" s="56"/>
      <c r="KQ383" s="56"/>
      <c r="KR383" s="56"/>
      <c r="KS383" s="56"/>
      <c r="KT383" s="56"/>
      <c r="KU383" s="56"/>
      <c r="KV383" s="56"/>
      <c r="KW383" s="56"/>
      <c r="KX383" s="56"/>
      <c r="KY383" s="56"/>
      <c r="KZ383" s="56"/>
      <c r="LA383" s="56"/>
      <c r="LB383" s="56"/>
      <c r="LC383" s="56"/>
      <c r="LD383" s="56"/>
      <c r="LE383" s="56"/>
      <c r="LF383" s="56"/>
      <c r="LG383" s="56"/>
      <c r="LH383" s="56"/>
      <c r="LI383" s="56"/>
      <c r="LJ383" s="56"/>
      <c r="LK383" s="56"/>
      <c r="LL383" s="56"/>
      <c r="LM383" s="56"/>
      <c r="LN383" s="56"/>
      <c r="LO383" s="56"/>
      <c r="LP383" s="56"/>
      <c r="LQ383" s="56"/>
      <c r="LR383" s="56"/>
      <c r="LS383" s="56"/>
      <c r="LT383" s="56"/>
      <c r="LU383" s="56"/>
      <c r="LV383" s="56"/>
      <c r="LW383" s="56"/>
      <c r="LX383" s="56"/>
      <c r="LY383" s="56"/>
      <c r="LZ383" s="56"/>
      <c r="MA383" s="56"/>
      <c r="MB383" s="56"/>
      <c r="MC383" s="56"/>
      <c r="MD383" s="56"/>
      <c r="ME383" s="56"/>
      <c r="MF383" s="56"/>
      <c r="MG383" s="56"/>
      <c r="MH383" s="56"/>
      <c r="MI383" s="56"/>
      <c r="MJ383" s="56"/>
      <c r="MK383" s="56"/>
      <c r="ML383" s="56"/>
      <c r="MM383" s="56"/>
      <c r="MN383" s="56"/>
      <c r="MO383" s="56"/>
      <c r="MP383" s="56"/>
      <c r="MQ383" s="56"/>
      <c r="MR383" s="56"/>
      <c r="MS383" s="56"/>
      <c r="MT383" s="56"/>
      <c r="MU383" s="56"/>
      <c r="MV383" s="56"/>
      <c r="MW383" s="56"/>
      <c r="MX383" s="56"/>
      <c r="MY383" s="56"/>
      <c r="MZ383" s="56"/>
      <c r="NA383" s="56"/>
      <c r="NB383" s="56"/>
      <c r="NC383" s="56"/>
      <c r="ND383" s="56"/>
      <c r="NE383" s="56"/>
      <c r="NF383" s="56"/>
      <c r="NG383" s="56"/>
      <c r="NH383" s="56"/>
      <c r="NI383" s="56"/>
      <c r="NJ383" s="56"/>
      <c r="NK383" s="56"/>
      <c r="NL383" s="56"/>
      <c r="NM383" s="56"/>
      <c r="NN383" s="56"/>
      <c r="NO383" s="56"/>
      <c r="NP383" s="56"/>
      <c r="NQ383" s="56"/>
      <c r="NR383" s="56"/>
      <c r="NS383" s="56"/>
      <c r="NT383" s="56"/>
      <c r="NU383" s="56"/>
      <c r="NV383" s="56"/>
      <c r="NW383" s="56"/>
      <c r="NX383" s="56"/>
      <c r="NY383" s="56"/>
      <c r="NZ383" s="56"/>
      <c r="OA383" s="56"/>
      <c r="OB383" s="56"/>
      <c r="OC383" s="56"/>
      <c r="OD383" s="56"/>
      <c r="OE383" s="56"/>
      <c r="OF383" s="56"/>
      <c r="OG383" s="56"/>
      <c r="OH383" s="56"/>
      <c r="OI383" s="56"/>
      <c r="OJ383" s="56"/>
      <c r="OK383" s="56"/>
      <c r="OL383" s="56"/>
      <c r="OM383" s="56"/>
      <c r="ON383" s="56"/>
      <c r="OO383" s="56"/>
      <c r="OP383" s="56"/>
      <c r="OQ383" s="56"/>
      <c r="OR383" s="56"/>
      <c r="OS383" s="56"/>
      <c r="OT383" s="56"/>
      <c r="OU383" s="56"/>
      <c r="OV383" s="56"/>
      <c r="OW383" s="56"/>
      <c r="OX383" s="56"/>
      <c r="OY383" s="56"/>
      <c r="OZ383" s="56"/>
      <c r="PA383" s="56"/>
    </row>
    <row r="384" spans="1:417" ht="27.75" customHeight="1">
      <c r="A384" s="56"/>
      <c r="B384" s="2"/>
      <c r="C384" s="2"/>
      <c r="D384" s="311" t="s">
        <v>324</v>
      </c>
      <c r="E384" s="311"/>
      <c r="F384" s="311"/>
      <c r="G384" s="253"/>
      <c r="H384" s="254">
        <f>COUNTIF(H386:H392,"x")</f>
        <v>0</v>
      </c>
      <c r="I384" s="253"/>
      <c r="J384" s="253"/>
      <c r="K384" s="255"/>
      <c r="L384" s="258"/>
      <c r="M384" s="255"/>
      <c r="N384" s="176"/>
      <c r="O384" s="176"/>
      <c r="P384" s="114">
        <f>COUNTIF(P385:P397,"x")</f>
        <v>4</v>
      </c>
      <c r="Q384" s="56">
        <f>SUM(Q385:Q397)</f>
        <v>2</v>
      </c>
      <c r="R384" s="14">
        <f t="shared" ref="R384:AB384" si="520">COUNTIF(R385:R397,"x")</f>
        <v>1</v>
      </c>
      <c r="S384" s="114">
        <f t="shared" si="520"/>
        <v>1</v>
      </c>
      <c r="T384" s="114">
        <f t="shared" si="520"/>
        <v>1</v>
      </c>
      <c r="U384" s="114">
        <f t="shared" si="520"/>
        <v>1</v>
      </c>
      <c r="V384" s="114">
        <f t="shared" si="520"/>
        <v>2</v>
      </c>
      <c r="W384" s="114">
        <f t="shared" si="520"/>
        <v>1</v>
      </c>
      <c r="X384" s="114">
        <f t="shared" si="520"/>
        <v>2</v>
      </c>
      <c r="Y384" s="114">
        <f t="shared" si="520"/>
        <v>1</v>
      </c>
      <c r="Z384" s="114">
        <f t="shared" si="520"/>
        <v>1</v>
      </c>
      <c r="AA384" s="114">
        <f t="shared" si="520"/>
        <v>1</v>
      </c>
      <c r="AB384" s="114">
        <f t="shared" si="520"/>
        <v>1</v>
      </c>
      <c r="AC384" s="114"/>
      <c r="AD384" s="300"/>
      <c r="AE384" s="295"/>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182"/>
      <c r="BK384" s="182"/>
      <c r="BL384" s="182"/>
      <c r="BM384" s="182"/>
      <c r="BN384" s="182"/>
      <c r="BO384" s="182"/>
      <c r="BP384" s="182"/>
      <c r="BQ384" s="182"/>
      <c r="BR384" s="182"/>
      <c r="BS384" s="185"/>
      <c r="BT384" s="70"/>
      <c r="BU384" s="70"/>
      <c r="BV384" s="70"/>
      <c r="BW384" s="70"/>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70"/>
      <c r="HA384" s="70"/>
      <c r="HB384" s="70"/>
      <c r="HC384" s="70"/>
      <c r="HD384" s="70"/>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c r="IK384" s="56"/>
      <c r="IL384" s="56"/>
      <c r="IM384" s="56"/>
      <c r="IN384" s="56"/>
      <c r="IO384" s="56"/>
      <c r="IP384" s="56"/>
      <c r="IQ384" s="56"/>
      <c r="IR384" s="56"/>
      <c r="IS384" s="56"/>
      <c r="IT384" s="56"/>
      <c r="IU384" s="56"/>
      <c r="IV384" s="56"/>
      <c r="IW384" s="56"/>
      <c r="IX384" s="56"/>
      <c r="IY384" s="56"/>
      <c r="IZ384" s="56"/>
      <c r="JA384" s="56"/>
      <c r="JB384" s="56"/>
      <c r="JC384" s="56"/>
      <c r="JD384" s="56"/>
      <c r="JE384" s="56"/>
      <c r="JF384" s="56"/>
      <c r="JG384" s="56"/>
      <c r="JH384" s="56"/>
      <c r="JI384" s="56"/>
      <c r="JJ384" s="56"/>
      <c r="JK384" s="56"/>
      <c r="JL384" s="56"/>
      <c r="JM384" s="56"/>
      <c r="JN384" s="56"/>
      <c r="JO384" s="56"/>
      <c r="JP384" s="56"/>
      <c r="JQ384" s="56"/>
      <c r="JR384" s="56"/>
      <c r="JS384" s="56"/>
      <c r="JT384" s="56"/>
      <c r="JU384" s="56"/>
      <c r="JV384" s="56"/>
      <c r="JW384" s="56"/>
      <c r="JX384" s="56"/>
      <c r="JY384" s="56"/>
      <c r="JZ384" s="56"/>
      <c r="KA384" s="56"/>
      <c r="KB384" s="56"/>
      <c r="KC384" s="56"/>
      <c r="KD384" s="56"/>
      <c r="KE384" s="56"/>
      <c r="KF384" s="56"/>
      <c r="KG384" s="56"/>
      <c r="KH384" s="56"/>
      <c r="KI384" s="56"/>
      <c r="KJ384" s="56"/>
      <c r="KK384" s="56"/>
      <c r="KL384" s="56"/>
      <c r="KM384" s="56"/>
      <c r="KN384" s="56"/>
      <c r="KO384" s="56"/>
      <c r="KP384" s="56"/>
      <c r="KQ384" s="56"/>
      <c r="KR384" s="56"/>
      <c r="KS384" s="56"/>
      <c r="KT384" s="56"/>
      <c r="KU384" s="56"/>
      <c r="KV384" s="56"/>
      <c r="KW384" s="56"/>
      <c r="KX384" s="56"/>
      <c r="KY384" s="56"/>
      <c r="KZ384" s="56"/>
      <c r="LA384" s="56"/>
      <c r="LB384" s="56"/>
      <c r="LC384" s="56"/>
      <c r="LD384" s="56"/>
      <c r="LE384" s="56"/>
      <c r="LF384" s="56"/>
      <c r="LG384" s="56"/>
      <c r="LH384" s="56"/>
      <c r="LI384" s="56"/>
      <c r="LJ384" s="56"/>
      <c r="LK384" s="56"/>
      <c r="LL384" s="56"/>
      <c r="LM384" s="56"/>
      <c r="LN384" s="56"/>
      <c r="LO384" s="56"/>
      <c r="LP384" s="56"/>
      <c r="LQ384" s="56"/>
      <c r="LR384" s="56"/>
      <c r="LS384" s="179"/>
      <c r="LT384" s="180"/>
      <c r="LU384" s="179"/>
      <c r="LV384" s="180"/>
      <c r="LW384" s="179"/>
      <c r="LX384" s="180"/>
      <c r="LY384" s="179"/>
      <c r="LZ384" s="180"/>
      <c r="MA384" s="181"/>
      <c r="MB384" s="185"/>
      <c r="MC384" s="56"/>
      <c r="MD384" s="56"/>
      <c r="ME384" s="56"/>
      <c r="MF384" s="56"/>
      <c r="MG384" s="56"/>
      <c r="MH384" s="56"/>
      <c r="MI384" s="56"/>
      <c r="MJ384" s="56"/>
      <c r="MK384" s="56"/>
      <c r="ML384" s="56"/>
      <c r="MM384" s="56"/>
      <c r="MN384" s="56"/>
      <c r="MO384" s="56"/>
      <c r="MP384" s="56"/>
      <c r="MQ384" s="56"/>
      <c r="MR384" s="56"/>
      <c r="MS384" s="56"/>
      <c r="MT384" s="56"/>
      <c r="MU384" s="56"/>
      <c r="MV384" s="56"/>
      <c r="MW384" s="56"/>
      <c r="MX384" s="56"/>
      <c r="MY384" s="56"/>
      <c r="MZ384" s="56"/>
      <c r="NA384" s="56"/>
      <c r="NB384" s="56"/>
      <c r="NC384" s="56"/>
      <c r="ND384" s="56"/>
      <c r="NE384" s="56"/>
      <c r="NF384" s="56"/>
      <c r="NG384" s="56"/>
      <c r="NH384" s="56"/>
      <c r="NI384" s="56"/>
      <c r="NJ384" s="56"/>
      <c r="NK384" s="56"/>
      <c r="NL384" s="56"/>
      <c r="NM384" s="56"/>
      <c r="NN384" s="56"/>
      <c r="NO384" s="70"/>
      <c r="NP384" s="70"/>
      <c r="NQ384" s="56"/>
      <c r="NR384" s="56"/>
      <c r="NS384" s="56"/>
      <c r="NT384" s="56"/>
      <c r="NU384" s="56"/>
      <c r="NV384" s="56"/>
      <c r="NW384" s="56"/>
      <c r="NX384" s="56"/>
      <c r="NY384" s="56"/>
      <c r="NZ384" s="56"/>
      <c r="OA384" s="56"/>
      <c r="OB384" s="56"/>
      <c r="OC384" s="56"/>
      <c r="OD384" s="56"/>
      <c r="OE384" s="56"/>
      <c r="OF384" s="56"/>
      <c r="OG384" s="56"/>
      <c r="OH384" s="56"/>
      <c r="OI384" s="56"/>
      <c r="OJ384" s="56"/>
      <c r="OK384" s="56"/>
      <c r="OL384" s="56"/>
      <c r="OM384" s="56"/>
      <c r="ON384" s="56"/>
      <c r="OO384" s="56"/>
      <c r="OP384" s="56"/>
      <c r="OQ384" s="179"/>
      <c r="OR384" s="180"/>
      <c r="OS384" s="179"/>
      <c r="OT384" s="180"/>
      <c r="OU384" s="179"/>
      <c r="OV384" s="180"/>
      <c r="OW384" s="179"/>
      <c r="OX384" s="180"/>
      <c r="OY384" s="181"/>
      <c r="OZ384" s="184"/>
      <c r="PA384" s="2"/>
    </row>
    <row r="385" spans="1:418" s="116" customFormat="1" ht="47.25" hidden="1" customHeight="1">
      <c r="A385" s="56"/>
      <c r="B385" s="130">
        <v>339</v>
      </c>
      <c r="C385" s="130">
        <v>140</v>
      </c>
      <c r="D385" s="132" t="s">
        <v>228</v>
      </c>
      <c r="E385" s="133" t="s">
        <v>12</v>
      </c>
      <c r="F385" s="132" t="s">
        <v>48</v>
      </c>
      <c r="G385" s="134" t="s">
        <v>6</v>
      </c>
      <c r="H385" s="154"/>
      <c r="I385" s="132" t="s">
        <v>777</v>
      </c>
      <c r="J385" s="155" t="s">
        <v>1123</v>
      </c>
      <c r="K385" s="156"/>
      <c r="L385" s="183" t="s">
        <v>661</v>
      </c>
      <c r="M385" s="177" t="s">
        <v>500</v>
      </c>
      <c r="N385" s="51" t="s">
        <v>379</v>
      </c>
      <c r="O385" s="56" t="s">
        <v>350</v>
      </c>
      <c r="P385" s="130" t="s">
        <v>205</v>
      </c>
      <c r="Q385" s="130">
        <v>1</v>
      </c>
      <c r="R385" s="157"/>
      <c r="S385" s="157"/>
      <c r="T385" s="157"/>
      <c r="U385" s="157"/>
      <c r="V385" s="157"/>
      <c r="W385" s="157"/>
      <c r="X385" s="157" t="s">
        <v>205</v>
      </c>
      <c r="Y385" s="157"/>
      <c r="Z385" s="157"/>
      <c r="AA385" s="157"/>
      <c r="AB385" s="157"/>
      <c r="AC385" s="119">
        <f t="shared" ref="AC385:AC397" si="521">COUNTIF($R385:$AB385,"x")</f>
        <v>1</v>
      </c>
      <c r="AD385" s="229"/>
      <c r="AE385" s="229"/>
      <c r="AF385" s="178">
        <v>2</v>
      </c>
      <c r="AG385" s="178">
        <v>1</v>
      </c>
      <c r="AH385" s="178">
        <v>1</v>
      </c>
      <c r="AI385" s="178">
        <v>2</v>
      </c>
      <c r="AJ385" s="178">
        <v>2</v>
      </c>
      <c r="AK385" s="178">
        <v>2</v>
      </c>
      <c r="AL385" s="178">
        <v>2</v>
      </c>
      <c r="AM385" s="178">
        <v>2</v>
      </c>
      <c r="AN385" s="178">
        <v>2</v>
      </c>
      <c r="AO385" s="178">
        <v>2</v>
      </c>
      <c r="AP385" s="178">
        <v>2</v>
      </c>
      <c r="AQ385" s="178">
        <v>2</v>
      </c>
      <c r="AR385" s="178">
        <v>1</v>
      </c>
      <c r="AS385" s="178">
        <v>2</v>
      </c>
      <c r="AT385" s="178">
        <v>2</v>
      </c>
      <c r="AU385" s="178">
        <v>2</v>
      </c>
      <c r="AV385" s="178">
        <v>2</v>
      </c>
      <c r="AW385" s="178">
        <v>2</v>
      </c>
      <c r="AX385" s="178">
        <v>2</v>
      </c>
      <c r="AY385" s="178">
        <v>2</v>
      </c>
      <c r="AZ385" s="178">
        <v>2</v>
      </c>
      <c r="BA385" s="178">
        <v>2</v>
      </c>
      <c r="BB385" s="178">
        <v>2</v>
      </c>
      <c r="BC385" s="178">
        <v>2</v>
      </c>
      <c r="BD385" s="178">
        <v>2</v>
      </c>
      <c r="BE385" s="178">
        <v>2</v>
      </c>
      <c r="BF385" s="178">
        <v>2</v>
      </c>
      <c r="BG385" s="178">
        <v>1</v>
      </c>
      <c r="BH385" s="178">
        <v>1</v>
      </c>
      <c r="BI385" s="178">
        <v>2</v>
      </c>
      <c r="BJ385" s="179">
        <f>COUNTIF(AF385:BI385,"2")</f>
        <v>25</v>
      </c>
      <c r="BK385" s="180">
        <f>BJ385/(BJ385+BL385+BN385+BP385)</f>
        <v>0.83333333333333337</v>
      </c>
      <c r="BL385" s="179">
        <f>COUNTIF(AF385:BI385,"1")</f>
        <v>5</v>
      </c>
      <c r="BM385" s="180">
        <f>BL385/(BJ385+BL385+BN385+BP385)</f>
        <v>0.16666666666666666</v>
      </c>
      <c r="BN385" s="179">
        <f>COUNTIF(AF385:BI385,"0")</f>
        <v>0</v>
      </c>
      <c r="BO385" s="180">
        <f>BN385/(BJ385+BL385+BN385+BP385)</f>
        <v>0</v>
      </c>
      <c r="BP385" s="179">
        <f>COUNTIF(Q385:BI385,"KĐG")</f>
        <v>0</v>
      </c>
      <c r="BQ385" s="180">
        <f>BP385/(BJ385+BL385+BN385+BP385)</f>
        <v>0</v>
      </c>
      <c r="BR385" s="181">
        <f>(((BJ385*2)+(BL385*1)+(BN385*0)))/(BJ385+BL385+BN385)</f>
        <v>1.8333333333333333</v>
      </c>
      <c r="BS385" s="182" t="str">
        <f>IF(BQ385&gt;=50%,"KĐG",IF(BR385&gt;=1.6,"Đạt mục tiêu",IF(BR385&gt;=1,"Cần cố gắng","Chưa đạt")))</f>
        <v>Đạt mục tiêu</v>
      </c>
      <c r="BT385" s="70"/>
      <c r="BU385" s="70"/>
      <c r="BV385" s="70">
        <v>2</v>
      </c>
      <c r="BW385" s="70">
        <v>1</v>
      </c>
      <c r="BX385" s="56">
        <v>1</v>
      </c>
      <c r="BY385" s="56">
        <v>2</v>
      </c>
      <c r="BZ385" s="56">
        <v>2</v>
      </c>
      <c r="CA385" s="56">
        <v>2</v>
      </c>
      <c r="CB385" s="56">
        <v>2</v>
      </c>
      <c r="CC385" s="56">
        <v>2</v>
      </c>
      <c r="CD385" s="56">
        <v>2</v>
      </c>
      <c r="CE385" s="56">
        <v>2</v>
      </c>
      <c r="CF385" s="56">
        <v>2</v>
      </c>
      <c r="CG385" s="56">
        <v>2</v>
      </c>
      <c r="CH385" s="56">
        <v>1</v>
      </c>
      <c r="CI385" s="56">
        <v>2</v>
      </c>
      <c r="CJ385" s="56">
        <v>2</v>
      </c>
      <c r="CK385" s="56">
        <v>2</v>
      </c>
      <c r="CL385" s="56">
        <v>2</v>
      </c>
      <c r="CM385" s="56">
        <v>2</v>
      </c>
      <c r="CN385" s="56">
        <v>2</v>
      </c>
      <c r="CO385" s="56">
        <v>2</v>
      </c>
      <c r="CP385" s="56">
        <v>2</v>
      </c>
      <c r="CQ385" s="56">
        <v>2</v>
      </c>
      <c r="CR385" s="56">
        <v>2</v>
      </c>
      <c r="CS385" s="56">
        <v>2</v>
      </c>
      <c r="CT385" s="56">
        <v>2</v>
      </c>
      <c r="CU385" s="56">
        <v>2</v>
      </c>
      <c r="CV385" s="56">
        <v>2</v>
      </c>
      <c r="CW385" s="56">
        <v>1</v>
      </c>
      <c r="CX385" s="56">
        <v>1</v>
      </c>
      <c r="CY385" s="56">
        <v>2</v>
      </c>
      <c r="CZ385" s="56">
        <f>COUNTIF(BV385:CY385,"2")</f>
        <v>25</v>
      </c>
      <c r="DA385" s="56">
        <f>CZ385/(CZ385+DB385+DD385+DF385)</f>
        <v>0.83333333333333337</v>
      </c>
      <c r="DB385" s="56">
        <f>COUNTIF(BV385:CY385,"1")</f>
        <v>5</v>
      </c>
      <c r="DC385" s="56">
        <f>DB385/(CZ385+DB385+DD385+DF385)</f>
        <v>0.16666666666666666</v>
      </c>
      <c r="DD385" s="56">
        <f>COUNTIF(BV385:CY385,"0")</f>
        <v>0</v>
      </c>
      <c r="DE385" s="56">
        <f>DD385/(CZ385+DB385+DD385+DF385)</f>
        <v>0</v>
      </c>
      <c r="DF385" s="56">
        <f>COUNTIF(BH385:CY385,"KĐG")</f>
        <v>0</v>
      </c>
      <c r="DG385" s="56">
        <f>DF385/(CZ385+DB385+DD385+DF385)</f>
        <v>0</v>
      </c>
      <c r="DH385" s="56">
        <f>(((CZ385*2)+(DB385*1)+(DD385*0)))/(CZ385+DB385+DD385)</f>
        <v>1.8333333333333333</v>
      </c>
      <c r="DI385" s="56" t="str">
        <f>IF(DG385&gt;=50%,"KĐG",IF(DH385&gt;=1.6,"Đạt mục tiêu",IF(DH385&gt;=1,"Cần cố gắng","Chưa đạt")))</f>
        <v>Đạt mục tiêu</v>
      </c>
      <c r="DJ385" s="56"/>
      <c r="DK385" s="56"/>
      <c r="DL385" s="56"/>
      <c r="DM385" s="70"/>
      <c r="DN385" s="70"/>
      <c r="DO385" s="70"/>
      <c r="DP385" s="70"/>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70"/>
      <c r="FG385" s="70"/>
      <c r="FH385" s="70"/>
      <c r="FI385" s="70"/>
      <c r="FJ385" s="70"/>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70"/>
      <c r="HA385" s="70"/>
      <c r="HB385" s="70"/>
      <c r="HC385" s="70"/>
      <c r="HD385" s="70"/>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c r="IK385" s="56"/>
      <c r="IL385" s="56"/>
      <c r="IM385" s="56"/>
      <c r="IN385" s="56"/>
      <c r="IO385" s="56"/>
      <c r="IP385" s="56"/>
      <c r="IQ385" s="56"/>
      <c r="IR385" s="56"/>
      <c r="IS385" s="56"/>
      <c r="IT385" s="70"/>
      <c r="IU385" s="70"/>
      <c r="IV385" s="70"/>
      <c r="IW385" s="70"/>
      <c r="IX385" s="56"/>
      <c r="IY385" s="56"/>
      <c r="IZ385" s="56"/>
      <c r="JA385" s="56"/>
      <c r="JB385" s="56"/>
      <c r="JC385" s="56"/>
      <c r="JD385" s="56"/>
      <c r="JE385" s="56"/>
      <c r="JF385" s="56"/>
      <c r="JG385" s="56"/>
      <c r="JH385" s="56"/>
      <c r="JI385" s="56"/>
      <c r="JJ385" s="56"/>
      <c r="JK385" s="56"/>
      <c r="JL385" s="56"/>
      <c r="JM385" s="56"/>
      <c r="JN385" s="56"/>
      <c r="JO385" s="56"/>
      <c r="JP385" s="56"/>
      <c r="JQ385" s="56"/>
      <c r="JR385" s="56"/>
      <c r="JS385" s="56"/>
      <c r="JT385" s="56"/>
      <c r="JU385" s="56"/>
      <c r="JV385" s="56"/>
      <c r="JW385" s="56"/>
      <c r="JX385" s="56"/>
      <c r="JY385" s="56"/>
      <c r="JZ385" s="56"/>
      <c r="KA385" s="56"/>
      <c r="KB385" s="56"/>
      <c r="KC385" s="56"/>
      <c r="KD385" s="56"/>
      <c r="KE385" s="56"/>
      <c r="KF385" s="56"/>
      <c r="KG385" s="56"/>
      <c r="KH385" s="56"/>
      <c r="KI385" s="56"/>
      <c r="KJ385" s="56"/>
      <c r="KK385" s="56"/>
      <c r="KL385" s="71"/>
      <c r="KM385" s="71"/>
      <c r="KN385" s="71"/>
      <c r="KO385" s="56"/>
      <c r="KP385" s="56"/>
      <c r="KQ385" s="56"/>
      <c r="KR385" s="56"/>
      <c r="KS385" s="56"/>
      <c r="KT385" s="56"/>
      <c r="KU385" s="56"/>
      <c r="KV385" s="56"/>
      <c r="KW385" s="56"/>
      <c r="KX385" s="56"/>
      <c r="KY385" s="56"/>
      <c r="KZ385" s="56"/>
      <c r="LA385" s="56"/>
      <c r="LB385" s="56"/>
      <c r="LC385" s="56"/>
      <c r="LD385" s="56"/>
      <c r="LE385" s="56"/>
      <c r="LF385" s="56"/>
      <c r="LG385" s="56"/>
      <c r="LH385" s="56"/>
      <c r="LI385" s="56"/>
      <c r="LJ385" s="56"/>
      <c r="LK385" s="56"/>
      <c r="LL385" s="56"/>
      <c r="LM385" s="56"/>
      <c r="LN385" s="56"/>
      <c r="LO385" s="56"/>
      <c r="LP385" s="56"/>
      <c r="LQ385" s="56"/>
      <c r="LR385" s="56"/>
      <c r="LS385" s="179"/>
      <c r="LT385" s="180"/>
      <c r="LU385" s="179"/>
      <c r="LV385" s="180"/>
      <c r="LW385" s="179"/>
      <c r="LX385" s="180"/>
      <c r="LY385" s="179"/>
      <c r="LZ385" s="180"/>
      <c r="MA385" s="181"/>
      <c r="MB385" s="185"/>
      <c r="MC385" s="56"/>
      <c r="MD385" s="56"/>
      <c r="ME385" s="56"/>
      <c r="MF385" s="56"/>
      <c r="MG385" s="56"/>
      <c r="MH385" s="56"/>
      <c r="MI385" s="56"/>
      <c r="MJ385" s="56"/>
      <c r="MK385" s="56"/>
      <c r="ML385" s="56"/>
      <c r="MM385" s="56"/>
      <c r="MN385" s="56"/>
      <c r="MO385" s="56"/>
      <c r="MP385" s="56"/>
      <c r="MQ385" s="56"/>
      <c r="MR385" s="56"/>
      <c r="MS385" s="56"/>
      <c r="MT385" s="56"/>
      <c r="MU385" s="56"/>
      <c r="MV385" s="56"/>
      <c r="MW385" s="56"/>
      <c r="MX385" s="56"/>
      <c r="MY385" s="56"/>
      <c r="MZ385" s="56"/>
      <c r="NA385" s="56"/>
      <c r="NB385" s="56"/>
      <c r="NC385" s="56"/>
      <c r="ND385" s="56"/>
      <c r="NE385" s="56"/>
      <c r="NF385" s="56"/>
      <c r="NG385" s="56"/>
      <c r="NH385" s="56"/>
      <c r="NI385" s="56"/>
      <c r="NJ385" s="56"/>
      <c r="NK385" s="56"/>
      <c r="NL385" s="56"/>
      <c r="NM385" s="56"/>
      <c r="NN385" s="56"/>
      <c r="NO385" s="56"/>
      <c r="NP385" s="56"/>
      <c r="NQ385" s="56"/>
      <c r="NR385" s="56"/>
      <c r="NS385" s="56"/>
      <c r="NT385" s="56"/>
      <c r="NU385" s="56"/>
      <c r="NV385" s="56"/>
      <c r="NW385" s="56"/>
      <c r="NX385" s="56"/>
      <c r="NY385" s="56"/>
      <c r="NZ385" s="56"/>
      <c r="OA385" s="56"/>
      <c r="OB385" s="56"/>
      <c r="OC385" s="56"/>
      <c r="OD385" s="56"/>
      <c r="OE385" s="56"/>
      <c r="OF385" s="56"/>
      <c r="OG385" s="56"/>
      <c r="OH385" s="56"/>
      <c r="OI385" s="56"/>
      <c r="OJ385" s="56"/>
      <c r="OK385" s="56"/>
      <c r="OL385" s="56"/>
      <c r="OM385" s="56"/>
      <c r="ON385" s="56"/>
      <c r="OO385" s="56"/>
      <c r="OP385" s="56"/>
      <c r="OQ385" s="56"/>
      <c r="OR385" s="56"/>
      <c r="OS385" s="56"/>
      <c r="OT385" s="56"/>
      <c r="OU385" s="56"/>
      <c r="OV385" s="56"/>
      <c r="OW385" s="56"/>
      <c r="OX385" s="56"/>
      <c r="OY385" s="56"/>
      <c r="OZ385" s="56"/>
      <c r="PA385" s="130"/>
    </row>
    <row r="386" spans="1:418" s="116" customFormat="1" ht="47.25" hidden="1" customHeight="1">
      <c r="A386" s="56"/>
      <c r="B386" s="56">
        <v>340</v>
      </c>
      <c r="C386" s="56">
        <v>141</v>
      </c>
      <c r="D386" s="126" t="s">
        <v>228</v>
      </c>
      <c r="E386" s="122" t="s">
        <v>12</v>
      </c>
      <c r="F386" s="126" t="s">
        <v>49</v>
      </c>
      <c r="G386" s="123" t="s">
        <v>6</v>
      </c>
      <c r="H386" s="122"/>
      <c r="I386" s="126" t="s">
        <v>923</v>
      </c>
      <c r="J386" s="151" t="s">
        <v>1316</v>
      </c>
      <c r="K386" s="123"/>
      <c r="L386" s="183" t="s">
        <v>661</v>
      </c>
      <c r="M386" s="123" t="s">
        <v>501</v>
      </c>
      <c r="N386" s="51" t="s">
        <v>379</v>
      </c>
      <c r="O386" s="56" t="s">
        <v>350</v>
      </c>
      <c r="P386" s="56" t="s">
        <v>205</v>
      </c>
      <c r="Q386" s="56">
        <v>1</v>
      </c>
      <c r="R386" s="120"/>
      <c r="S386" s="120"/>
      <c r="T386" s="120"/>
      <c r="U386" s="120"/>
      <c r="V386" s="120" t="s">
        <v>205</v>
      </c>
      <c r="W386" s="120"/>
      <c r="X386" s="120"/>
      <c r="Y386" s="120"/>
      <c r="Z386" s="120"/>
      <c r="AA386" s="120"/>
      <c r="AB386" s="120"/>
      <c r="AC386" s="119">
        <f t="shared" si="521"/>
        <v>1</v>
      </c>
      <c r="AD386" s="229"/>
      <c r="AE386" s="229"/>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70"/>
      <c r="BU386" s="70"/>
      <c r="BV386" s="70"/>
      <c r="BW386" s="70"/>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70"/>
      <c r="DN386" s="70"/>
      <c r="DO386" s="70"/>
      <c r="DP386" s="70"/>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72"/>
      <c r="FG386" s="72"/>
      <c r="FH386" s="72"/>
      <c r="FI386" s="72"/>
      <c r="FJ386" s="72" t="s">
        <v>552</v>
      </c>
      <c r="FK386" s="70" t="s">
        <v>464</v>
      </c>
      <c r="FL386" s="70" t="s">
        <v>464</v>
      </c>
      <c r="FM386" s="70" t="s">
        <v>464</v>
      </c>
      <c r="FN386" s="70" t="s">
        <v>464</v>
      </c>
      <c r="FO386" s="70" t="s">
        <v>464</v>
      </c>
      <c r="FP386" s="70" t="s">
        <v>464</v>
      </c>
      <c r="FQ386" s="70" t="s">
        <v>464</v>
      </c>
      <c r="FR386" s="70" t="s">
        <v>1025</v>
      </c>
      <c r="FS386" s="70" t="s">
        <v>464</v>
      </c>
      <c r="FT386" s="70" t="s">
        <v>464</v>
      </c>
      <c r="FU386" s="70" t="s">
        <v>1025</v>
      </c>
      <c r="FV386" s="70" t="s">
        <v>464</v>
      </c>
      <c r="FW386" s="70" t="s">
        <v>464</v>
      </c>
      <c r="FX386" s="70" t="s">
        <v>464</v>
      </c>
      <c r="FY386" s="70" t="s">
        <v>1025</v>
      </c>
      <c r="FZ386" s="70" t="s">
        <v>464</v>
      </c>
      <c r="GA386" s="70" t="s">
        <v>464</v>
      </c>
      <c r="GB386" s="70" t="s">
        <v>464</v>
      </c>
      <c r="GC386" s="70" t="s">
        <v>464</v>
      </c>
      <c r="GD386" s="70" t="s">
        <v>1025</v>
      </c>
      <c r="GE386" s="70" t="s">
        <v>464</v>
      </c>
      <c r="GF386" s="70" t="s">
        <v>464</v>
      </c>
      <c r="GG386" s="70" t="s">
        <v>464</v>
      </c>
      <c r="GH386" s="70" t="s">
        <v>464</v>
      </c>
      <c r="GI386" s="70" t="s">
        <v>464</v>
      </c>
      <c r="GJ386" s="70" t="s">
        <v>464</v>
      </c>
      <c r="GK386" s="70" t="s">
        <v>464</v>
      </c>
      <c r="GL386" s="70" t="s">
        <v>464</v>
      </c>
      <c r="GM386" s="70" t="s">
        <v>464</v>
      </c>
      <c r="GN386" s="70" t="s">
        <v>464</v>
      </c>
      <c r="GO386" s="70" t="s">
        <v>464</v>
      </c>
      <c r="GP386" s="179">
        <f>COUNTIF(FA386:GO386,"2")</f>
        <v>27</v>
      </c>
      <c r="GQ386" s="180">
        <f t="shared" ref="GQ386" si="522">GP386/(GP386+GR386+GT386+GV386)</f>
        <v>0.87096774193548387</v>
      </c>
      <c r="GR386" s="179">
        <f>COUNTIF(FA386:GO386,"1")</f>
        <v>4</v>
      </c>
      <c r="GS386" s="180">
        <f t="shared" ref="GS386" si="523">GR386/(GP386+GR386+GT386+GV386)</f>
        <v>0.12903225806451613</v>
      </c>
      <c r="GT386" s="179">
        <f>COUNTIF(FA386:GO386,"0")</f>
        <v>0</v>
      </c>
      <c r="GU386" s="180">
        <f t="shared" ref="GU386" si="524">GT386/(GP386+GR386+GT386+GV386)</f>
        <v>0</v>
      </c>
      <c r="GV386" s="179">
        <f>COUNTIF(FA386:GO386,"KĐG")</f>
        <v>0</v>
      </c>
      <c r="GW386" s="180">
        <f t="shared" ref="GW386" si="525">GV386/(GP386+GR386+GT386+GV386)</f>
        <v>0</v>
      </c>
      <c r="GX386" s="181">
        <f t="shared" ref="GX386" si="526">(((GP386*2)+(GR386*1)+(GT386*0)))/(GP386+GR386+GT386)</f>
        <v>1.8709677419354838</v>
      </c>
      <c r="GY386" s="182" t="str">
        <f t="shared" ref="GY386" si="527">IF(GW386&gt;=50%,"KĐG",IF(GX386&gt;=1.6,"Đạt mục tiêu",IF(GX386&gt;=1,"Cần cố gắng","Chưa đạt")))</f>
        <v>Đạt mục tiêu</v>
      </c>
      <c r="GZ386" s="70"/>
      <c r="HA386" s="70"/>
      <c r="HB386" s="70"/>
      <c r="HC386" s="70"/>
      <c r="HD386" s="70"/>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c r="IK386" s="56"/>
      <c r="IL386" s="56"/>
      <c r="IM386" s="56"/>
      <c r="IN386" s="56"/>
      <c r="IO386" s="56"/>
      <c r="IP386" s="56"/>
      <c r="IQ386" s="56"/>
      <c r="IR386" s="56"/>
      <c r="IS386" s="56"/>
      <c r="IT386" s="70"/>
      <c r="IU386" s="70"/>
      <c r="IV386" s="70"/>
      <c r="IW386" s="70"/>
      <c r="IX386" s="56"/>
      <c r="IY386" s="56"/>
      <c r="IZ386" s="56"/>
      <c r="JA386" s="56"/>
      <c r="JB386" s="56"/>
      <c r="JC386" s="56"/>
      <c r="JD386" s="56"/>
      <c r="JE386" s="56"/>
      <c r="JF386" s="56"/>
      <c r="JG386" s="56"/>
      <c r="JH386" s="56"/>
      <c r="JI386" s="56"/>
      <c r="JJ386" s="56"/>
      <c r="JK386" s="56"/>
      <c r="JL386" s="56"/>
      <c r="JM386" s="56"/>
      <c r="JN386" s="56"/>
      <c r="JO386" s="56"/>
      <c r="JP386" s="56"/>
      <c r="JQ386" s="56"/>
      <c r="JR386" s="56"/>
      <c r="JS386" s="56"/>
      <c r="JT386" s="56"/>
      <c r="JU386" s="56"/>
      <c r="JV386" s="56"/>
      <c r="JW386" s="56"/>
      <c r="JX386" s="56"/>
      <c r="JY386" s="56"/>
      <c r="JZ386" s="56"/>
      <c r="KA386" s="56"/>
      <c r="KB386" s="56"/>
      <c r="KC386" s="56"/>
      <c r="KD386" s="56"/>
      <c r="KE386" s="56"/>
      <c r="KF386" s="56"/>
      <c r="KG386" s="56"/>
      <c r="KH386" s="56"/>
      <c r="KI386" s="56"/>
      <c r="KJ386" s="56"/>
      <c r="KK386" s="56"/>
      <c r="KL386" s="56"/>
      <c r="KM386" s="56"/>
      <c r="KN386" s="56"/>
      <c r="KO386" s="56"/>
      <c r="KP386" s="56"/>
      <c r="KQ386" s="56"/>
      <c r="KR386" s="56"/>
      <c r="KS386" s="56"/>
      <c r="KT386" s="56"/>
      <c r="KU386" s="56"/>
      <c r="KV386" s="56"/>
      <c r="KW386" s="56"/>
      <c r="KX386" s="56"/>
      <c r="KY386" s="56"/>
      <c r="KZ386" s="56"/>
      <c r="LA386" s="56"/>
      <c r="LB386" s="56"/>
      <c r="LC386" s="56"/>
      <c r="LD386" s="56"/>
      <c r="LE386" s="56"/>
      <c r="LF386" s="56"/>
      <c r="LG386" s="56"/>
      <c r="LH386" s="56"/>
      <c r="LI386" s="56"/>
      <c r="LJ386" s="56"/>
      <c r="LK386" s="56"/>
      <c r="LL386" s="56"/>
      <c r="LM386" s="56"/>
      <c r="LN386" s="56"/>
      <c r="LO386" s="56"/>
      <c r="LP386" s="56"/>
      <c r="LQ386" s="56"/>
      <c r="LR386" s="56"/>
      <c r="LS386" s="56"/>
      <c r="LT386" s="56"/>
      <c r="LU386" s="56"/>
      <c r="LV386" s="56"/>
      <c r="LW386" s="56"/>
      <c r="LX386" s="56"/>
      <c r="LY386" s="56"/>
      <c r="LZ386" s="56"/>
      <c r="MA386" s="56"/>
      <c r="MB386" s="56"/>
      <c r="MC386" s="56"/>
      <c r="MD386" s="56"/>
      <c r="ME386" s="56"/>
      <c r="MF386" s="56"/>
      <c r="MG386" s="56"/>
      <c r="MH386" s="56"/>
      <c r="MI386" s="56"/>
      <c r="MJ386" s="56"/>
      <c r="MK386" s="56"/>
      <c r="ML386" s="56"/>
      <c r="MM386" s="56"/>
      <c r="MN386" s="56"/>
      <c r="MO386" s="56"/>
      <c r="MP386" s="56"/>
      <c r="MQ386" s="56"/>
      <c r="MR386" s="56"/>
      <c r="MS386" s="56"/>
      <c r="MT386" s="56"/>
      <c r="MU386" s="56"/>
      <c r="MV386" s="56"/>
      <c r="MW386" s="56"/>
      <c r="MX386" s="56"/>
      <c r="MY386" s="56"/>
      <c r="MZ386" s="56"/>
      <c r="NA386" s="56"/>
      <c r="NB386" s="56"/>
      <c r="NC386" s="56"/>
      <c r="ND386" s="56"/>
      <c r="NE386" s="56"/>
      <c r="NF386" s="56"/>
      <c r="NG386" s="56"/>
      <c r="NH386" s="56"/>
      <c r="NI386" s="56"/>
      <c r="NJ386" s="56"/>
      <c r="NK386" s="56"/>
      <c r="NL386" s="56"/>
      <c r="NM386" s="56"/>
      <c r="NN386" s="56"/>
      <c r="NO386" s="56"/>
      <c r="NP386" s="56"/>
      <c r="NQ386" s="56"/>
      <c r="NR386" s="56"/>
      <c r="NS386" s="56"/>
      <c r="NT386" s="56"/>
      <c r="NU386" s="56"/>
      <c r="NV386" s="56"/>
      <c r="NW386" s="56"/>
      <c r="NX386" s="56"/>
      <c r="NY386" s="56"/>
      <c r="NZ386" s="56"/>
      <c r="OA386" s="56"/>
      <c r="OB386" s="56"/>
      <c r="OC386" s="56"/>
      <c r="OD386" s="56"/>
      <c r="OE386" s="56"/>
      <c r="OF386" s="56"/>
      <c r="OG386" s="56"/>
      <c r="OH386" s="56"/>
      <c r="OI386" s="56"/>
      <c r="OJ386" s="56"/>
      <c r="OK386" s="56"/>
      <c r="OL386" s="56"/>
      <c r="OM386" s="56"/>
      <c r="ON386" s="56"/>
      <c r="OO386" s="56"/>
      <c r="OP386" s="56"/>
      <c r="OQ386" s="56"/>
      <c r="OR386" s="56"/>
      <c r="OS386" s="56"/>
      <c r="OT386" s="56"/>
      <c r="OU386" s="56"/>
      <c r="OV386" s="56"/>
      <c r="OW386" s="56"/>
      <c r="OX386" s="56"/>
      <c r="OY386" s="56"/>
      <c r="OZ386" s="56"/>
      <c r="PA386" s="56"/>
    </row>
    <row r="387" spans="1:418" s="116" customFormat="1" ht="67.5" customHeight="1">
      <c r="A387" s="310">
        <v>344</v>
      </c>
      <c r="B387" s="344">
        <v>341</v>
      </c>
      <c r="C387" s="427">
        <v>142</v>
      </c>
      <c r="D387" s="361" t="s">
        <v>228</v>
      </c>
      <c r="E387" s="329" t="s">
        <v>12</v>
      </c>
      <c r="F387" s="361" t="s">
        <v>50</v>
      </c>
      <c r="G387" s="324" t="s">
        <v>6</v>
      </c>
      <c r="H387" s="324"/>
      <c r="I387" s="208" t="s">
        <v>778</v>
      </c>
      <c r="J387" s="237" t="s">
        <v>1156</v>
      </c>
      <c r="K387" s="76"/>
      <c r="L387" s="234" t="s">
        <v>661</v>
      </c>
      <c r="M387" s="238" t="s">
        <v>501</v>
      </c>
      <c r="N387" s="51" t="s">
        <v>379</v>
      </c>
      <c r="O387" s="56" t="s">
        <v>350</v>
      </c>
      <c r="P387" s="310" t="s">
        <v>205</v>
      </c>
      <c r="Q387" s="310"/>
      <c r="R387" s="235" t="s">
        <v>205</v>
      </c>
      <c r="S387" s="120"/>
      <c r="T387" s="120"/>
      <c r="U387" s="120"/>
      <c r="V387" s="120"/>
      <c r="W387" s="120"/>
      <c r="X387" s="120"/>
      <c r="Y387" s="120"/>
      <c r="Z387" s="120"/>
      <c r="AA387" s="120"/>
      <c r="AB387" s="120"/>
      <c r="AC387" s="119">
        <f t="shared" si="521"/>
        <v>1</v>
      </c>
      <c r="AD387" s="300"/>
      <c r="AE387" s="300" t="s">
        <v>553</v>
      </c>
      <c r="AF387" s="178">
        <v>2</v>
      </c>
      <c r="AG387" s="178">
        <v>1</v>
      </c>
      <c r="AH387" s="178">
        <v>1</v>
      </c>
      <c r="AI387" s="178">
        <v>2</v>
      </c>
      <c r="AJ387" s="178">
        <v>2</v>
      </c>
      <c r="AK387" s="178">
        <v>2</v>
      </c>
      <c r="AL387" s="178">
        <v>2</v>
      </c>
      <c r="AM387" s="178">
        <v>2</v>
      </c>
      <c r="AN387" s="178">
        <v>2</v>
      </c>
      <c r="AO387" s="178">
        <v>2</v>
      </c>
      <c r="AP387" s="178">
        <v>2</v>
      </c>
      <c r="AQ387" s="178">
        <v>2</v>
      </c>
      <c r="AR387" s="178">
        <v>1</v>
      </c>
      <c r="AS387" s="178">
        <v>2</v>
      </c>
      <c r="AT387" s="178">
        <v>2</v>
      </c>
      <c r="AU387" s="178">
        <v>2</v>
      </c>
      <c r="AV387" s="178">
        <v>2</v>
      </c>
      <c r="AW387" s="178">
        <v>2</v>
      </c>
      <c r="AX387" s="178">
        <v>2</v>
      </c>
      <c r="AY387" s="178">
        <v>2</v>
      </c>
      <c r="AZ387" s="178">
        <v>2</v>
      </c>
      <c r="BA387" s="178">
        <v>2</v>
      </c>
      <c r="BB387" s="178">
        <v>2</v>
      </c>
      <c r="BC387" s="178">
        <v>2</v>
      </c>
      <c r="BD387" s="178">
        <v>2</v>
      </c>
      <c r="BE387" s="178">
        <v>2</v>
      </c>
      <c r="BF387" s="178">
        <v>2</v>
      </c>
      <c r="BG387" s="178">
        <v>1</v>
      </c>
      <c r="BH387" s="178">
        <v>1</v>
      </c>
      <c r="BI387" s="178">
        <v>2</v>
      </c>
      <c r="BJ387" s="179">
        <f>COUNTIF(AF387:BI387,"2")</f>
        <v>25</v>
      </c>
      <c r="BK387" s="180">
        <f>BJ387/(BJ387+BL387+BN387+BP387)</f>
        <v>0.83333333333333337</v>
      </c>
      <c r="BL387" s="179">
        <f>COUNTIF(AF387:BI387,"1")</f>
        <v>5</v>
      </c>
      <c r="BM387" s="180">
        <f>BL387/(BJ387+BL387+BN387+BP387)</f>
        <v>0.16666666666666666</v>
      </c>
      <c r="BN387" s="179">
        <f>COUNTIF(AF387:BI387,"0")</f>
        <v>0</v>
      </c>
      <c r="BO387" s="180">
        <f>BN387/(BJ387+BL387+BN387+BP387)</f>
        <v>0</v>
      </c>
      <c r="BP387" s="179">
        <f>COUNTIF(Q387:BI387,"KĐG")</f>
        <v>0</v>
      </c>
      <c r="BQ387" s="180">
        <f>BP387/(BJ387+BL387+BN387+BP387)</f>
        <v>0</v>
      </c>
      <c r="BR387" s="181">
        <f>(((BJ387*2)+(BL387*1)+(BN387*0)))/(BJ387+BL387+BN387)</f>
        <v>1.8333333333333333</v>
      </c>
      <c r="BS387" s="182" t="str">
        <f>IF(BQ387&gt;=50%,"KĐG",IF(BR387&gt;=1.6,"Đạt mục tiêu",IF(BR387&gt;=1,"Cần cố gắng","Chưa đạt")))</f>
        <v>Đạt mục tiêu</v>
      </c>
      <c r="BT387" s="70"/>
      <c r="BU387" s="70"/>
      <c r="BV387" s="70">
        <v>2</v>
      </c>
      <c r="BW387" s="70">
        <v>1</v>
      </c>
      <c r="BX387" s="56">
        <v>1</v>
      </c>
      <c r="BY387" s="56">
        <v>2</v>
      </c>
      <c r="BZ387" s="56">
        <v>2</v>
      </c>
      <c r="CA387" s="56">
        <v>2</v>
      </c>
      <c r="CB387" s="56">
        <v>2</v>
      </c>
      <c r="CC387" s="56">
        <v>2</v>
      </c>
      <c r="CD387" s="56">
        <v>2</v>
      </c>
      <c r="CE387" s="56">
        <v>2</v>
      </c>
      <c r="CF387" s="56">
        <v>2</v>
      </c>
      <c r="CG387" s="56">
        <v>2</v>
      </c>
      <c r="CH387" s="56">
        <v>1</v>
      </c>
      <c r="CI387" s="56">
        <v>2</v>
      </c>
      <c r="CJ387" s="56">
        <v>2</v>
      </c>
      <c r="CK387" s="56">
        <v>2</v>
      </c>
      <c r="CL387" s="56">
        <v>2</v>
      </c>
      <c r="CM387" s="56">
        <v>2</v>
      </c>
      <c r="CN387" s="56">
        <v>2</v>
      </c>
      <c r="CO387" s="56">
        <v>2</v>
      </c>
      <c r="CP387" s="56">
        <v>2</v>
      </c>
      <c r="CQ387" s="56">
        <v>2</v>
      </c>
      <c r="CR387" s="56">
        <v>2</v>
      </c>
      <c r="CS387" s="56">
        <v>2</v>
      </c>
      <c r="CT387" s="56">
        <v>2</v>
      </c>
      <c r="CU387" s="56">
        <v>2</v>
      </c>
      <c r="CV387" s="56">
        <v>2</v>
      </c>
      <c r="CW387" s="56">
        <v>1</v>
      </c>
      <c r="CX387" s="56">
        <v>1</v>
      </c>
      <c r="CY387" s="56">
        <v>2</v>
      </c>
      <c r="CZ387" s="56">
        <f>COUNTIF(BV387:CY387,"2")</f>
        <v>25</v>
      </c>
      <c r="DA387" s="56">
        <f>CZ387/(CZ387+DB387+DD387+DF387)</f>
        <v>0.83333333333333337</v>
      </c>
      <c r="DB387" s="56">
        <f>COUNTIF(BV387:CY387,"1")</f>
        <v>5</v>
      </c>
      <c r="DC387" s="56">
        <f>DB387/(CZ387+DB387+DD387+DF387)</f>
        <v>0.16666666666666666</v>
      </c>
      <c r="DD387" s="56">
        <f>COUNTIF(BV387:CY387,"0")</f>
        <v>0</v>
      </c>
      <c r="DE387" s="56">
        <f>DD387/(CZ387+DB387+DD387+DF387)</f>
        <v>0</v>
      </c>
      <c r="DF387" s="56">
        <f>COUNTIF(BH387:CY387,"KĐG")</f>
        <v>0</v>
      </c>
      <c r="DG387" s="56">
        <f>DF387/(CZ387+DB387+DD387+DF387)</f>
        <v>0</v>
      </c>
      <c r="DH387" s="56">
        <f>(((CZ387*2)+(DB387*1)+(DD387*0)))/(CZ387+DB387+DD387)</f>
        <v>1.8333333333333333</v>
      </c>
      <c r="DI387" s="56" t="str">
        <f>IF(DG387&gt;=50%,"KĐG",IF(DH387&gt;=1.6,"Đạt mục tiêu",IF(DH387&gt;=1,"Cần cố gắng","Chưa đạt")))</f>
        <v>Đạt mục tiêu</v>
      </c>
      <c r="DJ387" s="56"/>
      <c r="DK387" s="56"/>
      <c r="DL387" s="56"/>
      <c r="DM387" s="70"/>
      <c r="DN387" s="70"/>
      <c r="DO387" s="70"/>
      <c r="DP387" s="70"/>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70"/>
      <c r="FG387" s="70"/>
      <c r="FH387" s="70"/>
      <c r="FI387" s="70"/>
      <c r="FJ387" s="70"/>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70"/>
      <c r="HA387" s="70"/>
      <c r="HB387" s="70"/>
      <c r="HC387" s="70"/>
      <c r="HD387" s="70"/>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s="56"/>
      <c r="IL387" s="56"/>
      <c r="IM387" s="56"/>
      <c r="IN387" s="56"/>
      <c r="IO387" s="56"/>
      <c r="IP387" s="56"/>
      <c r="IQ387" s="56"/>
      <c r="IR387" s="56"/>
      <c r="IS387" s="56"/>
      <c r="IT387" s="70"/>
      <c r="IU387" s="70"/>
      <c r="IV387" s="70"/>
      <c r="IW387" s="70"/>
      <c r="IX387" s="56"/>
      <c r="IY387" s="56"/>
      <c r="IZ387" s="56"/>
      <c r="JA387" s="56"/>
      <c r="JB387" s="56"/>
      <c r="JC387" s="56"/>
      <c r="JD387" s="56"/>
      <c r="JE387" s="56"/>
      <c r="JF387" s="56"/>
      <c r="JG387" s="56"/>
      <c r="JH387" s="56"/>
      <c r="JI387" s="56"/>
      <c r="JJ387" s="56"/>
      <c r="JK387" s="56"/>
      <c r="JL387" s="56"/>
      <c r="JM387" s="56"/>
      <c r="JN387" s="56"/>
      <c r="JO387" s="56"/>
      <c r="JP387" s="56"/>
      <c r="JQ387" s="56"/>
      <c r="JR387" s="56"/>
      <c r="JS387" s="56"/>
      <c r="JT387" s="56"/>
      <c r="JU387" s="56"/>
      <c r="JV387" s="56"/>
      <c r="JW387" s="56"/>
      <c r="JX387" s="56"/>
      <c r="JY387" s="56"/>
      <c r="JZ387" s="56"/>
      <c r="KA387" s="56"/>
      <c r="KB387" s="56"/>
      <c r="KC387" s="56"/>
      <c r="KD387" s="56"/>
      <c r="KE387" s="56"/>
      <c r="KF387" s="56"/>
      <c r="KG387" s="56"/>
      <c r="KH387" s="56"/>
      <c r="KI387" s="56"/>
      <c r="KJ387" s="56"/>
      <c r="KK387" s="56"/>
      <c r="KL387" s="71"/>
      <c r="KM387" s="71"/>
      <c r="KN387" s="71"/>
      <c r="KO387" s="56">
        <v>2</v>
      </c>
      <c r="KP387" s="56">
        <v>2</v>
      </c>
      <c r="KQ387" s="56">
        <v>2</v>
      </c>
      <c r="KR387" s="56">
        <v>2</v>
      </c>
      <c r="KS387" s="56">
        <v>2</v>
      </c>
      <c r="KT387" s="56">
        <v>2</v>
      </c>
      <c r="KU387" s="56">
        <v>2</v>
      </c>
      <c r="KV387" s="56">
        <v>2</v>
      </c>
      <c r="KW387" s="56">
        <v>2</v>
      </c>
      <c r="KX387" s="56">
        <v>2</v>
      </c>
      <c r="KY387" s="56">
        <v>2</v>
      </c>
      <c r="KZ387" s="56">
        <v>2</v>
      </c>
      <c r="LA387" s="56">
        <v>2</v>
      </c>
      <c r="LB387" s="56">
        <v>2</v>
      </c>
      <c r="LC387" s="56">
        <v>2</v>
      </c>
      <c r="LD387" s="56">
        <v>2</v>
      </c>
      <c r="LE387" s="56">
        <v>2</v>
      </c>
      <c r="LF387" s="56">
        <v>2</v>
      </c>
      <c r="LG387" s="56">
        <v>2</v>
      </c>
      <c r="LH387" s="56">
        <v>2</v>
      </c>
      <c r="LI387" s="56">
        <v>2</v>
      </c>
      <c r="LJ387" s="56">
        <v>2</v>
      </c>
      <c r="LK387" s="56">
        <v>2</v>
      </c>
      <c r="LL387" s="56"/>
      <c r="LM387" s="56"/>
      <c r="LN387" s="56"/>
      <c r="LO387" s="56"/>
      <c r="LP387" s="56">
        <v>2</v>
      </c>
      <c r="LQ387" s="56">
        <v>2</v>
      </c>
      <c r="LR387" s="56">
        <v>2</v>
      </c>
      <c r="LS387" s="179">
        <f>COUNTIF(KO387:LR387,"2")</f>
        <v>26</v>
      </c>
      <c r="LT387" s="180">
        <f>LS387/(LS387+LU387+LW387+LY387)</f>
        <v>1</v>
      </c>
      <c r="LU387" s="179">
        <f>COUNTIF(KO387:LR387,"1")</f>
        <v>0</v>
      </c>
      <c r="LV387" s="180">
        <f>LU387/(LS387+LU387+LW387+LY387)</f>
        <v>0</v>
      </c>
      <c r="LW387" s="179">
        <f>COUNTIF(KO387:LR387,"0")</f>
        <v>0</v>
      </c>
      <c r="LX387" s="180">
        <f>LW387/(LS387+LU387+LW387+LY387)</f>
        <v>0</v>
      </c>
      <c r="LY387" s="179">
        <f>COUNTIF(KB387:LR387,"KĐG")</f>
        <v>0</v>
      </c>
      <c r="LZ387" s="180">
        <f>LY387/(LS387+LU387+LW387+LY387)</f>
        <v>0</v>
      </c>
      <c r="MA387" s="181">
        <f>(((LS387*2)+(LU387*1)+(LW387*0)))/(LS387+LU387+LW387)</f>
        <v>2</v>
      </c>
      <c r="MB387" s="185" t="str">
        <f>IF(LZ387&gt;=50%,"KĐG",IF(MA387&gt;=1.6,"Đạt mục tiêu",IF(MA387&gt;=1,"Cần cố gắng","Chưa đạt")))</f>
        <v>Đạt mục tiêu</v>
      </c>
      <c r="MC387" s="56"/>
      <c r="MD387" s="56"/>
      <c r="ME387" s="56"/>
      <c r="MF387" s="56"/>
      <c r="MG387" s="56"/>
      <c r="MH387" s="56"/>
      <c r="MI387" s="56"/>
      <c r="MJ387" s="56"/>
      <c r="MK387" s="56"/>
      <c r="ML387" s="56"/>
      <c r="MM387" s="56"/>
      <c r="MN387" s="56"/>
      <c r="MO387" s="56"/>
      <c r="MP387" s="56"/>
      <c r="MQ387" s="56"/>
      <c r="MR387" s="56"/>
      <c r="MS387" s="56"/>
      <c r="MT387" s="56"/>
      <c r="MU387" s="56"/>
      <c r="MV387" s="56"/>
      <c r="MW387" s="56"/>
      <c r="MX387" s="56"/>
      <c r="MY387" s="56"/>
      <c r="MZ387" s="56"/>
      <c r="NA387" s="56"/>
      <c r="NB387" s="56"/>
      <c r="NC387" s="56"/>
      <c r="ND387" s="56"/>
      <c r="NE387" s="56"/>
      <c r="NF387" s="56"/>
      <c r="NG387" s="56"/>
      <c r="NH387" s="56"/>
      <c r="NI387" s="56"/>
      <c r="NJ387" s="56"/>
      <c r="NK387" s="56"/>
      <c r="NL387" s="56"/>
      <c r="NM387" s="56"/>
      <c r="NN387" s="56"/>
      <c r="NO387" s="56"/>
      <c r="NP387" s="56"/>
      <c r="NQ387" s="56"/>
      <c r="NR387" s="56"/>
      <c r="NS387" s="56"/>
      <c r="NT387" s="56"/>
      <c r="NU387" s="56"/>
      <c r="NV387" s="56"/>
      <c r="NW387" s="56"/>
      <c r="NX387" s="56"/>
      <c r="NY387" s="56"/>
      <c r="NZ387" s="56"/>
      <c r="OA387" s="56"/>
      <c r="OB387" s="56"/>
      <c r="OC387" s="56"/>
      <c r="OD387" s="56"/>
      <c r="OE387" s="56"/>
      <c r="OF387" s="56"/>
      <c r="OG387" s="56"/>
      <c r="OH387" s="56"/>
      <c r="OI387" s="56"/>
      <c r="OJ387" s="56"/>
      <c r="OK387" s="56"/>
      <c r="OL387" s="56"/>
      <c r="OM387" s="56"/>
      <c r="ON387" s="56"/>
      <c r="OO387" s="56"/>
      <c r="OP387" s="56"/>
      <c r="OQ387" s="56"/>
      <c r="OR387" s="56"/>
      <c r="OS387" s="56"/>
      <c r="OT387" s="56"/>
      <c r="OU387" s="56"/>
      <c r="OV387" s="56"/>
      <c r="OW387" s="56"/>
      <c r="OX387" s="56"/>
      <c r="OY387" s="56"/>
      <c r="OZ387" s="56"/>
      <c r="PA387" s="2"/>
    </row>
    <row r="388" spans="1:418" s="116" customFormat="1" ht="63" hidden="1" customHeight="1">
      <c r="A388" s="310"/>
      <c r="B388" s="357"/>
      <c r="C388" s="310"/>
      <c r="D388" s="318"/>
      <c r="E388" s="325"/>
      <c r="F388" s="318"/>
      <c r="G388" s="328"/>
      <c r="H388" s="325"/>
      <c r="I388" s="126" t="s">
        <v>1317</v>
      </c>
      <c r="J388" s="167" t="s">
        <v>1156</v>
      </c>
      <c r="K388" s="123"/>
      <c r="L388" s="183" t="s">
        <v>661</v>
      </c>
      <c r="M388" s="123"/>
      <c r="N388" s="51" t="s">
        <v>379</v>
      </c>
      <c r="O388" s="56" t="s">
        <v>350</v>
      </c>
      <c r="P388" s="310"/>
      <c r="Q388" s="310"/>
      <c r="R388" s="120"/>
      <c r="S388" s="120" t="s">
        <v>205</v>
      </c>
      <c r="T388" s="120"/>
      <c r="U388" s="120"/>
      <c r="V388" s="120"/>
      <c r="W388" s="120"/>
      <c r="X388" s="120"/>
      <c r="Y388" s="120"/>
      <c r="Z388" s="120"/>
      <c r="AA388" s="120"/>
      <c r="AB388" s="120"/>
      <c r="AC388" s="119">
        <f t="shared" si="521"/>
        <v>1</v>
      </c>
      <c r="AD388" s="229"/>
      <c r="AE388" s="229"/>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70"/>
      <c r="BU388" s="70"/>
      <c r="BV388" s="72"/>
      <c r="BW388" s="72"/>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179"/>
      <c r="DD388" s="180"/>
      <c r="DE388" s="179"/>
      <c r="DF388" s="180"/>
      <c r="DG388" s="179"/>
      <c r="DH388" s="180"/>
      <c r="DI388" s="179"/>
      <c r="DJ388" s="180" t="e">
        <f>DI388/(DC388+DE388+DG388+DI388)</f>
        <v>#DIV/0!</v>
      </c>
      <c r="DK388" s="181" t="e">
        <f>(((DC388*2)+(DE388*1)+(DG388*0)))/(DC388+DE388+DG388)</f>
        <v>#DIV/0!</v>
      </c>
      <c r="DL388" s="184" t="e">
        <f>IF(DJ388&gt;=50%,"KĐG",IF(DK388&gt;=1.6,"Đạt mục tiêu",IF(DK388&gt;=1,"Cần cố gắng","Chưa đạt")))</f>
        <v>#DIV/0!</v>
      </c>
      <c r="DM388" s="70"/>
      <c r="DN388" s="70"/>
      <c r="DO388" s="70"/>
      <c r="DP388" s="70"/>
      <c r="DQ388" s="178">
        <v>2</v>
      </c>
      <c r="DR388" s="178">
        <v>2</v>
      </c>
      <c r="DS388" s="178">
        <v>2</v>
      </c>
      <c r="DT388" s="178">
        <v>2</v>
      </c>
      <c r="DU388" s="178">
        <v>2</v>
      </c>
      <c r="DV388" s="178">
        <v>2</v>
      </c>
      <c r="DW388" s="178">
        <v>2</v>
      </c>
      <c r="DX388" s="178">
        <v>2</v>
      </c>
      <c r="DY388" s="178">
        <v>2</v>
      </c>
      <c r="DZ388" s="178">
        <v>2</v>
      </c>
      <c r="EA388" s="178">
        <v>2</v>
      </c>
      <c r="EB388" s="178">
        <v>2</v>
      </c>
      <c r="EC388" s="178">
        <v>2</v>
      </c>
      <c r="ED388" s="178">
        <v>2</v>
      </c>
      <c r="EE388" s="178">
        <v>2</v>
      </c>
      <c r="EF388" s="178">
        <v>2</v>
      </c>
      <c r="EG388" s="178">
        <v>2</v>
      </c>
      <c r="EH388" s="178">
        <v>2</v>
      </c>
      <c r="EI388" s="178">
        <v>2</v>
      </c>
      <c r="EJ388" s="178">
        <v>2</v>
      </c>
      <c r="EK388" s="178">
        <v>2</v>
      </c>
      <c r="EL388" s="178">
        <v>2</v>
      </c>
      <c r="EM388" s="178">
        <v>2</v>
      </c>
      <c r="EN388" s="178">
        <v>2</v>
      </c>
      <c r="EO388" s="178">
        <v>2</v>
      </c>
      <c r="EP388" s="178">
        <v>2</v>
      </c>
      <c r="EQ388" s="178">
        <v>2</v>
      </c>
      <c r="ER388" s="178">
        <v>2</v>
      </c>
      <c r="ES388" s="178">
        <v>2</v>
      </c>
      <c r="ET388" s="178">
        <v>2</v>
      </c>
      <c r="EU388" s="178">
        <v>2</v>
      </c>
      <c r="EV388" s="56"/>
      <c r="EW388" s="56"/>
      <c r="EX388" s="56"/>
      <c r="EY388" s="56"/>
      <c r="EZ388" s="56"/>
      <c r="FA388" s="56"/>
      <c r="FB388" s="56"/>
      <c r="FC388" s="56"/>
      <c r="FD388" s="56"/>
      <c r="FE388" s="56"/>
      <c r="FF388" s="70"/>
      <c r="FG388" s="70"/>
      <c r="FH388" s="70"/>
      <c r="FI388" s="70"/>
      <c r="FJ388" s="70"/>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70"/>
      <c r="HA388" s="70"/>
      <c r="HB388" s="70"/>
      <c r="HC388" s="70"/>
      <c r="HD388" s="70"/>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c r="IK388" s="56"/>
      <c r="IL388" s="56"/>
      <c r="IM388" s="56"/>
      <c r="IN388" s="56"/>
      <c r="IO388" s="56"/>
      <c r="IP388" s="56"/>
      <c r="IQ388" s="56"/>
      <c r="IR388" s="56"/>
      <c r="IS388" s="56"/>
      <c r="IT388" s="70"/>
      <c r="IU388" s="70"/>
      <c r="IV388" s="70"/>
      <c r="IW388" s="70"/>
      <c r="IX388" s="56"/>
      <c r="IY388" s="56"/>
      <c r="IZ388" s="56"/>
      <c r="JA388" s="56"/>
      <c r="JB388" s="56"/>
      <c r="JC388" s="56"/>
      <c r="JD388" s="56"/>
      <c r="JE388" s="56"/>
      <c r="JF388" s="56"/>
      <c r="JG388" s="56"/>
      <c r="JH388" s="56"/>
      <c r="JI388" s="56"/>
      <c r="JJ388" s="56"/>
      <c r="JK388" s="56"/>
      <c r="JL388" s="56"/>
      <c r="JM388" s="56"/>
      <c r="JN388" s="56"/>
      <c r="JO388" s="56"/>
      <c r="JP388" s="56"/>
      <c r="JQ388" s="56"/>
      <c r="JR388" s="56"/>
      <c r="JS388" s="56"/>
      <c r="JT388" s="56"/>
      <c r="JU388" s="56"/>
      <c r="JV388" s="56"/>
      <c r="JW388" s="56"/>
      <c r="JX388" s="56"/>
      <c r="JY388" s="56"/>
      <c r="JZ388" s="56"/>
      <c r="KA388" s="56"/>
      <c r="KB388" s="56"/>
      <c r="KC388" s="56"/>
      <c r="KD388" s="56"/>
      <c r="KE388" s="56"/>
      <c r="KF388" s="56"/>
      <c r="KG388" s="56"/>
      <c r="KH388" s="56"/>
      <c r="KI388" s="56"/>
      <c r="KJ388" s="56"/>
      <c r="KK388" s="56"/>
      <c r="KL388" s="71"/>
      <c r="KM388" s="71"/>
      <c r="KN388" s="71"/>
      <c r="KO388" s="56"/>
      <c r="KP388" s="56"/>
      <c r="KQ388" s="56"/>
      <c r="KR388" s="56"/>
      <c r="KS388" s="56"/>
      <c r="KT388" s="56"/>
      <c r="KU388" s="56"/>
      <c r="KV388" s="56"/>
      <c r="KW388" s="56"/>
      <c r="KX388" s="56"/>
      <c r="KY388" s="56"/>
      <c r="KZ388" s="56"/>
      <c r="LA388" s="56"/>
      <c r="LB388" s="56"/>
      <c r="LC388" s="56"/>
      <c r="LD388" s="56"/>
      <c r="LE388" s="56"/>
      <c r="LF388" s="56"/>
      <c r="LG388" s="56"/>
      <c r="LH388" s="56"/>
      <c r="LI388" s="56"/>
      <c r="LJ388" s="56"/>
      <c r="LK388" s="56"/>
      <c r="LL388" s="56"/>
      <c r="LM388" s="56"/>
      <c r="LN388" s="56"/>
      <c r="LO388" s="56"/>
      <c r="LP388" s="56"/>
      <c r="LQ388" s="56"/>
      <c r="LR388" s="56"/>
      <c r="LS388" s="179"/>
      <c r="LT388" s="180"/>
      <c r="LU388" s="179"/>
      <c r="LV388" s="180"/>
      <c r="LW388" s="179"/>
      <c r="LX388" s="180"/>
      <c r="LY388" s="179"/>
      <c r="LZ388" s="180"/>
      <c r="MA388" s="181"/>
      <c r="MB388" s="185"/>
      <c r="MC388" s="56"/>
      <c r="MD388" s="56"/>
      <c r="ME388" s="56"/>
      <c r="MF388" s="56"/>
      <c r="MG388" s="56"/>
      <c r="MH388" s="56"/>
      <c r="MI388" s="56"/>
      <c r="MJ388" s="56"/>
      <c r="MK388" s="56"/>
      <c r="ML388" s="56"/>
      <c r="MM388" s="56"/>
      <c r="MN388" s="56"/>
      <c r="MO388" s="56"/>
      <c r="MP388" s="56"/>
      <c r="MQ388" s="56"/>
      <c r="MR388" s="56"/>
      <c r="MS388" s="56"/>
      <c r="MT388" s="56"/>
      <c r="MU388" s="56"/>
      <c r="MV388" s="56"/>
      <c r="MW388" s="56"/>
      <c r="MX388" s="56"/>
      <c r="MY388" s="56"/>
      <c r="MZ388" s="56"/>
      <c r="NA388" s="56"/>
      <c r="NB388" s="56"/>
      <c r="NC388" s="56"/>
      <c r="ND388" s="56"/>
      <c r="NE388" s="56"/>
      <c r="NF388" s="56"/>
      <c r="NG388" s="56"/>
      <c r="NH388" s="56"/>
      <c r="NI388" s="56"/>
      <c r="NJ388" s="56"/>
      <c r="NK388" s="56"/>
      <c r="NL388" s="56"/>
      <c r="NM388" s="56"/>
      <c r="NN388" s="56"/>
      <c r="NO388" s="56"/>
      <c r="NP388" s="56"/>
      <c r="NQ388" s="56"/>
      <c r="NR388" s="56"/>
      <c r="NS388" s="56"/>
      <c r="NT388" s="56"/>
      <c r="NU388" s="56"/>
      <c r="NV388" s="56"/>
      <c r="NW388" s="56"/>
      <c r="NX388" s="56"/>
      <c r="NY388" s="56"/>
      <c r="NZ388" s="56"/>
      <c r="OA388" s="56"/>
      <c r="OB388" s="56"/>
      <c r="OC388" s="56"/>
      <c r="OD388" s="56"/>
      <c r="OE388" s="56"/>
      <c r="OF388" s="56"/>
      <c r="OG388" s="56"/>
      <c r="OH388" s="56"/>
      <c r="OI388" s="56"/>
      <c r="OJ388" s="56"/>
      <c r="OK388" s="56"/>
      <c r="OL388" s="56"/>
      <c r="OM388" s="56"/>
      <c r="ON388" s="56"/>
      <c r="OO388" s="56"/>
      <c r="OP388" s="56"/>
      <c r="OQ388" s="56"/>
      <c r="OR388" s="56"/>
      <c r="OS388" s="56"/>
      <c r="OT388" s="56"/>
      <c r="OU388" s="56"/>
      <c r="OV388" s="56"/>
      <c r="OW388" s="56"/>
      <c r="OX388" s="56"/>
      <c r="OY388" s="56"/>
      <c r="OZ388" s="56"/>
      <c r="PA388" s="56"/>
    </row>
    <row r="389" spans="1:418" s="116" customFormat="1" ht="63" hidden="1" customHeight="1">
      <c r="A389" s="310"/>
      <c r="B389" s="357"/>
      <c r="C389" s="310"/>
      <c r="D389" s="318"/>
      <c r="E389" s="325"/>
      <c r="F389" s="318"/>
      <c r="G389" s="328"/>
      <c r="H389" s="325"/>
      <c r="I389" s="126" t="s">
        <v>1318</v>
      </c>
      <c r="J389" s="167" t="s">
        <v>1156</v>
      </c>
      <c r="K389" s="123"/>
      <c r="L389" s="183" t="s">
        <v>661</v>
      </c>
      <c r="M389" s="123" t="s">
        <v>500</v>
      </c>
      <c r="N389" s="51" t="s">
        <v>379</v>
      </c>
      <c r="O389" s="56" t="s">
        <v>350</v>
      </c>
      <c r="P389" s="310"/>
      <c r="Q389" s="310"/>
      <c r="R389" s="120"/>
      <c r="S389" s="120"/>
      <c r="T389" s="120" t="s">
        <v>205</v>
      </c>
      <c r="U389" s="120"/>
      <c r="V389" s="120"/>
      <c r="W389" s="120"/>
      <c r="X389" s="120"/>
      <c r="Y389" s="120"/>
      <c r="Z389" s="120"/>
      <c r="AA389" s="120"/>
      <c r="AB389" s="120"/>
      <c r="AC389" s="119">
        <f t="shared" si="521"/>
        <v>1</v>
      </c>
      <c r="AD389" s="229"/>
      <c r="AE389" s="229"/>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70"/>
      <c r="BU389" s="70"/>
      <c r="BV389" s="70"/>
      <c r="BW389" s="70"/>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72" t="s">
        <v>553</v>
      </c>
      <c r="DN389" s="72" t="s">
        <v>553</v>
      </c>
      <c r="DO389" s="72" t="s">
        <v>553</v>
      </c>
      <c r="DP389" s="72" t="s">
        <v>553</v>
      </c>
      <c r="DQ389" s="178">
        <v>2</v>
      </c>
      <c r="DR389" s="178">
        <v>2</v>
      </c>
      <c r="DS389" s="178">
        <v>1</v>
      </c>
      <c r="DT389" s="178">
        <v>2</v>
      </c>
      <c r="DU389" s="178">
        <v>2</v>
      </c>
      <c r="DV389" s="178">
        <v>2</v>
      </c>
      <c r="DW389" s="178">
        <v>2</v>
      </c>
      <c r="DX389" s="178">
        <v>2</v>
      </c>
      <c r="DY389" s="178">
        <v>2</v>
      </c>
      <c r="DZ389" s="178">
        <v>2</v>
      </c>
      <c r="EA389" s="178">
        <v>1</v>
      </c>
      <c r="EB389" s="178">
        <v>2</v>
      </c>
      <c r="EC389" s="178">
        <v>2</v>
      </c>
      <c r="ED389" s="178">
        <v>2</v>
      </c>
      <c r="EE389" s="178">
        <v>2</v>
      </c>
      <c r="EF389" s="178">
        <v>2</v>
      </c>
      <c r="EG389" s="178">
        <v>2</v>
      </c>
      <c r="EH389" s="178">
        <v>2</v>
      </c>
      <c r="EI389" s="178">
        <v>2</v>
      </c>
      <c r="EJ389" s="178">
        <v>2</v>
      </c>
      <c r="EK389" s="178">
        <v>2</v>
      </c>
      <c r="EL389" s="178">
        <v>2</v>
      </c>
      <c r="EM389" s="178">
        <v>2</v>
      </c>
      <c r="EN389" s="178">
        <v>1</v>
      </c>
      <c r="EO389" s="178">
        <v>2</v>
      </c>
      <c r="EP389" s="178">
        <v>2</v>
      </c>
      <c r="EQ389" s="178">
        <v>2</v>
      </c>
      <c r="ER389" s="178">
        <v>2</v>
      </c>
      <c r="ES389" s="178">
        <v>1</v>
      </c>
      <c r="ET389" s="178">
        <v>1</v>
      </c>
      <c r="EU389" s="178">
        <v>2</v>
      </c>
      <c r="EV389" s="179">
        <f>COUNTIF(DM389:EU389,"2")</f>
        <v>26</v>
      </c>
      <c r="EW389" s="180">
        <f>EV389/(EV389+EX389+EZ389+FB389)</f>
        <v>0.83870967741935487</v>
      </c>
      <c r="EX389" s="179">
        <f>COUNTIF(DM389:EU389,"1")</f>
        <v>5</v>
      </c>
      <c r="EY389" s="180">
        <f>EX389/(EV389+EX389+EZ389+FB389)</f>
        <v>0.16129032258064516</v>
      </c>
      <c r="EZ389" s="179">
        <f>COUNTIF(DM389:EU389,"0")</f>
        <v>0</v>
      </c>
      <c r="FA389" s="180">
        <f>EZ389/(EV389+EX389+EZ389+FB389)</f>
        <v>0</v>
      </c>
      <c r="FB389" s="179">
        <f>COUNTIF(DM389:EU389,"KĐG")</f>
        <v>0</v>
      </c>
      <c r="FC389" s="180">
        <f>FB389/(EV389+EX389+EZ389+FB389)</f>
        <v>0</v>
      </c>
      <c r="FD389" s="181">
        <f>(((EV389*2)+(EX389*1)+(EZ389*0)))/(EV389+EX389+EZ389)</f>
        <v>1.8387096774193548</v>
      </c>
      <c r="FE389" s="184" t="str">
        <f>IF(FC389&gt;=50%,"KĐG",IF(FD389&gt;=1.6,"Đạt mục tiêu",IF(FD389&gt;=1,"Cần cố gắng","Chưa đạt")))</f>
        <v>Đạt mục tiêu</v>
      </c>
      <c r="FF389" s="70"/>
      <c r="FG389" s="70"/>
      <c r="FH389" s="70"/>
      <c r="FI389" s="70"/>
      <c r="FJ389" s="70"/>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70"/>
      <c r="HA389" s="70"/>
      <c r="HB389" s="70"/>
      <c r="HC389" s="70"/>
      <c r="HD389" s="70"/>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c r="IK389" s="56"/>
      <c r="IL389" s="56"/>
      <c r="IM389" s="56"/>
      <c r="IN389" s="56"/>
      <c r="IO389" s="56"/>
      <c r="IP389" s="56"/>
      <c r="IQ389" s="56"/>
      <c r="IR389" s="56"/>
      <c r="IS389" s="56"/>
      <c r="IT389" s="70"/>
      <c r="IU389" s="70"/>
      <c r="IV389" s="70"/>
      <c r="IW389" s="70"/>
      <c r="IX389" s="56"/>
      <c r="IY389" s="56"/>
      <c r="IZ389" s="56"/>
      <c r="JA389" s="56"/>
      <c r="JB389" s="56"/>
      <c r="JC389" s="56"/>
      <c r="JD389" s="56"/>
      <c r="JE389" s="56"/>
      <c r="JF389" s="56"/>
      <c r="JG389" s="56"/>
      <c r="JH389" s="56"/>
      <c r="JI389" s="56"/>
      <c r="JJ389" s="56"/>
      <c r="JK389" s="56"/>
      <c r="JL389" s="56"/>
      <c r="JM389" s="56"/>
      <c r="JN389" s="56"/>
      <c r="JO389" s="56"/>
      <c r="JP389" s="56"/>
      <c r="JQ389" s="56"/>
      <c r="JR389" s="56"/>
      <c r="JS389" s="56"/>
      <c r="JT389" s="56"/>
      <c r="JU389" s="56"/>
      <c r="JV389" s="56"/>
      <c r="JW389" s="56"/>
      <c r="JX389" s="56"/>
      <c r="JY389" s="56"/>
      <c r="JZ389" s="56"/>
      <c r="KA389" s="56"/>
      <c r="KB389" s="56"/>
      <c r="KC389" s="56"/>
      <c r="KD389" s="56"/>
      <c r="KE389" s="56"/>
      <c r="KF389" s="56"/>
      <c r="KG389" s="56"/>
      <c r="KH389" s="56"/>
      <c r="KI389" s="56"/>
      <c r="KJ389" s="56"/>
      <c r="KK389" s="56"/>
      <c r="KL389" s="71"/>
      <c r="KM389" s="71"/>
      <c r="KN389" s="71"/>
      <c r="KO389" s="56"/>
      <c r="KP389" s="56"/>
      <c r="KQ389" s="56"/>
      <c r="KR389" s="56"/>
      <c r="KS389" s="56"/>
      <c r="KT389" s="56"/>
      <c r="KU389" s="56"/>
      <c r="KV389" s="56"/>
      <c r="KW389" s="56"/>
      <c r="KX389" s="56"/>
      <c r="KY389" s="56"/>
      <c r="KZ389" s="56"/>
      <c r="LA389" s="56"/>
      <c r="LB389" s="56"/>
      <c r="LC389" s="56"/>
      <c r="LD389" s="56"/>
      <c r="LE389" s="56"/>
      <c r="LF389" s="56"/>
      <c r="LG389" s="56"/>
      <c r="LH389" s="56"/>
      <c r="LI389" s="56"/>
      <c r="LJ389" s="56"/>
      <c r="LK389" s="56"/>
      <c r="LL389" s="56"/>
      <c r="LM389" s="56"/>
      <c r="LN389" s="56"/>
      <c r="LO389" s="56"/>
      <c r="LP389" s="56"/>
      <c r="LQ389" s="56"/>
      <c r="LR389" s="56"/>
      <c r="LS389" s="179"/>
      <c r="LT389" s="180"/>
      <c r="LU389" s="179"/>
      <c r="LV389" s="180"/>
      <c r="LW389" s="179"/>
      <c r="LX389" s="180"/>
      <c r="LY389" s="179"/>
      <c r="LZ389" s="180"/>
      <c r="MA389" s="181"/>
      <c r="MB389" s="185"/>
      <c r="MC389" s="56"/>
      <c r="MD389" s="56"/>
      <c r="ME389" s="56"/>
      <c r="MF389" s="56"/>
      <c r="MG389" s="56"/>
      <c r="MH389" s="56"/>
      <c r="MI389" s="56"/>
      <c r="MJ389" s="56"/>
      <c r="MK389" s="56"/>
      <c r="ML389" s="56"/>
      <c r="MM389" s="56"/>
      <c r="MN389" s="56"/>
      <c r="MO389" s="56"/>
      <c r="MP389" s="56"/>
      <c r="MQ389" s="56"/>
      <c r="MR389" s="56"/>
      <c r="MS389" s="56"/>
      <c r="MT389" s="56"/>
      <c r="MU389" s="56"/>
      <c r="MV389" s="56"/>
      <c r="MW389" s="56"/>
      <c r="MX389" s="56"/>
      <c r="MY389" s="56"/>
      <c r="MZ389" s="56"/>
      <c r="NA389" s="56"/>
      <c r="NB389" s="56"/>
      <c r="NC389" s="56"/>
      <c r="ND389" s="56"/>
      <c r="NE389" s="56"/>
      <c r="NF389" s="56"/>
      <c r="NG389" s="56"/>
      <c r="NH389" s="56"/>
      <c r="NI389" s="56"/>
      <c r="NJ389" s="56"/>
      <c r="NK389" s="56"/>
      <c r="NL389" s="56"/>
      <c r="NM389" s="56"/>
      <c r="NN389" s="56"/>
      <c r="NO389" s="56"/>
      <c r="NP389" s="56"/>
      <c r="NQ389" s="56"/>
      <c r="NR389" s="56"/>
      <c r="NS389" s="56"/>
      <c r="NT389" s="56"/>
      <c r="NU389" s="56"/>
      <c r="NV389" s="56"/>
      <c r="NW389" s="56"/>
      <c r="NX389" s="56"/>
      <c r="NY389" s="56"/>
      <c r="NZ389" s="56"/>
      <c r="OA389" s="56"/>
      <c r="OB389" s="56"/>
      <c r="OC389" s="56"/>
      <c r="OD389" s="56"/>
      <c r="OE389" s="56"/>
      <c r="OF389" s="56"/>
      <c r="OG389" s="56"/>
      <c r="OH389" s="56"/>
      <c r="OI389" s="56"/>
      <c r="OJ389" s="56"/>
      <c r="OK389" s="56"/>
      <c r="OL389" s="56"/>
      <c r="OM389" s="56"/>
      <c r="ON389" s="56"/>
      <c r="OO389" s="56"/>
      <c r="OP389" s="56"/>
      <c r="OQ389" s="56"/>
      <c r="OR389" s="56"/>
      <c r="OS389" s="56"/>
      <c r="OT389" s="56"/>
      <c r="OU389" s="56"/>
      <c r="OV389" s="56"/>
      <c r="OW389" s="56"/>
      <c r="OX389" s="56"/>
      <c r="OY389" s="56"/>
      <c r="OZ389" s="56"/>
      <c r="PA389" s="56"/>
    </row>
    <row r="390" spans="1:418" s="116" customFormat="1" ht="63" hidden="1" customHeight="1">
      <c r="A390" s="310"/>
      <c r="B390" s="357"/>
      <c r="C390" s="310"/>
      <c r="D390" s="318"/>
      <c r="E390" s="325"/>
      <c r="F390" s="318"/>
      <c r="G390" s="328"/>
      <c r="H390" s="325"/>
      <c r="I390" s="126" t="s">
        <v>779</v>
      </c>
      <c r="J390" s="167" t="s">
        <v>1156</v>
      </c>
      <c r="K390" s="123"/>
      <c r="L390" s="183" t="s">
        <v>661</v>
      </c>
      <c r="M390" s="123" t="s">
        <v>500</v>
      </c>
      <c r="N390" s="51" t="s">
        <v>379</v>
      </c>
      <c r="O390" s="56" t="s">
        <v>350</v>
      </c>
      <c r="P390" s="310"/>
      <c r="Q390" s="310"/>
      <c r="R390" s="120"/>
      <c r="S390" s="120"/>
      <c r="T390" s="120"/>
      <c r="U390" s="120" t="s">
        <v>205</v>
      </c>
      <c r="V390" s="120"/>
      <c r="W390" s="120"/>
      <c r="X390" s="120"/>
      <c r="Y390" s="120"/>
      <c r="Z390" s="120"/>
      <c r="AA390" s="120"/>
      <c r="AB390" s="120"/>
      <c r="AC390" s="119">
        <f t="shared" si="521"/>
        <v>1</v>
      </c>
      <c r="AD390" s="229"/>
      <c r="AE390" s="229"/>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70"/>
      <c r="BU390" s="70"/>
      <c r="BV390" s="70"/>
      <c r="BW390" s="70"/>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70"/>
      <c r="DN390" s="70"/>
      <c r="DO390" s="70"/>
      <c r="DP390" s="70"/>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72" t="s">
        <v>553</v>
      </c>
      <c r="FG390" s="72" t="s">
        <v>553</v>
      </c>
      <c r="FH390" s="72" t="s">
        <v>553</v>
      </c>
      <c r="FI390" s="72" t="s">
        <v>553</v>
      </c>
      <c r="FJ390" s="72" t="s">
        <v>553</v>
      </c>
      <c r="FK390" s="70" t="s">
        <v>1025</v>
      </c>
      <c r="FL390" s="70" t="s">
        <v>464</v>
      </c>
      <c r="FM390" s="70" t="s">
        <v>464</v>
      </c>
      <c r="FN390" s="70" t="s">
        <v>464</v>
      </c>
      <c r="FO390" s="70" t="s">
        <v>464</v>
      </c>
      <c r="FP390" s="70" t="s">
        <v>464</v>
      </c>
      <c r="FQ390" s="70" t="s">
        <v>464</v>
      </c>
      <c r="FR390" s="70" t="s">
        <v>464</v>
      </c>
      <c r="FS390" s="70" t="s">
        <v>464</v>
      </c>
      <c r="FT390" s="70" t="s">
        <v>464</v>
      </c>
      <c r="FU390" s="70" t="s">
        <v>464</v>
      </c>
      <c r="FV390" s="70" t="s">
        <v>464</v>
      </c>
      <c r="FW390" s="70" t="s">
        <v>464</v>
      </c>
      <c r="FX390" s="70" t="s">
        <v>464</v>
      </c>
      <c r="FY390" s="70" t="s">
        <v>464</v>
      </c>
      <c r="FZ390" s="70" t="s">
        <v>464</v>
      </c>
      <c r="GA390" s="70" t="s">
        <v>464</v>
      </c>
      <c r="GB390" s="70" t="s">
        <v>464</v>
      </c>
      <c r="GC390" s="70" t="s">
        <v>464</v>
      </c>
      <c r="GD390" s="70" t="s">
        <v>464</v>
      </c>
      <c r="GE390" s="70" t="s">
        <v>464</v>
      </c>
      <c r="GF390" s="70" t="s">
        <v>464</v>
      </c>
      <c r="GG390" s="70" t="s">
        <v>464</v>
      </c>
      <c r="GH390" s="70" t="s">
        <v>1025</v>
      </c>
      <c r="GI390" s="70" t="s">
        <v>464</v>
      </c>
      <c r="GJ390" s="70" t="s">
        <v>464</v>
      </c>
      <c r="GK390" s="70" t="s">
        <v>464</v>
      </c>
      <c r="GL390" s="70" t="s">
        <v>464</v>
      </c>
      <c r="GM390" s="70" t="s">
        <v>464</v>
      </c>
      <c r="GN390" s="70" t="s">
        <v>464</v>
      </c>
      <c r="GO390" s="70" t="s">
        <v>464</v>
      </c>
      <c r="GP390" s="179">
        <f>COUNTIF(FA390:GO390,"2")</f>
        <v>29</v>
      </c>
      <c r="GQ390" s="180">
        <f t="shared" ref="GQ390" si="528">GP390/(GP390+GR390+GT390+GV390)</f>
        <v>0.93548387096774188</v>
      </c>
      <c r="GR390" s="179">
        <f>COUNTIF(FA390:GO390,"1")</f>
        <v>2</v>
      </c>
      <c r="GS390" s="180">
        <f t="shared" ref="GS390" si="529">GR390/(GP390+GR390+GT390+GV390)</f>
        <v>6.4516129032258063E-2</v>
      </c>
      <c r="GT390" s="179">
        <f>COUNTIF(FA390:GO390,"0")</f>
        <v>0</v>
      </c>
      <c r="GU390" s="180">
        <f t="shared" ref="GU390" si="530">GT390/(GP390+GR390+GT390+GV390)</f>
        <v>0</v>
      </c>
      <c r="GV390" s="179">
        <f>COUNTIF(FA390:GO390,"KĐG")</f>
        <v>0</v>
      </c>
      <c r="GW390" s="180">
        <f t="shared" ref="GW390" si="531">GV390/(GP390+GR390+GT390+GV390)</f>
        <v>0</v>
      </c>
      <c r="GX390" s="181">
        <f t="shared" ref="GX390" si="532">(((GP390*2)+(GR390*1)+(GT390*0)))/(GP390+GR390+GT390)</f>
        <v>1.935483870967742</v>
      </c>
      <c r="GY390" s="182" t="str">
        <f t="shared" ref="GY390" si="533">IF(GW390&gt;=50%,"KĐG",IF(GX390&gt;=1.6,"Đạt mục tiêu",IF(GX390&gt;=1,"Cần cố gắng","Chưa đạt")))</f>
        <v>Đạt mục tiêu</v>
      </c>
      <c r="GZ390" s="70"/>
      <c r="HA390" s="70"/>
      <c r="HB390" s="70"/>
      <c r="HC390" s="70"/>
      <c r="HD390" s="70"/>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c r="IK390" s="56"/>
      <c r="IL390" s="56"/>
      <c r="IM390" s="56"/>
      <c r="IN390" s="56"/>
      <c r="IO390" s="56"/>
      <c r="IP390" s="56"/>
      <c r="IQ390" s="56"/>
      <c r="IR390" s="56"/>
      <c r="IS390" s="56"/>
      <c r="IT390" s="70"/>
      <c r="IU390" s="70"/>
      <c r="IV390" s="70"/>
      <c r="IW390" s="70"/>
      <c r="IX390" s="56"/>
      <c r="IY390" s="56"/>
      <c r="IZ390" s="56"/>
      <c r="JA390" s="56"/>
      <c r="JB390" s="56"/>
      <c r="JC390" s="56"/>
      <c r="JD390" s="56"/>
      <c r="JE390" s="56"/>
      <c r="JF390" s="56"/>
      <c r="JG390" s="56"/>
      <c r="JH390" s="56"/>
      <c r="JI390" s="56"/>
      <c r="JJ390" s="56"/>
      <c r="JK390" s="56"/>
      <c r="JL390" s="56"/>
      <c r="JM390" s="56"/>
      <c r="JN390" s="56"/>
      <c r="JO390" s="56"/>
      <c r="JP390" s="56"/>
      <c r="JQ390" s="56"/>
      <c r="JR390" s="56"/>
      <c r="JS390" s="56"/>
      <c r="JT390" s="56"/>
      <c r="JU390" s="56"/>
      <c r="JV390" s="56"/>
      <c r="JW390" s="56"/>
      <c r="JX390" s="56"/>
      <c r="JY390" s="56"/>
      <c r="JZ390" s="56"/>
      <c r="KA390" s="56"/>
      <c r="KB390" s="56"/>
      <c r="KC390" s="56"/>
      <c r="KD390" s="56"/>
      <c r="KE390" s="56"/>
      <c r="KF390" s="56"/>
      <c r="KG390" s="56"/>
      <c r="KH390" s="56"/>
      <c r="KI390" s="56"/>
      <c r="KJ390" s="56"/>
      <c r="KK390" s="56"/>
      <c r="KL390" s="71"/>
      <c r="KM390" s="71"/>
      <c r="KN390" s="71"/>
      <c r="KO390" s="56"/>
      <c r="KP390" s="56"/>
      <c r="KQ390" s="56"/>
      <c r="KR390" s="56"/>
      <c r="KS390" s="56"/>
      <c r="KT390" s="56"/>
      <c r="KU390" s="56"/>
      <c r="KV390" s="56"/>
      <c r="KW390" s="56"/>
      <c r="KX390" s="56"/>
      <c r="KY390" s="56"/>
      <c r="KZ390" s="56"/>
      <c r="LA390" s="56"/>
      <c r="LB390" s="56"/>
      <c r="LC390" s="56"/>
      <c r="LD390" s="56"/>
      <c r="LE390" s="56"/>
      <c r="LF390" s="56"/>
      <c r="LG390" s="56"/>
      <c r="LH390" s="56"/>
      <c r="LI390" s="56"/>
      <c r="LJ390" s="56"/>
      <c r="LK390" s="56"/>
      <c r="LL390" s="56"/>
      <c r="LM390" s="56"/>
      <c r="LN390" s="56"/>
      <c r="LO390" s="56"/>
      <c r="LP390" s="56"/>
      <c r="LQ390" s="56"/>
      <c r="LR390" s="56"/>
      <c r="LS390" s="179"/>
      <c r="LT390" s="180"/>
      <c r="LU390" s="179"/>
      <c r="LV390" s="180"/>
      <c r="LW390" s="179"/>
      <c r="LX390" s="180"/>
      <c r="LY390" s="179"/>
      <c r="LZ390" s="180"/>
      <c r="MA390" s="181"/>
      <c r="MB390" s="185"/>
      <c r="MC390" s="56"/>
      <c r="MD390" s="56"/>
      <c r="ME390" s="56"/>
      <c r="MF390" s="56"/>
      <c r="MG390" s="56"/>
      <c r="MH390" s="56"/>
      <c r="MI390" s="56"/>
      <c r="MJ390" s="56"/>
      <c r="MK390" s="56"/>
      <c r="ML390" s="56"/>
      <c r="MM390" s="56"/>
      <c r="MN390" s="56"/>
      <c r="MO390" s="56"/>
      <c r="MP390" s="56"/>
      <c r="MQ390" s="56"/>
      <c r="MR390" s="56"/>
      <c r="MS390" s="56"/>
      <c r="MT390" s="56"/>
      <c r="MU390" s="56"/>
      <c r="MV390" s="56"/>
      <c r="MW390" s="56"/>
      <c r="MX390" s="56"/>
      <c r="MY390" s="56"/>
      <c r="MZ390" s="56"/>
      <c r="NA390" s="56"/>
      <c r="NB390" s="56"/>
      <c r="NC390" s="56"/>
      <c r="ND390" s="56"/>
      <c r="NE390" s="56"/>
      <c r="NF390" s="56"/>
      <c r="NG390" s="56"/>
      <c r="NH390" s="56"/>
      <c r="NI390" s="56"/>
      <c r="NJ390" s="56"/>
      <c r="NK390" s="56"/>
      <c r="NL390" s="56"/>
      <c r="NM390" s="56"/>
      <c r="NN390" s="56"/>
      <c r="NO390" s="56"/>
      <c r="NP390" s="56"/>
      <c r="NQ390" s="56"/>
      <c r="NR390" s="56"/>
      <c r="NS390" s="56"/>
      <c r="NT390" s="56"/>
      <c r="NU390" s="56"/>
      <c r="NV390" s="56"/>
      <c r="NW390" s="56"/>
      <c r="NX390" s="56"/>
      <c r="NY390" s="56"/>
      <c r="NZ390" s="56"/>
      <c r="OA390" s="56"/>
      <c r="OB390" s="56"/>
      <c r="OC390" s="56"/>
      <c r="OD390" s="56"/>
      <c r="OE390" s="56"/>
      <c r="OF390" s="56"/>
      <c r="OG390" s="56"/>
      <c r="OH390" s="56"/>
      <c r="OI390" s="56"/>
      <c r="OJ390" s="56"/>
      <c r="OK390" s="56"/>
      <c r="OL390" s="56"/>
      <c r="OM390" s="56"/>
      <c r="ON390" s="56"/>
      <c r="OO390" s="56"/>
      <c r="OP390" s="56"/>
      <c r="OQ390" s="56"/>
      <c r="OR390" s="56"/>
      <c r="OS390" s="56"/>
      <c r="OT390" s="56"/>
      <c r="OU390" s="56"/>
      <c r="OV390" s="56"/>
      <c r="OW390" s="56"/>
      <c r="OX390" s="56"/>
      <c r="OY390" s="56"/>
      <c r="OZ390" s="56"/>
      <c r="PA390" s="56"/>
    </row>
    <row r="391" spans="1:418" s="116" customFormat="1" ht="63" hidden="1" customHeight="1">
      <c r="A391" s="310"/>
      <c r="B391" s="357"/>
      <c r="C391" s="310"/>
      <c r="D391" s="318"/>
      <c r="E391" s="325"/>
      <c r="F391" s="318"/>
      <c r="G391" s="328"/>
      <c r="H391" s="325"/>
      <c r="I391" s="126" t="s">
        <v>1358</v>
      </c>
      <c r="J391" s="167" t="s">
        <v>1157</v>
      </c>
      <c r="K391" s="123"/>
      <c r="L391" s="183" t="s">
        <v>661</v>
      </c>
      <c r="M391" s="123" t="s">
        <v>500</v>
      </c>
      <c r="N391" s="51" t="s">
        <v>379</v>
      </c>
      <c r="O391" s="56" t="s">
        <v>350</v>
      </c>
      <c r="P391" s="310"/>
      <c r="Q391" s="310"/>
      <c r="R391" s="120"/>
      <c r="S391" s="120"/>
      <c r="T391" s="120"/>
      <c r="U391" s="120"/>
      <c r="V391" s="120" t="s">
        <v>205</v>
      </c>
      <c r="W391" s="120"/>
      <c r="X391" s="120"/>
      <c r="Y391" s="120"/>
      <c r="Z391" s="120"/>
      <c r="AA391" s="120"/>
      <c r="AB391" s="120"/>
      <c r="AC391" s="119">
        <f t="shared" si="521"/>
        <v>1</v>
      </c>
      <c r="AD391" s="229"/>
      <c r="AE391" s="229"/>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70"/>
      <c r="BU391" s="70"/>
      <c r="BV391" s="70"/>
      <c r="BW391" s="70"/>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70"/>
      <c r="DN391" s="70"/>
      <c r="DO391" s="70"/>
      <c r="DP391" s="70"/>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70"/>
      <c r="FG391" s="70"/>
      <c r="FH391" s="70"/>
      <c r="FI391" s="70"/>
      <c r="FJ391" s="70"/>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70"/>
      <c r="HA391" s="70"/>
      <c r="HB391" s="70"/>
      <c r="HC391" s="70"/>
      <c r="HD391" s="70"/>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c r="IK391" s="56"/>
      <c r="IL391" s="56"/>
      <c r="IM391" s="56"/>
      <c r="IN391" s="56"/>
      <c r="IO391" s="56"/>
      <c r="IP391" s="56"/>
      <c r="IQ391" s="56"/>
      <c r="IR391" s="56"/>
      <c r="IS391" s="56"/>
      <c r="IT391" s="70"/>
      <c r="IU391" s="70"/>
      <c r="IV391" s="70"/>
      <c r="IW391" s="70"/>
      <c r="IX391" s="56"/>
      <c r="IY391" s="56"/>
      <c r="IZ391" s="56"/>
      <c r="JA391" s="56"/>
      <c r="JB391" s="56"/>
      <c r="JC391" s="56"/>
      <c r="JD391" s="56"/>
      <c r="JE391" s="56"/>
      <c r="JF391" s="56"/>
      <c r="JG391" s="56"/>
      <c r="JH391" s="56"/>
      <c r="JI391" s="56"/>
      <c r="JJ391" s="56"/>
      <c r="JK391" s="56"/>
      <c r="JL391" s="56"/>
      <c r="JM391" s="56"/>
      <c r="JN391" s="56"/>
      <c r="JO391" s="56"/>
      <c r="JP391" s="56"/>
      <c r="JQ391" s="56"/>
      <c r="JR391" s="56"/>
      <c r="JS391" s="56"/>
      <c r="JT391" s="56"/>
      <c r="JU391" s="56"/>
      <c r="JV391" s="56"/>
      <c r="JW391" s="56"/>
      <c r="JX391" s="56"/>
      <c r="JY391" s="56"/>
      <c r="JZ391" s="56"/>
      <c r="KA391" s="56"/>
      <c r="KB391" s="56"/>
      <c r="KC391" s="56"/>
      <c r="KD391" s="56"/>
      <c r="KE391" s="56"/>
      <c r="KF391" s="56"/>
      <c r="KG391" s="56"/>
      <c r="KH391" s="56"/>
      <c r="KI391" s="56"/>
      <c r="KJ391" s="56"/>
      <c r="KK391" s="56"/>
      <c r="KL391" s="71"/>
      <c r="KM391" s="71"/>
      <c r="KN391" s="71"/>
      <c r="KO391" s="56"/>
      <c r="KP391" s="56"/>
      <c r="KQ391" s="56"/>
      <c r="KR391" s="56"/>
      <c r="KS391" s="56"/>
      <c r="KT391" s="56"/>
      <c r="KU391" s="56"/>
      <c r="KV391" s="56"/>
      <c r="KW391" s="56"/>
      <c r="KX391" s="56"/>
      <c r="KY391" s="56"/>
      <c r="KZ391" s="56"/>
      <c r="LA391" s="56"/>
      <c r="LB391" s="56"/>
      <c r="LC391" s="56"/>
      <c r="LD391" s="56"/>
      <c r="LE391" s="56"/>
      <c r="LF391" s="56"/>
      <c r="LG391" s="56"/>
      <c r="LH391" s="56"/>
      <c r="LI391" s="56"/>
      <c r="LJ391" s="56"/>
      <c r="LK391" s="56"/>
      <c r="LL391" s="56"/>
      <c r="LM391" s="56"/>
      <c r="LN391" s="56"/>
      <c r="LO391" s="56"/>
      <c r="LP391" s="56"/>
      <c r="LQ391" s="56"/>
      <c r="LR391" s="56"/>
      <c r="LS391" s="179"/>
      <c r="LT391" s="180"/>
      <c r="LU391" s="179"/>
      <c r="LV391" s="180"/>
      <c r="LW391" s="179"/>
      <c r="LX391" s="180"/>
      <c r="LY391" s="179"/>
      <c r="LZ391" s="180"/>
      <c r="MA391" s="181"/>
      <c r="MB391" s="185"/>
      <c r="MC391" s="56"/>
      <c r="MD391" s="56"/>
      <c r="ME391" s="56"/>
      <c r="MF391" s="56"/>
      <c r="MG391" s="56"/>
      <c r="MH391" s="56"/>
      <c r="MI391" s="56"/>
      <c r="MJ391" s="56"/>
      <c r="MK391" s="56"/>
      <c r="ML391" s="56"/>
      <c r="MM391" s="56"/>
      <c r="MN391" s="56"/>
      <c r="MO391" s="56"/>
      <c r="MP391" s="56"/>
      <c r="MQ391" s="56"/>
      <c r="MR391" s="56"/>
      <c r="MS391" s="56"/>
      <c r="MT391" s="56"/>
      <c r="MU391" s="56"/>
      <c r="MV391" s="56"/>
      <c r="MW391" s="56"/>
      <c r="MX391" s="56"/>
      <c r="MY391" s="56"/>
      <c r="MZ391" s="56"/>
      <c r="NA391" s="56"/>
      <c r="NB391" s="56"/>
      <c r="NC391" s="56"/>
      <c r="ND391" s="56"/>
      <c r="NE391" s="56"/>
      <c r="NF391" s="56"/>
      <c r="NG391" s="56"/>
      <c r="NH391" s="56"/>
      <c r="NI391" s="56"/>
      <c r="NJ391" s="56"/>
      <c r="NK391" s="56"/>
      <c r="NL391" s="56"/>
      <c r="NM391" s="56"/>
      <c r="NN391" s="56"/>
      <c r="NO391" s="56"/>
      <c r="NP391" s="56"/>
      <c r="NQ391" s="56"/>
      <c r="NR391" s="56"/>
      <c r="NS391" s="56"/>
      <c r="NT391" s="56"/>
      <c r="NU391" s="56"/>
      <c r="NV391" s="56"/>
      <c r="NW391" s="56"/>
      <c r="NX391" s="56"/>
      <c r="NY391" s="56"/>
      <c r="NZ391" s="56"/>
      <c r="OA391" s="56"/>
      <c r="OB391" s="56"/>
      <c r="OC391" s="56"/>
      <c r="OD391" s="56"/>
      <c r="OE391" s="56"/>
      <c r="OF391" s="56"/>
      <c r="OG391" s="56"/>
      <c r="OH391" s="56"/>
      <c r="OI391" s="56"/>
      <c r="OJ391" s="56"/>
      <c r="OK391" s="56"/>
      <c r="OL391" s="56"/>
      <c r="OM391" s="56"/>
      <c r="ON391" s="56"/>
      <c r="OO391" s="56"/>
      <c r="OP391" s="56"/>
      <c r="OQ391" s="56"/>
      <c r="OR391" s="56"/>
      <c r="OS391" s="56"/>
      <c r="OT391" s="56"/>
      <c r="OU391" s="56"/>
      <c r="OV391" s="56"/>
      <c r="OW391" s="56"/>
      <c r="OX391" s="56"/>
      <c r="OY391" s="56"/>
      <c r="OZ391" s="56"/>
      <c r="PA391" s="56"/>
    </row>
    <row r="392" spans="1:418" s="116" customFormat="1" ht="47.25" hidden="1" customHeight="1">
      <c r="A392" s="56"/>
      <c r="B392" s="310">
        <v>342</v>
      </c>
      <c r="C392" s="310">
        <v>143</v>
      </c>
      <c r="D392" s="318" t="s">
        <v>229</v>
      </c>
      <c r="E392" s="325" t="s">
        <v>4</v>
      </c>
      <c r="F392" s="318" t="s">
        <v>230</v>
      </c>
      <c r="G392" s="328" t="s">
        <v>4</v>
      </c>
      <c r="H392" s="325"/>
      <c r="I392" s="126" t="s">
        <v>780</v>
      </c>
      <c r="J392" s="167" t="s">
        <v>1157</v>
      </c>
      <c r="K392" s="123"/>
      <c r="L392" s="183" t="s">
        <v>661</v>
      </c>
      <c r="M392" s="123" t="s">
        <v>500</v>
      </c>
      <c r="N392" s="51" t="s">
        <v>379</v>
      </c>
      <c r="O392" s="56" t="s">
        <v>350</v>
      </c>
      <c r="P392" s="310" t="s">
        <v>205</v>
      </c>
      <c r="Q392" s="310"/>
      <c r="R392" s="120"/>
      <c r="S392" s="120"/>
      <c r="T392" s="120"/>
      <c r="U392" s="120"/>
      <c r="V392" s="120"/>
      <c r="W392" s="120"/>
      <c r="X392" s="120"/>
      <c r="Y392" s="120"/>
      <c r="Z392" s="120"/>
      <c r="AA392" s="120" t="s">
        <v>205</v>
      </c>
      <c r="AB392" s="120"/>
      <c r="AC392" s="119">
        <f t="shared" si="521"/>
        <v>1</v>
      </c>
      <c r="AD392" s="229"/>
      <c r="AE392" s="229"/>
      <c r="AF392" s="178">
        <v>2</v>
      </c>
      <c r="AG392" s="178">
        <v>1</v>
      </c>
      <c r="AH392" s="178">
        <v>1</v>
      </c>
      <c r="AI392" s="178">
        <v>2</v>
      </c>
      <c r="AJ392" s="178">
        <v>2</v>
      </c>
      <c r="AK392" s="178">
        <v>2</v>
      </c>
      <c r="AL392" s="178">
        <v>2</v>
      </c>
      <c r="AM392" s="178">
        <v>2</v>
      </c>
      <c r="AN392" s="178">
        <v>2</v>
      </c>
      <c r="AO392" s="178">
        <v>2</v>
      </c>
      <c r="AP392" s="178">
        <v>2</v>
      </c>
      <c r="AQ392" s="178">
        <v>2</v>
      </c>
      <c r="AR392" s="178">
        <v>1</v>
      </c>
      <c r="AS392" s="178">
        <v>2</v>
      </c>
      <c r="AT392" s="178">
        <v>2</v>
      </c>
      <c r="AU392" s="178">
        <v>2</v>
      </c>
      <c r="AV392" s="178">
        <v>2</v>
      </c>
      <c r="AW392" s="178">
        <v>2</v>
      </c>
      <c r="AX392" s="178">
        <v>2</v>
      </c>
      <c r="AY392" s="178">
        <v>2</v>
      </c>
      <c r="AZ392" s="178">
        <v>2</v>
      </c>
      <c r="BA392" s="178">
        <v>2</v>
      </c>
      <c r="BB392" s="178">
        <v>2</v>
      </c>
      <c r="BC392" s="178">
        <v>2</v>
      </c>
      <c r="BD392" s="178">
        <v>2</v>
      </c>
      <c r="BE392" s="178">
        <v>2</v>
      </c>
      <c r="BF392" s="178">
        <v>2</v>
      </c>
      <c r="BG392" s="178">
        <v>1</v>
      </c>
      <c r="BH392" s="178">
        <v>1</v>
      </c>
      <c r="BI392" s="178">
        <v>2</v>
      </c>
      <c r="BJ392" s="179">
        <f>COUNTIF(AF392:BI392,"2")</f>
        <v>25</v>
      </c>
      <c r="BK392" s="180">
        <f>BJ392/(BJ392+BL392+BN392+BP392)</f>
        <v>0.83333333333333337</v>
      </c>
      <c r="BL392" s="179">
        <f>COUNTIF(AF392:BI392,"1")</f>
        <v>5</v>
      </c>
      <c r="BM392" s="180">
        <f>BL392/(BJ392+BL392+BN392+BP392)</f>
        <v>0.16666666666666666</v>
      </c>
      <c r="BN392" s="179">
        <f>COUNTIF(AF392:BI392,"0")</f>
        <v>0</v>
      </c>
      <c r="BO392" s="180">
        <f>BN392/(BJ392+BL392+BN392+BP392)</f>
        <v>0</v>
      </c>
      <c r="BP392" s="179">
        <f>COUNTIF(Q392:BI392,"KĐG")</f>
        <v>0</v>
      </c>
      <c r="BQ392" s="180">
        <f>BP392/(BJ392+BL392+BN392+BP392)</f>
        <v>0</v>
      </c>
      <c r="BR392" s="181">
        <f>(((BJ392*2)+(BL392*1)+(BN392*0)))/(BJ392+BL392+BN392)</f>
        <v>1.8333333333333333</v>
      </c>
      <c r="BS392" s="182" t="str">
        <f>IF(BQ392&gt;=50%,"KĐG",IF(BR392&gt;=1.6,"Đạt mục tiêu",IF(BR392&gt;=1,"Cần cố gắng","Chưa đạt")))</f>
        <v>Đạt mục tiêu</v>
      </c>
      <c r="BT392" s="70"/>
      <c r="BU392" s="70"/>
      <c r="BV392" s="70">
        <v>2</v>
      </c>
      <c r="BW392" s="70">
        <v>1</v>
      </c>
      <c r="BX392" s="56">
        <v>1</v>
      </c>
      <c r="BY392" s="56">
        <v>2</v>
      </c>
      <c r="BZ392" s="56">
        <v>2</v>
      </c>
      <c r="CA392" s="56">
        <v>2</v>
      </c>
      <c r="CB392" s="56">
        <v>2</v>
      </c>
      <c r="CC392" s="56">
        <v>2</v>
      </c>
      <c r="CD392" s="56">
        <v>2</v>
      </c>
      <c r="CE392" s="56">
        <v>2</v>
      </c>
      <c r="CF392" s="56">
        <v>2</v>
      </c>
      <c r="CG392" s="56">
        <v>2</v>
      </c>
      <c r="CH392" s="56">
        <v>1</v>
      </c>
      <c r="CI392" s="56">
        <v>2</v>
      </c>
      <c r="CJ392" s="56">
        <v>2</v>
      </c>
      <c r="CK392" s="56">
        <v>2</v>
      </c>
      <c r="CL392" s="56">
        <v>2</v>
      </c>
      <c r="CM392" s="56">
        <v>2</v>
      </c>
      <c r="CN392" s="56">
        <v>2</v>
      </c>
      <c r="CO392" s="56">
        <v>2</v>
      </c>
      <c r="CP392" s="56">
        <v>2</v>
      </c>
      <c r="CQ392" s="56">
        <v>2</v>
      </c>
      <c r="CR392" s="56">
        <v>2</v>
      </c>
      <c r="CS392" s="56">
        <v>2</v>
      </c>
      <c r="CT392" s="56">
        <v>2</v>
      </c>
      <c r="CU392" s="56">
        <v>2</v>
      </c>
      <c r="CV392" s="56">
        <v>2</v>
      </c>
      <c r="CW392" s="56">
        <v>1</v>
      </c>
      <c r="CX392" s="56">
        <v>1</v>
      </c>
      <c r="CY392" s="56">
        <v>2</v>
      </c>
      <c r="CZ392" s="56">
        <f>COUNTIF(BV392:CY392,"2")</f>
        <v>25</v>
      </c>
      <c r="DA392" s="56">
        <f>CZ392/(CZ392+DB392+DD392+DF392)</f>
        <v>0.83333333333333337</v>
      </c>
      <c r="DB392" s="56">
        <f>COUNTIF(BV392:CY392,"1")</f>
        <v>5</v>
      </c>
      <c r="DC392" s="56">
        <f>DB392/(CZ392+DB392+DD392+DF392)</f>
        <v>0.16666666666666666</v>
      </c>
      <c r="DD392" s="56">
        <f>COUNTIF(BV392:CY392,"0")</f>
        <v>0</v>
      </c>
      <c r="DE392" s="56">
        <f>DD392/(CZ392+DB392+DD392+DF392)</f>
        <v>0</v>
      </c>
      <c r="DF392" s="56">
        <f>COUNTIF(BH392:CY392,"KĐG")</f>
        <v>0</v>
      </c>
      <c r="DG392" s="56">
        <f>DF392/(CZ392+DB392+DD392+DF392)</f>
        <v>0</v>
      </c>
      <c r="DH392" s="56">
        <f>(((CZ392*2)+(DB392*1)+(DD392*0)))/(CZ392+DB392+DD392)</f>
        <v>1.8333333333333333</v>
      </c>
      <c r="DI392" s="56" t="str">
        <f>IF(DG392&gt;=50%,"KĐG",IF(DH392&gt;=1.6,"Đạt mục tiêu",IF(DH392&gt;=1,"Cần cố gắng","Chưa đạt")))</f>
        <v>Đạt mục tiêu</v>
      </c>
      <c r="DJ392" s="56"/>
      <c r="DK392" s="56"/>
      <c r="DL392" s="56"/>
      <c r="DM392" s="70"/>
      <c r="DN392" s="70"/>
      <c r="DO392" s="70"/>
      <c r="DP392" s="70"/>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70"/>
      <c r="FG392" s="70"/>
      <c r="FH392" s="70"/>
      <c r="FI392" s="70"/>
      <c r="FJ392" s="70"/>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70"/>
      <c r="HA392" s="70"/>
      <c r="HB392" s="70"/>
      <c r="HC392" s="70"/>
      <c r="HD392" s="70"/>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c r="IK392" s="56"/>
      <c r="IL392" s="56"/>
      <c r="IM392" s="56"/>
      <c r="IN392" s="56"/>
      <c r="IO392" s="56"/>
      <c r="IP392" s="56"/>
      <c r="IQ392" s="56"/>
      <c r="IR392" s="56"/>
      <c r="IS392" s="56"/>
      <c r="IT392" s="70"/>
      <c r="IU392" s="70"/>
      <c r="IV392" s="70"/>
      <c r="IW392" s="70"/>
      <c r="IX392" s="56"/>
      <c r="IY392" s="56"/>
      <c r="IZ392" s="56"/>
      <c r="JA392" s="56"/>
      <c r="JB392" s="56"/>
      <c r="JC392" s="56"/>
      <c r="JD392" s="56"/>
      <c r="JE392" s="56"/>
      <c r="JF392" s="56"/>
      <c r="JG392" s="56"/>
      <c r="JH392" s="56"/>
      <c r="JI392" s="56"/>
      <c r="JJ392" s="56"/>
      <c r="JK392" s="56"/>
      <c r="JL392" s="56"/>
      <c r="JM392" s="56"/>
      <c r="JN392" s="56"/>
      <c r="JO392" s="56"/>
      <c r="JP392" s="56"/>
      <c r="JQ392" s="56"/>
      <c r="JR392" s="56"/>
      <c r="JS392" s="56"/>
      <c r="JT392" s="56"/>
      <c r="JU392" s="56"/>
      <c r="JV392" s="56"/>
      <c r="JW392" s="56"/>
      <c r="JX392" s="56"/>
      <c r="JY392" s="56"/>
      <c r="JZ392" s="56"/>
      <c r="KA392" s="56"/>
      <c r="KB392" s="56"/>
      <c r="KC392" s="56"/>
      <c r="KD392" s="56"/>
      <c r="KE392" s="56"/>
      <c r="KF392" s="56"/>
      <c r="KG392" s="56"/>
      <c r="KH392" s="56"/>
      <c r="KI392" s="56"/>
      <c r="KJ392" s="56"/>
      <c r="KK392" s="56"/>
      <c r="KL392" s="56"/>
      <c r="KM392" s="56"/>
      <c r="KN392" s="56"/>
      <c r="KO392" s="56"/>
      <c r="KP392" s="56"/>
      <c r="KQ392" s="56"/>
      <c r="KR392" s="56"/>
      <c r="KS392" s="56"/>
      <c r="KT392" s="56"/>
      <c r="KU392" s="56"/>
      <c r="KV392" s="56"/>
      <c r="KW392" s="56"/>
      <c r="KX392" s="56"/>
      <c r="KY392" s="56"/>
      <c r="KZ392" s="56"/>
      <c r="LA392" s="56"/>
      <c r="LB392" s="56"/>
      <c r="LC392" s="56"/>
      <c r="LD392" s="56"/>
      <c r="LE392" s="56"/>
      <c r="LF392" s="56"/>
      <c r="LG392" s="56"/>
      <c r="LH392" s="56"/>
      <c r="LI392" s="56"/>
      <c r="LJ392" s="56"/>
      <c r="LK392" s="56"/>
      <c r="LL392" s="56"/>
      <c r="LM392" s="56"/>
      <c r="LN392" s="56"/>
      <c r="LO392" s="56"/>
      <c r="LP392" s="56"/>
      <c r="LQ392" s="56"/>
      <c r="LR392" s="56"/>
      <c r="LS392" s="56"/>
      <c r="LT392" s="56"/>
      <c r="LU392" s="56"/>
      <c r="LV392" s="56"/>
      <c r="LW392" s="56"/>
      <c r="LX392" s="56"/>
      <c r="LY392" s="56"/>
      <c r="LZ392" s="56"/>
      <c r="MA392" s="56"/>
      <c r="MB392" s="56"/>
      <c r="MC392" s="56"/>
      <c r="MD392" s="56"/>
      <c r="ME392" s="56"/>
      <c r="MF392" s="56"/>
      <c r="MG392" s="56"/>
      <c r="MH392" s="56"/>
      <c r="MI392" s="56"/>
      <c r="MJ392" s="56"/>
      <c r="MK392" s="56"/>
      <c r="ML392" s="56"/>
      <c r="MM392" s="56"/>
      <c r="MN392" s="56"/>
      <c r="MO392" s="56"/>
      <c r="MP392" s="56"/>
      <c r="MQ392" s="56"/>
      <c r="MR392" s="56"/>
      <c r="MS392" s="56"/>
      <c r="MT392" s="56"/>
      <c r="MU392" s="56"/>
      <c r="MV392" s="56"/>
      <c r="MW392" s="56"/>
      <c r="MX392" s="56"/>
      <c r="MY392" s="56"/>
      <c r="MZ392" s="56"/>
      <c r="NA392" s="56"/>
      <c r="NB392" s="56"/>
      <c r="NC392" s="56"/>
      <c r="ND392" s="56"/>
      <c r="NE392" s="56"/>
      <c r="NF392" s="56"/>
      <c r="NG392" s="56"/>
      <c r="NH392" s="56"/>
      <c r="NI392" s="56"/>
      <c r="NJ392" s="56"/>
      <c r="NK392" s="56"/>
      <c r="NL392" s="56"/>
      <c r="NM392" s="56"/>
      <c r="NN392" s="56"/>
      <c r="NO392" s="70" t="s">
        <v>553</v>
      </c>
      <c r="NP392" s="70" t="s">
        <v>553</v>
      </c>
      <c r="NQ392" s="56">
        <v>2</v>
      </c>
      <c r="NR392" s="56">
        <v>2</v>
      </c>
      <c r="NS392" s="56">
        <v>2</v>
      </c>
      <c r="NT392" s="56">
        <v>2</v>
      </c>
      <c r="NU392" s="56">
        <v>2</v>
      </c>
      <c r="NV392" s="56">
        <v>2</v>
      </c>
      <c r="NW392" s="56">
        <v>2</v>
      </c>
      <c r="NX392" s="56">
        <v>2</v>
      </c>
      <c r="NY392" s="56">
        <v>2</v>
      </c>
      <c r="NZ392" s="56">
        <v>2</v>
      </c>
      <c r="OA392" s="56">
        <v>2</v>
      </c>
      <c r="OB392" s="56">
        <v>2</v>
      </c>
      <c r="OC392" s="56">
        <v>2</v>
      </c>
      <c r="OD392" s="56">
        <v>2</v>
      </c>
      <c r="OE392" s="56">
        <v>2</v>
      </c>
      <c r="OF392" s="56">
        <v>2</v>
      </c>
      <c r="OG392" s="56">
        <v>2</v>
      </c>
      <c r="OH392" s="56">
        <v>2</v>
      </c>
      <c r="OI392" s="56">
        <v>2</v>
      </c>
      <c r="OJ392" s="56">
        <v>2</v>
      </c>
      <c r="OK392" s="56">
        <v>2</v>
      </c>
      <c r="OL392" s="56">
        <v>2</v>
      </c>
      <c r="OM392" s="56">
        <v>2</v>
      </c>
      <c r="ON392" s="56">
        <v>2</v>
      </c>
      <c r="OO392" s="56">
        <v>2</v>
      </c>
      <c r="OP392" s="56">
        <v>2</v>
      </c>
      <c r="OQ392" s="179">
        <f>COUNTIF(NQ392:OP392,"2")</f>
        <v>26</v>
      </c>
      <c r="OR392" s="180">
        <f>OQ392/(OQ392+OS392+OU392+OW392)</f>
        <v>1</v>
      </c>
      <c r="OS392" s="179">
        <f>COUNTIF(NQ392:OP392,"1")</f>
        <v>0</v>
      </c>
      <c r="OT392" s="180">
        <f>OS392/(OQ392+OS392+OU392+OW392)</f>
        <v>0</v>
      </c>
      <c r="OU392" s="179">
        <f>COUNTIF(NQ392:OP392,"0")</f>
        <v>0</v>
      </c>
      <c r="OV392" s="180">
        <f>OU392/(OQ392+OS392+OU392+OW392)</f>
        <v>0</v>
      </c>
      <c r="OW392" s="179">
        <f>COUNTIF(ND392:OP392,"KĐG")</f>
        <v>0</v>
      </c>
      <c r="OX392" s="180">
        <f>OW392/(OQ392+OS392+OU392+OW392)</f>
        <v>0</v>
      </c>
      <c r="OY392" s="181">
        <f>(((OQ392*2)+(OS392*1)+(OU392*0)))/(OQ392+OS392+OU392)</f>
        <v>2</v>
      </c>
      <c r="OZ392" s="184" t="str">
        <f>IF(OX392&gt;=50%,"KĐG",IF(OY392&gt;=1.6,"Đạt mục tiêu",IF(OY392&gt;=1,"Cần cố gắng","Chưa đạt")))</f>
        <v>Đạt mục tiêu</v>
      </c>
      <c r="PA392" s="56"/>
    </row>
    <row r="393" spans="1:418" s="116" customFormat="1" ht="47.25" hidden="1" customHeight="1">
      <c r="A393" s="56"/>
      <c r="B393" s="310"/>
      <c r="C393" s="310"/>
      <c r="D393" s="318"/>
      <c r="E393" s="325"/>
      <c r="F393" s="318"/>
      <c r="G393" s="328"/>
      <c r="H393" s="325"/>
      <c r="I393" s="126" t="s">
        <v>781</v>
      </c>
      <c r="J393" s="167" t="s">
        <v>1157</v>
      </c>
      <c r="K393" s="123"/>
      <c r="L393" s="183" t="s">
        <v>661</v>
      </c>
      <c r="M393" s="123" t="s">
        <v>500</v>
      </c>
      <c r="N393" s="51" t="s">
        <v>379</v>
      </c>
      <c r="O393" s="56" t="s">
        <v>350</v>
      </c>
      <c r="P393" s="310"/>
      <c r="Q393" s="310"/>
      <c r="R393" s="120"/>
      <c r="S393" s="120"/>
      <c r="T393" s="120"/>
      <c r="U393" s="120"/>
      <c r="V393" s="120"/>
      <c r="W393" s="120" t="s">
        <v>205</v>
      </c>
      <c r="X393" s="120"/>
      <c r="Y393" s="120"/>
      <c r="Z393" s="120"/>
      <c r="AA393" s="120"/>
      <c r="AB393" s="120"/>
      <c r="AC393" s="119">
        <f t="shared" si="521"/>
        <v>1</v>
      </c>
      <c r="AD393" s="229"/>
      <c r="AE393" s="229"/>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70"/>
      <c r="BU393" s="70"/>
      <c r="BV393" s="70"/>
      <c r="BW393" s="70"/>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70"/>
      <c r="DN393" s="70"/>
      <c r="DO393" s="70"/>
      <c r="DP393" s="70"/>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70"/>
      <c r="FG393" s="70"/>
      <c r="FH393" s="70"/>
      <c r="FI393" s="70"/>
      <c r="FJ393" s="70"/>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72" t="s">
        <v>553</v>
      </c>
      <c r="HA393" s="72" t="s">
        <v>553</v>
      </c>
      <c r="HB393" s="72" t="s">
        <v>553</v>
      </c>
      <c r="HC393" s="72" t="s">
        <v>553</v>
      </c>
      <c r="HD393" s="72" t="s">
        <v>553</v>
      </c>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s="56"/>
      <c r="IL393" s="56"/>
      <c r="IM393" s="56"/>
      <c r="IN393" s="56"/>
      <c r="IO393" s="56"/>
      <c r="IP393" s="56"/>
      <c r="IQ393" s="56"/>
      <c r="IR393" s="56"/>
      <c r="IS393" s="56"/>
      <c r="IT393" s="70"/>
      <c r="IU393" s="70"/>
      <c r="IV393" s="70"/>
      <c r="IW393" s="70"/>
      <c r="IX393" s="56"/>
      <c r="IY393" s="56"/>
      <c r="IZ393" s="56"/>
      <c r="JA393" s="56"/>
      <c r="JB393" s="56"/>
      <c r="JC393" s="56"/>
      <c r="JD393" s="56"/>
      <c r="JE393" s="56"/>
      <c r="JF393" s="56"/>
      <c r="JG393" s="56"/>
      <c r="JH393" s="56"/>
      <c r="JI393" s="56"/>
      <c r="JJ393" s="56"/>
      <c r="JK393" s="56"/>
      <c r="JL393" s="56"/>
      <c r="JM393" s="56"/>
      <c r="JN393" s="56"/>
      <c r="JO393" s="56"/>
      <c r="JP393" s="56"/>
      <c r="JQ393" s="56"/>
      <c r="JR393" s="56"/>
      <c r="JS393" s="56"/>
      <c r="JT393" s="56"/>
      <c r="JU393" s="56"/>
      <c r="JV393" s="56"/>
      <c r="JW393" s="56"/>
      <c r="JX393" s="56"/>
      <c r="JY393" s="56"/>
      <c r="JZ393" s="56"/>
      <c r="KA393" s="56"/>
      <c r="KB393" s="56"/>
      <c r="KC393" s="56"/>
      <c r="KD393" s="56"/>
      <c r="KE393" s="56"/>
      <c r="KF393" s="56"/>
      <c r="KG393" s="56"/>
      <c r="KH393" s="56"/>
      <c r="KI393" s="56"/>
      <c r="KJ393" s="56"/>
      <c r="KK393" s="56"/>
      <c r="KL393" s="56"/>
      <c r="KM393" s="56"/>
      <c r="KN393" s="56"/>
      <c r="KO393" s="56"/>
      <c r="KP393" s="56"/>
      <c r="KQ393" s="56"/>
      <c r="KR393" s="56"/>
      <c r="KS393" s="56"/>
      <c r="KT393" s="56"/>
      <c r="KU393" s="56"/>
      <c r="KV393" s="56"/>
      <c r="KW393" s="56"/>
      <c r="KX393" s="56"/>
      <c r="KY393" s="56"/>
      <c r="KZ393" s="56"/>
      <c r="LA393" s="56"/>
      <c r="LB393" s="56"/>
      <c r="LC393" s="56"/>
      <c r="LD393" s="56"/>
      <c r="LE393" s="56"/>
      <c r="LF393" s="56"/>
      <c r="LG393" s="56"/>
      <c r="LH393" s="56"/>
      <c r="LI393" s="56"/>
      <c r="LJ393" s="56"/>
      <c r="LK393" s="56"/>
      <c r="LL393" s="56"/>
      <c r="LM393" s="56"/>
      <c r="LN393" s="56"/>
      <c r="LO393" s="56"/>
      <c r="LP393" s="56"/>
      <c r="LQ393" s="56"/>
      <c r="LR393" s="56"/>
      <c r="LS393" s="56"/>
      <c r="LT393" s="56"/>
      <c r="LU393" s="56"/>
      <c r="LV393" s="56"/>
      <c r="LW393" s="56"/>
      <c r="LX393" s="56"/>
      <c r="LY393" s="56"/>
      <c r="LZ393" s="56"/>
      <c r="MA393" s="56"/>
      <c r="MB393" s="56"/>
      <c r="MC393" s="56"/>
      <c r="MD393" s="56"/>
      <c r="ME393" s="56"/>
      <c r="MF393" s="56"/>
      <c r="MG393" s="56"/>
      <c r="MH393" s="56"/>
      <c r="MI393" s="56"/>
      <c r="MJ393" s="56"/>
      <c r="MK393" s="56"/>
      <c r="ML393" s="56"/>
      <c r="MM393" s="56"/>
      <c r="MN393" s="56"/>
      <c r="MO393" s="56"/>
      <c r="MP393" s="56"/>
      <c r="MQ393" s="56"/>
      <c r="MR393" s="56"/>
      <c r="MS393" s="56"/>
      <c r="MT393" s="56"/>
      <c r="MU393" s="56"/>
      <c r="MV393" s="56"/>
      <c r="MW393" s="56"/>
      <c r="MX393" s="56"/>
      <c r="MY393" s="56"/>
      <c r="MZ393" s="56"/>
      <c r="NA393" s="56"/>
      <c r="NB393" s="56"/>
      <c r="NC393" s="56"/>
      <c r="ND393" s="56"/>
      <c r="NE393" s="56"/>
      <c r="NF393" s="56"/>
      <c r="NG393" s="56"/>
      <c r="NH393" s="56"/>
      <c r="NI393" s="56"/>
      <c r="NJ393" s="56"/>
      <c r="NK393" s="56"/>
      <c r="NL393" s="56"/>
      <c r="NM393" s="56"/>
      <c r="NN393" s="56"/>
      <c r="NO393" s="70"/>
      <c r="NP393" s="70"/>
      <c r="NQ393" s="56"/>
      <c r="NR393" s="56"/>
      <c r="NS393" s="56"/>
      <c r="NT393" s="56"/>
      <c r="NU393" s="56"/>
      <c r="NV393" s="56"/>
      <c r="NW393" s="56"/>
      <c r="NX393" s="56"/>
      <c r="NY393" s="56"/>
      <c r="NZ393" s="56"/>
      <c r="OA393" s="56"/>
      <c r="OB393" s="56"/>
      <c r="OC393" s="56"/>
      <c r="OD393" s="56"/>
      <c r="OE393" s="56"/>
      <c r="OF393" s="56"/>
      <c r="OG393" s="56"/>
      <c r="OH393" s="56"/>
      <c r="OI393" s="56"/>
      <c r="OJ393" s="56"/>
      <c r="OK393" s="56"/>
      <c r="OL393" s="56"/>
      <c r="OM393" s="56"/>
      <c r="ON393" s="56"/>
      <c r="OO393" s="56"/>
      <c r="OP393" s="56"/>
      <c r="OQ393" s="179"/>
      <c r="OR393" s="180"/>
      <c r="OS393" s="179"/>
      <c r="OT393" s="180"/>
      <c r="OU393" s="179"/>
      <c r="OV393" s="180"/>
      <c r="OW393" s="179"/>
      <c r="OX393" s="180"/>
      <c r="OY393" s="181"/>
      <c r="OZ393" s="184"/>
      <c r="PA393" s="56"/>
    </row>
    <row r="394" spans="1:418" s="116" customFormat="1" ht="47.25" hidden="1" customHeight="1">
      <c r="A394" s="56"/>
      <c r="B394" s="310"/>
      <c r="C394" s="310"/>
      <c r="D394" s="318"/>
      <c r="E394" s="325"/>
      <c r="F394" s="318"/>
      <c r="G394" s="328"/>
      <c r="H394" s="325"/>
      <c r="I394" s="126" t="s">
        <v>783</v>
      </c>
      <c r="J394" s="167" t="s">
        <v>1157</v>
      </c>
      <c r="K394" s="123"/>
      <c r="L394" s="183" t="s">
        <v>661</v>
      </c>
      <c r="M394" s="123" t="s">
        <v>500</v>
      </c>
      <c r="N394" s="51" t="s">
        <v>379</v>
      </c>
      <c r="O394" s="56" t="s">
        <v>350</v>
      </c>
      <c r="P394" s="310"/>
      <c r="Q394" s="310"/>
      <c r="R394" s="120"/>
      <c r="S394" s="120"/>
      <c r="T394" s="120"/>
      <c r="U394" s="120"/>
      <c r="V394" s="120"/>
      <c r="W394" s="120"/>
      <c r="X394" s="120" t="s">
        <v>205</v>
      </c>
      <c r="Y394" s="120"/>
      <c r="Z394" s="120"/>
      <c r="AA394" s="120"/>
      <c r="AB394" s="120"/>
      <c r="AC394" s="119">
        <f t="shared" si="521"/>
        <v>1</v>
      </c>
      <c r="AD394" s="229"/>
      <c r="AE394" s="229"/>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70"/>
      <c r="BU394" s="70"/>
      <c r="BV394" s="70"/>
      <c r="BW394" s="70"/>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70"/>
      <c r="DN394" s="70"/>
      <c r="DO394" s="70"/>
      <c r="DP394" s="70"/>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70"/>
      <c r="FG394" s="70"/>
      <c r="FH394" s="70"/>
      <c r="FI394" s="70"/>
      <c r="FJ394" s="70"/>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70"/>
      <c r="HA394" s="70"/>
      <c r="HB394" s="70"/>
      <c r="HC394" s="70"/>
      <c r="HD394" s="70"/>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c r="IK394" s="56"/>
      <c r="IL394" s="56"/>
      <c r="IM394" s="56"/>
      <c r="IN394" s="56"/>
      <c r="IO394" s="56"/>
      <c r="IP394" s="56"/>
      <c r="IQ394" s="56"/>
      <c r="IR394" s="56"/>
      <c r="IS394" s="71" t="s">
        <v>553</v>
      </c>
      <c r="IT394" s="71" t="s">
        <v>553</v>
      </c>
      <c r="IU394" s="71" t="s">
        <v>553</v>
      </c>
      <c r="IV394" s="71" t="s">
        <v>553</v>
      </c>
      <c r="IW394" s="71" t="s">
        <v>553</v>
      </c>
      <c r="IX394" s="56">
        <v>2</v>
      </c>
      <c r="IY394" s="56">
        <v>2</v>
      </c>
      <c r="IZ394" s="56">
        <v>2</v>
      </c>
      <c r="JA394" s="56">
        <v>1</v>
      </c>
      <c r="JB394" s="56">
        <v>2</v>
      </c>
      <c r="JC394" s="56">
        <v>2</v>
      </c>
      <c r="JD394" s="56">
        <v>2</v>
      </c>
      <c r="JE394" s="56">
        <v>2</v>
      </c>
      <c r="JF394" s="56">
        <v>2</v>
      </c>
      <c r="JG394" s="56">
        <v>2</v>
      </c>
      <c r="JH394" s="56">
        <v>2</v>
      </c>
      <c r="JI394" s="56">
        <v>2</v>
      </c>
      <c r="JJ394" s="56">
        <v>2</v>
      </c>
      <c r="JK394" s="56">
        <v>2</v>
      </c>
      <c r="JL394" s="56">
        <v>2</v>
      </c>
      <c r="JM394" s="56">
        <v>2</v>
      </c>
      <c r="JN394" s="56">
        <v>2</v>
      </c>
      <c r="JO394" s="56">
        <v>2</v>
      </c>
      <c r="JP394" s="56">
        <v>2</v>
      </c>
      <c r="JQ394" s="56">
        <v>2</v>
      </c>
      <c r="JR394" s="56">
        <v>2</v>
      </c>
      <c r="JS394" s="56">
        <v>2</v>
      </c>
      <c r="JT394" s="56">
        <v>2</v>
      </c>
      <c r="JU394" s="56">
        <v>2</v>
      </c>
      <c r="JV394" s="56">
        <v>2</v>
      </c>
      <c r="JW394" s="56">
        <v>2</v>
      </c>
      <c r="JX394" s="56">
        <v>2</v>
      </c>
      <c r="JY394" s="56">
        <v>2</v>
      </c>
      <c r="JZ394" s="56">
        <v>2</v>
      </c>
      <c r="KA394" s="56">
        <v>2</v>
      </c>
      <c r="KB394" s="179">
        <f t="shared" ref="KB394" si="534">COUNTIF(IX394:KA394,"2")</f>
        <v>29</v>
      </c>
      <c r="KC394" s="180">
        <f t="shared" ref="KC394" si="535">KB394/(KB394+KD394+KF394+KH394)</f>
        <v>0.96666666666666667</v>
      </c>
      <c r="KD394" s="179">
        <f t="shared" ref="KD394" si="536">COUNTIF(IX394:KA394,"1")</f>
        <v>1</v>
      </c>
      <c r="KE394" s="180">
        <f t="shared" ref="KE394" si="537">KD394/(KB394+KD394+KF394+KH394)</f>
        <v>3.3333333333333333E-2</v>
      </c>
      <c r="KF394" s="179">
        <f t="shared" ref="KF394" si="538">COUNTIF(IX394:KA394,"0")</f>
        <v>0</v>
      </c>
      <c r="KG394" s="180">
        <f t="shared" ref="KG394" si="539">KF394/(KB394+KD394+KF394+KH394)</f>
        <v>0</v>
      </c>
      <c r="KH394" s="179">
        <f>COUNTIF(IJ394:KA394,"KĐG")</f>
        <v>0</v>
      </c>
      <c r="KI394" s="180">
        <f t="shared" ref="KI394" si="540">KH394/(KB394+KD394+KF394+KH394)</f>
        <v>0</v>
      </c>
      <c r="KJ394" s="181">
        <f t="shared" ref="KJ394" si="541">(((KB394*2)+(KD394*1)+(KF394*0)))/(KB394+KD394+KF394)</f>
        <v>1.9666666666666666</v>
      </c>
      <c r="KK394" s="182" t="str">
        <f t="shared" ref="KK394" si="542">IF(KI394&gt;=50%,"KĐG",IF(KJ394&gt;=1.6,"Đạt mục tiêu",IF(KJ394&gt;=1,"Cần cố gắng","Chưa đạt")))</f>
        <v>Đạt mục tiêu</v>
      </c>
      <c r="KL394" s="56"/>
      <c r="KM394" s="56"/>
      <c r="KN394" s="56"/>
      <c r="KO394" s="56"/>
      <c r="KP394" s="56"/>
      <c r="KQ394" s="56"/>
      <c r="KR394" s="56"/>
      <c r="KS394" s="56"/>
      <c r="KT394" s="56"/>
      <c r="KU394" s="56"/>
      <c r="KV394" s="56"/>
      <c r="KW394" s="56"/>
      <c r="KX394" s="56"/>
      <c r="KY394" s="56"/>
      <c r="KZ394" s="56"/>
      <c r="LA394" s="56"/>
      <c r="LB394" s="56"/>
      <c r="LC394" s="56"/>
      <c r="LD394" s="56"/>
      <c r="LE394" s="56"/>
      <c r="LF394" s="56"/>
      <c r="LG394" s="56"/>
      <c r="LH394" s="56"/>
      <c r="LI394" s="56"/>
      <c r="LJ394" s="56"/>
      <c r="LK394" s="56"/>
      <c r="LL394" s="56"/>
      <c r="LM394" s="56"/>
      <c r="LN394" s="56"/>
      <c r="LO394" s="56"/>
      <c r="LP394" s="56"/>
      <c r="LQ394" s="56"/>
      <c r="LR394" s="56"/>
      <c r="LS394" s="56"/>
      <c r="LT394" s="56"/>
      <c r="LU394" s="56"/>
      <c r="LV394" s="56"/>
      <c r="LW394" s="56"/>
      <c r="LX394" s="56"/>
      <c r="LY394" s="56"/>
      <c r="LZ394" s="56"/>
      <c r="MA394" s="56"/>
      <c r="MB394" s="56"/>
      <c r="MC394" s="56"/>
      <c r="MD394" s="56"/>
      <c r="ME394" s="56"/>
      <c r="MF394" s="56"/>
      <c r="MG394" s="56"/>
      <c r="MH394" s="56"/>
      <c r="MI394" s="56"/>
      <c r="MJ394" s="56"/>
      <c r="MK394" s="56"/>
      <c r="ML394" s="56"/>
      <c r="MM394" s="56"/>
      <c r="MN394" s="56"/>
      <c r="MO394" s="56"/>
      <c r="MP394" s="56"/>
      <c r="MQ394" s="56"/>
      <c r="MR394" s="56"/>
      <c r="MS394" s="56"/>
      <c r="MT394" s="56"/>
      <c r="MU394" s="56"/>
      <c r="MV394" s="56"/>
      <c r="MW394" s="56"/>
      <c r="MX394" s="56"/>
      <c r="MY394" s="56"/>
      <c r="MZ394" s="56"/>
      <c r="NA394" s="56"/>
      <c r="NB394" s="56"/>
      <c r="NC394" s="56"/>
      <c r="ND394" s="56"/>
      <c r="NE394" s="56"/>
      <c r="NF394" s="56"/>
      <c r="NG394" s="56"/>
      <c r="NH394" s="56"/>
      <c r="NI394" s="56"/>
      <c r="NJ394" s="56"/>
      <c r="NK394" s="56"/>
      <c r="NL394" s="56"/>
      <c r="NM394" s="56"/>
      <c r="NN394" s="56"/>
      <c r="NO394" s="70"/>
      <c r="NP394" s="70"/>
      <c r="NQ394" s="56"/>
      <c r="NR394" s="56"/>
      <c r="NS394" s="56"/>
      <c r="NT394" s="56"/>
      <c r="NU394" s="56"/>
      <c r="NV394" s="56"/>
      <c r="NW394" s="56"/>
      <c r="NX394" s="56"/>
      <c r="NY394" s="56"/>
      <c r="NZ394" s="56"/>
      <c r="OA394" s="56"/>
      <c r="OB394" s="56"/>
      <c r="OC394" s="56"/>
      <c r="OD394" s="56"/>
      <c r="OE394" s="56"/>
      <c r="OF394" s="56"/>
      <c r="OG394" s="56"/>
      <c r="OH394" s="56"/>
      <c r="OI394" s="56"/>
      <c r="OJ394" s="56"/>
      <c r="OK394" s="56"/>
      <c r="OL394" s="56"/>
      <c r="OM394" s="56"/>
      <c r="ON394" s="56"/>
      <c r="OO394" s="56"/>
      <c r="OP394" s="56"/>
      <c r="OQ394" s="179"/>
      <c r="OR394" s="180"/>
      <c r="OS394" s="179"/>
      <c r="OT394" s="180"/>
      <c r="OU394" s="179"/>
      <c r="OV394" s="180"/>
      <c r="OW394" s="179"/>
      <c r="OX394" s="180"/>
      <c r="OY394" s="181"/>
      <c r="OZ394" s="184"/>
      <c r="PA394" s="56"/>
    </row>
    <row r="395" spans="1:418" s="116" customFormat="1" ht="47.25" hidden="1" customHeight="1">
      <c r="A395" s="56"/>
      <c r="B395" s="310"/>
      <c r="C395" s="310"/>
      <c r="D395" s="318"/>
      <c r="E395" s="325"/>
      <c r="F395" s="318"/>
      <c r="G395" s="328"/>
      <c r="H395" s="325"/>
      <c r="I395" s="126" t="s">
        <v>782</v>
      </c>
      <c r="J395" s="167" t="s">
        <v>1157</v>
      </c>
      <c r="K395" s="123"/>
      <c r="L395" s="183" t="s">
        <v>661</v>
      </c>
      <c r="M395" s="123" t="s">
        <v>500</v>
      </c>
      <c r="N395" s="51" t="s">
        <v>379</v>
      </c>
      <c r="O395" s="56" t="s">
        <v>350</v>
      </c>
      <c r="P395" s="310"/>
      <c r="Q395" s="310"/>
      <c r="R395" s="120"/>
      <c r="S395" s="120"/>
      <c r="T395" s="120"/>
      <c r="U395" s="120"/>
      <c r="V395" s="120"/>
      <c r="W395" s="120"/>
      <c r="X395" s="120"/>
      <c r="Y395" s="120" t="s">
        <v>205</v>
      </c>
      <c r="Z395" s="120"/>
      <c r="AA395" s="120"/>
      <c r="AB395" s="120"/>
      <c r="AC395" s="119">
        <f t="shared" si="521"/>
        <v>1</v>
      </c>
      <c r="AD395" s="229"/>
      <c r="AE395" s="229"/>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70"/>
      <c r="BU395" s="70"/>
      <c r="BV395" s="70"/>
      <c r="BW395" s="70"/>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70"/>
      <c r="DN395" s="70"/>
      <c r="DO395" s="70"/>
      <c r="DP395" s="70"/>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70"/>
      <c r="FG395" s="70"/>
      <c r="FH395" s="70"/>
      <c r="FI395" s="70"/>
      <c r="FJ395" s="70"/>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70"/>
      <c r="HA395" s="70"/>
      <c r="HB395" s="70"/>
      <c r="HC395" s="70"/>
      <c r="HD395" s="70"/>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c r="IK395" s="56"/>
      <c r="IL395" s="56"/>
      <c r="IM395" s="56"/>
      <c r="IN395" s="56"/>
      <c r="IO395" s="56"/>
      <c r="IP395" s="56"/>
      <c r="IQ395" s="56"/>
      <c r="IR395" s="56"/>
      <c r="IS395" s="56"/>
      <c r="IT395" s="70"/>
      <c r="IU395" s="70"/>
      <c r="IV395" s="70"/>
      <c r="IW395" s="70"/>
      <c r="IX395" s="56"/>
      <c r="IY395" s="56"/>
      <c r="IZ395" s="56"/>
      <c r="JA395" s="56"/>
      <c r="JB395" s="56"/>
      <c r="JC395" s="56"/>
      <c r="JD395" s="56"/>
      <c r="JE395" s="56"/>
      <c r="JF395" s="56"/>
      <c r="JG395" s="56"/>
      <c r="JH395" s="56"/>
      <c r="JI395" s="56"/>
      <c r="JJ395" s="56"/>
      <c r="JK395" s="56"/>
      <c r="JL395" s="56"/>
      <c r="JM395" s="56"/>
      <c r="JN395" s="56"/>
      <c r="JO395" s="56"/>
      <c r="JP395" s="56"/>
      <c r="JQ395" s="56"/>
      <c r="JR395" s="56"/>
      <c r="JS395" s="56"/>
      <c r="JT395" s="56"/>
      <c r="JU395" s="56"/>
      <c r="JV395" s="56"/>
      <c r="JW395" s="56"/>
      <c r="JX395" s="56"/>
      <c r="JY395" s="56"/>
      <c r="JZ395" s="56"/>
      <c r="KA395" s="56"/>
      <c r="KB395" s="56"/>
      <c r="KC395" s="56"/>
      <c r="KD395" s="56"/>
      <c r="KE395" s="56"/>
      <c r="KF395" s="56"/>
      <c r="KG395" s="56"/>
      <c r="KH395" s="56"/>
      <c r="KI395" s="56"/>
      <c r="KJ395" s="56"/>
      <c r="KK395" s="56"/>
      <c r="KL395" s="71" t="s">
        <v>553</v>
      </c>
      <c r="KM395" s="71" t="s">
        <v>553</v>
      </c>
      <c r="KN395" s="71" t="s">
        <v>553</v>
      </c>
      <c r="KO395" s="56">
        <v>2</v>
      </c>
      <c r="KP395" s="56">
        <v>2</v>
      </c>
      <c r="KQ395" s="56">
        <v>2</v>
      </c>
      <c r="KR395" s="56">
        <v>2</v>
      </c>
      <c r="KS395" s="56">
        <v>2</v>
      </c>
      <c r="KT395" s="56">
        <v>2</v>
      </c>
      <c r="KU395" s="56">
        <v>2</v>
      </c>
      <c r="KV395" s="56">
        <v>2</v>
      </c>
      <c r="KW395" s="56">
        <v>2</v>
      </c>
      <c r="KX395" s="56">
        <v>2</v>
      </c>
      <c r="KY395" s="56">
        <v>2</v>
      </c>
      <c r="KZ395" s="56">
        <v>2</v>
      </c>
      <c r="LA395" s="56">
        <v>2</v>
      </c>
      <c r="LB395" s="56">
        <v>2</v>
      </c>
      <c r="LC395" s="56">
        <v>2</v>
      </c>
      <c r="LD395" s="56">
        <v>2</v>
      </c>
      <c r="LE395" s="56">
        <v>2</v>
      </c>
      <c r="LF395" s="56">
        <v>2</v>
      </c>
      <c r="LG395" s="56">
        <v>1</v>
      </c>
      <c r="LH395" s="56">
        <v>2</v>
      </c>
      <c r="LI395" s="56">
        <v>2</v>
      </c>
      <c r="LJ395" s="56">
        <v>2</v>
      </c>
      <c r="LK395" s="56">
        <v>2</v>
      </c>
      <c r="LL395" s="56">
        <v>2</v>
      </c>
      <c r="LM395" s="56">
        <v>1</v>
      </c>
      <c r="LN395" s="56">
        <v>2</v>
      </c>
      <c r="LO395" s="56">
        <v>2</v>
      </c>
      <c r="LP395" s="56">
        <v>1</v>
      </c>
      <c r="LQ395" s="56">
        <v>2</v>
      </c>
      <c r="LR395" s="56">
        <v>2</v>
      </c>
      <c r="LS395" s="179">
        <f>COUNTIF(KO395:LR395,"2")</f>
        <v>27</v>
      </c>
      <c r="LT395" s="180">
        <f>LS395/(LS395+LU395+LW395+LY395)</f>
        <v>0.9</v>
      </c>
      <c r="LU395" s="179">
        <f>COUNTIF(KO395:LR395,"1")</f>
        <v>3</v>
      </c>
      <c r="LV395" s="180">
        <f>LU395/(LS395+LU395+LW395+LY395)</f>
        <v>0.1</v>
      </c>
      <c r="LW395" s="179">
        <f>COUNTIF(KO395:LR395,"0")</f>
        <v>0</v>
      </c>
      <c r="LX395" s="180">
        <f>LW395/(LS395+LU395+LW395+LY395)</f>
        <v>0</v>
      </c>
      <c r="LY395" s="179">
        <f>COUNTIF(KB395:LR395,"KĐG")</f>
        <v>0</v>
      </c>
      <c r="LZ395" s="180">
        <f>LY395/(LS395+LU395+LW395+LY395)</f>
        <v>0</v>
      </c>
      <c r="MA395" s="181">
        <f>(((LS395*2)+(LU395*1)+(LW395*0)))/(LS395+LU395+LW395)</f>
        <v>1.9</v>
      </c>
      <c r="MB395" s="185" t="str">
        <f>IF(LZ395&gt;=50%,"KĐG",IF(MA395&gt;=1.6,"Đạt mục tiêu",IF(MA395&gt;=1,"Cần cố gắng","Chưa đạt")))</f>
        <v>Đạt mục tiêu</v>
      </c>
      <c r="MC395" s="56"/>
      <c r="MD395" s="56"/>
      <c r="ME395" s="56"/>
      <c r="MF395" s="56"/>
      <c r="MG395" s="56"/>
      <c r="MH395" s="56"/>
      <c r="MI395" s="56"/>
      <c r="MJ395" s="56"/>
      <c r="MK395" s="56"/>
      <c r="ML395" s="56"/>
      <c r="MM395" s="56"/>
      <c r="MN395" s="56"/>
      <c r="MO395" s="56"/>
      <c r="MP395" s="56"/>
      <c r="MQ395" s="56"/>
      <c r="MR395" s="56"/>
      <c r="MS395" s="56"/>
      <c r="MT395" s="56"/>
      <c r="MU395" s="56"/>
      <c r="MV395" s="56"/>
      <c r="MW395" s="56"/>
      <c r="MX395" s="56"/>
      <c r="MY395" s="56"/>
      <c r="MZ395" s="56"/>
      <c r="NA395" s="56"/>
      <c r="NB395" s="56"/>
      <c r="NC395" s="56"/>
      <c r="ND395" s="56"/>
      <c r="NE395" s="56"/>
      <c r="NF395" s="56"/>
      <c r="NG395" s="56"/>
      <c r="NH395" s="56"/>
      <c r="NI395" s="56"/>
      <c r="NJ395" s="56"/>
      <c r="NK395" s="56"/>
      <c r="NL395" s="56"/>
      <c r="NM395" s="56"/>
      <c r="NN395" s="56"/>
      <c r="NO395" s="70"/>
      <c r="NP395" s="70"/>
      <c r="NQ395" s="56"/>
      <c r="NR395" s="56"/>
      <c r="NS395" s="56"/>
      <c r="NT395" s="56"/>
      <c r="NU395" s="56"/>
      <c r="NV395" s="56"/>
      <c r="NW395" s="56"/>
      <c r="NX395" s="56"/>
      <c r="NY395" s="56"/>
      <c r="NZ395" s="56"/>
      <c r="OA395" s="56"/>
      <c r="OB395" s="56"/>
      <c r="OC395" s="56"/>
      <c r="OD395" s="56"/>
      <c r="OE395" s="56"/>
      <c r="OF395" s="56"/>
      <c r="OG395" s="56"/>
      <c r="OH395" s="56"/>
      <c r="OI395" s="56"/>
      <c r="OJ395" s="56"/>
      <c r="OK395" s="56"/>
      <c r="OL395" s="56"/>
      <c r="OM395" s="56"/>
      <c r="ON395" s="56"/>
      <c r="OO395" s="56"/>
      <c r="OP395" s="56"/>
      <c r="OQ395" s="179"/>
      <c r="OR395" s="180"/>
      <c r="OS395" s="179"/>
      <c r="OT395" s="180"/>
      <c r="OU395" s="179"/>
      <c r="OV395" s="180"/>
      <c r="OW395" s="179"/>
      <c r="OX395" s="180"/>
      <c r="OY395" s="181"/>
      <c r="OZ395" s="184"/>
      <c r="PA395" s="56"/>
    </row>
    <row r="396" spans="1:418" s="116" customFormat="1" ht="47.25" hidden="1" customHeight="1">
      <c r="A396" s="56"/>
      <c r="B396" s="310"/>
      <c r="C396" s="310"/>
      <c r="D396" s="318"/>
      <c r="E396" s="325"/>
      <c r="F396" s="318"/>
      <c r="G396" s="328"/>
      <c r="H396" s="325"/>
      <c r="I396" s="126" t="s">
        <v>784</v>
      </c>
      <c r="J396" s="167" t="s">
        <v>1157</v>
      </c>
      <c r="K396" s="123"/>
      <c r="L396" s="183"/>
      <c r="M396" s="123"/>
      <c r="N396" s="51" t="s">
        <v>379</v>
      </c>
      <c r="O396" s="56" t="s">
        <v>350</v>
      </c>
      <c r="P396" s="310"/>
      <c r="Q396" s="310"/>
      <c r="R396" s="120"/>
      <c r="S396" s="120"/>
      <c r="T396" s="120"/>
      <c r="U396" s="120"/>
      <c r="V396" s="120"/>
      <c r="W396" s="120"/>
      <c r="X396" s="120"/>
      <c r="Y396" s="120"/>
      <c r="Z396" s="120" t="s">
        <v>205</v>
      </c>
      <c r="AA396" s="120"/>
      <c r="AB396" s="120"/>
      <c r="AC396" s="119">
        <f t="shared" si="521"/>
        <v>1</v>
      </c>
      <c r="AD396" s="229"/>
      <c r="AE396" s="229"/>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70"/>
      <c r="BU396" s="70"/>
      <c r="BV396" s="70"/>
      <c r="BW396" s="70"/>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70"/>
      <c r="DN396" s="70"/>
      <c r="DO396" s="70"/>
      <c r="DP396" s="70"/>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70"/>
      <c r="FG396" s="70"/>
      <c r="FH396" s="70"/>
      <c r="FI396" s="70"/>
      <c r="FJ396" s="70"/>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70"/>
      <c r="HA396" s="70"/>
      <c r="HB396" s="70"/>
      <c r="HC396" s="70"/>
      <c r="HD396" s="70"/>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c r="IK396" s="56"/>
      <c r="IL396" s="56"/>
      <c r="IM396" s="56"/>
      <c r="IN396" s="56"/>
      <c r="IO396" s="56"/>
      <c r="IP396" s="56"/>
      <c r="IQ396" s="56"/>
      <c r="IR396" s="56"/>
      <c r="IS396" s="56"/>
      <c r="IT396" s="70"/>
      <c r="IU396" s="70"/>
      <c r="IV396" s="70"/>
      <c r="IW396" s="70"/>
      <c r="IX396" s="56"/>
      <c r="IY396" s="56"/>
      <c r="IZ396" s="56"/>
      <c r="JA396" s="56"/>
      <c r="JB396" s="56"/>
      <c r="JC396" s="56"/>
      <c r="JD396" s="56"/>
      <c r="JE396" s="56"/>
      <c r="JF396" s="56"/>
      <c r="JG396" s="56"/>
      <c r="JH396" s="56"/>
      <c r="JI396" s="56"/>
      <c r="JJ396" s="56"/>
      <c r="JK396" s="56"/>
      <c r="JL396" s="56"/>
      <c r="JM396" s="56"/>
      <c r="JN396" s="56"/>
      <c r="JO396" s="56"/>
      <c r="JP396" s="56"/>
      <c r="JQ396" s="56"/>
      <c r="JR396" s="56"/>
      <c r="JS396" s="56"/>
      <c r="JT396" s="56"/>
      <c r="JU396" s="56"/>
      <c r="JV396" s="56"/>
      <c r="JW396" s="56"/>
      <c r="JX396" s="56"/>
      <c r="JY396" s="56"/>
      <c r="JZ396" s="56"/>
      <c r="KA396" s="56"/>
      <c r="KB396" s="56"/>
      <c r="KC396" s="56"/>
      <c r="KD396" s="56"/>
      <c r="KE396" s="56"/>
      <c r="KF396" s="56"/>
      <c r="KG396" s="56"/>
      <c r="KH396" s="56"/>
      <c r="KI396" s="56"/>
      <c r="KJ396" s="56"/>
      <c r="KK396" s="56"/>
      <c r="KL396" s="71"/>
      <c r="KM396" s="71"/>
      <c r="KN396" s="71"/>
      <c r="KO396" s="56"/>
      <c r="KP396" s="56"/>
      <c r="KQ396" s="56"/>
      <c r="KR396" s="56"/>
      <c r="KS396" s="56"/>
      <c r="KT396" s="56"/>
      <c r="KU396" s="56"/>
      <c r="KV396" s="56"/>
      <c r="KW396" s="56"/>
      <c r="KX396" s="56"/>
      <c r="KY396" s="56"/>
      <c r="KZ396" s="56"/>
      <c r="LA396" s="56"/>
      <c r="LB396" s="56"/>
      <c r="LC396" s="56"/>
      <c r="LD396" s="56"/>
      <c r="LE396" s="56"/>
      <c r="LF396" s="56"/>
      <c r="LG396" s="56"/>
      <c r="LH396" s="56"/>
      <c r="LI396" s="56"/>
      <c r="LJ396" s="56"/>
      <c r="LK396" s="56"/>
      <c r="LL396" s="56"/>
      <c r="LM396" s="56"/>
      <c r="LN396" s="56"/>
      <c r="LO396" s="56"/>
      <c r="LP396" s="56"/>
      <c r="LQ396" s="56"/>
      <c r="LR396" s="56"/>
      <c r="LS396" s="179"/>
      <c r="LT396" s="180"/>
      <c r="LU396" s="179"/>
      <c r="LV396" s="180"/>
      <c r="LW396" s="179"/>
      <c r="LX396" s="180"/>
      <c r="LY396" s="179"/>
      <c r="LZ396" s="180"/>
      <c r="MA396" s="181"/>
      <c r="MB396" s="185"/>
      <c r="MC396" s="56"/>
      <c r="MD396" s="56"/>
      <c r="ME396" s="56"/>
      <c r="MF396" s="56"/>
      <c r="MG396" s="56"/>
      <c r="MH396" s="56"/>
      <c r="MI396" s="56"/>
      <c r="MJ396" s="56"/>
      <c r="MK396" s="56"/>
      <c r="ML396" s="56"/>
      <c r="MM396" s="56"/>
      <c r="MN396" s="56"/>
      <c r="MO396" s="56"/>
      <c r="MP396" s="56"/>
      <c r="MQ396" s="56"/>
      <c r="MR396" s="56"/>
      <c r="MS396" s="56"/>
      <c r="MT396" s="56"/>
      <c r="MU396" s="56"/>
      <c r="MV396" s="56"/>
      <c r="MW396" s="56"/>
      <c r="MX396" s="56"/>
      <c r="MY396" s="56"/>
      <c r="MZ396" s="56"/>
      <c r="NA396" s="56"/>
      <c r="NB396" s="56"/>
      <c r="NC396" s="56"/>
      <c r="ND396" s="56"/>
      <c r="NE396" s="56"/>
      <c r="NF396" s="56"/>
      <c r="NG396" s="56"/>
      <c r="NH396" s="56"/>
      <c r="NI396" s="56"/>
      <c r="NJ396" s="56"/>
      <c r="NK396" s="56"/>
      <c r="NL396" s="56"/>
      <c r="NM396" s="56"/>
      <c r="NN396" s="56"/>
      <c r="NO396" s="70"/>
      <c r="NP396" s="70"/>
      <c r="NQ396" s="56"/>
      <c r="NR396" s="56"/>
      <c r="NS396" s="56"/>
      <c r="NT396" s="56"/>
      <c r="NU396" s="56"/>
      <c r="NV396" s="56"/>
      <c r="NW396" s="56"/>
      <c r="NX396" s="56"/>
      <c r="NY396" s="56"/>
      <c r="NZ396" s="56"/>
      <c r="OA396" s="56"/>
      <c r="OB396" s="56"/>
      <c r="OC396" s="56"/>
      <c r="OD396" s="56"/>
      <c r="OE396" s="56"/>
      <c r="OF396" s="56"/>
      <c r="OG396" s="56"/>
      <c r="OH396" s="56"/>
      <c r="OI396" s="56"/>
      <c r="OJ396" s="56"/>
      <c r="OK396" s="56"/>
      <c r="OL396" s="56"/>
      <c r="OM396" s="56"/>
      <c r="ON396" s="56"/>
      <c r="OO396" s="56"/>
      <c r="OP396" s="56"/>
      <c r="OQ396" s="179"/>
      <c r="OR396" s="180"/>
      <c r="OS396" s="179"/>
      <c r="OT396" s="180"/>
      <c r="OU396" s="179"/>
      <c r="OV396" s="180"/>
      <c r="OW396" s="179"/>
      <c r="OX396" s="180"/>
      <c r="OY396" s="181"/>
      <c r="OZ396" s="184"/>
      <c r="PA396" s="56"/>
    </row>
    <row r="397" spans="1:418" s="116" customFormat="1" ht="47.25" hidden="1" customHeight="1">
      <c r="A397" s="56"/>
      <c r="B397" s="310"/>
      <c r="C397" s="310"/>
      <c r="D397" s="318"/>
      <c r="E397" s="325"/>
      <c r="F397" s="318"/>
      <c r="G397" s="328"/>
      <c r="H397" s="325"/>
      <c r="I397" s="126" t="s">
        <v>1357</v>
      </c>
      <c r="J397" s="167" t="s">
        <v>1157</v>
      </c>
      <c r="K397" s="123"/>
      <c r="L397" s="183" t="s">
        <v>661</v>
      </c>
      <c r="M397" s="123" t="s">
        <v>500</v>
      </c>
      <c r="N397" s="51" t="s">
        <v>379</v>
      </c>
      <c r="O397" s="56" t="s">
        <v>350</v>
      </c>
      <c r="P397" s="310"/>
      <c r="Q397" s="310"/>
      <c r="R397" s="120"/>
      <c r="S397" s="120"/>
      <c r="T397" s="120"/>
      <c r="U397" s="120"/>
      <c r="V397" s="120"/>
      <c r="W397" s="120"/>
      <c r="X397" s="120"/>
      <c r="Y397" s="120"/>
      <c r="Z397" s="120"/>
      <c r="AA397" s="120"/>
      <c r="AB397" s="120" t="s">
        <v>205</v>
      </c>
      <c r="AC397" s="119">
        <f t="shared" si="521"/>
        <v>1</v>
      </c>
      <c r="AD397" s="229"/>
      <c r="AE397" s="229"/>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70"/>
      <c r="BU397" s="70"/>
      <c r="BV397" s="70"/>
      <c r="BW397" s="70"/>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70"/>
      <c r="DN397" s="70"/>
      <c r="DO397" s="70"/>
      <c r="DP397" s="70"/>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70"/>
      <c r="FG397" s="70"/>
      <c r="FH397" s="70"/>
      <c r="FI397" s="70"/>
      <c r="FJ397" s="70"/>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70"/>
      <c r="HA397" s="70"/>
      <c r="HB397" s="70"/>
      <c r="HC397" s="70"/>
      <c r="HD397" s="70"/>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c r="IJ397" s="56"/>
      <c r="IK397" s="56"/>
      <c r="IL397" s="56"/>
      <c r="IM397" s="56"/>
      <c r="IN397" s="56"/>
      <c r="IO397" s="56"/>
      <c r="IP397" s="56"/>
      <c r="IQ397" s="56"/>
      <c r="IR397" s="56"/>
      <c r="IS397" s="56"/>
      <c r="IT397" s="70"/>
      <c r="IU397" s="70"/>
      <c r="IV397" s="70"/>
      <c r="IW397" s="70"/>
      <c r="IX397" s="56"/>
      <c r="IY397" s="56"/>
      <c r="IZ397" s="56"/>
      <c r="JA397" s="56"/>
      <c r="JB397" s="56"/>
      <c r="JC397" s="56"/>
      <c r="JD397" s="56"/>
      <c r="JE397" s="56"/>
      <c r="JF397" s="56"/>
      <c r="JG397" s="56"/>
      <c r="JH397" s="56"/>
      <c r="JI397" s="56"/>
      <c r="JJ397" s="56"/>
      <c r="JK397" s="56"/>
      <c r="JL397" s="56"/>
      <c r="JM397" s="56"/>
      <c r="JN397" s="56"/>
      <c r="JO397" s="56"/>
      <c r="JP397" s="56"/>
      <c r="JQ397" s="56"/>
      <c r="JR397" s="56"/>
      <c r="JS397" s="56"/>
      <c r="JT397" s="56"/>
      <c r="JU397" s="56"/>
      <c r="JV397" s="56"/>
      <c r="JW397" s="56"/>
      <c r="JX397" s="56"/>
      <c r="JY397" s="56"/>
      <c r="JZ397" s="56"/>
      <c r="KA397" s="56"/>
      <c r="KB397" s="56"/>
      <c r="KC397" s="56"/>
      <c r="KD397" s="56"/>
      <c r="KE397" s="56"/>
      <c r="KF397" s="56"/>
      <c r="KG397" s="56"/>
      <c r="KH397" s="56"/>
      <c r="KI397" s="56"/>
      <c r="KJ397" s="56"/>
      <c r="KK397" s="56"/>
      <c r="KL397" s="56"/>
      <c r="KM397" s="56"/>
      <c r="KN397" s="56"/>
      <c r="KO397" s="56"/>
      <c r="KP397" s="56"/>
      <c r="KQ397" s="56"/>
      <c r="KR397" s="56"/>
      <c r="KS397" s="56"/>
      <c r="KT397" s="56"/>
      <c r="KU397" s="56"/>
      <c r="KV397" s="56"/>
      <c r="KW397" s="56"/>
      <c r="KX397" s="56"/>
      <c r="KY397" s="56"/>
      <c r="KZ397" s="56"/>
      <c r="LA397" s="56"/>
      <c r="LB397" s="56"/>
      <c r="LC397" s="56"/>
      <c r="LD397" s="56"/>
      <c r="LE397" s="56"/>
      <c r="LF397" s="56"/>
      <c r="LG397" s="56"/>
      <c r="LH397" s="56"/>
      <c r="LI397" s="56"/>
      <c r="LJ397" s="56"/>
      <c r="LK397" s="56"/>
      <c r="LL397" s="56"/>
      <c r="LM397" s="56"/>
      <c r="LN397" s="56"/>
      <c r="LO397" s="56"/>
      <c r="LP397" s="56"/>
      <c r="LQ397" s="56"/>
      <c r="LR397" s="56"/>
      <c r="LS397" s="56"/>
      <c r="LT397" s="56"/>
      <c r="LU397" s="56"/>
      <c r="LV397" s="56"/>
      <c r="LW397" s="56"/>
      <c r="LX397" s="56"/>
      <c r="LY397" s="56"/>
      <c r="LZ397" s="56"/>
      <c r="MA397" s="56"/>
      <c r="MB397" s="56"/>
      <c r="MC397" s="56"/>
      <c r="MD397" s="56"/>
      <c r="ME397" s="56"/>
      <c r="MF397" s="56"/>
      <c r="MG397" s="56"/>
      <c r="MH397" s="56"/>
      <c r="MI397" s="56"/>
      <c r="MJ397" s="56"/>
      <c r="MK397" s="56"/>
      <c r="ML397" s="56"/>
      <c r="MM397" s="56"/>
      <c r="MN397" s="56"/>
      <c r="MO397" s="56"/>
      <c r="MP397" s="56"/>
      <c r="MQ397" s="56"/>
      <c r="MR397" s="56"/>
      <c r="MS397" s="56"/>
      <c r="MT397" s="56"/>
      <c r="MU397" s="56"/>
      <c r="MV397" s="56"/>
      <c r="MW397" s="56"/>
      <c r="MX397" s="56"/>
      <c r="MY397" s="56"/>
      <c r="MZ397" s="56"/>
      <c r="NA397" s="56"/>
      <c r="NB397" s="56"/>
      <c r="NC397" s="56"/>
      <c r="ND397" s="56"/>
      <c r="NE397" s="56"/>
      <c r="NF397" s="56"/>
      <c r="NG397" s="56"/>
      <c r="NH397" s="56"/>
      <c r="NI397" s="56"/>
      <c r="NJ397" s="56"/>
      <c r="NK397" s="56"/>
      <c r="NL397" s="56"/>
      <c r="NM397" s="56"/>
      <c r="NN397" s="56"/>
      <c r="NO397" s="70"/>
      <c r="NP397" s="70"/>
      <c r="NQ397" s="56"/>
      <c r="NR397" s="56"/>
      <c r="NS397" s="56"/>
      <c r="NT397" s="56"/>
      <c r="NU397" s="56"/>
      <c r="NV397" s="56"/>
      <c r="NW397" s="56"/>
      <c r="NX397" s="56"/>
      <c r="NY397" s="56"/>
      <c r="NZ397" s="56"/>
      <c r="OA397" s="56"/>
      <c r="OB397" s="56"/>
      <c r="OC397" s="56"/>
      <c r="OD397" s="56"/>
      <c r="OE397" s="56"/>
      <c r="OF397" s="56"/>
      <c r="OG397" s="56"/>
      <c r="OH397" s="56"/>
      <c r="OI397" s="56"/>
      <c r="OJ397" s="56"/>
      <c r="OK397" s="56"/>
      <c r="OL397" s="56"/>
      <c r="OM397" s="56"/>
      <c r="ON397" s="56"/>
      <c r="OO397" s="56"/>
      <c r="OP397" s="56"/>
      <c r="OQ397" s="179"/>
      <c r="OR397" s="180"/>
      <c r="OS397" s="179"/>
      <c r="OT397" s="180"/>
      <c r="OU397" s="179"/>
      <c r="OV397" s="180"/>
      <c r="OW397" s="179"/>
      <c r="OX397" s="180"/>
      <c r="OY397" s="181"/>
      <c r="OZ397" s="184"/>
      <c r="PA397" s="56"/>
    </row>
    <row r="398" spans="1:418" ht="22.5" customHeight="1">
      <c r="A398" s="56"/>
      <c r="B398" s="2"/>
      <c r="C398" s="2"/>
      <c r="D398" s="311" t="s">
        <v>376</v>
      </c>
      <c r="E398" s="311"/>
      <c r="F398" s="311"/>
      <c r="G398" s="253"/>
      <c r="H398" s="254">
        <f>COUNTIF(H399:H402,"x")</f>
        <v>0</v>
      </c>
      <c r="I398" s="253"/>
      <c r="J398" s="253"/>
      <c r="K398" s="255"/>
      <c r="L398" s="258"/>
      <c r="M398" s="255"/>
      <c r="N398" s="176"/>
      <c r="O398" s="176"/>
      <c r="P398" s="114">
        <f>COUNTIF(P399:P412,"x")</f>
        <v>4</v>
      </c>
      <c r="Q398" s="56">
        <f>SUM(Q399:Q412)</f>
        <v>2</v>
      </c>
      <c r="R398" s="14">
        <f>COUNTIF(R399:R412,"x")</f>
        <v>1</v>
      </c>
      <c r="S398" s="114">
        <f t="shared" ref="S398:T398" si="543">COUNTIF(S399:S412,"x")</f>
        <v>1</v>
      </c>
      <c r="T398" s="114">
        <f t="shared" si="543"/>
        <v>1</v>
      </c>
      <c r="U398" s="114">
        <f t="shared" ref="U398:AB398" si="544">COUNTIF(U399:U412,"x")</f>
        <v>1</v>
      </c>
      <c r="V398" s="114">
        <f t="shared" si="544"/>
        <v>2</v>
      </c>
      <c r="W398" s="114">
        <f t="shared" si="544"/>
        <v>2</v>
      </c>
      <c r="X398" s="114">
        <f t="shared" si="544"/>
        <v>2</v>
      </c>
      <c r="Y398" s="114">
        <f t="shared" si="544"/>
        <v>1</v>
      </c>
      <c r="Z398" s="114">
        <f t="shared" si="544"/>
        <v>1</v>
      </c>
      <c r="AA398" s="114">
        <f t="shared" si="544"/>
        <v>1</v>
      </c>
      <c r="AB398" s="114">
        <f t="shared" si="544"/>
        <v>1</v>
      </c>
      <c r="AC398" s="114"/>
      <c r="AD398" s="300"/>
      <c r="AE398" s="295"/>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70"/>
      <c r="BU398" s="70"/>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f t="shared" ref="DJ398:EK398" si="545">COUNTIF(DJ399:DJ412,"x")</f>
        <v>0</v>
      </c>
      <c r="DK398" s="114">
        <f t="shared" si="545"/>
        <v>0</v>
      </c>
      <c r="DL398" s="114">
        <f t="shared" si="545"/>
        <v>0</v>
      </c>
      <c r="DM398" s="114">
        <f t="shared" si="545"/>
        <v>0</v>
      </c>
      <c r="DN398" s="114">
        <f t="shared" si="545"/>
        <v>0</v>
      </c>
      <c r="DO398" s="114">
        <f t="shared" si="545"/>
        <v>0</v>
      </c>
      <c r="DP398" s="114">
        <f t="shared" si="545"/>
        <v>0</v>
      </c>
      <c r="DQ398" s="114">
        <f t="shared" si="545"/>
        <v>0</v>
      </c>
      <c r="DR398" s="114">
        <f t="shared" si="545"/>
        <v>0</v>
      </c>
      <c r="DS398" s="114">
        <f t="shared" si="545"/>
        <v>0</v>
      </c>
      <c r="DT398" s="114">
        <f t="shared" si="545"/>
        <v>0</v>
      </c>
      <c r="DU398" s="114">
        <f t="shared" si="545"/>
        <v>0</v>
      </c>
      <c r="DV398" s="114">
        <f t="shared" si="545"/>
        <v>0</v>
      </c>
      <c r="DW398" s="114">
        <f t="shared" si="545"/>
        <v>0</v>
      </c>
      <c r="DX398" s="114">
        <f t="shared" si="545"/>
        <v>0</v>
      </c>
      <c r="DY398" s="114">
        <f t="shared" si="545"/>
        <v>0</v>
      </c>
      <c r="DZ398" s="114">
        <f t="shared" si="545"/>
        <v>0</v>
      </c>
      <c r="EA398" s="114">
        <f t="shared" si="545"/>
        <v>0</v>
      </c>
      <c r="EB398" s="114">
        <f t="shared" si="545"/>
        <v>0</v>
      </c>
      <c r="EC398" s="114">
        <f t="shared" si="545"/>
        <v>0</v>
      </c>
      <c r="ED398" s="114">
        <f t="shared" si="545"/>
        <v>0</v>
      </c>
      <c r="EE398" s="114">
        <f t="shared" si="545"/>
        <v>0</v>
      </c>
      <c r="EF398" s="114">
        <f t="shared" si="545"/>
        <v>0</v>
      </c>
      <c r="EG398" s="114">
        <f t="shared" si="545"/>
        <v>0</v>
      </c>
      <c r="EH398" s="114">
        <f t="shared" si="545"/>
        <v>0</v>
      </c>
      <c r="EI398" s="114">
        <f t="shared" si="545"/>
        <v>0</v>
      </c>
      <c r="EJ398" s="114">
        <f t="shared" si="545"/>
        <v>0</v>
      </c>
      <c r="EK398" s="114">
        <f t="shared" si="545"/>
        <v>0</v>
      </c>
      <c r="EL398" s="114"/>
      <c r="EM398" s="114"/>
      <c r="EN398" s="114"/>
      <c r="EO398" s="114"/>
      <c r="EP398" s="114"/>
      <c r="EQ398" s="114">
        <f>COUNTIF(EQ399:EQ412,"x")</f>
        <v>0</v>
      </c>
      <c r="ER398" s="114">
        <f>COUNTIF(ER399:ER412,"x")</f>
        <v>0</v>
      </c>
      <c r="ES398" s="114">
        <f>COUNTIF(ES399:ES412,"x")</f>
        <v>0</v>
      </c>
      <c r="ET398" s="114"/>
      <c r="EU398" s="114">
        <f t="shared" ref="EU398:FH398" si="546">COUNTIF(EU399:EU412,"x")</f>
        <v>0</v>
      </c>
      <c r="EV398" s="114">
        <f t="shared" si="546"/>
        <v>0</v>
      </c>
      <c r="EW398" s="114">
        <f t="shared" si="546"/>
        <v>0</v>
      </c>
      <c r="EX398" s="114">
        <f t="shared" si="546"/>
        <v>0</v>
      </c>
      <c r="EY398" s="114">
        <f t="shared" si="546"/>
        <v>0</v>
      </c>
      <c r="EZ398" s="114">
        <f t="shared" si="546"/>
        <v>0</v>
      </c>
      <c r="FA398" s="114">
        <f t="shared" si="546"/>
        <v>0</v>
      </c>
      <c r="FB398" s="114">
        <f t="shared" si="546"/>
        <v>0</v>
      </c>
      <c r="FC398" s="114">
        <f t="shared" si="546"/>
        <v>0</v>
      </c>
      <c r="FD398" s="114">
        <f t="shared" si="546"/>
        <v>0</v>
      </c>
      <c r="FE398" s="114">
        <f t="shared" si="546"/>
        <v>0</v>
      </c>
      <c r="FF398" s="114">
        <f t="shared" si="546"/>
        <v>0</v>
      </c>
      <c r="FG398" s="114">
        <f t="shared" si="546"/>
        <v>0</v>
      </c>
      <c r="FH398" s="114">
        <f t="shared" si="546"/>
        <v>0</v>
      </c>
      <c r="FI398" s="114"/>
      <c r="FJ398" s="114">
        <f>COUNTIF(FJ399:FJ412,"x")</f>
        <v>0</v>
      </c>
      <c r="FK398" s="114"/>
      <c r="FL398" s="114"/>
      <c r="FM398" s="114"/>
      <c r="FN398" s="114"/>
      <c r="FO398" s="114"/>
      <c r="FP398" s="114"/>
      <c r="FQ398" s="114"/>
      <c r="FR398" s="114"/>
      <c r="FS398" s="114"/>
      <c r="FT398" s="114"/>
      <c r="FU398" s="114"/>
      <c r="FV398" s="114"/>
      <c r="FW398" s="114"/>
      <c r="FX398" s="114"/>
      <c r="FY398" s="114"/>
      <c r="FZ398" s="114"/>
      <c r="GA398" s="114"/>
      <c r="GB398" s="114"/>
      <c r="GC398" s="114"/>
      <c r="GD398" s="114"/>
      <c r="GE398" s="114"/>
      <c r="GF398" s="114"/>
      <c r="GG398" s="114"/>
      <c r="GH398" s="114"/>
      <c r="GI398" s="114"/>
      <c r="GJ398" s="114"/>
      <c r="GK398" s="114"/>
      <c r="GL398" s="114"/>
      <c r="GM398" s="114"/>
      <c r="GN398" s="114"/>
      <c r="GO398" s="114"/>
      <c r="GP398" s="114"/>
      <c r="GQ398" s="114"/>
      <c r="GR398" s="114"/>
      <c r="GS398" s="114"/>
      <c r="GT398" s="114"/>
      <c r="GU398" s="114"/>
      <c r="GV398" s="114"/>
      <c r="GW398" s="114"/>
      <c r="GX398" s="114"/>
      <c r="GY398" s="114"/>
      <c r="GZ398" s="70"/>
      <c r="HA398" s="70"/>
      <c r="HB398" s="70"/>
      <c r="HC398" s="70"/>
      <c r="HD398" s="70"/>
      <c r="HE398" s="114">
        <f t="shared" ref="HE398:HW398" si="547">COUNTIF(HE399:HE412,"x")</f>
        <v>0</v>
      </c>
      <c r="HF398" s="114">
        <f t="shared" si="547"/>
        <v>0</v>
      </c>
      <c r="HG398" s="114">
        <f t="shared" si="547"/>
        <v>0</v>
      </c>
      <c r="HH398" s="114">
        <f t="shared" si="547"/>
        <v>0</v>
      </c>
      <c r="HI398" s="114">
        <f t="shared" si="547"/>
        <v>0</v>
      </c>
      <c r="HJ398" s="114">
        <f t="shared" si="547"/>
        <v>0</v>
      </c>
      <c r="HK398" s="114">
        <f t="shared" si="547"/>
        <v>0</v>
      </c>
      <c r="HL398" s="114">
        <f t="shared" si="547"/>
        <v>0</v>
      </c>
      <c r="HM398" s="114">
        <f t="shared" si="547"/>
        <v>0</v>
      </c>
      <c r="HN398" s="114">
        <f t="shared" si="547"/>
        <v>0</v>
      </c>
      <c r="HO398" s="114">
        <f t="shared" si="547"/>
        <v>0</v>
      </c>
      <c r="HP398" s="114">
        <f t="shared" si="547"/>
        <v>0</v>
      </c>
      <c r="HQ398" s="114">
        <f t="shared" si="547"/>
        <v>0</v>
      </c>
      <c r="HR398" s="114">
        <f t="shared" si="547"/>
        <v>0</v>
      </c>
      <c r="HS398" s="114">
        <f t="shared" si="547"/>
        <v>0</v>
      </c>
      <c r="HT398" s="114">
        <f t="shared" si="547"/>
        <v>0</v>
      </c>
      <c r="HU398" s="114">
        <f t="shared" si="547"/>
        <v>0</v>
      </c>
      <c r="HV398" s="114">
        <f t="shared" si="547"/>
        <v>0</v>
      </c>
      <c r="HW398" s="114">
        <f t="shared" si="547"/>
        <v>0</v>
      </c>
      <c r="HX398" s="114"/>
      <c r="HY398" s="114"/>
      <c r="HZ398" s="114"/>
      <c r="IA398" s="114"/>
      <c r="IB398" s="114"/>
      <c r="IC398" s="114"/>
      <c r="ID398" s="114">
        <f t="shared" ref="ID398:IR398" si="548">COUNTIF(ID399:ID412,"x")</f>
        <v>0</v>
      </c>
      <c r="IE398" s="114">
        <f t="shared" si="548"/>
        <v>0</v>
      </c>
      <c r="IF398" s="114">
        <f t="shared" si="548"/>
        <v>0</v>
      </c>
      <c r="IG398" s="114">
        <f t="shared" si="548"/>
        <v>0</v>
      </c>
      <c r="IH398" s="114">
        <f t="shared" si="548"/>
        <v>0</v>
      </c>
      <c r="II398" s="114">
        <f t="shared" si="548"/>
        <v>0</v>
      </c>
      <c r="IJ398" s="114">
        <f t="shared" si="548"/>
        <v>0</v>
      </c>
      <c r="IK398" s="114">
        <f t="shared" si="548"/>
        <v>0</v>
      </c>
      <c r="IL398" s="114">
        <f t="shared" si="548"/>
        <v>0</v>
      </c>
      <c r="IM398" s="114">
        <f t="shared" si="548"/>
        <v>0</v>
      </c>
      <c r="IN398" s="114">
        <f t="shared" si="548"/>
        <v>0</v>
      </c>
      <c r="IO398" s="114">
        <f t="shared" si="548"/>
        <v>0</v>
      </c>
      <c r="IP398" s="114">
        <f t="shared" si="548"/>
        <v>0</v>
      </c>
      <c r="IQ398" s="114">
        <f t="shared" si="548"/>
        <v>0</v>
      </c>
      <c r="IR398" s="114">
        <f t="shared" si="548"/>
        <v>0</v>
      </c>
      <c r="IS398" s="114"/>
      <c r="IT398" s="114"/>
      <c r="IU398" s="114"/>
      <c r="IV398" s="114"/>
      <c r="IW398" s="114"/>
      <c r="IX398" s="114"/>
      <c r="IY398" s="114"/>
      <c r="IZ398" s="114"/>
      <c r="JA398" s="114"/>
      <c r="JB398" s="114"/>
      <c r="JC398" s="114"/>
      <c r="JD398" s="114"/>
      <c r="JE398" s="114"/>
      <c r="JF398" s="114"/>
      <c r="JG398" s="114"/>
      <c r="JH398" s="114"/>
      <c r="JI398" s="114"/>
      <c r="JJ398" s="114"/>
      <c r="JK398" s="114"/>
      <c r="JL398" s="114"/>
      <c r="JM398" s="114"/>
      <c r="JN398" s="114"/>
      <c r="JO398" s="114"/>
      <c r="JP398" s="114"/>
      <c r="JQ398" s="114"/>
      <c r="JR398" s="114"/>
      <c r="JS398" s="114"/>
      <c r="JT398" s="114"/>
      <c r="JU398" s="114"/>
      <c r="JV398" s="114"/>
      <c r="JW398" s="114"/>
      <c r="JX398" s="114"/>
      <c r="JY398" s="114"/>
      <c r="JZ398" s="114"/>
      <c r="KA398" s="114"/>
      <c r="KB398" s="114"/>
      <c r="KC398" s="114"/>
      <c r="KD398" s="114"/>
      <c r="KE398" s="114"/>
      <c r="KF398" s="114"/>
      <c r="KG398" s="114"/>
      <c r="KH398" s="114"/>
      <c r="KI398" s="114"/>
      <c r="KJ398" s="114"/>
      <c r="KK398" s="114"/>
      <c r="KL398" s="114"/>
      <c r="KM398" s="114"/>
      <c r="KN398" s="114"/>
      <c r="KO398" s="114"/>
      <c r="KP398" s="114"/>
      <c r="KQ398" s="114"/>
      <c r="KR398" s="114"/>
      <c r="KS398" s="114"/>
      <c r="KT398" s="114"/>
      <c r="KU398" s="114"/>
      <c r="KV398" s="114"/>
      <c r="KW398" s="114"/>
      <c r="KX398" s="114"/>
      <c r="KY398" s="114"/>
      <c r="KZ398" s="114"/>
      <c r="LA398" s="114"/>
      <c r="LB398" s="114"/>
      <c r="LC398" s="114"/>
      <c r="LD398" s="114"/>
      <c r="LE398" s="114"/>
      <c r="LF398" s="114"/>
      <c r="LG398" s="114"/>
      <c r="LH398" s="114"/>
      <c r="LI398" s="114"/>
      <c r="LJ398" s="114"/>
      <c r="LK398" s="114"/>
      <c r="LL398" s="114"/>
      <c r="LM398" s="114"/>
      <c r="LN398" s="114"/>
      <c r="LO398" s="114"/>
      <c r="LP398" s="114"/>
      <c r="LQ398" s="114"/>
      <c r="LR398" s="114"/>
      <c r="LS398" s="114"/>
      <c r="LT398" s="114"/>
      <c r="LU398" s="114"/>
      <c r="LV398" s="114"/>
      <c r="LW398" s="114"/>
      <c r="LX398" s="114"/>
      <c r="LY398" s="114"/>
      <c r="LZ398" s="114"/>
      <c r="MA398" s="114"/>
      <c r="MB398" s="114"/>
      <c r="MC398" s="114"/>
      <c r="MD398" s="114"/>
      <c r="ME398" s="114"/>
      <c r="MF398" s="114"/>
      <c r="MG398" s="114"/>
      <c r="MH398" s="114"/>
      <c r="MI398" s="114"/>
      <c r="MJ398" s="114"/>
      <c r="MK398" s="114"/>
      <c r="ML398" s="114"/>
      <c r="MM398" s="114"/>
      <c r="MN398" s="114"/>
      <c r="MO398" s="114"/>
      <c r="MP398" s="114"/>
      <c r="MQ398" s="114"/>
      <c r="MR398" s="114"/>
      <c r="MS398" s="114"/>
      <c r="MT398" s="114"/>
      <c r="MU398" s="114"/>
      <c r="MV398" s="114"/>
      <c r="MW398" s="114"/>
      <c r="MX398" s="114"/>
      <c r="MY398" s="114"/>
      <c r="MZ398" s="114"/>
      <c r="NA398" s="114"/>
      <c r="NB398" s="114"/>
      <c r="NC398" s="114"/>
      <c r="ND398" s="114"/>
      <c r="NE398" s="114"/>
      <c r="NF398" s="114"/>
      <c r="NG398" s="114"/>
      <c r="NH398" s="114"/>
      <c r="NI398" s="114"/>
      <c r="NJ398" s="114"/>
      <c r="NK398" s="114"/>
      <c r="NL398" s="114"/>
      <c r="NM398" s="114"/>
      <c r="NN398" s="114"/>
      <c r="NO398" s="114"/>
      <c r="NP398" s="114"/>
      <c r="NQ398" s="114"/>
      <c r="NR398" s="114"/>
      <c r="NS398" s="114"/>
      <c r="NT398" s="114"/>
      <c r="NU398" s="114"/>
      <c r="NV398" s="114"/>
      <c r="NW398" s="114"/>
      <c r="NX398" s="114"/>
      <c r="NY398" s="114"/>
      <c r="NZ398" s="114"/>
      <c r="OA398" s="114"/>
      <c r="OB398" s="114"/>
      <c r="OC398" s="114"/>
      <c r="OD398" s="114"/>
      <c r="OE398" s="114"/>
      <c r="OF398" s="114"/>
      <c r="OG398" s="114"/>
      <c r="OH398" s="114"/>
      <c r="OI398" s="114"/>
      <c r="OJ398" s="114"/>
      <c r="OK398" s="114"/>
      <c r="OL398" s="114"/>
      <c r="OM398" s="114"/>
      <c r="ON398" s="114"/>
      <c r="OO398" s="114"/>
      <c r="OP398" s="114"/>
      <c r="OQ398" s="114"/>
      <c r="OR398" s="114"/>
      <c r="OS398" s="114"/>
      <c r="OT398" s="114"/>
      <c r="OU398" s="114"/>
      <c r="OV398" s="114"/>
      <c r="OW398" s="114"/>
      <c r="OX398" s="114"/>
      <c r="OY398" s="114"/>
      <c r="OZ398" s="114"/>
      <c r="PA398" s="14"/>
      <c r="PB398" s="75"/>
    </row>
    <row r="399" spans="1:418" s="116" customFormat="1" ht="63" hidden="1" customHeight="1">
      <c r="A399" s="56"/>
      <c r="B399" s="56">
        <v>347</v>
      </c>
      <c r="C399" s="56">
        <v>144</v>
      </c>
      <c r="D399" s="126" t="s">
        <v>416</v>
      </c>
      <c r="E399" s="122" t="s">
        <v>4</v>
      </c>
      <c r="F399" s="126" t="s">
        <v>418</v>
      </c>
      <c r="G399" s="123" t="s">
        <v>6</v>
      </c>
      <c r="H399" s="122"/>
      <c r="I399" s="126" t="s">
        <v>418</v>
      </c>
      <c r="J399" s="167" t="s">
        <v>1158</v>
      </c>
      <c r="K399" s="123"/>
      <c r="L399" s="183" t="s">
        <v>661</v>
      </c>
      <c r="M399" s="123" t="s">
        <v>501</v>
      </c>
      <c r="N399" s="51" t="s">
        <v>379</v>
      </c>
      <c r="O399" s="56" t="s">
        <v>350</v>
      </c>
      <c r="P399" s="56" t="s">
        <v>205</v>
      </c>
      <c r="Q399" s="56">
        <v>1</v>
      </c>
      <c r="R399" s="120"/>
      <c r="S399" s="120"/>
      <c r="T399" s="120"/>
      <c r="U399" s="120"/>
      <c r="V399" s="120" t="s">
        <v>205</v>
      </c>
      <c r="W399" s="120"/>
      <c r="X399" s="120"/>
      <c r="Y399" s="120"/>
      <c r="Z399" s="120"/>
      <c r="AA399" s="120"/>
      <c r="AB399" s="120"/>
      <c r="AC399" s="119">
        <f t="shared" ref="AC399:AC412" si="549">COUNTIF($R399:$AB399,"x")</f>
        <v>1</v>
      </c>
      <c r="AD399" s="229"/>
      <c r="AE399" s="229"/>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70"/>
      <c r="BU399" s="70"/>
      <c r="BV399" s="70"/>
      <c r="BW399" s="70"/>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70"/>
      <c r="DN399" s="70"/>
      <c r="DO399" s="70"/>
      <c r="DP399" s="70"/>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70"/>
      <c r="FG399" s="70"/>
      <c r="FH399" s="70"/>
      <c r="FI399" s="70"/>
      <c r="FJ399" s="70"/>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70"/>
      <c r="HA399" s="70"/>
      <c r="HB399" s="70"/>
      <c r="HC399" s="70"/>
      <c r="HD399" s="70"/>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c r="IK399" s="56"/>
      <c r="IL399" s="56"/>
      <c r="IM399" s="56"/>
      <c r="IN399" s="56"/>
      <c r="IO399" s="56"/>
      <c r="IP399" s="56"/>
      <c r="IQ399" s="56"/>
      <c r="IR399" s="56"/>
      <c r="IS399" s="71"/>
      <c r="IT399" s="71" t="s">
        <v>662</v>
      </c>
      <c r="IU399" s="71"/>
      <c r="IV399" s="71"/>
      <c r="IW399" s="71"/>
      <c r="IX399" s="56">
        <v>2</v>
      </c>
      <c r="IY399" s="56">
        <v>2</v>
      </c>
      <c r="IZ399" s="56">
        <v>2</v>
      </c>
      <c r="JA399" s="56">
        <v>2</v>
      </c>
      <c r="JB399" s="56">
        <v>2</v>
      </c>
      <c r="JC399" s="56">
        <v>2</v>
      </c>
      <c r="JD399" s="56">
        <v>2</v>
      </c>
      <c r="JE399" s="56">
        <v>2</v>
      </c>
      <c r="JF399" s="56">
        <v>2</v>
      </c>
      <c r="JG399" s="56">
        <v>2</v>
      </c>
      <c r="JH399" s="56">
        <v>2</v>
      </c>
      <c r="JI399" s="56">
        <v>2</v>
      </c>
      <c r="JJ399" s="56">
        <v>2</v>
      </c>
      <c r="JK399" s="56">
        <v>2</v>
      </c>
      <c r="JL399" s="56">
        <v>2</v>
      </c>
      <c r="JM399" s="56">
        <v>2</v>
      </c>
      <c r="JN399" s="56">
        <v>2</v>
      </c>
      <c r="JO399" s="56">
        <v>2</v>
      </c>
      <c r="JP399" s="56">
        <v>2</v>
      </c>
      <c r="JQ399" s="56">
        <v>2</v>
      </c>
      <c r="JR399" s="56">
        <v>2</v>
      </c>
      <c r="JS399" s="56">
        <v>2</v>
      </c>
      <c r="JT399" s="56">
        <v>2</v>
      </c>
      <c r="JU399" s="56">
        <v>2</v>
      </c>
      <c r="JV399" s="56">
        <v>2</v>
      </c>
      <c r="JW399" s="56">
        <v>2</v>
      </c>
      <c r="JX399" s="56">
        <v>2</v>
      </c>
      <c r="JY399" s="56">
        <v>2</v>
      </c>
      <c r="JZ399" s="56">
        <v>2</v>
      </c>
      <c r="KA399" s="56">
        <v>2</v>
      </c>
      <c r="KB399" s="179">
        <f t="shared" ref="KB399:KB400" si="550">COUNTIF(IX399:KA399,"2")</f>
        <v>30</v>
      </c>
      <c r="KC399" s="180">
        <f t="shared" ref="KC399:KC400" si="551">KB399/(KB399+KD399+KF399+KH399)</f>
        <v>1</v>
      </c>
      <c r="KD399" s="179">
        <f t="shared" ref="KD399:KD400" si="552">COUNTIF(IX399:KA399,"1")</f>
        <v>0</v>
      </c>
      <c r="KE399" s="180">
        <f t="shared" ref="KE399:KE400" si="553">KD399/(KB399+KD399+KF399+KH399)</f>
        <v>0</v>
      </c>
      <c r="KF399" s="179">
        <f t="shared" ref="KF399:KF400" si="554">COUNTIF(IX399:KA399,"0")</f>
        <v>0</v>
      </c>
      <c r="KG399" s="180">
        <f t="shared" ref="KG399:KG400" si="555">KF399/(KB399+KD399+KF399+KH399)</f>
        <v>0</v>
      </c>
      <c r="KH399" s="179">
        <f t="shared" ref="KH399:KH400" si="556">COUNTIF(IJ399:KA399,"KĐG")</f>
        <v>0</v>
      </c>
      <c r="KI399" s="180">
        <f t="shared" ref="KI399:KI400" si="557">KH399/(KB399+KD399+KF399+KH399)</f>
        <v>0</v>
      </c>
      <c r="KJ399" s="181">
        <f t="shared" ref="KJ399:KJ400" si="558">(((KB399*2)+(KD399*1)+(KF399*0)))/(KB399+KD399+KF399)</f>
        <v>2</v>
      </c>
      <c r="KK399" s="182" t="str">
        <f t="shared" ref="KK399:KK400" si="559">IF(KI399&gt;=50%,"KĐG",IF(KJ399&gt;=1.6,"Đạt mục tiêu",IF(KJ399&gt;=1,"Cần cố gắng","Chưa đạt")))</f>
        <v>Đạt mục tiêu</v>
      </c>
      <c r="KL399" s="56"/>
      <c r="KM399" s="56"/>
      <c r="KN399" s="56"/>
      <c r="KO399" s="56"/>
      <c r="KP399" s="56"/>
      <c r="KQ399" s="56"/>
      <c r="KR399" s="56"/>
      <c r="KS399" s="56"/>
      <c r="KT399" s="56"/>
      <c r="KU399" s="56"/>
      <c r="KV399" s="56"/>
      <c r="KW399" s="56"/>
      <c r="KX399" s="56"/>
      <c r="KY399" s="56"/>
      <c r="KZ399" s="56"/>
      <c r="LA399" s="56"/>
      <c r="LB399" s="56"/>
      <c r="LC399" s="56"/>
      <c r="LD399" s="56"/>
      <c r="LE399" s="56"/>
      <c r="LF399" s="56"/>
      <c r="LG399" s="56"/>
      <c r="LH399" s="56"/>
      <c r="LI399" s="56"/>
      <c r="LJ399" s="56"/>
      <c r="LK399" s="56"/>
      <c r="LL399" s="56"/>
      <c r="LM399" s="56"/>
      <c r="LN399" s="56"/>
      <c r="LO399" s="56"/>
      <c r="LP399" s="56"/>
      <c r="LQ399" s="56"/>
      <c r="LR399" s="56"/>
      <c r="LS399" s="56"/>
      <c r="LT399" s="56"/>
      <c r="LU399" s="56"/>
      <c r="LV399" s="56"/>
      <c r="LW399" s="56"/>
      <c r="LX399" s="56"/>
      <c r="LY399" s="56"/>
      <c r="LZ399" s="56"/>
      <c r="MA399" s="56"/>
      <c r="MB399" s="56"/>
      <c r="MC399" s="56"/>
      <c r="MD399" s="56"/>
      <c r="ME399" s="56"/>
      <c r="MF399" s="56"/>
      <c r="MG399" s="56"/>
      <c r="MH399" s="56"/>
      <c r="MI399" s="56"/>
      <c r="MJ399" s="56"/>
      <c r="MK399" s="56"/>
      <c r="ML399" s="56"/>
      <c r="MM399" s="56"/>
      <c r="MN399" s="56"/>
      <c r="MO399" s="56"/>
      <c r="MP399" s="56"/>
      <c r="MQ399" s="56"/>
      <c r="MR399" s="56"/>
      <c r="MS399" s="56"/>
      <c r="MT399" s="56"/>
      <c r="MU399" s="56"/>
      <c r="MV399" s="56"/>
      <c r="MW399" s="56"/>
      <c r="MX399" s="56"/>
      <c r="MY399" s="56"/>
      <c r="MZ399" s="56"/>
      <c r="NA399" s="56"/>
      <c r="NB399" s="56"/>
      <c r="NC399" s="56"/>
      <c r="ND399" s="56"/>
      <c r="NE399" s="56"/>
      <c r="NF399" s="56"/>
      <c r="NG399" s="56"/>
      <c r="NH399" s="56"/>
      <c r="NI399" s="56"/>
      <c r="NJ399" s="56"/>
      <c r="NK399" s="56"/>
      <c r="NL399" s="56"/>
      <c r="NM399" s="56"/>
      <c r="NN399" s="56"/>
      <c r="NO399" s="56"/>
      <c r="NP399" s="56"/>
      <c r="NQ399" s="56"/>
      <c r="NR399" s="56"/>
      <c r="NS399" s="56"/>
      <c r="NT399" s="56"/>
      <c r="NU399" s="56"/>
      <c r="NV399" s="56"/>
      <c r="NW399" s="56"/>
      <c r="NX399" s="56"/>
      <c r="NY399" s="56"/>
      <c r="NZ399" s="56"/>
      <c r="OA399" s="56"/>
      <c r="OB399" s="56"/>
      <c r="OC399" s="56"/>
      <c r="OD399" s="56"/>
      <c r="OE399" s="56"/>
      <c r="OF399" s="56"/>
      <c r="OG399" s="56"/>
      <c r="OH399" s="56"/>
      <c r="OI399" s="56"/>
      <c r="OJ399" s="56"/>
      <c r="OK399" s="56"/>
      <c r="OL399" s="56"/>
      <c r="OM399" s="56"/>
      <c r="ON399" s="56"/>
      <c r="OO399" s="56"/>
      <c r="OP399" s="56"/>
      <c r="OQ399" s="56"/>
      <c r="OR399" s="56"/>
      <c r="OS399" s="56"/>
      <c r="OT399" s="56"/>
      <c r="OU399" s="56"/>
      <c r="OV399" s="56"/>
      <c r="OW399" s="56"/>
      <c r="OX399" s="56"/>
      <c r="OY399" s="56"/>
      <c r="OZ399" s="56"/>
      <c r="PA399" s="56"/>
    </row>
    <row r="400" spans="1:418" s="116" customFormat="1" ht="63" hidden="1" customHeight="1">
      <c r="A400" s="56"/>
      <c r="B400" s="56">
        <v>348</v>
      </c>
      <c r="C400" s="56">
        <v>145</v>
      </c>
      <c r="D400" s="126" t="s">
        <v>417</v>
      </c>
      <c r="E400" s="122" t="s">
        <v>4</v>
      </c>
      <c r="F400" s="126" t="s">
        <v>419</v>
      </c>
      <c r="G400" s="123" t="s">
        <v>6</v>
      </c>
      <c r="H400" s="122"/>
      <c r="I400" s="126" t="s">
        <v>419</v>
      </c>
      <c r="J400" s="167" t="s">
        <v>1159</v>
      </c>
      <c r="K400" s="123"/>
      <c r="L400" s="183" t="s">
        <v>661</v>
      </c>
      <c r="M400" s="123" t="s">
        <v>501</v>
      </c>
      <c r="N400" s="51" t="s">
        <v>379</v>
      </c>
      <c r="O400" s="56" t="s">
        <v>350</v>
      </c>
      <c r="P400" s="56" t="s">
        <v>205</v>
      </c>
      <c r="Q400" s="56">
        <v>1</v>
      </c>
      <c r="R400" s="120"/>
      <c r="S400" s="120"/>
      <c r="T400" s="120"/>
      <c r="U400" s="120"/>
      <c r="V400" s="120"/>
      <c r="W400" s="120" t="s">
        <v>205</v>
      </c>
      <c r="X400" s="120"/>
      <c r="Y400" s="120"/>
      <c r="Z400" s="120"/>
      <c r="AA400" s="120"/>
      <c r="AB400" s="120"/>
      <c r="AC400" s="119">
        <f t="shared" si="549"/>
        <v>1</v>
      </c>
      <c r="AD400" s="229"/>
      <c r="AE400" s="229"/>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70"/>
      <c r="BU400" s="70"/>
      <c r="BV400" s="70"/>
      <c r="BW400" s="70"/>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70"/>
      <c r="DN400" s="70"/>
      <c r="DO400" s="70"/>
      <c r="DP400" s="70"/>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70"/>
      <c r="FG400" s="70"/>
      <c r="FH400" s="70"/>
      <c r="FI400" s="70"/>
      <c r="FJ400" s="70"/>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70"/>
      <c r="HA400" s="70"/>
      <c r="HB400" s="70"/>
      <c r="HC400" s="70"/>
      <c r="HD400" s="70"/>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c r="IO400" s="56"/>
      <c r="IP400" s="56"/>
      <c r="IQ400" s="56"/>
      <c r="IR400" s="56"/>
      <c r="IS400" s="71"/>
      <c r="IT400" s="71" t="s">
        <v>555</v>
      </c>
      <c r="IU400" s="71"/>
      <c r="IV400" s="56"/>
      <c r="IW400" s="56"/>
      <c r="IX400" s="56">
        <v>2</v>
      </c>
      <c r="IY400" s="56">
        <v>2</v>
      </c>
      <c r="IZ400" s="56">
        <v>2</v>
      </c>
      <c r="JA400" s="56">
        <v>2</v>
      </c>
      <c r="JB400" s="56">
        <v>2</v>
      </c>
      <c r="JC400" s="56">
        <v>2</v>
      </c>
      <c r="JD400" s="56">
        <v>2</v>
      </c>
      <c r="JE400" s="56">
        <v>2</v>
      </c>
      <c r="JF400" s="56">
        <v>2</v>
      </c>
      <c r="JG400" s="56">
        <v>2</v>
      </c>
      <c r="JH400" s="56">
        <v>2</v>
      </c>
      <c r="JI400" s="56">
        <v>2</v>
      </c>
      <c r="JJ400" s="56">
        <v>2</v>
      </c>
      <c r="JK400" s="56">
        <v>2</v>
      </c>
      <c r="JL400" s="56">
        <v>2</v>
      </c>
      <c r="JM400" s="56">
        <v>2</v>
      </c>
      <c r="JN400" s="56">
        <v>2</v>
      </c>
      <c r="JO400" s="56">
        <v>2</v>
      </c>
      <c r="JP400" s="56">
        <v>2</v>
      </c>
      <c r="JQ400" s="56">
        <v>2</v>
      </c>
      <c r="JR400" s="56">
        <v>2</v>
      </c>
      <c r="JS400" s="56">
        <v>2</v>
      </c>
      <c r="JT400" s="56">
        <v>2</v>
      </c>
      <c r="JU400" s="56">
        <v>2</v>
      </c>
      <c r="JV400" s="56">
        <v>2</v>
      </c>
      <c r="JW400" s="56">
        <v>2</v>
      </c>
      <c r="JX400" s="56">
        <v>2</v>
      </c>
      <c r="JY400" s="56">
        <v>2</v>
      </c>
      <c r="JZ400" s="56">
        <v>2</v>
      </c>
      <c r="KA400" s="56">
        <v>2</v>
      </c>
      <c r="KB400" s="179">
        <f t="shared" si="550"/>
        <v>30</v>
      </c>
      <c r="KC400" s="180">
        <f t="shared" si="551"/>
        <v>1</v>
      </c>
      <c r="KD400" s="179">
        <f t="shared" si="552"/>
        <v>0</v>
      </c>
      <c r="KE400" s="180">
        <f t="shared" si="553"/>
        <v>0</v>
      </c>
      <c r="KF400" s="179">
        <f t="shared" si="554"/>
        <v>0</v>
      </c>
      <c r="KG400" s="180">
        <f t="shared" si="555"/>
        <v>0</v>
      </c>
      <c r="KH400" s="179">
        <f t="shared" si="556"/>
        <v>0</v>
      </c>
      <c r="KI400" s="180">
        <f t="shared" si="557"/>
        <v>0</v>
      </c>
      <c r="KJ400" s="181">
        <f t="shared" si="558"/>
        <v>2</v>
      </c>
      <c r="KK400" s="182" t="str">
        <f t="shared" si="559"/>
        <v>Đạt mục tiêu</v>
      </c>
      <c r="KL400" s="56"/>
      <c r="KM400" s="56"/>
      <c r="KN400" s="56"/>
      <c r="KO400" s="56"/>
      <c r="KP400" s="56"/>
      <c r="KQ400" s="56"/>
      <c r="KR400" s="56"/>
      <c r="KS400" s="56"/>
      <c r="KT400" s="56"/>
      <c r="KU400" s="56"/>
      <c r="KV400" s="56"/>
      <c r="KW400" s="56"/>
      <c r="KX400" s="56"/>
      <c r="KY400" s="56"/>
      <c r="KZ400" s="56"/>
      <c r="LA400" s="56"/>
      <c r="LB400" s="56"/>
      <c r="LC400" s="56"/>
      <c r="LD400" s="56"/>
      <c r="LE400" s="56"/>
      <c r="LF400" s="56"/>
      <c r="LG400" s="56"/>
      <c r="LH400" s="56"/>
      <c r="LI400" s="56"/>
      <c r="LJ400" s="56"/>
      <c r="LK400" s="56"/>
      <c r="LL400" s="56"/>
      <c r="LM400" s="56"/>
      <c r="LN400" s="56"/>
      <c r="LO400" s="56"/>
      <c r="LP400" s="56"/>
      <c r="LQ400" s="56"/>
      <c r="LR400" s="56"/>
      <c r="LS400" s="56"/>
      <c r="LT400" s="56"/>
      <c r="LU400" s="56"/>
      <c r="LV400" s="56"/>
      <c r="LW400" s="56"/>
      <c r="LX400" s="56"/>
      <c r="LY400" s="56"/>
      <c r="LZ400" s="56"/>
      <c r="MA400" s="56"/>
      <c r="MB400" s="56"/>
      <c r="MC400" s="56"/>
      <c r="MD400" s="56"/>
      <c r="ME400" s="56"/>
      <c r="MF400" s="56"/>
      <c r="MG400" s="56"/>
      <c r="MH400" s="56"/>
      <c r="MI400" s="56"/>
      <c r="MJ400" s="56"/>
      <c r="MK400" s="56"/>
      <c r="ML400" s="56"/>
      <c r="MM400" s="56"/>
      <c r="MN400" s="56"/>
      <c r="MO400" s="56"/>
      <c r="MP400" s="56"/>
      <c r="MQ400" s="56"/>
      <c r="MR400" s="56"/>
      <c r="MS400" s="56"/>
      <c r="MT400" s="56"/>
      <c r="MU400" s="56"/>
      <c r="MV400" s="56"/>
      <c r="MW400" s="56"/>
      <c r="MX400" s="56"/>
      <c r="MY400" s="56"/>
      <c r="MZ400" s="56"/>
      <c r="NA400" s="56"/>
      <c r="NB400" s="56"/>
      <c r="NC400" s="56"/>
      <c r="ND400" s="56"/>
      <c r="NE400" s="56"/>
      <c r="NF400" s="56"/>
      <c r="NG400" s="56"/>
      <c r="NH400" s="56"/>
      <c r="NI400" s="56"/>
      <c r="NJ400" s="56"/>
      <c r="NK400" s="56"/>
      <c r="NL400" s="56"/>
      <c r="NM400" s="56"/>
      <c r="NN400" s="56"/>
      <c r="NO400" s="56"/>
      <c r="NP400" s="56"/>
      <c r="NQ400" s="56"/>
      <c r="NR400" s="56"/>
      <c r="NS400" s="56"/>
      <c r="NT400" s="56"/>
      <c r="NU400" s="56"/>
      <c r="NV400" s="56"/>
      <c r="NW400" s="56"/>
      <c r="NX400" s="56"/>
      <c r="NY400" s="56"/>
      <c r="NZ400" s="56"/>
      <c r="OA400" s="56"/>
      <c r="OB400" s="56"/>
      <c r="OC400" s="56"/>
      <c r="OD400" s="56"/>
      <c r="OE400" s="56"/>
      <c r="OF400" s="56"/>
      <c r="OG400" s="56"/>
      <c r="OH400" s="56"/>
      <c r="OI400" s="56"/>
      <c r="OJ400" s="56"/>
      <c r="OK400" s="56"/>
      <c r="OL400" s="56"/>
      <c r="OM400" s="56"/>
      <c r="ON400" s="56"/>
      <c r="OO400" s="56"/>
      <c r="OP400" s="56"/>
      <c r="OQ400" s="56"/>
      <c r="OR400" s="56"/>
      <c r="OS400" s="56"/>
      <c r="OT400" s="56"/>
      <c r="OU400" s="56"/>
      <c r="OV400" s="56"/>
      <c r="OW400" s="56"/>
      <c r="OX400" s="56"/>
      <c r="OY400" s="56"/>
      <c r="OZ400" s="56"/>
      <c r="PA400" s="56"/>
    </row>
    <row r="401" spans="1:417" s="116" customFormat="1" ht="78.75" hidden="1" customHeight="1">
      <c r="A401" s="56"/>
      <c r="B401" s="56">
        <v>353</v>
      </c>
      <c r="C401" s="56">
        <v>146</v>
      </c>
      <c r="D401" s="126" t="s">
        <v>54</v>
      </c>
      <c r="E401" s="122" t="s">
        <v>6</v>
      </c>
      <c r="F401" s="126" t="s">
        <v>51</v>
      </c>
      <c r="G401" s="123" t="s">
        <v>6</v>
      </c>
      <c r="H401" s="122"/>
      <c r="I401" s="126" t="s">
        <v>51</v>
      </c>
      <c r="J401" s="167" t="s">
        <v>1319</v>
      </c>
      <c r="K401" s="123"/>
      <c r="L401" s="183" t="s">
        <v>661</v>
      </c>
      <c r="M401" s="123" t="s">
        <v>501</v>
      </c>
      <c r="N401" s="51" t="s">
        <v>379</v>
      </c>
      <c r="O401" s="56" t="s">
        <v>350</v>
      </c>
      <c r="P401" s="56" t="s">
        <v>205</v>
      </c>
      <c r="Q401" s="56"/>
      <c r="R401" s="120"/>
      <c r="S401" s="120"/>
      <c r="T401" s="120"/>
      <c r="U401" s="120"/>
      <c r="V401" s="120"/>
      <c r="W401" s="120"/>
      <c r="X401" s="120" t="s">
        <v>205</v>
      </c>
      <c r="Y401" s="120"/>
      <c r="Z401" s="120"/>
      <c r="AA401" s="120"/>
      <c r="AB401" s="120"/>
      <c r="AC401" s="119">
        <f t="shared" si="549"/>
        <v>1</v>
      </c>
      <c r="AD401" s="229"/>
      <c r="AE401" s="229"/>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70"/>
      <c r="BU401" s="70"/>
      <c r="BV401" s="70"/>
      <c r="BW401" s="70"/>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70"/>
      <c r="DN401" s="70"/>
      <c r="DO401" s="70"/>
      <c r="DP401" s="70"/>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70"/>
      <c r="FG401" s="70"/>
      <c r="FH401" s="70"/>
      <c r="FI401" s="70"/>
      <c r="FJ401" s="70"/>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72" t="s">
        <v>555</v>
      </c>
      <c r="HA401" s="72" t="s">
        <v>555</v>
      </c>
      <c r="HB401" s="72" t="s">
        <v>555</v>
      </c>
      <c r="HC401" s="72" t="s">
        <v>555</v>
      </c>
      <c r="HD401" s="72" t="s">
        <v>555</v>
      </c>
      <c r="HE401" s="168">
        <v>2</v>
      </c>
      <c r="HF401" s="56">
        <v>2</v>
      </c>
      <c r="HG401" s="56">
        <v>2</v>
      </c>
      <c r="HH401" s="56">
        <v>2</v>
      </c>
      <c r="HI401" s="56">
        <v>2</v>
      </c>
      <c r="HJ401" s="56">
        <v>2</v>
      </c>
      <c r="HK401" s="56">
        <v>2</v>
      </c>
      <c r="HL401" s="56">
        <v>2</v>
      </c>
      <c r="HM401" s="56">
        <v>2</v>
      </c>
      <c r="HN401" s="56">
        <v>2</v>
      </c>
      <c r="HO401" s="56">
        <v>2</v>
      </c>
      <c r="HP401" s="56">
        <v>2</v>
      </c>
      <c r="HQ401" s="56">
        <v>2</v>
      </c>
      <c r="HR401" s="56">
        <v>2</v>
      </c>
      <c r="HS401" s="56">
        <v>2</v>
      </c>
      <c r="HT401" s="56">
        <v>2</v>
      </c>
      <c r="HU401" s="56">
        <v>2</v>
      </c>
      <c r="HV401" s="56">
        <v>2</v>
      </c>
      <c r="HW401" s="56">
        <v>2</v>
      </c>
      <c r="HX401" s="56"/>
      <c r="HY401" s="56"/>
      <c r="HZ401" s="56"/>
      <c r="IA401" s="56"/>
      <c r="IB401" s="56"/>
      <c r="IC401" s="56"/>
      <c r="ID401" s="56">
        <v>2</v>
      </c>
      <c r="IE401" s="56">
        <v>2</v>
      </c>
      <c r="IF401" s="56">
        <v>2</v>
      </c>
      <c r="IG401" s="56">
        <v>2</v>
      </c>
      <c r="IH401" s="56">
        <v>2</v>
      </c>
      <c r="II401" s="179">
        <f>COUNTIF(HE401:IH401,"2")</f>
        <v>24</v>
      </c>
      <c r="IJ401" s="180">
        <f>II401/(II401+IK401+IM401+IO401)</f>
        <v>1</v>
      </c>
      <c r="IK401" s="179">
        <f>COUNTIF(HE401:IH401,"1")</f>
        <v>0</v>
      </c>
      <c r="IL401" s="180">
        <f>IK401/(II401+IK401+IM401+IO401)</f>
        <v>0</v>
      </c>
      <c r="IM401" s="179">
        <f>COUNTIF(HE401:IH401,"0")</f>
        <v>0</v>
      </c>
      <c r="IN401" s="180">
        <f>IM401/(II401+IK401+IM401+IO401)</f>
        <v>0</v>
      </c>
      <c r="IO401" s="179">
        <f>COUNTIF(GP401:IH401,"KĐG")</f>
        <v>0</v>
      </c>
      <c r="IP401" s="180">
        <f>IO401/(II401+IK401+IM401+IO401)</f>
        <v>0</v>
      </c>
      <c r="IQ401" s="181">
        <f>(((II401*2)+(IK401*1)+(IM401*0)))/(II401+IK401+IM401)</f>
        <v>2</v>
      </c>
      <c r="IR401" s="185" t="str">
        <f>IF(IP401&gt;=50%,"KĐG",IF(IQ401&gt;=1.6,"Đạt mục tiêu",IF(IQ401&gt;=1,"Cần cố gắng","Chưa đạt")))</f>
        <v>Đạt mục tiêu</v>
      </c>
      <c r="IS401" s="185"/>
      <c r="IT401" s="70"/>
      <c r="IU401" s="70"/>
      <c r="IV401" s="70"/>
      <c r="IW401" s="70"/>
      <c r="IX401" s="56"/>
      <c r="IY401" s="56"/>
      <c r="IZ401" s="56"/>
      <c r="JA401" s="56"/>
      <c r="JB401" s="56"/>
      <c r="JC401" s="56"/>
      <c r="JD401" s="56"/>
      <c r="JE401" s="56"/>
      <c r="JF401" s="56"/>
      <c r="JG401" s="56"/>
      <c r="JH401" s="56"/>
      <c r="JI401" s="56"/>
      <c r="JJ401" s="56"/>
      <c r="JK401" s="56"/>
      <c r="JL401" s="56"/>
      <c r="JM401" s="56"/>
      <c r="JN401" s="56"/>
      <c r="JO401" s="56"/>
      <c r="JP401" s="56"/>
      <c r="JQ401" s="56"/>
      <c r="JR401" s="56"/>
      <c r="JS401" s="56"/>
      <c r="JT401" s="56"/>
      <c r="JU401" s="56"/>
      <c r="JV401" s="56"/>
      <c r="JW401" s="56"/>
      <c r="JX401" s="56"/>
      <c r="JY401" s="56"/>
      <c r="JZ401" s="56"/>
      <c r="KA401" s="56"/>
      <c r="KB401" s="56"/>
      <c r="KC401" s="56"/>
      <c r="KD401" s="56"/>
      <c r="KE401" s="56"/>
      <c r="KF401" s="56"/>
      <c r="KG401" s="56"/>
      <c r="KH401" s="56"/>
      <c r="KI401" s="56"/>
      <c r="KJ401" s="56"/>
      <c r="KK401" s="56"/>
      <c r="KL401" s="56"/>
      <c r="KM401" s="56"/>
      <c r="KN401" s="56"/>
      <c r="KO401" s="56"/>
      <c r="KP401" s="56"/>
      <c r="KQ401" s="56"/>
      <c r="KR401" s="56"/>
      <c r="KS401" s="56"/>
      <c r="KT401" s="56"/>
      <c r="KU401" s="56"/>
      <c r="KV401" s="56"/>
      <c r="KW401" s="56"/>
      <c r="KX401" s="56"/>
      <c r="KY401" s="56"/>
      <c r="KZ401" s="56"/>
      <c r="LA401" s="56"/>
      <c r="LB401" s="56"/>
      <c r="LC401" s="56"/>
      <c r="LD401" s="56"/>
      <c r="LE401" s="56"/>
      <c r="LF401" s="56"/>
      <c r="LG401" s="56"/>
      <c r="LH401" s="56"/>
      <c r="LI401" s="56"/>
      <c r="LJ401" s="56"/>
      <c r="LK401" s="56"/>
      <c r="LL401" s="56"/>
      <c r="LM401" s="56"/>
      <c r="LN401" s="56"/>
      <c r="LO401" s="56"/>
      <c r="LP401" s="56"/>
      <c r="LQ401" s="56"/>
      <c r="LR401" s="56"/>
      <c r="LS401" s="56"/>
      <c r="LT401" s="56"/>
      <c r="LU401" s="56"/>
      <c r="LV401" s="56"/>
      <c r="LW401" s="56"/>
      <c r="LX401" s="56"/>
      <c r="LY401" s="56"/>
      <c r="LZ401" s="56"/>
      <c r="MA401" s="56"/>
      <c r="MB401" s="56"/>
      <c r="MC401" s="56"/>
      <c r="MD401" s="56"/>
      <c r="ME401" s="56"/>
      <c r="MF401" s="56"/>
      <c r="MG401" s="56"/>
      <c r="MH401" s="56"/>
      <c r="MI401" s="56"/>
      <c r="MJ401" s="56"/>
      <c r="MK401" s="56"/>
      <c r="ML401" s="56"/>
      <c r="MM401" s="56"/>
      <c r="MN401" s="56"/>
      <c r="MO401" s="56"/>
      <c r="MP401" s="56"/>
      <c r="MQ401" s="56"/>
      <c r="MR401" s="56"/>
      <c r="MS401" s="56"/>
      <c r="MT401" s="56"/>
      <c r="MU401" s="56"/>
      <c r="MV401" s="56"/>
      <c r="MW401" s="56"/>
      <c r="MX401" s="56"/>
      <c r="MY401" s="56"/>
      <c r="MZ401" s="56"/>
      <c r="NA401" s="56"/>
      <c r="NB401" s="56"/>
      <c r="NC401" s="56"/>
      <c r="ND401" s="56"/>
      <c r="NE401" s="56"/>
      <c r="NF401" s="56"/>
      <c r="NG401" s="56"/>
      <c r="NH401" s="56"/>
      <c r="NI401" s="56"/>
      <c r="NJ401" s="56"/>
      <c r="NK401" s="56"/>
      <c r="NL401" s="56"/>
      <c r="NM401" s="56"/>
      <c r="NN401" s="56"/>
      <c r="NO401" s="56"/>
      <c r="NP401" s="56"/>
      <c r="NQ401" s="56"/>
      <c r="NR401" s="56"/>
      <c r="NS401" s="56"/>
      <c r="NT401" s="56"/>
      <c r="NU401" s="56"/>
      <c r="NV401" s="56"/>
      <c r="NW401" s="56"/>
      <c r="NX401" s="56"/>
      <c r="NY401" s="56"/>
      <c r="NZ401" s="56"/>
      <c r="OA401" s="56"/>
      <c r="OB401" s="56"/>
      <c r="OC401" s="56"/>
      <c r="OD401" s="56"/>
      <c r="OE401" s="56"/>
      <c r="OF401" s="56"/>
      <c r="OG401" s="56"/>
      <c r="OH401" s="56"/>
      <c r="OI401" s="56"/>
      <c r="OJ401" s="56"/>
      <c r="OK401" s="56"/>
      <c r="OL401" s="56"/>
      <c r="OM401" s="56"/>
      <c r="ON401" s="56"/>
      <c r="OO401" s="56"/>
      <c r="OP401" s="56"/>
      <c r="OQ401" s="56"/>
      <c r="OR401" s="56"/>
      <c r="OS401" s="56"/>
      <c r="OT401" s="56"/>
      <c r="OU401" s="56"/>
      <c r="OV401" s="56"/>
      <c r="OW401" s="56"/>
      <c r="OX401" s="56"/>
      <c r="OY401" s="56"/>
      <c r="OZ401" s="56"/>
      <c r="PA401" s="56"/>
    </row>
    <row r="402" spans="1:417" s="116" customFormat="1" ht="72" customHeight="1">
      <c r="A402" s="56">
        <v>357</v>
      </c>
      <c r="B402" s="344">
        <v>354</v>
      </c>
      <c r="C402" s="427">
        <v>147</v>
      </c>
      <c r="D402" s="361" t="s">
        <v>53</v>
      </c>
      <c r="E402" s="329" t="s">
        <v>6</v>
      </c>
      <c r="F402" s="361" t="s">
        <v>52</v>
      </c>
      <c r="G402" s="324" t="s">
        <v>6</v>
      </c>
      <c r="H402" s="324"/>
      <c r="I402" s="208" t="s">
        <v>785</v>
      </c>
      <c r="J402" s="266" t="s">
        <v>1160</v>
      </c>
      <c r="K402" s="76"/>
      <c r="L402" s="234" t="s">
        <v>661</v>
      </c>
      <c r="M402" s="238" t="s">
        <v>501</v>
      </c>
      <c r="N402" s="51" t="s">
        <v>379</v>
      </c>
      <c r="O402" s="56" t="s">
        <v>350</v>
      </c>
      <c r="P402" s="310" t="s">
        <v>205</v>
      </c>
      <c r="Q402" s="310"/>
      <c r="R402" s="235" t="s">
        <v>205</v>
      </c>
      <c r="S402" s="120"/>
      <c r="T402" s="120"/>
      <c r="U402" s="120"/>
      <c r="V402" s="120"/>
      <c r="W402" s="120"/>
      <c r="X402" s="120"/>
      <c r="Y402" s="120"/>
      <c r="Z402" s="120"/>
      <c r="AA402" s="120"/>
      <c r="AB402" s="120"/>
      <c r="AC402" s="119">
        <f t="shared" si="549"/>
        <v>1</v>
      </c>
      <c r="AD402" s="300" t="s">
        <v>555</v>
      </c>
      <c r="AE402" s="300" t="s">
        <v>555</v>
      </c>
      <c r="AF402" s="178">
        <v>2</v>
      </c>
      <c r="AG402" s="178">
        <v>1</v>
      </c>
      <c r="AH402" s="178">
        <v>1</v>
      </c>
      <c r="AI402" s="178">
        <v>2</v>
      </c>
      <c r="AJ402" s="178">
        <v>2</v>
      </c>
      <c r="AK402" s="178">
        <v>2</v>
      </c>
      <c r="AL402" s="178">
        <v>2</v>
      </c>
      <c r="AM402" s="178">
        <v>2</v>
      </c>
      <c r="AN402" s="178">
        <v>2</v>
      </c>
      <c r="AO402" s="178">
        <v>2</v>
      </c>
      <c r="AP402" s="178">
        <v>2</v>
      </c>
      <c r="AQ402" s="178">
        <v>2</v>
      </c>
      <c r="AR402" s="178">
        <v>1</v>
      </c>
      <c r="AS402" s="178">
        <v>2</v>
      </c>
      <c r="AT402" s="178">
        <v>2</v>
      </c>
      <c r="AU402" s="178">
        <v>2</v>
      </c>
      <c r="AV402" s="178">
        <v>2</v>
      </c>
      <c r="AW402" s="178">
        <v>2</v>
      </c>
      <c r="AX402" s="178">
        <v>2</v>
      </c>
      <c r="AY402" s="178">
        <v>2</v>
      </c>
      <c r="AZ402" s="178">
        <v>2</v>
      </c>
      <c r="BA402" s="178">
        <v>2</v>
      </c>
      <c r="BB402" s="178">
        <v>2</v>
      </c>
      <c r="BC402" s="178">
        <v>2</v>
      </c>
      <c r="BD402" s="178">
        <v>2</v>
      </c>
      <c r="BE402" s="178">
        <v>2</v>
      </c>
      <c r="BF402" s="178">
        <v>2</v>
      </c>
      <c r="BG402" s="178">
        <v>1</v>
      </c>
      <c r="BH402" s="178">
        <v>1</v>
      </c>
      <c r="BI402" s="178">
        <v>2</v>
      </c>
      <c r="BJ402" s="179">
        <f>COUNTIF(AF402:BI402,"2")</f>
        <v>25</v>
      </c>
      <c r="BK402" s="180">
        <f>BJ402/(BJ402+BL402+BN402+BP402)</f>
        <v>0.83333333333333337</v>
      </c>
      <c r="BL402" s="179">
        <f>COUNTIF(AF402:BI402,"1")</f>
        <v>5</v>
      </c>
      <c r="BM402" s="180">
        <f>BL402/(BJ402+BL402+BN402+BP402)</f>
        <v>0.16666666666666666</v>
      </c>
      <c r="BN402" s="179">
        <f>COUNTIF(AF402:BI402,"0")</f>
        <v>0</v>
      </c>
      <c r="BO402" s="180">
        <f>BN402/(BJ402+BL402+BN402+BP402)</f>
        <v>0</v>
      </c>
      <c r="BP402" s="179">
        <f>COUNTIF(Q402:BI402,"KĐG")</f>
        <v>0</v>
      </c>
      <c r="BQ402" s="180">
        <f>BP402/(BJ402+BL402+BN402+BP402)</f>
        <v>0</v>
      </c>
      <c r="BR402" s="181">
        <f>(((BJ402*2)+(BL402*1)+(BN402*0)))/(BJ402+BL402+BN402)</f>
        <v>1.8333333333333333</v>
      </c>
      <c r="BS402" s="182" t="str">
        <f>IF(BQ402&gt;=50%,"KĐG",IF(BR402&gt;=1.6,"Đạt mục tiêu",IF(BR402&gt;=1,"Cần cố gắng","Chưa đạt")))</f>
        <v>Đạt mục tiêu</v>
      </c>
      <c r="BT402" s="70"/>
      <c r="BU402" s="70"/>
      <c r="BV402" s="70">
        <v>2</v>
      </c>
      <c r="BW402" s="70">
        <v>1</v>
      </c>
      <c r="BX402" s="56">
        <v>1</v>
      </c>
      <c r="BY402" s="56">
        <v>2</v>
      </c>
      <c r="BZ402" s="56">
        <v>2</v>
      </c>
      <c r="CA402" s="56">
        <v>2</v>
      </c>
      <c r="CB402" s="56">
        <v>2</v>
      </c>
      <c r="CC402" s="56">
        <v>2</v>
      </c>
      <c r="CD402" s="56">
        <v>2</v>
      </c>
      <c r="CE402" s="56">
        <v>2</v>
      </c>
      <c r="CF402" s="56">
        <v>2</v>
      </c>
      <c r="CG402" s="56">
        <v>2</v>
      </c>
      <c r="CH402" s="56">
        <v>1</v>
      </c>
      <c r="CI402" s="56">
        <v>2</v>
      </c>
      <c r="CJ402" s="56">
        <v>2</v>
      </c>
      <c r="CK402" s="56">
        <v>2</v>
      </c>
      <c r="CL402" s="56">
        <v>2</v>
      </c>
      <c r="CM402" s="56">
        <v>2</v>
      </c>
      <c r="CN402" s="56">
        <v>2</v>
      </c>
      <c r="CO402" s="56">
        <v>2</v>
      </c>
      <c r="CP402" s="56">
        <v>2</v>
      </c>
      <c r="CQ402" s="56">
        <v>2</v>
      </c>
      <c r="CR402" s="56">
        <v>2</v>
      </c>
      <c r="CS402" s="56">
        <v>2</v>
      </c>
      <c r="CT402" s="56">
        <v>2</v>
      </c>
      <c r="CU402" s="56">
        <v>2</v>
      </c>
      <c r="CV402" s="56">
        <v>2</v>
      </c>
      <c r="CW402" s="56">
        <v>1</v>
      </c>
      <c r="CX402" s="56">
        <v>1</v>
      </c>
      <c r="CY402" s="56">
        <v>2</v>
      </c>
      <c r="CZ402" s="56">
        <f>COUNTIF(BV402:CY402,"2")</f>
        <v>25</v>
      </c>
      <c r="DA402" s="56">
        <f>CZ402/(CZ402+DB402+DD402+DF402)</f>
        <v>0.83333333333333337</v>
      </c>
      <c r="DB402" s="56">
        <f>COUNTIF(BV402:CY402,"1")</f>
        <v>5</v>
      </c>
      <c r="DC402" s="56">
        <f>DB402/(CZ402+DB402+DD402+DF402)</f>
        <v>0.16666666666666666</v>
      </c>
      <c r="DD402" s="56">
        <f>COUNTIF(BV402:CY402,"0")</f>
        <v>0</v>
      </c>
      <c r="DE402" s="56">
        <f>DD402/(CZ402+DB402+DD402+DF402)</f>
        <v>0</v>
      </c>
      <c r="DF402" s="56">
        <f>COUNTIF(BH402:CY402,"KĐG")</f>
        <v>0</v>
      </c>
      <c r="DG402" s="56">
        <f>DF402/(CZ402+DB402+DD402+DF402)</f>
        <v>0</v>
      </c>
      <c r="DH402" s="56">
        <f>(((CZ402*2)+(DB402*1)+(DD402*0)))/(CZ402+DB402+DD402)</f>
        <v>1.8333333333333333</v>
      </c>
      <c r="DI402" s="56" t="str">
        <f>IF(DG402&gt;=50%,"KĐG",IF(DH402&gt;=1.6,"Đạt mục tiêu",IF(DH402&gt;=1,"Cần cố gắng","Chưa đạt")))</f>
        <v>Đạt mục tiêu</v>
      </c>
      <c r="DJ402" s="56"/>
      <c r="DK402" s="56"/>
      <c r="DL402" s="56"/>
      <c r="DM402" s="70"/>
      <c r="DN402" s="70"/>
      <c r="DO402" s="70"/>
      <c r="DP402" s="70"/>
      <c r="DQ402" s="178">
        <v>2</v>
      </c>
      <c r="DR402" s="178">
        <v>2</v>
      </c>
      <c r="DS402" s="178">
        <v>1</v>
      </c>
      <c r="DT402" s="178">
        <v>2</v>
      </c>
      <c r="DU402" s="178">
        <v>2</v>
      </c>
      <c r="DV402" s="178">
        <v>2</v>
      </c>
      <c r="DW402" s="178">
        <v>2</v>
      </c>
      <c r="DX402" s="178">
        <v>1</v>
      </c>
      <c r="DY402" s="178">
        <v>2</v>
      </c>
      <c r="DZ402" s="178">
        <v>2</v>
      </c>
      <c r="EA402" s="178">
        <v>1</v>
      </c>
      <c r="EB402" s="178">
        <v>2</v>
      </c>
      <c r="EC402" s="178">
        <v>2</v>
      </c>
      <c r="ED402" s="178">
        <v>2</v>
      </c>
      <c r="EE402" s="178">
        <v>2</v>
      </c>
      <c r="EF402" s="178">
        <v>2</v>
      </c>
      <c r="EG402" s="178">
        <v>2</v>
      </c>
      <c r="EH402" s="178">
        <v>2</v>
      </c>
      <c r="EI402" s="178">
        <v>2</v>
      </c>
      <c r="EJ402" s="178">
        <v>2</v>
      </c>
      <c r="EK402" s="178">
        <v>2</v>
      </c>
      <c r="EL402" s="178"/>
      <c r="EM402" s="178"/>
      <c r="EN402" s="178"/>
      <c r="EO402" s="178"/>
      <c r="EP402" s="178"/>
      <c r="EQ402" s="178">
        <v>2</v>
      </c>
      <c r="ER402" s="178">
        <v>2</v>
      </c>
      <c r="ES402" s="178">
        <v>2</v>
      </c>
      <c r="ET402" s="178"/>
      <c r="EU402" s="178">
        <v>2</v>
      </c>
      <c r="EV402" s="179">
        <f>COUNTIF(DM402:EU402,"2")</f>
        <v>22</v>
      </c>
      <c r="EW402" s="180">
        <f>EV402/(EV402+EX402+EZ402+FB402)</f>
        <v>0.88</v>
      </c>
      <c r="EX402" s="179">
        <f>COUNTIF(DM402:EU402,"1")</f>
        <v>3</v>
      </c>
      <c r="EY402" s="180">
        <f>EX402/(EV402+EX402+EZ402+FB402)</f>
        <v>0.12</v>
      </c>
      <c r="EZ402" s="179">
        <f>COUNTIF(DM402:EU402,"0")</f>
        <v>0</v>
      </c>
      <c r="FA402" s="180">
        <f>EZ402/(EV402+EX402+EZ402+FB402)</f>
        <v>0</v>
      </c>
      <c r="FB402" s="179">
        <f>COUNTIF(DM402:EU402,"KĐG")</f>
        <v>0</v>
      </c>
      <c r="FC402" s="180">
        <f>FB402/(EV402+EX402+EZ402+FB402)</f>
        <v>0</v>
      </c>
      <c r="FD402" s="181">
        <f>(((EV402*2)+(EX402*1)+(EZ402*0)))/(EV402+EX402+EZ402)</f>
        <v>1.88</v>
      </c>
      <c r="FE402" s="184" t="str">
        <f>IF(FC402&gt;=50%,"KĐG",IF(FD402&gt;=1.6,"Đạt mục tiêu",IF(FD402&gt;=1,"Cần cố gắng","Chưa đạt")))</f>
        <v>Đạt mục tiêu</v>
      </c>
      <c r="FF402" s="70"/>
      <c r="FG402" s="70"/>
      <c r="FH402" s="70"/>
      <c r="FI402" s="70"/>
      <c r="FJ402" s="70"/>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70"/>
      <c r="HA402" s="70"/>
      <c r="HB402" s="70"/>
      <c r="HC402" s="70"/>
      <c r="HD402" s="70"/>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c r="IJ402" s="56"/>
      <c r="IK402" s="56"/>
      <c r="IL402" s="56"/>
      <c r="IM402" s="56"/>
      <c r="IN402" s="56"/>
      <c r="IO402" s="56"/>
      <c r="IP402" s="56"/>
      <c r="IQ402" s="56"/>
      <c r="IR402" s="56"/>
      <c r="IS402" s="56"/>
      <c r="IT402" s="70"/>
      <c r="IU402" s="70"/>
      <c r="IV402" s="70"/>
      <c r="IW402" s="70"/>
      <c r="IX402" s="56"/>
      <c r="IY402" s="56"/>
      <c r="IZ402" s="56"/>
      <c r="JA402" s="56"/>
      <c r="JB402" s="56"/>
      <c r="JC402" s="56"/>
      <c r="JD402" s="56"/>
      <c r="JE402" s="56"/>
      <c r="JF402" s="56"/>
      <c r="JG402" s="56"/>
      <c r="JH402" s="56"/>
      <c r="JI402" s="56"/>
      <c r="JJ402" s="56"/>
      <c r="JK402" s="56"/>
      <c r="JL402" s="56"/>
      <c r="JM402" s="56"/>
      <c r="JN402" s="56"/>
      <c r="JO402" s="56"/>
      <c r="JP402" s="56"/>
      <c r="JQ402" s="56"/>
      <c r="JR402" s="56"/>
      <c r="JS402" s="56"/>
      <c r="JT402" s="56"/>
      <c r="JU402" s="56"/>
      <c r="JV402" s="56"/>
      <c r="JW402" s="56"/>
      <c r="JX402" s="56"/>
      <c r="JY402" s="56"/>
      <c r="JZ402" s="56"/>
      <c r="KA402" s="56"/>
      <c r="KB402" s="56"/>
      <c r="KC402" s="56"/>
      <c r="KD402" s="56"/>
      <c r="KE402" s="56"/>
      <c r="KF402" s="56"/>
      <c r="KG402" s="56"/>
      <c r="KH402" s="56"/>
      <c r="KI402" s="56"/>
      <c r="KJ402" s="56"/>
      <c r="KK402" s="56"/>
      <c r="KL402" s="56"/>
      <c r="KM402" s="56"/>
      <c r="KN402" s="56"/>
      <c r="KO402" s="56"/>
      <c r="KP402" s="56"/>
      <c r="KQ402" s="56"/>
      <c r="KR402" s="56"/>
      <c r="KS402" s="56"/>
      <c r="KT402" s="56"/>
      <c r="KU402" s="56"/>
      <c r="KV402" s="56"/>
      <c r="KW402" s="56"/>
      <c r="KX402" s="56"/>
      <c r="KY402" s="56"/>
      <c r="KZ402" s="56"/>
      <c r="LA402" s="56"/>
      <c r="LB402" s="56"/>
      <c r="LC402" s="56"/>
      <c r="LD402" s="56"/>
      <c r="LE402" s="56"/>
      <c r="LF402" s="56"/>
      <c r="LG402" s="56"/>
      <c r="LH402" s="56"/>
      <c r="LI402" s="56"/>
      <c r="LJ402" s="56"/>
      <c r="LK402" s="56"/>
      <c r="LL402" s="56"/>
      <c r="LM402" s="56"/>
      <c r="LN402" s="56"/>
      <c r="LO402" s="56"/>
      <c r="LP402" s="56"/>
      <c r="LQ402" s="56"/>
      <c r="LR402" s="56"/>
      <c r="LS402" s="56"/>
      <c r="LT402" s="56"/>
      <c r="LU402" s="56"/>
      <c r="LV402" s="56"/>
      <c r="LW402" s="56"/>
      <c r="LX402" s="56"/>
      <c r="LY402" s="56"/>
      <c r="LZ402" s="56"/>
      <c r="MA402" s="56"/>
      <c r="MB402" s="56"/>
      <c r="MC402" s="56"/>
      <c r="MD402" s="56"/>
      <c r="ME402" s="56"/>
      <c r="MF402" s="56"/>
      <c r="MG402" s="56"/>
      <c r="MH402" s="56"/>
      <c r="MI402" s="56"/>
      <c r="MJ402" s="56"/>
      <c r="MK402" s="56"/>
      <c r="ML402" s="56"/>
      <c r="MM402" s="56"/>
      <c r="MN402" s="56"/>
      <c r="MO402" s="56"/>
      <c r="MP402" s="56"/>
      <c r="MQ402" s="56"/>
      <c r="MR402" s="56"/>
      <c r="MS402" s="56"/>
      <c r="MT402" s="56"/>
      <c r="MU402" s="56"/>
      <c r="MV402" s="56"/>
      <c r="MW402" s="56"/>
      <c r="MX402" s="56"/>
      <c r="MY402" s="56"/>
      <c r="MZ402" s="56"/>
      <c r="NA402" s="56"/>
      <c r="NB402" s="56"/>
      <c r="NC402" s="56"/>
      <c r="ND402" s="56"/>
      <c r="NE402" s="56"/>
      <c r="NF402" s="56"/>
      <c r="NG402" s="56"/>
      <c r="NH402" s="56"/>
      <c r="NI402" s="56"/>
      <c r="NJ402" s="56"/>
      <c r="NK402" s="56"/>
      <c r="NL402" s="56"/>
      <c r="NM402" s="56"/>
      <c r="NN402" s="56"/>
      <c r="NO402" s="56"/>
      <c r="NP402" s="56"/>
      <c r="NQ402" s="56"/>
      <c r="NR402" s="56"/>
      <c r="NS402" s="56"/>
      <c r="NT402" s="56"/>
      <c r="NU402" s="56"/>
      <c r="NV402" s="56"/>
      <c r="NW402" s="56"/>
      <c r="NX402" s="56"/>
      <c r="NY402" s="56"/>
      <c r="NZ402" s="56"/>
      <c r="OA402" s="56"/>
      <c r="OB402" s="56"/>
      <c r="OC402" s="56"/>
      <c r="OD402" s="56"/>
      <c r="OE402" s="56"/>
      <c r="OF402" s="56"/>
      <c r="OG402" s="56"/>
      <c r="OH402" s="56"/>
      <c r="OI402" s="56"/>
      <c r="OJ402" s="56"/>
      <c r="OK402" s="56"/>
      <c r="OL402" s="56"/>
      <c r="OM402" s="56"/>
      <c r="ON402" s="56"/>
      <c r="OO402" s="56"/>
      <c r="OP402" s="56"/>
      <c r="OQ402" s="56"/>
      <c r="OR402" s="56"/>
      <c r="OS402" s="56"/>
      <c r="OT402" s="56"/>
      <c r="OU402" s="56"/>
      <c r="OV402" s="56"/>
      <c r="OW402" s="56"/>
      <c r="OX402" s="56"/>
      <c r="OY402" s="56"/>
      <c r="OZ402" s="56"/>
      <c r="PA402" s="2"/>
    </row>
    <row r="403" spans="1:417" s="116" customFormat="1" ht="78.75" hidden="1" customHeight="1">
      <c r="A403" s="56"/>
      <c r="B403" s="357"/>
      <c r="C403" s="310"/>
      <c r="D403" s="318"/>
      <c r="E403" s="325"/>
      <c r="F403" s="318"/>
      <c r="G403" s="328"/>
      <c r="H403" s="325"/>
      <c r="I403" s="126" t="s">
        <v>1320</v>
      </c>
      <c r="J403" s="151" t="s">
        <v>1160</v>
      </c>
      <c r="K403" s="123"/>
      <c r="L403" s="183" t="s">
        <v>661</v>
      </c>
      <c r="M403" s="177" t="s">
        <v>501</v>
      </c>
      <c r="N403" s="51" t="s">
        <v>379</v>
      </c>
      <c r="O403" s="56" t="s">
        <v>350</v>
      </c>
      <c r="P403" s="310"/>
      <c r="Q403" s="310"/>
      <c r="R403" s="120"/>
      <c r="S403" s="120" t="s">
        <v>205</v>
      </c>
      <c r="T403" s="120"/>
      <c r="U403" s="120"/>
      <c r="V403" s="120"/>
      <c r="W403" s="120"/>
      <c r="X403" s="120"/>
      <c r="Y403" s="120"/>
      <c r="Z403" s="120"/>
      <c r="AA403" s="120"/>
      <c r="AB403" s="120"/>
      <c r="AC403" s="119">
        <f t="shared" si="549"/>
        <v>1</v>
      </c>
      <c r="AD403" s="229"/>
      <c r="AE403" s="229"/>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70"/>
      <c r="BU403" s="70"/>
      <c r="BV403" s="72"/>
      <c r="BW403" s="72"/>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179"/>
      <c r="DD403" s="180"/>
      <c r="DE403" s="179"/>
      <c r="DF403" s="180"/>
      <c r="DG403" s="179"/>
      <c r="DH403" s="180"/>
      <c r="DI403" s="179"/>
      <c r="DJ403" s="180" t="e">
        <f>DI403/(DC403+DE403+DG403+DI403)</f>
        <v>#DIV/0!</v>
      </c>
      <c r="DK403" s="181" t="e">
        <f>(((DC403*2)+(DE403*1)+(DG403*0)))/(DC403+DE403+DG403)</f>
        <v>#DIV/0!</v>
      </c>
      <c r="DL403" s="184" t="e">
        <f>IF(DJ403&gt;=50%,"KĐG",IF(DK403&gt;=1.6,"Đạt mục tiêu",IF(DK403&gt;=1,"Cần cố gắng","Chưa đạt")))</f>
        <v>#DIV/0!</v>
      </c>
      <c r="DM403" s="70"/>
      <c r="DN403" s="70"/>
      <c r="DO403" s="70"/>
      <c r="DP403" s="70"/>
      <c r="DQ403" s="178">
        <v>2</v>
      </c>
      <c r="DR403" s="178">
        <v>2</v>
      </c>
      <c r="DS403" s="178">
        <v>2</v>
      </c>
      <c r="DT403" s="178">
        <v>2</v>
      </c>
      <c r="DU403" s="178">
        <v>2</v>
      </c>
      <c r="DV403" s="178">
        <v>2</v>
      </c>
      <c r="DW403" s="178">
        <v>2</v>
      </c>
      <c r="DX403" s="178">
        <v>2</v>
      </c>
      <c r="DY403" s="178">
        <v>2</v>
      </c>
      <c r="DZ403" s="178">
        <v>2</v>
      </c>
      <c r="EA403" s="178">
        <v>2</v>
      </c>
      <c r="EB403" s="178">
        <v>2</v>
      </c>
      <c r="EC403" s="178">
        <v>2</v>
      </c>
      <c r="ED403" s="178">
        <v>2</v>
      </c>
      <c r="EE403" s="178">
        <v>2</v>
      </c>
      <c r="EF403" s="178">
        <v>2</v>
      </c>
      <c r="EG403" s="178">
        <v>2</v>
      </c>
      <c r="EH403" s="178">
        <v>2</v>
      </c>
      <c r="EI403" s="178">
        <v>2</v>
      </c>
      <c r="EJ403" s="178">
        <v>2</v>
      </c>
      <c r="EK403" s="178">
        <v>2</v>
      </c>
      <c r="EL403" s="178">
        <v>2</v>
      </c>
      <c r="EM403" s="178">
        <v>2</v>
      </c>
      <c r="EN403" s="178">
        <v>2</v>
      </c>
      <c r="EO403" s="178">
        <v>2</v>
      </c>
      <c r="EP403" s="178">
        <v>2</v>
      </c>
      <c r="EQ403" s="178">
        <v>2</v>
      </c>
      <c r="ER403" s="178">
        <v>2</v>
      </c>
      <c r="ES403" s="178">
        <v>2</v>
      </c>
      <c r="ET403" s="178">
        <v>2</v>
      </c>
      <c r="EU403" s="178">
        <v>2</v>
      </c>
      <c r="EV403" s="179"/>
      <c r="EW403" s="180"/>
      <c r="EX403" s="179"/>
      <c r="EY403" s="180"/>
      <c r="EZ403" s="179"/>
      <c r="FA403" s="180"/>
      <c r="FB403" s="179"/>
      <c r="FC403" s="180"/>
      <c r="FD403" s="181"/>
      <c r="FE403" s="184"/>
      <c r="FF403" s="70"/>
      <c r="FG403" s="70"/>
      <c r="FH403" s="70"/>
      <c r="FI403" s="70"/>
      <c r="FJ403" s="70"/>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70"/>
      <c r="HA403" s="70"/>
      <c r="HB403" s="70"/>
      <c r="HC403" s="70"/>
      <c r="HD403" s="70"/>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c r="IJ403" s="56"/>
      <c r="IK403" s="56"/>
      <c r="IL403" s="56"/>
      <c r="IM403" s="56"/>
      <c r="IN403" s="56"/>
      <c r="IO403" s="56"/>
      <c r="IP403" s="56"/>
      <c r="IQ403" s="56"/>
      <c r="IR403" s="56"/>
      <c r="IS403" s="56"/>
      <c r="IT403" s="70"/>
      <c r="IU403" s="70"/>
      <c r="IV403" s="70"/>
      <c r="IW403" s="70"/>
      <c r="IX403" s="56"/>
      <c r="IY403" s="56"/>
      <c r="IZ403" s="56"/>
      <c r="JA403" s="56"/>
      <c r="JB403" s="56"/>
      <c r="JC403" s="56"/>
      <c r="JD403" s="56"/>
      <c r="JE403" s="56"/>
      <c r="JF403" s="56"/>
      <c r="JG403" s="56"/>
      <c r="JH403" s="56"/>
      <c r="JI403" s="56"/>
      <c r="JJ403" s="56"/>
      <c r="JK403" s="56"/>
      <c r="JL403" s="56"/>
      <c r="JM403" s="56"/>
      <c r="JN403" s="56"/>
      <c r="JO403" s="56"/>
      <c r="JP403" s="56"/>
      <c r="JQ403" s="56"/>
      <c r="JR403" s="56"/>
      <c r="JS403" s="56"/>
      <c r="JT403" s="56"/>
      <c r="JU403" s="56"/>
      <c r="JV403" s="56"/>
      <c r="JW403" s="56"/>
      <c r="JX403" s="56"/>
      <c r="JY403" s="56"/>
      <c r="JZ403" s="56"/>
      <c r="KA403" s="56"/>
      <c r="KB403" s="56"/>
      <c r="KC403" s="56"/>
      <c r="KD403" s="56"/>
      <c r="KE403" s="56"/>
      <c r="KF403" s="56"/>
      <c r="KG403" s="56"/>
      <c r="KH403" s="56"/>
      <c r="KI403" s="56"/>
      <c r="KJ403" s="56"/>
      <c r="KK403" s="56"/>
      <c r="KL403" s="56"/>
      <c r="KM403" s="56"/>
      <c r="KN403" s="56"/>
      <c r="KO403" s="56"/>
      <c r="KP403" s="56"/>
      <c r="KQ403" s="56"/>
      <c r="KR403" s="56"/>
      <c r="KS403" s="56"/>
      <c r="KT403" s="56"/>
      <c r="KU403" s="56"/>
      <c r="KV403" s="56"/>
      <c r="KW403" s="56"/>
      <c r="KX403" s="56"/>
      <c r="KY403" s="56"/>
      <c r="KZ403" s="56"/>
      <c r="LA403" s="56"/>
      <c r="LB403" s="56"/>
      <c r="LC403" s="56"/>
      <c r="LD403" s="56"/>
      <c r="LE403" s="56"/>
      <c r="LF403" s="56"/>
      <c r="LG403" s="56"/>
      <c r="LH403" s="56"/>
      <c r="LI403" s="56"/>
      <c r="LJ403" s="56"/>
      <c r="LK403" s="56"/>
      <c r="LL403" s="56"/>
      <c r="LM403" s="56"/>
      <c r="LN403" s="56"/>
      <c r="LO403" s="56"/>
      <c r="LP403" s="56"/>
      <c r="LQ403" s="56"/>
      <c r="LR403" s="56"/>
      <c r="LS403" s="56"/>
      <c r="LT403" s="56"/>
      <c r="LU403" s="56"/>
      <c r="LV403" s="56"/>
      <c r="LW403" s="56"/>
      <c r="LX403" s="56"/>
      <c r="LY403" s="56"/>
      <c r="LZ403" s="56"/>
      <c r="MA403" s="56"/>
      <c r="MB403" s="56"/>
      <c r="MC403" s="56"/>
      <c r="MD403" s="56"/>
      <c r="ME403" s="56"/>
      <c r="MF403" s="56"/>
      <c r="MG403" s="56"/>
      <c r="MH403" s="56"/>
      <c r="MI403" s="56"/>
      <c r="MJ403" s="56"/>
      <c r="MK403" s="56"/>
      <c r="ML403" s="56"/>
      <c r="MM403" s="56"/>
      <c r="MN403" s="56"/>
      <c r="MO403" s="56"/>
      <c r="MP403" s="56"/>
      <c r="MQ403" s="56"/>
      <c r="MR403" s="56"/>
      <c r="MS403" s="56"/>
      <c r="MT403" s="56"/>
      <c r="MU403" s="56"/>
      <c r="MV403" s="56"/>
      <c r="MW403" s="56"/>
      <c r="MX403" s="56"/>
      <c r="MY403" s="56"/>
      <c r="MZ403" s="56"/>
      <c r="NA403" s="56"/>
      <c r="NB403" s="56"/>
      <c r="NC403" s="56"/>
      <c r="ND403" s="56"/>
      <c r="NE403" s="56"/>
      <c r="NF403" s="56"/>
      <c r="NG403" s="56"/>
      <c r="NH403" s="56"/>
      <c r="NI403" s="56"/>
      <c r="NJ403" s="56"/>
      <c r="NK403" s="56"/>
      <c r="NL403" s="56"/>
      <c r="NM403" s="56"/>
      <c r="NN403" s="56"/>
      <c r="NO403" s="56"/>
      <c r="NP403" s="56"/>
      <c r="NQ403" s="56"/>
      <c r="NR403" s="56"/>
      <c r="NS403" s="56"/>
      <c r="NT403" s="56"/>
      <c r="NU403" s="56"/>
      <c r="NV403" s="56"/>
      <c r="NW403" s="56"/>
      <c r="NX403" s="56"/>
      <c r="NY403" s="56"/>
      <c r="NZ403" s="56"/>
      <c r="OA403" s="56"/>
      <c r="OB403" s="56"/>
      <c r="OC403" s="56"/>
      <c r="OD403" s="56"/>
      <c r="OE403" s="56"/>
      <c r="OF403" s="56"/>
      <c r="OG403" s="56"/>
      <c r="OH403" s="56"/>
      <c r="OI403" s="56"/>
      <c r="OJ403" s="56"/>
      <c r="OK403" s="56"/>
      <c r="OL403" s="56"/>
      <c r="OM403" s="56"/>
      <c r="ON403" s="56"/>
      <c r="OO403" s="56"/>
      <c r="OP403" s="56"/>
      <c r="OQ403" s="56"/>
      <c r="OR403" s="56"/>
      <c r="OS403" s="56"/>
      <c r="OT403" s="56"/>
      <c r="OU403" s="56"/>
      <c r="OV403" s="56"/>
      <c r="OW403" s="56"/>
      <c r="OX403" s="56"/>
      <c r="OY403" s="56"/>
      <c r="OZ403" s="56"/>
      <c r="PA403" s="56"/>
    </row>
    <row r="404" spans="1:417" s="116" customFormat="1" ht="78.75" hidden="1" customHeight="1">
      <c r="A404" s="56"/>
      <c r="B404" s="357"/>
      <c r="C404" s="310"/>
      <c r="D404" s="318"/>
      <c r="E404" s="325"/>
      <c r="F404" s="318"/>
      <c r="G404" s="328"/>
      <c r="H404" s="325"/>
      <c r="I404" s="126" t="s">
        <v>1321</v>
      </c>
      <c r="J404" s="151" t="s">
        <v>1160</v>
      </c>
      <c r="K404" s="123"/>
      <c r="L404" s="183" t="s">
        <v>661</v>
      </c>
      <c r="M404" s="177" t="s">
        <v>501</v>
      </c>
      <c r="N404" s="51" t="s">
        <v>379</v>
      </c>
      <c r="O404" s="56" t="s">
        <v>350</v>
      </c>
      <c r="P404" s="310"/>
      <c r="Q404" s="310"/>
      <c r="R404" s="120"/>
      <c r="S404" s="120"/>
      <c r="T404" s="120" t="s">
        <v>205</v>
      </c>
      <c r="U404" s="120"/>
      <c r="V404" s="120"/>
      <c r="W404" s="120"/>
      <c r="X404" s="120"/>
      <c r="Y404" s="120"/>
      <c r="Z404" s="120"/>
      <c r="AA404" s="120"/>
      <c r="AB404" s="120"/>
      <c r="AC404" s="119">
        <f t="shared" si="549"/>
        <v>1</v>
      </c>
      <c r="AD404" s="229"/>
      <c r="AE404" s="229"/>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70"/>
      <c r="BU404" s="70"/>
      <c r="BV404" s="70"/>
      <c r="BW404" s="70"/>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72" t="s">
        <v>555</v>
      </c>
      <c r="DN404" s="72" t="s">
        <v>555</v>
      </c>
      <c r="DO404" s="72" t="s">
        <v>555</v>
      </c>
      <c r="DP404" s="72" t="s">
        <v>555</v>
      </c>
      <c r="DQ404" s="178">
        <v>1</v>
      </c>
      <c r="DR404" s="178">
        <v>1</v>
      </c>
      <c r="DS404" s="178">
        <v>2</v>
      </c>
      <c r="DT404" s="178">
        <v>2</v>
      </c>
      <c r="DU404" s="178">
        <v>2</v>
      </c>
      <c r="DV404" s="178">
        <v>2</v>
      </c>
      <c r="DW404" s="178">
        <v>2</v>
      </c>
      <c r="DX404" s="178">
        <v>2</v>
      </c>
      <c r="DY404" s="178">
        <v>2</v>
      </c>
      <c r="DZ404" s="178">
        <v>2</v>
      </c>
      <c r="EA404" s="178">
        <v>1</v>
      </c>
      <c r="EB404" s="178">
        <v>2</v>
      </c>
      <c r="EC404" s="178">
        <v>2</v>
      </c>
      <c r="ED404" s="178">
        <v>2</v>
      </c>
      <c r="EE404" s="178">
        <v>2</v>
      </c>
      <c r="EF404" s="178">
        <v>2</v>
      </c>
      <c r="EG404" s="178">
        <v>2</v>
      </c>
      <c r="EH404" s="178">
        <v>2</v>
      </c>
      <c r="EI404" s="178">
        <v>2</v>
      </c>
      <c r="EJ404" s="178">
        <v>2</v>
      </c>
      <c r="EK404" s="178">
        <v>2</v>
      </c>
      <c r="EL404" s="178">
        <v>2</v>
      </c>
      <c r="EM404" s="178">
        <v>2</v>
      </c>
      <c r="EN404" s="178">
        <v>2</v>
      </c>
      <c r="EO404" s="178">
        <v>2</v>
      </c>
      <c r="EP404" s="178">
        <v>2</v>
      </c>
      <c r="EQ404" s="178">
        <v>2</v>
      </c>
      <c r="ER404" s="178">
        <v>2</v>
      </c>
      <c r="ES404" s="178">
        <v>2</v>
      </c>
      <c r="ET404" s="178">
        <v>2</v>
      </c>
      <c r="EU404" s="178">
        <v>2</v>
      </c>
      <c r="EV404" s="179">
        <f>COUNTIF(DM404:EU404,"2")</f>
        <v>28</v>
      </c>
      <c r="EW404" s="180">
        <f>EV404/(EV404+EX404+EZ404+FB404)</f>
        <v>0.90322580645161288</v>
      </c>
      <c r="EX404" s="179">
        <f>COUNTIF(DM404:EU404,"1")</f>
        <v>3</v>
      </c>
      <c r="EY404" s="180">
        <f>EX404/(EV404+EX404+EZ404+FB404)</f>
        <v>9.6774193548387094E-2</v>
      </c>
      <c r="EZ404" s="179">
        <f>COUNTIF(DM404:EU404,"0")</f>
        <v>0</v>
      </c>
      <c r="FA404" s="180">
        <f>EZ404/(EV404+EX404+EZ404+FB404)</f>
        <v>0</v>
      </c>
      <c r="FB404" s="179">
        <f>COUNTIF(DM404:EU404,"KĐG")</f>
        <v>0</v>
      </c>
      <c r="FC404" s="180">
        <f>FB404/(EV404+EX404+EZ404+FB404)</f>
        <v>0</v>
      </c>
      <c r="FD404" s="181">
        <f>(((EV404*2)+(EX404*1)+(EZ404*0)))/(EV404+EX404+EZ404)</f>
        <v>1.903225806451613</v>
      </c>
      <c r="FE404" s="184" t="str">
        <f>IF(FC404&gt;=50%,"KĐG",IF(FD404&gt;=1.6,"Đạt mục tiêu",IF(FD404&gt;=1,"Cần cố gắng","Chưa đạt")))</f>
        <v>Đạt mục tiêu</v>
      </c>
      <c r="FF404" s="70"/>
      <c r="FG404" s="70"/>
      <c r="FH404" s="70"/>
      <c r="FI404" s="70"/>
      <c r="FJ404" s="70"/>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70"/>
      <c r="HA404" s="70"/>
      <c r="HB404" s="70"/>
      <c r="HC404" s="70"/>
      <c r="HD404" s="70"/>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c r="IK404" s="56"/>
      <c r="IL404" s="56"/>
      <c r="IM404" s="56"/>
      <c r="IN404" s="56"/>
      <c r="IO404" s="56"/>
      <c r="IP404" s="56"/>
      <c r="IQ404" s="56"/>
      <c r="IR404" s="56"/>
      <c r="IS404" s="56"/>
      <c r="IT404" s="70"/>
      <c r="IU404" s="70"/>
      <c r="IV404" s="70"/>
      <c r="IW404" s="70"/>
      <c r="IX404" s="56"/>
      <c r="IY404" s="56"/>
      <c r="IZ404" s="56"/>
      <c r="JA404" s="56"/>
      <c r="JB404" s="56"/>
      <c r="JC404" s="56"/>
      <c r="JD404" s="56"/>
      <c r="JE404" s="56"/>
      <c r="JF404" s="56"/>
      <c r="JG404" s="56"/>
      <c r="JH404" s="56"/>
      <c r="JI404" s="56"/>
      <c r="JJ404" s="56"/>
      <c r="JK404" s="56"/>
      <c r="JL404" s="56"/>
      <c r="JM404" s="56"/>
      <c r="JN404" s="56"/>
      <c r="JO404" s="56"/>
      <c r="JP404" s="56"/>
      <c r="JQ404" s="56"/>
      <c r="JR404" s="56"/>
      <c r="JS404" s="56"/>
      <c r="JT404" s="56"/>
      <c r="JU404" s="56"/>
      <c r="JV404" s="56"/>
      <c r="JW404" s="56"/>
      <c r="JX404" s="56"/>
      <c r="JY404" s="56"/>
      <c r="JZ404" s="56"/>
      <c r="KA404" s="56"/>
      <c r="KB404" s="56"/>
      <c r="KC404" s="56"/>
      <c r="KD404" s="56"/>
      <c r="KE404" s="56"/>
      <c r="KF404" s="56"/>
      <c r="KG404" s="56"/>
      <c r="KH404" s="56"/>
      <c r="KI404" s="56"/>
      <c r="KJ404" s="56"/>
      <c r="KK404" s="56"/>
      <c r="KL404" s="56"/>
      <c r="KM404" s="56"/>
      <c r="KN404" s="56"/>
      <c r="KO404" s="56"/>
      <c r="KP404" s="56"/>
      <c r="KQ404" s="56"/>
      <c r="KR404" s="56"/>
      <c r="KS404" s="56"/>
      <c r="KT404" s="56"/>
      <c r="KU404" s="56"/>
      <c r="KV404" s="56"/>
      <c r="KW404" s="56"/>
      <c r="KX404" s="56"/>
      <c r="KY404" s="56"/>
      <c r="KZ404" s="56"/>
      <c r="LA404" s="56"/>
      <c r="LB404" s="56"/>
      <c r="LC404" s="56"/>
      <c r="LD404" s="56"/>
      <c r="LE404" s="56"/>
      <c r="LF404" s="56"/>
      <c r="LG404" s="56"/>
      <c r="LH404" s="56"/>
      <c r="LI404" s="56"/>
      <c r="LJ404" s="56"/>
      <c r="LK404" s="56"/>
      <c r="LL404" s="56"/>
      <c r="LM404" s="56"/>
      <c r="LN404" s="56"/>
      <c r="LO404" s="56"/>
      <c r="LP404" s="56"/>
      <c r="LQ404" s="56"/>
      <c r="LR404" s="56"/>
      <c r="LS404" s="56"/>
      <c r="LT404" s="56"/>
      <c r="LU404" s="56"/>
      <c r="LV404" s="56"/>
      <c r="LW404" s="56"/>
      <c r="LX404" s="56"/>
      <c r="LY404" s="56"/>
      <c r="LZ404" s="56"/>
      <c r="MA404" s="56"/>
      <c r="MB404" s="56"/>
      <c r="MC404" s="56"/>
      <c r="MD404" s="56"/>
      <c r="ME404" s="56"/>
      <c r="MF404" s="56"/>
      <c r="MG404" s="56"/>
      <c r="MH404" s="56"/>
      <c r="MI404" s="56"/>
      <c r="MJ404" s="56"/>
      <c r="MK404" s="56"/>
      <c r="ML404" s="56"/>
      <c r="MM404" s="56"/>
      <c r="MN404" s="56"/>
      <c r="MO404" s="56"/>
      <c r="MP404" s="56"/>
      <c r="MQ404" s="56"/>
      <c r="MR404" s="56"/>
      <c r="MS404" s="56"/>
      <c r="MT404" s="56"/>
      <c r="MU404" s="56"/>
      <c r="MV404" s="56"/>
      <c r="MW404" s="56"/>
      <c r="MX404" s="56"/>
      <c r="MY404" s="56"/>
      <c r="MZ404" s="56"/>
      <c r="NA404" s="56"/>
      <c r="NB404" s="56"/>
      <c r="NC404" s="56"/>
      <c r="ND404" s="56"/>
      <c r="NE404" s="56"/>
      <c r="NF404" s="56"/>
      <c r="NG404" s="56"/>
      <c r="NH404" s="56"/>
      <c r="NI404" s="56"/>
      <c r="NJ404" s="56"/>
      <c r="NK404" s="56"/>
      <c r="NL404" s="56"/>
      <c r="NM404" s="56"/>
      <c r="NN404" s="56"/>
      <c r="NO404" s="56"/>
      <c r="NP404" s="56"/>
      <c r="NQ404" s="56"/>
      <c r="NR404" s="56"/>
      <c r="NS404" s="56"/>
      <c r="NT404" s="56"/>
      <c r="NU404" s="56"/>
      <c r="NV404" s="56"/>
      <c r="NW404" s="56"/>
      <c r="NX404" s="56"/>
      <c r="NY404" s="56"/>
      <c r="NZ404" s="56"/>
      <c r="OA404" s="56"/>
      <c r="OB404" s="56"/>
      <c r="OC404" s="56"/>
      <c r="OD404" s="56"/>
      <c r="OE404" s="56"/>
      <c r="OF404" s="56"/>
      <c r="OG404" s="56"/>
      <c r="OH404" s="56"/>
      <c r="OI404" s="56"/>
      <c r="OJ404" s="56"/>
      <c r="OK404" s="56"/>
      <c r="OL404" s="56"/>
      <c r="OM404" s="56"/>
      <c r="ON404" s="56"/>
      <c r="OO404" s="56"/>
      <c r="OP404" s="56"/>
      <c r="OQ404" s="56"/>
      <c r="OR404" s="56"/>
      <c r="OS404" s="56"/>
      <c r="OT404" s="56"/>
      <c r="OU404" s="56"/>
      <c r="OV404" s="56"/>
      <c r="OW404" s="56"/>
      <c r="OX404" s="56"/>
      <c r="OY404" s="56"/>
      <c r="OZ404" s="56"/>
      <c r="PA404" s="56"/>
    </row>
    <row r="405" spans="1:417" s="116" customFormat="1" ht="78.75" hidden="1" customHeight="1">
      <c r="A405" s="56"/>
      <c r="B405" s="357"/>
      <c r="C405" s="310"/>
      <c r="D405" s="318"/>
      <c r="E405" s="325"/>
      <c r="F405" s="318"/>
      <c r="G405" s="328"/>
      <c r="H405" s="325"/>
      <c r="I405" s="126" t="s">
        <v>788</v>
      </c>
      <c r="J405" s="151" t="s">
        <v>1160</v>
      </c>
      <c r="K405" s="123"/>
      <c r="L405" s="183" t="s">
        <v>661</v>
      </c>
      <c r="M405" s="177" t="s">
        <v>501</v>
      </c>
      <c r="N405" s="51" t="s">
        <v>379</v>
      </c>
      <c r="O405" s="56" t="s">
        <v>350</v>
      </c>
      <c r="P405" s="310"/>
      <c r="Q405" s="310"/>
      <c r="R405" s="120"/>
      <c r="S405" s="120"/>
      <c r="T405" s="120"/>
      <c r="U405" s="120" t="s">
        <v>205</v>
      </c>
      <c r="V405" s="120"/>
      <c r="W405" s="120"/>
      <c r="X405" s="120"/>
      <c r="Y405" s="120"/>
      <c r="Z405" s="120"/>
      <c r="AA405" s="120"/>
      <c r="AB405" s="120"/>
      <c r="AC405" s="119">
        <f t="shared" si="549"/>
        <v>1</v>
      </c>
      <c r="AD405" s="229"/>
      <c r="AE405" s="229"/>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70"/>
      <c r="BU405" s="70"/>
      <c r="BV405" s="70"/>
      <c r="BW405" s="70"/>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70"/>
      <c r="DN405" s="70"/>
      <c r="DO405" s="70"/>
      <c r="DP405" s="70"/>
      <c r="DQ405" s="178"/>
      <c r="DR405" s="178"/>
      <c r="DS405" s="178"/>
      <c r="DT405" s="178"/>
      <c r="DU405" s="178"/>
      <c r="DV405" s="178"/>
      <c r="DW405" s="178"/>
      <c r="DX405" s="178"/>
      <c r="DY405" s="178"/>
      <c r="DZ405" s="178"/>
      <c r="EA405" s="178"/>
      <c r="EB405" s="178"/>
      <c r="EC405" s="178"/>
      <c r="ED405" s="178"/>
      <c r="EE405" s="178"/>
      <c r="EF405" s="178"/>
      <c r="EG405" s="178"/>
      <c r="EH405" s="178"/>
      <c r="EI405" s="178"/>
      <c r="EJ405" s="178"/>
      <c r="EK405" s="178"/>
      <c r="EL405" s="178"/>
      <c r="EM405" s="178"/>
      <c r="EN405" s="178"/>
      <c r="EO405" s="178"/>
      <c r="EP405" s="178"/>
      <c r="EQ405" s="178"/>
      <c r="ER405" s="178"/>
      <c r="ES405" s="178"/>
      <c r="ET405" s="178"/>
      <c r="EU405" s="178"/>
      <c r="EV405" s="179"/>
      <c r="EW405" s="180"/>
      <c r="EX405" s="179"/>
      <c r="EY405" s="180"/>
      <c r="EZ405" s="179"/>
      <c r="FA405" s="180"/>
      <c r="FB405" s="179"/>
      <c r="FC405" s="180"/>
      <c r="FD405" s="181"/>
      <c r="FE405" s="184"/>
      <c r="FF405" s="72" t="s">
        <v>555</v>
      </c>
      <c r="FG405" s="72" t="s">
        <v>555</v>
      </c>
      <c r="FH405" s="72" t="s">
        <v>555</v>
      </c>
      <c r="FI405" s="72" t="s">
        <v>555</v>
      </c>
      <c r="FJ405" s="72" t="s">
        <v>555</v>
      </c>
      <c r="FK405" s="70" t="s">
        <v>464</v>
      </c>
      <c r="FL405" s="70" t="s">
        <v>464</v>
      </c>
      <c r="FM405" s="70" t="s">
        <v>464</v>
      </c>
      <c r="FN405" s="70" t="s">
        <v>464</v>
      </c>
      <c r="FO405" s="70" t="s">
        <v>1025</v>
      </c>
      <c r="FP405" s="70" t="s">
        <v>464</v>
      </c>
      <c r="FQ405" s="70" t="s">
        <v>1025</v>
      </c>
      <c r="FR405" s="70" t="s">
        <v>1025</v>
      </c>
      <c r="FS405" s="70" t="s">
        <v>464</v>
      </c>
      <c r="FT405" s="70" t="s">
        <v>464</v>
      </c>
      <c r="FU405" s="70" t="s">
        <v>464</v>
      </c>
      <c r="FV405" s="70" t="s">
        <v>464</v>
      </c>
      <c r="FW405" s="70" t="s">
        <v>464</v>
      </c>
      <c r="FX405" s="70" t="s">
        <v>464</v>
      </c>
      <c r="FY405" s="70" t="s">
        <v>464</v>
      </c>
      <c r="FZ405" s="70" t="s">
        <v>464</v>
      </c>
      <c r="GA405" s="70" t="s">
        <v>464</v>
      </c>
      <c r="GB405" s="70" t="s">
        <v>464</v>
      </c>
      <c r="GC405" s="70" t="s">
        <v>1025</v>
      </c>
      <c r="GD405" s="70" t="s">
        <v>464</v>
      </c>
      <c r="GE405" s="70" t="s">
        <v>464</v>
      </c>
      <c r="GF405" s="70" t="s">
        <v>464</v>
      </c>
      <c r="GG405" s="70" t="s">
        <v>464</v>
      </c>
      <c r="GH405" s="70" t="s">
        <v>464</v>
      </c>
      <c r="GI405" s="70" t="s">
        <v>464</v>
      </c>
      <c r="GJ405" s="70" t="s">
        <v>464</v>
      </c>
      <c r="GK405" s="70" t="s">
        <v>464</v>
      </c>
      <c r="GL405" s="70" t="s">
        <v>464</v>
      </c>
      <c r="GM405" s="70" t="s">
        <v>464</v>
      </c>
      <c r="GN405" s="70" t="s">
        <v>464</v>
      </c>
      <c r="GO405" s="70" t="s">
        <v>464</v>
      </c>
      <c r="GP405" s="179">
        <f>COUNTIF(FA405:GO405,"2")</f>
        <v>27</v>
      </c>
      <c r="GQ405" s="180">
        <f t="shared" ref="GQ405" si="560">GP405/(GP405+GR405+GT405+GV405)</f>
        <v>0.87096774193548387</v>
      </c>
      <c r="GR405" s="179">
        <f>COUNTIF(FA405:GO405,"1")</f>
        <v>4</v>
      </c>
      <c r="GS405" s="180">
        <f t="shared" ref="GS405" si="561">GR405/(GP405+GR405+GT405+GV405)</f>
        <v>0.12903225806451613</v>
      </c>
      <c r="GT405" s="179">
        <f>COUNTIF(FA405:GO405,"0")</f>
        <v>0</v>
      </c>
      <c r="GU405" s="180">
        <f t="shared" ref="GU405" si="562">GT405/(GP405+GR405+GT405+GV405)</f>
        <v>0</v>
      </c>
      <c r="GV405" s="179">
        <f>COUNTIF(FA405:GO405,"KĐG")</f>
        <v>0</v>
      </c>
      <c r="GW405" s="180">
        <f t="shared" ref="GW405" si="563">GV405/(GP405+GR405+GT405+GV405)</f>
        <v>0</v>
      </c>
      <c r="GX405" s="181">
        <f t="shared" ref="GX405" si="564">(((GP405*2)+(GR405*1)+(GT405*0)))/(GP405+GR405+GT405)</f>
        <v>1.8709677419354838</v>
      </c>
      <c r="GY405" s="182" t="str">
        <f t="shared" ref="GY405" si="565">IF(GW405&gt;=50%,"KĐG",IF(GX405&gt;=1.6,"Đạt mục tiêu",IF(GX405&gt;=1,"Cần cố gắng","Chưa đạt")))</f>
        <v>Đạt mục tiêu</v>
      </c>
      <c r="GZ405" s="70"/>
      <c r="HA405" s="70"/>
      <c r="HB405" s="70"/>
      <c r="HC405" s="70"/>
      <c r="HD405" s="70"/>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c r="IK405" s="56"/>
      <c r="IL405" s="56"/>
      <c r="IM405" s="56"/>
      <c r="IN405" s="56"/>
      <c r="IO405" s="56"/>
      <c r="IP405" s="56"/>
      <c r="IQ405" s="56"/>
      <c r="IR405" s="56"/>
      <c r="IS405" s="56"/>
      <c r="IT405" s="70"/>
      <c r="IU405" s="70"/>
      <c r="IV405" s="70"/>
      <c r="IW405" s="70"/>
      <c r="IX405" s="56"/>
      <c r="IY405" s="56"/>
      <c r="IZ405" s="56"/>
      <c r="JA405" s="56"/>
      <c r="JB405" s="56"/>
      <c r="JC405" s="56"/>
      <c r="JD405" s="56"/>
      <c r="JE405" s="56"/>
      <c r="JF405" s="56"/>
      <c r="JG405" s="56"/>
      <c r="JH405" s="56"/>
      <c r="JI405" s="56"/>
      <c r="JJ405" s="56"/>
      <c r="JK405" s="56"/>
      <c r="JL405" s="56"/>
      <c r="JM405" s="56"/>
      <c r="JN405" s="56"/>
      <c r="JO405" s="56"/>
      <c r="JP405" s="56"/>
      <c r="JQ405" s="56"/>
      <c r="JR405" s="56"/>
      <c r="JS405" s="56"/>
      <c r="JT405" s="56"/>
      <c r="JU405" s="56"/>
      <c r="JV405" s="56"/>
      <c r="JW405" s="56"/>
      <c r="JX405" s="56"/>
      <c r="JY405" s="56"/>
      <c r="JZ405" s="56"/>
      <c r="KA405" s="56"/>
      <c r="KB405" s="56"/>
      <c r="KC405" s="56"/>
      <c r="KD405" s="56"/>
      <c r="KE405" s="56"/>
      <c r="KF405" s="56"/>
      <c r="KG405" s="56"/>
      <c r="KH405" s="56"/>
      <c r="KI405" s="56"/>
      <c r="KJ405" s="56"/>
      <c r="KK405" s="56"/>
      <c r="KL405" s="56"/>
      <c r="KM405" s="56"/>
      <c r="KN405" s="56"/>
      <c r="KO405" s="56"/>
      <c r="KP405" s="56"/>
      <c r="KQ405" s="56"/>
      <c r="KR405" s="56"/>
      <c r="KS405" s="56"/>
      <c r="KT405" s="56"/>
      <c r="KU405" s="56"/>
      <c r="KV405" s="56"/>
      <c r="KW405" s="56"/>
      <c r="KX405" s="56"/>
      <c r="KY405" s="56"/>
      <c r="KZ405" s="56"/>
      <c r="LA405" s="56"/>
      <c r="LB405" s="56"/>
      <c r="LC405" s="56"/>
      <c r="LD405" s="56"/>
      <c r="LE405" s="56"/>
      <c r="LF405" s="56"/>
      <c r="LG405" s="56"/>
      <c r="LH405" s="56"/>
      <c r="LI405" s="56"/>
      <c r="LJ405" s="56"/>
      <c r="LK405" s="56"/>
      <c r="LL405" s="56"/>
      <c r="LM405" s="56"/>
      <c r="LN405" s="56"/>
      <c r="LO405" s="56"/>
      <c r="LP405" s="56"/>
      <c r="LQ405" s="56"/>
      <c r="LR405" s="56"/>
      <c r="LS405" s="56"/>
      <c r="LT405" s="56"/>
      <c r="LU405" s="56"/>
      <c r="LV405" s="56"/>
      <c r="LW405" s="56"/>
      <c r="LX405" s="56"/>
      <c r="LY405" s="56"/>
      <c r="LZ405" s="56"/>
      <c r="MA405" s="56"/>
      <c r="MB405" s="56"/>
      <c r="MC405" s="56"/>
      <c r="MD405" s="56"/>
      <c r="ME405" s="56"/>
      <c r="MF405" s="56"/>
      <c r="MG405" s="56"/>
      <c r="MH405" s="56"/>
      <c r="MI405" s="56"/>
      <c r="MJ405" s="56"/>
      <c r="MK405" s="56"/>
      <c r="ML405" s="56"/>
      <c r="MM405" s="56"/>
      <c r="MN405" s="56"/>
      <c r="MO405" s="56"/>
      <c r="MP405" s="56"/>
      <c r="MQ405" s="56"/>
      <c r="MR405" s="56"/>
      <c r="MS405" s="56"/>
      <c r="MT405" s="56"/>
      <c r="MU405" s="56"/>
      <c r="MV405" s="56"/>
      <c r="MW405" s="56"/>
      <c r="MX405" s="56"/>
      <c r="MY405" s="56"/>
      <c r="MZ405" s="56"/>
      <c r="NA405" s="56"/>
      <c r="NB405" s="56"/>
      <c r="NC405" s="56"/>
      <c r="ND405" s="56"/>
      <c r="NE405" s="56"/>
      <c r="NF405" s="56"/>
      <c r="NG405" s="56"/>
      <c r="NH405" s="56"/>
      <c r="NI405" s="56"/>
      <c r="NJ405" s="56"/>
      <c r="NK405" s="56"/>
      <c r="NL405" s="56"/>
      <c r="NM405" s="56"/>
      <c r="NN405" s="56"/>
      <c r="NO405" s="56"/>
      <c r="NP405" s="56"/>
      <c r="NQ405" s="56"/>
      <c r="NR405" s="56"/>
      <c r="NS405" s="56"/>
      <c r="NT405" s="56"/>
      <c r="NU405" s="56"/>
      <c r="NV405" s="56"/>
      <c r="NW405" s="56"/>
      <c r="NX405" s="56"/>
      <c r="NY405" s="56"/>
      <c r="NZ405" s="56"/>
      <c r="OA405" s="56"/>
      <c r="OB405" s="56"/>
      <c r="OC405" s="56"/>
      <c r="OD405" s="56"/>
      <c r="OE405" s="56"/>
      <c r="OF405" s="56"/>
      <c r="OG405" s="56"/>
      <c r="OH405" s="56"/>
      <c r="OI405" s="56"/>
      <c r="OJ405" s="56"/>
      <c r="OK405" s="56"/>
      <c r="OL405" s="56"/>
      <c r="OM405" s="56"/>
      <c r="ON405" s="56"/>
      <c r="OO405" s="56"/>
      <c r="OP405" s="56"/>
      <c r="OQ405" s="56"/>
      <c r="OR405" s="56"/>
      <c r="OS405" s="56"/>
      <c r="OT405" s="56"/>
      <c r="OU405" s="56"/>
      <c r="OV405" s="56"/>
      <c r="OW405" s="56"/>
      <c r="OX405" s="56"/>
      <c r="OY405" s="56"/>
      <c r="OZ405" s="56"/>
      <c r="PA405" s="56"/>
    </row>
    <row r="406" spans="1:417" s="116" customFormat="1" ht="78.75" hidden="1" customHeight="1">
      <c r="A406" s="56"/>
      <c r="B406" s="357"/>
      <c r="C406" s="310"/>
      <c r="D406" s="318"/>
      <c r="E406" s="325"/>
      <c r="F406" s="318"/>
      <c r="G406" s="328"/>
      <c r="H406" s="325"/>
      <c r="I406" s="126" t="s">
        <v>792</v>
      </c>
      <c r="J406" s="151" t="s">
        <v>1160</v>
      </c>
      <c r="K406" s="123"/>
      <c r="L406" s="183" t="s">
        <v>661</v>
      </c>
      <c r="M406" s="177" t="s">
        <v>501</v>
      </c>
      <c r="N406" s="51" t="s">
        <v>379</v>
      </c>
      <c r="O406" s="56" t="s">
        <v>350</v>
      </c>
      <c r="P406" s="310"/>
      <c r="Q406" s="310"/>
      <c r="R406" s="120"/>
      <c r="S406" s="120"/>
      <c r="T406" s="120"/>
      <c r="U406" s="120"/>
      <c r="V406" s="120" t="s">
        <v>205</v>
      </c>
      <c r="W406" s="120"/>
      <c r="X406" s="120"/>
      <c r="Y406" s="120"/>
      <c r="Z406" s="120"/>
      <c r="AA406" s="120"/>
      <c r="AB406" s="120"/>
      <c r="AC406" s="119">
        <f t="shared" si="549"/>
        <v>1</v>
      </c>
      <c r="AD406" s="229"/>
      <c r="AE406" s="229"/>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72" t="s">
        <v>555</v>
      </c>
      <c r="BU406" s="72" t="s">
        <v>555</v>
      </c>
      <c r="BV406" s="70"/>
      <c r="BW406" s="70"/>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70"/>
      <c r="DN406" s="70"/>
      <c r="DO406" s="70"/>
      <c r="DP406" s="70"/>
      <c r="DQ406" s="178"/>
      <c r="DR406" s="178"/>
      <c r="DS406" s="178"/>
      <c r="DT406" s="178"/>
      <c r="DU406" s="178"/>
      <c r="DV406" s="178"/>
      <c r="DW406" s="178"/>
      <c r="DX406" s="178"/>
      <c r="DY406" s="178"/>
      <c r="DZ406" s="178"/>
      <c r="EA406" s="178"/>
      <c r="EB406" s="178"/>
      <c r="EC406" s="178"/>
      <c r="ED406" s="178"/>
      <c r="EE406" s="178"/>
      <c r="EF406" s="178"/>
      <c r="EG406" s="178"/>
      <c r="EH406" s="178"/>
      <c r="EI406" s="178"/>
      <c r="EJ406" s="178"/>
      <c r="EK406" s="178"/>
      <c r="EL406" s="178"/>
      <c r="EM406" s="178"/>
      <c r="EN406" s="178"/>
      <c r="EO406" s="178"/>
      <c r="EP406" s="178"/>
      <c r="EQ406" s="178"/>
      <c r="ER406" s="178"/>
      <c r="ES406" s="178"/>
      <c r="ET406" s="178"/>
      <c r="EU406" s="178"/>
      <c r="EV406" s="179"/>
      <c r="EW406" s="180"/>
      <c r="EX406" s="179"/>
      <c r="EY406" s="180"/>
      <c r="EZ406" s="179"/>
      <c r="FA406" s="180"/>
      <c r="FB406" s="179"/>
      <c r="FC406" s="180"/>
      <c r="FD406" s="181"/>
      <c r="FE406" s="184"/>
      <c r="FF406" s="70"/>
      <c r="FG406" s="70"/>
      <c r="FH406" s="70"/>
      <c r="FI406" s="70"/>
      <c r="FJ406" s="70"/>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70"/>
      <c r="HA406" s="70"/>
      <c r="HB406" s="70"/>
      <c r="HC406" s="70"/>
      <c r="HD406" s="70"/>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c r="IK406" s="56"/>
      <c r="IL406" s="56"/>
      <c r="IM406" s="56"/>
      <c r="IN406" s="56"/>
      <c r="IO406" s="56"/>
      <c r="IP406" s="56"/>
      <c r="IQ406" s="56"/>
      <c r="IR406" s="56"/>
      <c r="IS406" s="56"/>
      <c r="IT406" s="70"/>
      <c r="IU406" s="70"/>
      <c r="IV406" s="70"/>
      <c r="IW406" s="70"/>
      <c r="IX406" s="56"/>
      <c r="IY406" s="56"/>
      <c r="IZ406" s="56"/>
      <c r="JA406" s="56"/>
      <c r="JB406" s="56"/>
      <c r="JC406" s="56"/>
      <c r="JD406" s="56"/>
      <c r="JE406" s="56"/>
      <c r="JF406" s="56"/>
      <c r="JG406" s="56"/>
      <c r="JH406" s="56"/>
      <c r="JI406" s="56"/>
      <c r="JJ406" s="56"/>
      <c r="JK406" s="56"/>
      <c r="JL406" s="56"/>
      <c r="JM406" s="56"/>
      <c r="JN406" s="56"/>
      <c r="JO406" s="56"/>
      <c r="JP406" s="56"/>
      <c r="JQ406" s="56"/>
      <c r="JR406" s="56"/>
      <c r="JS406" s="56"/>
      <c r="JT406" s="56"/>
      <c r="JU406" s="56"/>
      <c r="JV406" s="56"/>
      <c r="JW406" s="56"/>
      <c r="JX406" s="56"/>
      <c r="JY406" s="56"/>
      <c r="JZ406" s="56"/>
      <c r="KA406" s="56"/>
      <c r="KB406" s="56"/>
      <c r="KC406" s="56"/>
      <c r="KD406" s="56"/>
      <c r="KE406" s="56"/>
      <c r="KF406" s="56"/>
      <c r="KG406" s="56"/>
      <c r="KH406" s="56"/>
      <c r="KI406" s="56"/>
      <c r="KJ406" s="56"/>
      <c r="KK406" s="56"/>
      <c r="KL406" s="56"/>
      <c r="KM406" s="56"/>
      <c r="KN406" s="56"/>
      <c r="KO406" s="56"/>
      <c r="KP406" s="56"/>
      <c r="KQ406" s="56"/>
      <c r="KR406" s="56"/>
      <c r="KS406" s="56"/>
      <c r="KT406" s="56"/>
      <c r="KU406" s="56"/>
      <c r="KV406" s="56"/>
      <c r="KW406" s="56"/>
      <c r="KX406" s="56"/>
      <c r="KY406" s="56"/>
      <c r="KZ406" s="56"/>
      <c r="LA406" s="56"/>
      <c r="LB406" s="56"/>
      <c r="LC406" s="56"/>
      <c r="LD406" s="56"/>
      <c r="LE406" s="56"/>
      <c r="LF406" s="56"/>
      <c r="LG406" s="56"/>
      <c r="LH406" s="56"/>
      <c r="LI406" s="56"/>
      <c r="LJ406" s="56"/>
      <c r="LK406" s="56"/>
      <c r="LL406" s="56"/>
      <c r="LM406" s="56"/>
      <c r="LN406" s="56"/>
      <c r="LO406" s="56"/>
      <c r="LP406" s="56"/>
      <c r="LQ406" s="56"/>
      <c r="LR406" s="56"/>
      <c r="LS406" s="56"/>
      <c r="LT406" s="56"/>
      <c r="LU406" s="56"/>
      <c r="LV406" s="56"/>
      <c r="LW406" s="56"/>
      <c r="LX406" s="56"/>
      <c r="LY406" s="56"/>
      <c r="LZ406" s="56"/>
      <c r="MA406" s="56"/>
      <c r="MB406" s="56"/>
      <c r="MC406" s="56"/>
      <c r="MD406" s="56"/>
      <c r="ME406" s="56"/>
      <c r="MF406" s="56"/>
      <c r="MG406" s="56"/>
      <c r="MH406" s="56"/>
      <c r="MI406" s="56"/>
      <c r="MJ406" s="56"/>
      <c r="MK406" s="56"/>
      <c r="ML406" s="56"/>
      <c r="MM406" s="56"/>
      <c r="MN406" s="56"/>
      <c r="MO406" s="56"/>
      <c r="MP406" s="56"/>
      <c r="MQ406" s="56"/>
      <c r="MR406" s="56"/>
      <c r="MS406" s="56"/>
      <c r="MT406" s="56"/>
      <c r="MU406" s="56"/>
      <c r="MV406" s="56"/>
      <c r="MW406" s="56"/>
      <c r="MX406" s="56"/>
      <c r="MY406" s="56"/>
      <c r="MZ406" s="56"/>
      <c r="NA406" s="56"/>
      <c r="NB406" s="56"/>
      <c r="NC406" s="56"/>
      <c r="ND406" s="56"/>
      <c r="NE406" s="56"/>
      <c r="NF406" s="56"/>
      <c r="NG406" s="56"/>
      <c r="NH406" s="56"/>
      <c r="NI406" s="56"/>
      <c r="NJ406" s="56"/>
      <c r="NK406" s="56"/>
      <c r="NL406" s="56"/>
      <c r="NM406" s="56"/>
      <c r="NN406" s="56"/>
      <c r="NO406" s="56"/>
      <c r="NP406" s="56"/>
      <c r="NQ406" s="56"/>
      <c r="NR406" s="56"/>
      <c r="NS406" s="56"/>
      <c r="NT406" s="56"/>
      <c r="NU406" s="56"/>
      <c r="NV406" s="56"/>
      <c r="NW406" s="56"/>
      <c r="NX406" s="56"/>
      <c r="NY406" s="56"/>
      <c r="NZ406" s="56"/>
      <c r="OA406" s="56"/>
      <c r="OB406" s="56"/>
      <c r="OC406" s="56"/>
      <c r="OD406" s="56"/>
      <c r="OE406" s="56"/>
      <c r="OF406" s="56"/>
      <c r="OG406" s="56"/>
      <c r="OH406" s="56"/>
      <c r="OI406" s="56"/>
      <c r="OJ406" s="56"/>
      <c r="OK406" s="56"/>
      <c r="OL406" s="56"/>
      <c r="OM406" s="56"/>
      <c r="ON406" s="56"/>
      <c r="OO406" s="56"/>
      <c r="OP406" s="56"/>
      <c r="OQ406" s="56"/>
      <c r="OR406" s="56"/>
      <c r="OS406" s="56"/>
      <c r="OT406" s="56"/>
      <c r="OU406" s="56"/>
      <c r="OV406" s="56"/>
      <c r="OW406" s="56"/>
      <c r="OX406" s="56"/>
      <c r="OY406" s="56"/>
      <c r="OZ406" s="56"/>
      <c r="PA406" s="56"/>
    </row>
    <row r="407" spans="1:417" s="116" customFormat="1" ht="78.75" hidden="1" customHeight="1">
      <c r="A407" s="56"/>
      <c r="B407" s="357"/>
      <c r="C407" s="310"/>
      <c r="D407" s="318"/>
      <c r="E407" s="325"/>
      <c r="F407" s="318"/>
      <c r="G407" s="328"/>
      <c r="H407" s="325"/>
      <c r="I407" s="126" t="s">
        <v>786</v>
      </c>
      <c r="J407" s="167" t="s">
        <v>1160</v>
      </c>
      <c r="K407" s="123"/>
      <c r="L407" s="183" t="s">
        <v>661</v>
      </c>
      <c r="M407" s="177" t="s">
        <v>501</v>
      </c>
      <c r="N407" s="51" t="s">
        <v>379</v>
      </c>
      <c r="O407" s="56" t="s">
        <v>350</v>
      </c>
      <c r="P407" s="310"/>
      <c r="Q407" s="310"/>
      <c r="R407" s="120"/>
      <c r="S407" s="120"/>
      <c r="T407" s="120"/>
      <c r="U407" s="120"/>
      <c r="V407" s="120"/>
      <c r="W407" s="120" t="s">
        <v>205</v>
      </c>
      <c r="X407" s="120"/>
      <c r="Y407" s="120"/>
      <c r="Z407" s="120"/>
      <c r="AA407" s="120"/>
      <c r="AB407" s="120"/>
      <c r="AC407" s="119">
        <f t="shared" si="549"/>
        <v>1</v>
      </c>
      <c r="AD407" s="229"/>
      <c r="AE407" s="229"/>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70"/>
      <c r="BU407" s="70"/>
      <c r="BV407" s="70"/>
      <c r="BW407" s="70"/>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70"/>
      <c r="DN407" s="70"/>
      <c r="DO407" s="70"/>
      <c r="DP407" s="70"/>
      <c r="DQ407" s="178"/>
      <c r="DR407" s="178"/>
      <c r="DS407" s="178"/>
      <c r="DT407" s="178"/>
      <c r="DU407" s="178"/>
      <c r="DV407" s="178"/>
      <c r="DW407" s="178"/>
      <c r="DX407" s="178"/>
      <c r="DY407" s="178"/>
      <c r="DZ407" s="178"/>
      <c r="EA407" s="178"/>
      <c r="EB407" s="178"/>
      <c r="EC407" s="178"/>
      <c r="ED407" s="178"/>
      <c r="EE407" s="178"/>
      <c r="EF407" s="178"/>
      <c r="EG407" s="178"/>
      <c r="EH407" s="178"/>
      <c r="EI407" s="178"/>
      <c r="EJ407" s="178"/>
      <c r="EK407" s="178"/>
      <c r="EL407" s="178"/>
      <c r="EM407" s="178"/>
      <c r="EN407" s="178"/>
      <c r="EO407" s="178"/>
      <c r="EP407" s="178"/>
      <c r="EQ407" s="178"/>
      <c r="ER407" s="178"/>
      <c r="ES407" s="178"/>
      <c r="ET407" s="178"/>
      <c r="EU407" s="178"/>
      <c r="EV407" s="179"/>
      <c r="EW407" s="180"/>
      <c r="EX407" s="179"/>
      <c r="EY407" s="180"/>
      <c r="EZ407" s="179"/>
      <c r="FA407" s="180"/>
      <c r="FB407" s="179"/>
      <c r="FC407" s="180"/>
      <c r="FD407" s="181"/>
      <c r="FE407" s="184"/>
      <c r="FF407" s="70"/>
      <c r="FG407" s="70"/>
      <c r="FH407" s="70"/>
      <c r="FI407" s="70"/>
      <c r="FJ407" s="70"/>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72" t="s">
        <v>555</v>
      </c>
      <c r="HA407" s="72" t="s">
        <v>555</v>
      </c>
      <c r="HB407" s="72" t="s">
        <v>555</v>
      </c>
      <c r="HC407" s="72" t="s">
        <v>555</v>
      </c>
      <c r="HD407" s="72" t="s">
        <v>555</v>
      </c>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c r="IK407" s="56"/>
      <c r="IL407" s="56"/>
      <c r="IM407" s="56"/>
      <c r="IN407" s="56"/>
      <c r="IO407" s="56"/>
      <c r="IP407" s="56"/>
      <c r="IQ407" s="56"/>
      <c r="IR407" s="56"/>
      <c r="IS407" s="56"/>
      <c r="IT407" s="70"/>
      <c r="IU407" s="70"/>
      <c r="IV407" s="70"/>
      <c r="IW407" s="70"/>
      <c r="IX407" s="56"/>
      <c r="IY407" s="56"/>
      <c r="IZ407" s="56"/>
      <c r="JA407" s="56"/>
      <c r="JB407" s="56"/>
      <c r="JC407" s="56"/>
      <c r="JD407" s="56"/>
      <c r="JE407" s="56"/>
      <c r="JF407" s="56"/>
      <c r="JG407" s="56"/>
      <c r="JH407" s="56"/>
      <c r="JI407" s="56"/>
      <c r="JJ407" s="56"/>
      <c r="JK407" s="56"/>
      <c r="JL407" s="56"/>
      <c r="JM407" s="56"/>
      <c r="JN407" s="56"/>
      <c r="JO407" s="56"/>
      <c r="JP407" s="56"/>
      <c r="JQ407" s="56"/>
      <c r="JR407" s="56"/>
      <c r="JS407" s="56"/>
      <c r="JT407" s="56"/>
      <c r="JU407" s="56"/>
      <c r="JV407" s="56"/>
      <c r="JW407" s="56"/>
      <c r="JX407" s="56"/>
      <c r="JY407" s="56"/>
      <c r="JZ407" s="56"/>
      <c r="KA407" s="56"/>
      <c r="KB407" s="56"/>
      <c r="KC407" s="56"/>
      <c r="KD407" s="56"/>
      <c r="KE407" s="56"/>
      <c r="KF407" s="56"/>
      <c r="KG407" s="56"/>
      <c r="KH407" s="56"/>
      <c r="KI407" s="56"/>
      <c r="KJ407" s="56"/>
      <c r="KK407" s="56"/>
      <c r="KL407" s="56"/>
      <c r="KM407" s="56"/>
      <c r="KN407" s="56"/>
      <c r="KO407" s="56"/>
      <c r="KP407" s="56"/>
      <c r="KQ407" s="56"/>
      <c r="KR407" s="56"/>
      <c r="KS407" s="56"/>
      <c r="KT407" s="56"/>
      <c r="KU407" s="56"/>
      <c r="KV407" s="56"/>
      <c r="KW407" s="56"/>
      <c r="KX407" s="56"/>
      <c r="KY407" s="56"/>
      <c r="KZ407" s="56"/>
      <c r="LA407" s="56"/>
      <c r="LB407" s="56"/>
      <c r="LC407" s="56"/>
      <c r="LD407" s="56"/>
      <c r="LE407" s="56"/>
      <c r="LF407" s="56"/>
      <c r="LG407" s="56"/>
      <c r="LH407" s="56"/>
      <c r="LI407" s="56"/>
      <c r="LJ407" s="56"/>
      <c r="LK407" s="56"/>
      <c r="LL407" s="56"/>
      <c r="LM407" s="56"/>
      <c r="LN407" s="56"/>
      <c r="LO407" s="56"/>
      <c r="LP407" s="56"/>
      <c r="LQ407" s="56"/>
      <c r="LR407" s="56"/>
      <c r="LS407" s="56"/>
      <c r="LT407" s="56"/>
      <c r="LU407" s="56"/>
      <c r="LV407" s="56"/>
      <c r="LW407" s="56"/>
      <c r="LX407" s="56"/>
      <c r="LY407" s="56"/>
      <c r="LZ407" s="56"/>
      <c r="MA407" s="56"/>
      <c r="MB407" s="56"/>
      <c r="MC407" s="56"/>
      <c r="MD407" s="56"/>
      <c r="ME407" s="56"/>
      <c r="MF407" s="56"/>
      <c r="MG407" s="56"/>
      <c r="MH407" s="56"/>
      <c r="MI407" s="56"/>
      <c r="MJ407" s="56"/>
      <c r="MK407" s="56"/>
      <c r="ML407" s="56"/>
      <c r="MM407" s="56"/>
      <c r="MN407" s="56"/>
      <c r="MO407" s="56"/>
      <c r="MP407" s="56"/>
      <c r="MQ407" s="56"/>
      <c r="MR407" s="56"/>
      <c r="MS407" s="56"/>
      <c r="MT407" s="56"/>
      <c r="MU407" s="56"/>
      <c r="MV407" s="56"/>
      <c r="MW407" s="56"/>
      <c r="MX407" s="56"/>
      <c r="MY407" s="56"/>
      <c r="MZ407" s="56"/>
      <c r="NA407" s="56"/>
      <c r="NB407" s="56"/>
      <c r="NC407" s="56"/>
      <c r="ND407" s="56"/>
      <c r="NE407" s="56"/>
      <c r="NF407" s="56"/>
      <c r="NG407" s="56"/>
      <c r="NH407" s="56"/>
      <c r="NI407" s="56"/>
      <c r="NJ407" s="56"/>
      <c r="NK407" s="56"/>
      <c r="NL407" s="56"/>
      <c r="NM407" s="56"/>
      <c r="NN407" s="56"/>
      <c r="NO407" s="56"/>
      <c r="NP407" s="56"/>
      <c r="NQ407" s="56"/>
      <c r="NR407" s="56"/>
      <c r="NS407" s="56"/>
      <c r="NT407" s="56"/>
      <c r="NU407" s="56"/>
      <c r="NV407" s="56"/>
      <c r="NW407" s="56"/>
      <c r="NX407" s="56"/>
      <c r="NY407" s="56"/>
      <c r="NZ407" s="56"/>
      <c r="OA407" s="56"/>
      <c r="OB407" s="56"/>
      <c r="OC407" s="56"/>
      <c r="OD407" s="56"/>
      <c r="OE407" s="56"/>
      <c r="OF407" s="56"/>
      <c r="OG407" s="56"/>
      <c r="OH407" s="56"/>
      <c r="OI407" s="56"/>
      <c r="OJ407" s="56"/>
      <c r="OK407" s="56"/>
      <c r="OL407" s="56"/>
      <c r="OM407" s="56"/>
      <c r="ON407" s="56"/>
      <c r="OO407" s="56"/>
      <c r="OP407" s="56"/>
      <c r="OQ407" s="56"/>
      <c r="OR407" s="56"/>
      <c r="OS407" s="56"/>
      <c r="OT407" s="56"/>
      <c r="OU407" s="56"/>
      <c r="OV407" s="56"/>
      <c r="OW407" s="56"/>
      <c r="OX407" s="56"/>
      <c r="OY407" s="56"/>
      <c r="OZ407" s="56"/>
      <c r="PA407" s="56"/>
    </row>
    <row r="408" spans="1:417" s="116" customFormat="1" ht="78.75" hidden="1" customHeight="1">
      <c r="A408" s="56"/>
      <c r="B408" s="357"/>
      <c r="C408" s="310"/>
      <c r="D408" s="318"/>
      <c r="E408" s="325"/>
      <c r="F408" s="318"/>
      <c r="G408" s="328"/>
      <c r="H408" s="325"/>
      <c r="I408" s="126" t="s">
        <v>789</v>
      </c>
      <c r="J408" s="151" t="s">
        <v>1160</v>
      </c>
      <c r="K408" s="123"/>
      <c r="L408" s="183" t="s">
        <v>661</v>
      </c>
      <c r="M408" s="177" t="s">
        <v>501</v>
      </c>
      <c r="N408" s="51" t="s">
        <v>379</v>
      </c>
      <c r="O408" s="56" t="s">
        <v>350</v>
      </c>
      <c r="P408" s="310"/>
      <c r="Q408" s="310"/>
      <c r="R408" s="120"/>
      <c r="S408" s="120"/>
      <c r="T408" s="120"/>
      <c r="U408" s="120"/>
      <c r="V408" s="120"/>
      <c r="W408" s="120"/>
      <c r="X408" s="120" t="s">
        <v>205</v>
      </c>
      <c r="Y408" s="120"/>
      <c r="Z408" s="120"/>
      <c r="AA408" s="120"/>
      <c r="AB408" s="120"/>
      <c r="AC408" s="119">
        <f t="shared" si="549"/>
        <v>1</v>
      </c>
      <c r="AD408" s="229"/>
      <c r="AE408" s="229"/>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70"/>
      <c r="BU408" s="70"/>
      <c r="BV408" s="70"/>
      <c r="BW408" s="70"/>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70"/>
      <c r="DN408" s="70"/>
      <c r="DO408" s="70"/>
      <c r="DP408" s="70"/>
      <c r="DQ408" s="178"/>
      <c r="DR408" s="178"/>
      <c r="DS408" s="178"/>
      <c r="DT408" s="178"/>
      <c r="DU408" s="178"/>
      <c r="DV408" s="178"/>
      <c r="DW408" s="178"/>
      <c r="DX408" s="178"/>
      <c r="DY408" s="178"/>
      <c r="DZ408" s="178"/>
      <c r="EA408" s="178"/>
      <c r="EB408" s="178"/>
      <c r="EC408" s="178"/>
      <c r="ED408" s="178"/>
      <c r="EE408" s="178"/>
      <c r="EF408" s="178"/>
      <c r="EG408" s="178"/>
      <c r="EH408" s="178"/>
      <c r="EI408" s="178"/>
      <c r="EJ408" s="178"/>
      <c r="EK408" s="178"/>
      <c r="EL408" s="178"/>
      <c r="EM408" s="178"/>
      <c r="EN408" s="178"/>
      <c r="EO408" s="178"/>
      <c r="EP408" s="178"/>
      <c r="EQ408" s="178"/>
      <c r="ER408" s="178"/>
      <c r="ES408" s="178"/>
      <c r="ET408" s="178"/>
      <c r="EU408" s="178"/>
      <c r="EV408" s="179"/>
      <c r="EW408" s="180"/>
      <c r="EX408" s="179"/>
      <c r="EY408" s="180"/>
      <c r="EZ408" s="179"/>
      <c r="FA408" s="180"/>
      <c r="FB408" s="179"/>
      <c r="FC408" s="180"/>
      <c r="FD408" s="181"/>
      <c r="FE408" s="184"/>
      <c r="FF408" s="70"/>
      <c r="FG408" s="70"/>
      <c r="FH408" s="70"/>
      <c r="FI408" s="70"/>
      <c r="FJ408" s="70"/>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70"/>
      <c r="HA408" s="70"/>
      <c r="HB408" s="70"/>
      <c r="HC408" s="70"/>
      <c r="HD408" s="70"/>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c r="IK408" s="56"/>
      <c r="IL408" s="56"/>
      <c r="IM408" s="56"/>
      <c r="IN408" s="56"/>
      <c r="IO408" s="56"/>
      <c r="IP408" s="56"/>
      <c r="IQ408" s="56"/>
      <c r="IR408" s="56"/>
      <c r="IS408" s="71" t="s">
        <v>555</v>
      </c>
      <c r="IT408" s="71" t="s">
        <v>555</v>
      </c>
      <c r="IU408" s="71" t="s">
        <v>555</v>
      </c>
      <c r="IV408" s="71" t="s">
        <v>555</v>
      </c>
      <c r="IW408" s="71" t="s">
        <v>555</v>
      </c>
      <c r="IX408" s="56">
        <v>2</v>
      </c>
      <c r="IY408" s="56">
        <v>2</v>
      </c>
      <c r="IZ408" s="56">
        <v>2</v>
      </c>
      <c r="JA408" s="56">
        <v>2</v>
      </c>
      <c r="JB408" s="56">
        <v>2</v>
      </c>
      <c r="JC408" s="56">
        <v>2</v>
      </c>
      <c r="JD408" s="56">
        <v>2</v>
      </c>
      <c r="JE408" s="56">
        <v>2</v>
      </c>
      <c r="JF408" s="56">
        <v>2</v>
      </c>
      <c r="JG408" s="56">
        <v>2</v>
      </c>
      <c r="JH408" s="56">
        <v>2</v>
      </c>
      <c r="JI408" s="56">
        <v>2</v>
      </c>
      <c r="JJ408" s="56">
        <v>2</v>
      </c>
      <c r="JK408" s="56">
        <v>2</v>
      </c>
      <c r="JL408" s="56">
        <v>2</v>
      </c>
      <c r="JM408" s="56">
        <v>2</v>
      </c>
      <c r="JN408" s="56">
        <v>2</v>
      </c>
      <c r="JO408" s="56">
        <v>2</v>
      </c>
      <c r="JP408" s="56">
        <v>2</v>
      </c>
      <c r="JQ408" s="56">
        <v>2</v>
      </c>
      <c r="JR408" s="56">
        <v>2</v>
      </c>
      <c r="JS408" s="56">
        <v>2</v>
      </c>
      <c r="JT408" s="56">
        <v>2</v>
      </c>
      <c r="JU408" s="56">
        <v>2</v>
      </c>
      <c r="JV408" s="56">
        <v>2</v>
      </c>
      <c r="JW408" s="56">
        <v>2</v>
      </c>
      <c r="JX408" s="56">
        <v>2</v>
      </c>
      <c r="JY408" s="56">
        <v>2</v>
      </c>
      <c r="JZ408" s="56">
        <v>2</v>
      </c>
      <c r="KA408" s="56">
        <v>2</v>
      </c>
      <c r="KB408" s="179">
        <f t="shared" ref="KB408" si="566">COUNTIF(IX408:KA408,"2")</f>
        <v>30</v>
      </c>
      <c r="KC408" s="180">
        <f t="shared" ref="KC408" si="567">KB408/(KB408+KD408+KF408+KH408)</f>
        <v>1</v>
      </c>
      <c r="KD408" s="179">
        <f t="shared" ref="KD408" si="568">COUNTIF(IX408:KA408,"1")</f>
        <v>0</v>
      </c>
      <c r="KE408" s="180">
        <f t="shared" ref="KE408" si="569">KD408/(KB408+KD408+KF408+KH408)</f>
        <v>0</v>
      </c>
      <c r="KF408" s="179">
        <f t="shared" ref="KF408" si="570">COUNTIF(IX408:KA408,"0")</f>
        <v>0</v>
      </c>
      <c r="KG408" s="180">
        <f t="shared" ref="KG408" si="571">KF408/(KB408+KD408+KF408+KH408)</f>
        <v>0</v>
      </c>
      <c r="KH408" s="179">
        <f>COUNTIF(IJ408:KA408,"KĐG")</f>
        <v>0</v>
      </c>
      <c r="KI408" s="180">
        <f t="shared" ref="KI408" si="572">KH408/(KB408+KD408+KF408+KH408)</f>
        <v>0</v>
      </c>
      <c r="KJ408" s="181">
        <f t="shared" ref="KJ408" si="573">(((KB408*2)+(KD408*1)+(KF408*0)))/(KB408+KD408+KF408)</f>
        <v>2</v>
      </c>
      <c r="KK408" s="182" t="str">
        <f t="shared" ref="KK408" si="574">IF(KI408&gt;=50%,"KĐG",IF(KJ408&gt;=1.6,"Đạt mục tiêu",IF(KJ408&gt;=1,"Cần cố gắng","Chưa đạt")))</f>
        <v>Đạt mục tiêu</v>
      </c>
      <c r="KL408" s="71"/>
      <c r="KM408" s="71"/>
      <c r="KN408" s="71"/>
      <c r="KO408" s="71" t="s">
        <v>555</v>
      </c>
      <c r="KP408" s="71" t="s">
        <v>555</v>
      </c>
      <c r="KQ408" s="71" t="s">
        <v>555</v>
      </c>
      <c r="KR408" s="71" t="s">
        <v>555</v>
      </c>
      <c r="KS408" s="71" t="s">
        <v>555</v>
      </c>
      <c r="KT408" s="71" t="s">
        <v>555</v>
      </c>
      <c r="KU408" s="71" t="s">
        <v>555</v>
      </c>
      <c r="KV408" s="71" t="s">
        <v>555</v>
      </c>
      <c r="KW408" s="71" t="s">
        <v>555</v>
      </c>
      <c r="KX408" s="71" t="s">
        <v>555</v>
      </c>
      <c r="KY408" s="71" t="s">
        <v>555</v>
      </c>
      <c r="KZ408" s="71" t="s">
        <v>555</v>
      </c>
      <c r="LA408" s="71" t="s">
        <v>555</v>
      </c>
      <c r="LB408" s="71" t="s">
        <v>555</v>
      </c>
      <c r="LC408" s="71" t="s">
        <v>555</v>
      </c>
      <c r="LD408" s="71" t="s">
        <v>555</v>
      </c>
      <c r="LE408" s="71" t="s">
        <v>555</v>
      </c>
      <c r="LF408" s="71" t="s">
        <v>555</v>
      </c>
      <c r="LG408" s="71" t="s">
        <v>555</v>
      </c>
      <c r="LH408" s="71" t="s">
        <v>555</v>
      </c>
      <c r="LI408" s="71" t="s">
        <v>555</v>
      </c>
      <c r="LJ408" s="71" t="s">
        <v>555</v>
      </c>
      <c r="LK408" s="71" t="s">
        <v>555</v>
      </c>
      <c r="LL408" s="71"/>
      <c r="LM408" s="71"/>
      <c r="LN408" s="71"/>
      <c r="LO408" s="71"/>
      <c r="LP408" s="71" t="s">
        <v>555</v>
      </c>
      <c r="LQ408" s="71" t="s">
        <v>555</v>
      </c>
      <c r="LR408" s="71" t="s">
        <v>555</v>
      </c>
      <c r="LS408" s="71" t="s">
        <v>555</v>
      </c>
      <c r="LT408" s="71" t="s">
        <v>555</v>
      </c>
      <c r="LU408" s="71" t="s">
        <v>555</v>
      </c>
      <c r="LV408" s="71" t="s">
        <v>555</v>
      </c>
      <c r="LW408" s="71" t="s">
        <v>555</v>
      </c>
      <c r="LX408" s="71" t="s">
        <v>555</v>
      </c>
      <c r="LY408" s="71" t="s">
        <v>555</v>
      </c>
      <c r="LZ408" s="71" t="s">
        <v>555</v>
      </c>
      <c r="MA408" s="71" t="s">
        <v>555</v>
      </c>
      <c r="MB408" s="71" t="s">
        <v>555</v>
      </c>
      <c r="MC408" s="71" t="s">
        <v>555</v>
      </c>
      <c r="MD408" s="71" t="s">
        <v>555</v>
      </c>
      <c r="ME408" s="71" t="s">
        <v>555</v>
      </c>
      <c r="MF408" s="71" t="s">
        <v>555</v>
      </c>
      <c r="MG408" s="71" t="s">
        <v>555</v>
      </c>
      <c r="MH408" s="71" t="s">
        <v>555</v>
      </c>
      <c r="MI408" s="71" t="s">
        <v>555</v>
      </c>
      <c r="MJ408" s="71" t="s">
        <v>555</v>
      </c>
      <c r="MK408" s="71" t="s">
        <v>555</v>
      </c>
      <c r="ML408" s="71" t="s">
        <v>555</v>
      </c>
      <c r="MM408" s="71" t="s">
        <v>555</v>
      </c>
      <c r="MN408" s="71" t="s">
        <v>555</v>
      </c>
      <c r="MO408" s="71" t="s">
        <v>555</v>
      </c>
      <c r="MP408" s="71" t="s">
        <v>555</v>
      </c>
      <c r="MQ408" s="71" t="s">
        <v>555</v>
      </c>
      <c r="MR408" s="71" t="s">
        <v>555</v>
      </c>
      <c r="MS408" s="71" t="s">
        <v>555</v>
      </c>
      <c r="MT408" s="71" t="s">
        <v>555</v>
      </c>
      <c r="MU408" s="71" t="s">
        <v>555</v>
      </c>
      <c r="MV408" s="71" t="s">
        <v>555</v>
      </c>
      <c r="MW408" s="71" t="s">
        <v>555</v>
      </c>
      <c r="MX408" s="71" t="s">
        <v>555</v>
      </c>
      <c r="MY408" s="71" t="s">
        <v>555</v>
      </c>
      <c r="MZ408" s="71" t="s">
        <v>555</v>
      </c>
      <c r="NA408" s="71" t="s">
        <v>555</v>
      </c>
      <c r="NB408" s="71" t="s">
        <v>555</v>
      </c>
      <c r="NC408" s="71" t="s">
        <v>555</v>
      </c>
      <c r="ND408" s="71" t="s">
        <v>555</v>
      </c>
      <c r="NE408" s="71" t="s">
        <v>555</v>
      </c>
      <c r="NF408" s="71" t="s">
        <v>555</v>
      </c>
      <c r="NG408" s="71" t="s">
        <v>555</v>
      </c>
      <c r="NH408" s="71" t="s">
        <v>555</v>
      </c>
      <c r="NI408" s="71" t="s">
        <v>555</v>
      </c>
      <c r="NJ408" s="71" t="s">
        <v>555</v>
      </c>
      <c r="NK408" s="71" t="s">
        <v>555</v>
      </c>
      <c r="NL408" s="71" t="s">
        <v>555</v>
      </c>
      <c r="NM408" s="71" t="s">
        <v>555</v>
      </c>
      <c r="NN408" s="71" t="s">
        <v>555</v>
      </c>
      <c r="NO408" s="71" t="s">
        <v>555</v>
      </c>
      <c r="NP408" s="71" t="s">
        <v>555</v>
      </c>
      <c r="NQ408" s="71" t="s">
        <v>555</v>
      </c>
      <c r="NR408" s="71" t="s">
        <v>555</v>
      </c>
      <c r="NS408" s="71" t="s">
        <v>555</v>
      </c>
      <c r="NT408" s="71" t="s">
        <v>555</v>
      </c>
      <c r="NU408" s="71" t="s">
        <v>555</v>
      </c>
      <c r="NV408" s="71" t="s">
        <v>555</v>
      </c>
      <c r="NW408" s="71" t="s">
        <v>555</v>
      </c>
      <c r="NX408" s="71" t="s">
        <v>555</v>
      </c>
      <c r="NY408" s="71" t="s">
        <v>555</v>
      </c>
      <c r="NZ408" s="71" t="s">
        <v>555</v>
      </c>
      <c r="OA408" s="71" t="s">
        <v>555</v>
      </c>
      <c r="OB408" s="71" t="s">
        <v>555</v>
      </c>
      <c r="OC408" s="71" t="s">
        <v>555</v>
      </c>
      <c r="OD408" s="71" t="s">
        <v>555</v>
      </c>
      <c r="OE408" s="71" t="s">
        <v>555</v>
      </c>
      <c r="OF408" s="71" t="s">
        <v>555</v>
      </c>
      <c r="OG408" s="71" t="s">
        <v>555</v>
      </c>
      <c r="OH408" s="71" t="s">
        <v>555</v>
      </c>
      <c r="OI408" s="71" t="s">
        <v>555</v>
      </c>
      <c r="OJ408" s="71" t="s">
        <v>555</v>
      </c>
      <c r="OK408" s="71" t="s">
        <v>555</v>
      </c>
      <c r="OL408" s="71" t="s">
        <v>555</v>
      </c>
      <c r="OM408" s="71" t="s">
        <v>555</v>
      </c>
      <c r="ON408" s="71" t="s">
        <v>555</v>
      </c>
      <c r="OO408" s="71" t="s">
        <v>555</v>
      </c>
      <c r="OP408" s="71" t="s">
        <v>555</v>
      </c>
      <c r="OQ408" s="71" t="s">
        <v>555</v>
      </c>
      <c r="OR408" s="71" t="s">
        <v>555</v>
      </c>
      <c r="OS408" s="71" t="s">
        <v>555</v>
      </c>
      <c r="OT408" s="71" t="s">
        <v>555</v>
      </c>
      <c r="OU408" s="71" t="s">
        <v>555</v>
      </c>
      <c r="OV408" s="71" t="s">
        <v>555</v>
      </c>
      <c r="OW408" s="71" t="s">
        <v>555</v>
      </c>
      <c r="OX408" s="71" t="s">
        <v>555</v>
      </c>
      <c r="OY408" s="71" t="s">
        <v>555</v>
      </c>
      <c r="OZ408" s="71" t="s">
        <v>555</v>
      </c>
      <c r="PA408" s="56"/>
    </row>
    <row r="409" spans="1:417" s="116" customFormat="1" ht="78.75" hidden="1" customHeight="1">
      <c r="A409" s="56"/>
      <c r="B409" s="357"/>
      <c r="C409" s="310"/>
      <c r="D409" s="318"/>
      <c r="E409" s="325"/>
      <c r="F409" s="318"/>
      <c r="G409" s="328"/>
      <c r="H409" s="325"/>
      <c r="I409" s="126" t="s">
        <v>787</v>
      </c>
      <c r="J409" s="151" t="s">
        <v>1160</v>
      </c>
      <c r="K409" s="123"/>
      <c r="L409" s="183" t="s">
        <v>661</v>
      </c>
      <c r="M409" s="177" t="s">
        <v>501</v>
      </c>
      <c r="N409" s="51" t="s">
        <v>379</v>
      </c>
      <c r="O409" s="56" t="s">
        <v>350</v>
      </c>
      <c r="P409" s="310"/>
      <c r="Q409" s="310"/>
      <c r="R409" s="120"/>
      <c r="S409" s="120"/>
      <c r="T409" s="120"/>
      <c r="U409" s="120"/>
      <c r="V409" s="120"/>
      <c r="W409" s="120"/>
      <c r="X409" s="120"/>
      <c r="Y409" s="120" t="s">
        <v>205</v>
      </c>
      <c r="Z409" s="120"/>
      <c r="AA409" s="120"/>
      <c r="AB409" s="120"/>
      <c r="AC409" s="119">
        <f t="shared" si="549"/>
        <v>1</v>
      </c>
      <c r="AD409" s="229"/>
      <c r="AE409" s="229"/>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70"/>
      <c r="BU409" s="70"/>
      <c r="BV409" s="70"/>
      <c r="BW409" s="70"/>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70"/>
      <c r="DN409" s="70"/>
      <c r="DO409" s="70"/>
      <c r="DP409" s="70"/>
      <c r="DQ409" s="178"/>
      <c r="DR409" s="178"/>
      <c r="DS409" s="178"/>
      <c r="DT409" s="178"/>
      <c r="DU409" s="178"/>
      <c r="DV409" s="178"/>
      <c r="DW409" s="178"/>
      <c r="DX409" s="178"/>
      <c r="DY409" s="178"/>
      <c r="DZ409" s="178"/>
      <c r="EA409" s="178"/>
      <c r="EB409" s="178"/>
      <c r="EC409" s="178"/>
      <c r="ED409" s="178"/>
      <c r="EE409" s="178"/>
      <c r="EF409" s="178"/>
      <c r="EG409" s="178"/>
      <c r="EH409" s="178"/>
      <c r="EI409" s="178"/>
      <c r="EJ409" s="178"/>
      <c r="EK409" s="178"/>
      <c r="EL409" s="178"/>
      <c r="EM409" s="178"/>
      <c r="EN409" s="178"/>
      <c r="EO409" s="178"/>
      <c r="EP409" s="178"/>
      <c r="EQ409" s="178"/>
      <c r="ER409" s="178"/>
      <c r="ES409" s="178"/>
      <c r="ET409" s="178"/>
      <c r="EU409" s="178"/>
      <c r="EV409" s="179"/>
      <c r="EW409" s="180"/>
      <c r="EX409" s="179"/>
      <c r="EY409" s="180"/>
      <c r="EZ409" s="179"/>
      <c r="FA409" s="180"/>
      <c r="FB409" s="179"/>
      <c r="FC409" s="180"/>
      <c r="FD409" s="181"/>
      <c r="FE409" s="184"/>
      <c r="FF409" s="70"/>
      <c r="FG409" s="70"/>
      <c r="FH409" s="70"/>
      <c r="FI409" s="70"/>
      <c r="FJ409" s="70"/>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70"/>
      <c r="HA409" s="70"/>
      <c r="HB409" s="70"/>
      <c r="HC409" s="70"/>
      <c r="HD409" s="70"/>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c r="IK409" s="56"/>
      <c r="IL409" s="56"/>
      <c r="IM409" s="56"/>
      <c r="IN409" s="56"/>
      <c r="IO409" s="56"/>
      <c r="IP409" s="56"/>
      <c r="IQ409" s="56"/>
      <c r="IR409" s="56"/>
      <c r="IS409" s="56"/>
      <c r="IT409" s="70"/>
      <c r="IU409" s="70"/>
      <c r="IV409" s="70"/>
      <c r="IW409" s="70"/>
      <c r="IX409" s="56"/>
      <c r="IY409" s="56"/>
      <c r="IZ409" s="56"/>
      <c r="JA409" s="56"/>
      <c r="JB409" s="56"/>
      <c r="JC409" s="56"/>
      <c r="JD409" s="56"/>
      <c r="JE409" s="56"/>
      <c r="JF409" s="56"/>
      <c r="JG409" s="56"/>
      <c r="JH409" s="56"/>
      <c r="JI409" s="56"/>
      <c r="JJ409" s="56"/>
      <c r="JK409" s="56"/>
      <c r="JL409" s="56"/>
      <c r="JM409" s="56"/>
      <c r="JN409" s="56"/>
      <c r="JO409" s="56"/>
      <c r="JP409" s="56"/>
      <c r="JQ409" s="56"/>
      <c r="JR409" s="56"/>
      <c r="JS409" s="56"/>
      <c r="JT409" s="56"/>
      <c r="JU409" s="56"/>
      <c r="JV409" s="56"/>
      <c r="JW409" s="56"/>
      <c r="JX409" s="56"/>
      <c r="JY409" s="56"/>
      <c r="JZ409" s="56"/>
      <c r="KA409" s="56"/>
      <c r="KB409" s="56"/>
      <c r="KC409" s="56"/>
      <c r="KD409" s="56"/>
      <c r="KE409" s="56"/>
      <c r="KF409" s="56"/>
      <c r="KG409" s="56"/>
      <c r="KH409" s="56"/>
      <c r="KI409" s="56"/>
      <c r="KJ409" s="56"/>
      <c r="KK409" s="56"/>
      <c r="KL409" s="71" t="s">
        <v>555</v>
      </c>
      <c r="KM409" s="71" t="s">
        <v>555</v>
      </c>
      <c r="KN409" s="71" t="s">
        <v>555</v>
      </c>
      <c r="KO409" s="56">
        <v>2</v>
      </c>
      <c r="KP409" s="56">
        <v>2</v>
      </c>
      <c r="KQ409" s="56">
        <v>2</v>
      </c>
      <c r="KR409" s="56">
        <v>2</v>
      </c>
      <c r="KS409" s="56">
        <v>2</v>
      </c>
      <c r="KT409" s="56">
        <v>2</v>
      </c>
      <c r="KU409" s="56">
        <v>2</v>
      </c>
      <c r="KV409" s="56">
        <v>2</v>
      </c>
      <c r="KW409" s="56">
        <v>2</v>
      </c>
      <c r="KX409" s="56">
        <v>2</v>
      </c>
      <c r="KY409" s="56">
        <v>2</v>
      </c>
      <c r="KZ409" s="56">
        <v>2</v>
      </c>
      <c r="LA409" s="56">
        <v>2</v>
      </c>
      <c r="LB409" s="56">
        <v>2</v>
      </c>
      <c r="LC409" s="56">
        <v>1</v>
      </c>
      <c r="LD409" s="56">
        <v>2</v>
      </c>
      <c r="LE409" s="56">
        <v>2</v>
      </c>
      <c r="LF409" s="56">
        <v>2</v>
      </c>
      <c r="LG409" s="56">
        <v>2</v>
      </c>
      <c r="LH409" s="56">
        <v>2</v>
      </c>
      <c r="LI409" s="56">
        <v>2</v>
      </c>
      <c r="LJ409" s="56">
        <v>2</v>
      </c>
      <c r="LK409" s="56">
        <v>1</v>
      </c>
      <c r="LL409" s="56">
        <v>2</v>
      </c>
      <c r="LM409" s="56">
        <v>2</v>
      </c>
      <c r="LN409" s="56">
        <v>2</v>
      </c>
      <c r="LO409" s="56">
        <v>2</v>
      </c>
      <c r="LP409" s="56">
        <v>2</v>
      </c>
      <c r="LQ409" s="56">
        <v>2</v>
      </c>
      <c r="LR409" s="56">
        <v>2</v>
      </c>
      <c r="LS409" s="179">
        <f>COUNTIF(KO409:LR409,"2")</f>
        <v>28</v>
      </c>
      <c r="LT409" s="180">
        <f>LS409/(LS409+LU409+LW409+LY409)</f>
        <v>0.93333333333333335</v>
      </c>
      <c r="LU409" s="179">
        <f>COUNTIF(KO409:LR409,"1")</f>
        <v>2</v>
      </c>
      <c r="LV409" s="180">
        <f>LU409/(LS409+LU409+LW409+LY409)</f>
        <v>6.6666666666666666E-2</v>
      </c>
      <c r="LW409" s="179">
        <f>COUNTIF(KO409:LR409,"0")</f>
        <v>0</v>
      </c>
      <c r="LX409" s="180">
        <f>LW409/(LS409+LU409+LW409+LY409)</f>
        <v>0</v>
      </c>
      <c r="LY409" s="179">
        <f>COUNTIF(KB409:LR409,"KĐG")</f>
        <v>0</v>
      </c>
      <c r="LZ409" s="180">
        <f>LY409/(LS409+LU409+LW409+LY409)</f>
        <v>0</v>
      </c>
      <c r="MA409" s="181">
        <f>(((LS409*2)+(LU409*1)+(LW409*0)))/(LS409+LU409+LW409)</f>
        <v>1.9333333333333333</v>
      </c>
      <c r="MB409" s="185" t="str">
        <f>IF(LZ409&gt;=50%,"KĐG",IF(MA409&gt;=1.6,"Đạt mục tiêu",IF(MA409&gt;=1,"Cần cố gắng","Chưa đạt")))</f>
        <v>Đạt mục tiêu</v>
      </c>
      <c r="MC409" s="56"/>
      <c r="MD409" s="56"/>
      <c r="ME409" s="56"/>
      <c r="MF409" s="56"/>
      <c r="MG409" s="56"/>
      <c r="MH409" s="56"/>
      <c r="MI409" s="56"/>
      <c r="MJ409" s="56"/>
      <c r="MK409" s="56"/>
      <c r="ML409" s="56"/>
      <c r="MM409" s="56"/>
      <c r="MN409" s="56"/>
      <c r="MO409" s="56"/>
      <c r="MP409" s="56"/>
      <c r="MQ409" s="56"/>
      <c r="MR409" s="56"/>
      <c r="MS409" s="56"/>
      <c r="MT409" s="56"/>
      <c r="MU409" s="56"/>
      <c r="MV409" s="56"/>
      <c r="MW409" s="56"/>
      <c r="MX409" s="56"/>
      <c r="MY409" s="56"/>
      <c r="MZ409" s="56"/>
      <c r="NA409" s="56"/>
      <c r="NB409" s="56"/>
      <c r="NC409" s="56"/>
      <c r="ND409" s="56"/>
      <c r="NE409" s="56"/>
      <c r="NF409" s="56"/>
      <c r="NG409" s="56"/>
      <c r="NH409" s="56"/>
      <c r="NI409" s="56"/>
      <c r="NJ409" s="56"/>
      <c r="NK409" s="56"/>
      <c r="NL409" s="56"/>
      <c r="NM409" s="56"/>
      <c r="NN409" s="56"/>
      <c r="NO409" s="56"/>
      <c r="NP409" s="56"/>
      <c r="NQ409" s="56"/>
      <c r="NR409" s="56"/>
      <c r="NS409" s="56"/>
      <c r="NT409" s="56"/>
      <c r="NU409" s="56"/>
      <c r="NV409" s="56"/>
      <c r="NW409" s="56"/>
      <c r="NX409" s="56"/>
      <c r="NY409" s="56"/>
      <c r="NZ409" s="56"/>
      <c r="OA409" s="56"/>
      <c r="OB409" s="56"/>
      <c r="OC409" s="56"/>
      <c r="OD409" s="56"/>
      <c r="OE409" s="56"/>
      <c r="OF409" s="56"/>
      <c r="OG409" s="56"/>
      <c r="OH409" s="56"/>
      <c r="OI409" s="56"/>
      <c r="OJ409" s="56"/>
      <c r="OK409" s="56"/>
      <c r="OL409" s="56"/>
      <c r="OM409" s="56"/>
      <c r="ON409" s="56"/>
      <c r="OO409" s="56"/>
      <c r="OP409" s="56"/>
      <c r="OQ409" s="56"/>
      <c r="OR409" s="56"/>
      <c r="OS409" s="56"/>
      <c r="OT409" s="56"/>
      <c r="OU409" s="56"/>
      <c r="OV409" s="56"/>
      <c r="OW409" s="56"/>
      <c r="OX409" s="56"/>
      <c r="OY409" s="56"/>
      <c r="OZ409" s="56"/>
      <c r="PA409" s="56"/>
    </row>
    <row r="410" spans="1:417" s="116" customFormat="1" ht="78.75" hidden="1" customHeight="1">
      <c r="A410" s="56"/>
      <c r="B410" s="357"/>
      <c r="C410" s="310"/>
      <c r="D410" s="318"/>
      <c r="E410" s="325"/>
      <c r="F410" s="318"/>
      <c r="G410" s="328"/>
      <c r="H410" s="325"/>
      <c r="I410" s="126" t="s">
        <v>790</v>
      </c>
      <c r="J410" s="151" t="s">
        <v>1160</v>
      </c>
      <c r="K410" s="123"/>
      <c r="L410" s="183"/>
      <c r="M410" s="177"/>
      <c r="N410" s="51" t="s">
        <v>379</v>
      </c>
      <c r="O410" s="56" t="s">
        <v>350</v>
      </c>
      <c r="P410" s="310"/>
      <c r="Q410" s="310"/>
      <c r="R410" s="120"/>
      <c r="S410" s="120"/>
      <c r="T410" s="120"/>
      <c r="U410" s="120"/>
      <c r="V410" s="120"/>
      <c r="W410" s="120"/>
      <c r="X410" s="120"/>
      <c r="Y410" s="120"/>
      <c r="Z410" s="120" t="s">
        <v>205</v>
      </c>
      <c r="AA410" s="120"/>
      <c r="AB410" s="120"/>
      <c r="AC410" s="119">
        <f t="shared" si="549"/>
        <v>1</v>
      </c>
      <c r="AD410" s="229"/>
      <c r="AE410" s="229"/>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70"/>
      <c r="BU410" s="70"/>
      <c r="BV410" s="70"/>
      <c r="BW410" s="70"/>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70"/>
      <c r="DN410" s="70"/>
      <c r="DO410" s="70"/>
      <c r="DP410" s="70"/>
      <c r="DQ410" s="178"/>
      <c r="DR410" s="178"/>
      <c r="DS410" s="178"/>
      <c r="DT410" s="178"/>
      <c r="DU410" s="178"/>
      <c r="DV410" s="178"/>
      <c r="DW410" s="178"/>
      <c r="DX410" s="178"/>
      <c r="DY410" s="178"/>
      <c r="DZ410" s="178"/>
      <c r="EA410" s="178"/>
      <c r="EB410" s="178"/>
      <c r="EC410" s="178"/>
      <c r="ED410" s="178"/>
      <c r="EE410" s="178"/>
      <c r="EF410" s="178"/>
      <c r="EG410" s="178"/>
      <c r="EH410" s="178"/>
      <c r="EI410" s="178"/>
      <c r="EJ410" s="178"/>
      <c r="EK410" s="178"/>
      <c r="EL410" s="178"/>
      <c r="EM410" s="178"/>
      <c r="EN410" s="178"/>
      <c r="EO410" s="178"/>
      <c r="EP410" s="178"/>
      <c r="EQ410" s="178"/>
      <c r="ER410" s="178"/>
      <c r="ES410" s="178"/>
      <c r="ET410" s="178"/>
      <c r="EU410" s="178"/>
      <c r="EV410" s="179"/>
      <c r="EW410" s="180"/>
      <c r="EX410" s="179"/>
      <c r="EY410" s="180"/>
      <c r="EZ410" s="179"/>
      <c r="FA410" s="180"/>
      <c r="FB410" s="179"/>
      <c r="FC410" s="180"/>
      <c r="FD410" s="181"/>
      <c r="FE410" s="184"/>
      <c r="FF410" s="70"/>
      <c r="FG410" s="70"/>
      <c r="FH410" s="70"/>
      <c r="FI410" s="70"/>
      <c r="FJ410" s="70"/>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70"/>
      <c r="HA410" s="70"/>
      <c r="HB410" s="70"/>
      <c r="HC410" s="70"/>
      <c r="HD410" s="70"/>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c r="IK410" s="56"/>
      <c r="IL410" s="56"/>
      <c r="IM410" s="56"/>
      <c r="IN410" s="56"/>
      <c r="IO410" s="56"/>
      <c r="IP410" s="56"/>
      <c r="IQ410" s="56"/>
      <c r="IR410" s="56"/>
      <c r="IS410" s="56"/>
      <c r="IT410" s="70"/>
      <c r="IU410" s="70"/>
      <c r="IV410" s="70"/>
      <c r="IW410" s="70"/>
      <c r="IX410" s="56"/>
      <c r="IY410" s="56"/>
      <c r="IZ410" s="56"/>
      <c r="JA410" s="56"/>
      <c r="JB410" s="56"/>
      <c r="JC410" s="56"/>
      <c r="JD410" s="56"/>
      <c r="JE410" s="56"/>
      <c r="JF410" s="56"/>
      <c r="JG410" s="56"/>
      <c r="JH410" s="56"/>
      <c r="JI410" s="56"/>
      <c r="JJ410" s="56"/>
      <c r="JK410" s="56"/>
      <c r="JL410" s="56"/>
      <c r="JM410" s="56"/>
      <c r="JN410" s="56"/>
      <c r="JO410" s="56"/>
      <c r="JP410" s="56"/>
      <c r="JQ410" s="56"/>
      <c r="JR410" s="56"/>
      <c r="JS410" s="56"/>
      <c r="JT410" s="56"/>
      <c r="JU410" s="56"/>
      <c r="JV410" s="56"/>
      <c r="JW410" s="56"/>
      <c r="JX410" s="56"/>
      <c r="JY410" s="56"/>
      <c r="JZ410" s="56"/>
      <c r="KA410" s="56"/>
      <c r="KB410" s="56"/>
      <c r="KC410" s="56"/>
      <c r="KD410" s="56"/>
      <c r="KE410" s="56"/>
      <c r="KF410" s="56"/>
      <c r="KG410" s="56"/>
      <c r="KH410" s="56"/>
      <c r="KI410" s="56"/>
      <c r="KJ410" s="56"/>
      <c r="KK410" s="56"/>
      <c r="KL410" s="71"/>
      <c r="KM410" s="71"/>
      <c r="KN410" s="71"/>
      <c r="KO410" s="56"/>
      <c r="KP410" s="56"/>
      <c r="KQ410" s="56"/>
      <c r="KR410" s="56"/>
      <c r="KS410" s="56"/>
      <c r="KT410" s="56"/>
      <c r="KU410" s="56"/>
      <c r="KV410" s="56"/>
      <c r="KW410" s="56"/>
      <c r="KX410" s="56"/>
      <c r="KY410" s="56"/>
      <c r="KZ410" s="56"/>
      <c r="LA410" s="56"/>
      <c r="LB410" s="56"/>
      <c r="LC410" s="56"/>
      <c r="LD410" s="56"/>
      <c r="LE410" s="56"/>
      <c r="LF410" s="56"/>
      <c r="LG410" s="56"/>
      <c r="LH410" s="56"/>
      <c r="LI410" s="56"/>
      <c r="LJ410" s="56"/>
      <c r="LK410" s="56"/>
      <c r="LL410" s="56"/>
      <c r="LM410" s="56"/>
      <c r="LN410" s="56"/>
      <c r="LO410" s="56"/>
      <c r="LP410" s="56"/>
      <c r="LQ410" s="56"/>
      <c r="LR410" s="56"/>
      <c r="LS410" s="179"/>
      <c r="LT410" s="180"/>
      <c r="LU410" s="179"/>
      <c r="LV410" s="180"/>
      <c r="LW410" s="179"/>
      <c r="LX410" s="180"/>
      <c r="LY410" s="179"/>
      <c r="LZ410" s="180"/>
      <c r="MA410" s="181"/>
      <c r="MB410" s="185"/>
      <c r="MC410" s="56"/>
      <c r="MD410" s="56"/>
      <c r="ME410" s="56"/>
      <c r="MF410" s="56"/>
      <c r="MG410" s="56"/>
      <c r="MH410" s="56"/>
      <c r="MI410" s="56"/>
      <c r="MJ410" s="56"/>
      <c r="MK410" s="56"/>
      <c r="ML410" s="56"/>
      <c r="MM410" s="56"/>
      <c r="MN410" s="56"/>
      <c r="MO410" s="56"/>
      <c r="MP410" s="56"/>
      <c r="MQ410" s="56"/>
      <c r="MR410" s="56"/>
      <c r="MS410" s="56"/>
      <c r="MT410" s="56"/>
      <c r="MU410" s="56"/>
      <c r="MV410" s="56"/>
      <c r="MW410" s="56"/>
      <c r="MX410" s="56"/>
      <c r="MY410" s="56"/>
      <c r="MZ410" s="56"/>
      <c r="NA410" s="56"/>
      <c r="NB410" s="56"/>
      <c r="NC410" s="56"/>
      <c r="ND410" s="56"/>
      <c r="NE410" s="56"/>
      <c r="NF410" s="56"/>
      <c r="NG410" s="56"/>
      <c r="NH410" s="56"/>
      <c r="NI410" s="56"/>
      <c r="NJ410" s="56"/>
      <c r="NK410" s="56"/>
      <c r="NL410" s="56"/>
      <c r="NM410" s="56"/>
      <c r="NN410" s="56"/>
      <c r="NO410" s="56"/>
      <c r="NP410" s="56"/>
      <c r="NQ410" s="56"/>
      <c r="NR410" s="56"/>
      <c r="NS410" s="56"/>
      <c r="NT410" s="56"/>
      <c r="NU410" s="56"/>
      <c r="NV410" s="56"/>
      <c r="NW410" s="56"/>
      <c r="NX410" s="56"/>
      <c r="NY410" s="56"/>
      <c r="NZ410" s="56"/>
      <c r="OA410" s="56"/>
      <c r="OB410" s="56"/>
      <c r="OC410" s="56"/>
      <c r="OD410" s="56"/>
      <c r="OE410" s="56"/>
      <c r="OF410" s="56"/>
      <c r="OG410" s="56"/>
      <c r="OH410" s="56"/>
      <c r="OI410" s="56"/>
      <c r="OJ410" s="56"/>
      <c r="OK410" s="56"/>
      <c r="OL410" s="56"/>
      <c r="OM410" s="56"/>
      <c r="ON410" s="56"/>
      <c r="OO410" s="56"/>
      <c r="OP410" s="56"/>
      <c r="OQ410" s="56"/>
      <c r="OR410" s="56"/>
      <c r="OS410" s="56"/>
      <c r="OT410" s="56"/>
      <c r="OU410" s="56"/>
      <c r="OV410" s="56"/>
      <c r="OW410" s="56"/>
      <c r="OX410" s="56"/>
      <c r="OY410" s="56"/>
      <c r="OZ410" s="56"/>
      <c r="PA410" s="56"/>
    </row>
    <row r="411" spans="1:417" s="116" customFormat="1" ht="78.75" hidden="1" customHeight="1">
      <c r="A411" s="56"/>
      <c r="B411" s="357"/>
      <c r="C411" s="310"/>
      <c r="D411" s="318"/>
      <c r="E411" s="325"/>
      <c r="F411" s="318"/>
      <c r="G411" s="328"/>
      <c r="H411" s="325"/>
      <c r="I411" s="126" t="s">
        <v>791</v>
      </c>
      <c r="J411" s="151" t="s">
        <v>1160</v>
      </c>
      <c r="K411" s="123"/>
      <c r="L411" s="183"/>
      <c r="M411" s="177"/>
      <c r="N411" s="51" t="s">
        <v>379</v>
      </c>
      <c r="O411" s="56" t="s">
        <v>350</v>
      </c>
      <c r="P411" s="310"/>
      <c r="Q411" s="310"/>
      <c r="R411" s="120"/>
      <c r="S411" s="120"/>
      <c r="T411" s="120"/>
      <c r="U411" s="120"/>
      <c r="V411" s="120"/>
      <c r="W411" s="120"/>
      <c r="X411" s="120"/>
      <c r="Y411" s="120"/>
      <c r="Z411" s="120"/>
      <c r="AA411" s="120" t="s">
        <v>205</v>
      </c>
      <c r="AB411" s="120"/>
      <c r="AC411" s="119">
        <f t="shared" si="549"/>
        <v>1</v>
      </c>
      <c r="AD411" s="229"/>
      <c r="AE411" s="229"/>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70"/>
      <c r="BU411" s="70"/>
      <c r="BV411" s="70"/>
      <c r="BW411" s="70"/>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70"/>
      <c r="DN411" s="70"/>
      <c r="DO411" s="70"/>
      <c r="DP411" s="70"/>
      <c r="DQ411" s="178"/>
      <c r="DR411" s="178"/>
      <c r="DS411" s="178"/>
      <c r="DT411" s="178"/>
      <c r="DU411" s="178"/>
      <c r="DV411" s="178"/>
      <c r="DW411" s="178"/>
      <c r="DX411" s="178"/>
      <c r="DY411" s="178"/>
      <c r="DZ411" s="178"/>
      <c r="EA411" s="178"/>
      <c r="EB411" s="178"/>
      <c r="EC411" s="178"/>
      <c r="ED411" s="178"/>
      <c r="EE411" s="178"/>
      <c r="EF411" s="178"/>
      <c r="EG411" s="178"/>
      <c r="EH411" s="178"/>
      <c r="EI411" s="178"/>
      <c r="EJ411" s="178"/>
      <c r="EK411" s="178"/>
      <c r="EL411" s="178"/>
      <c r="EM411" s="178"/>
      <c r="EN411" s="178"/>
      <c r="EO411" s="178"/>
      <c r="EP411" s="178"/>
      <c r="EQ411" s="178"/>
      <c r="ER411" s="178"/>
      <c r="ES411" s="178"/>
      <c r="ET411" s="178"/>
      <c r="EU411" s="178"/>
      <c r="EV411" s="179"/>
      <c r="EW411" s="180"/>
      <c r="EX411" s="179"/>
      <c r="EY411" s="180"/>
      <c r="EZ411" s="179"/>
      <c r="FA411" s="180"/>
      <c r="FB411" s="179"/>
      <c r="FC411" s="180"/>
      <c r="FD411" s="181"/>
      <c r="FE411" s="184"/>
      <c r="FF411" s="70"/>
      <c r="FG411" s="70"/>
      <c r="FH411" s="70"/>
      <c r="FI411" s="70"/>
      <c r="FJ411" s="70"/>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70"/>
      <c r="HA411" s="70"/>
      <c r="HB411" s="70"/>
      <c r="HC411" s="70"/>
      <c r="HD411" s="70"/>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c r="IO411" s="56"/>
      <c r="IP411" s="56"/>
      <c r="IQ411" s="56"/>
      <c r="IR411" s="56"/>
      <c r="IS411" s="56"/>
      <c r="IT411" s="70"/>
      <c r="IU411" s="70"/>
      <c r="IV411" s="70"/>
      <c r="IW411" s="70"/>
      <c r="IX411" s="56"/>
      <c r="IY411" s="56"/>
      <c r="IZ411" s="56"/>
      <c r="JA411" s="56"/>
      <c r="JB411" s="56"/>
      <c r="JC411" s="56"/>
      <c r="JD411" s="56"/>
      <c r="JE411" s="56"/>
      <c r="JF411" s="56"/>
      <c r="JG411" s="56"/>
      <c r="JH411" s="56"/>
      <c r="JI411" s="56"/>
      <c r="JJ411" s="56"/>
      <c r="JK411" s="56"/>
      <c r="JL411" s="56"/>
      <c r="JM411" s="56"/>
      <c r="JN411" s="56"/>
      <c r="JO411" s="56"/>
      <c r="JP411" s="56"/>
      <c r="JQ411" s="56"/>
      <c r="JR411" s="56"/>
      <c r="JS411" s="56"/>
      <c r="JT411" s="56"/>
      <c r="JU411" s="56"/>
      <c r="JV411" s="56"/>
      <c r="JW411" s="56"/>
      <c r="JX411" s="56"/>
      <c r="JY411" s="56"/>
      <c r="JZ411" s="56"/>
      <c r="KA411" s="56"/>
      <c r="KB411" s="56"/>
      <c r="KC411" s="56"/>
      <c r="KD411" s="56"/>
      <c r="KE411" s="56"/>
      <c r="KF411" s="56"/>
      <c r="KG411" s="56"/>
      <c r="KH411" s="56"/>
      <c r="KI411" s="56"/>
      <c r="KJ411" s="56"/>
      <c r="KK411" s="56"/>
      <c r="KL411" s="71"/>
      <c r="KM411" s="71"/>
      <c r="KN411" s="71"/>
      <c r="KO411" s="56"/>
      <c r="KP411" s="56"/>
      <c r="KQ411" s="56"/>
      <c r="KR411" s="56"/>
      <c r="KS411" s="56"/>
      <c r="KT411" s="56"/>
      <c r="KU411" s="56"/>
      <c r="KV411" s="56"/>
      <c r="KW411" s="56"/>
      <c r="KX411" s="56"/>
      <c r="KY411" s="56"/>
      <c r="KZ411" s="56"/>
      <c r="LA411" s="56"/>
      <c r="LB411" s="56"/>
      <c r="LC411" s="56"/>
      <c r="LD411" s="56"/>
      <c r="LE411" s="56"/>
      <c r="LF411" s="56"/>
      <c r="LG411" s="56"/>
      <c r="LH411" s="56"/>
      <c r="LI411" s="56"/>
      <c r="LJ411" s="56"/>
      <c r="LK411" s="56"/>
      <c r="LL411" s="56"/>
      <c r="LM411" s="56"/>
      <c r="LN411" s="56"/>
      <c r="LO411" s="56"/>
      <c r="LP411" s="56"/>
      <c r="LQ411" s="56"/>
      <c r="LR411" s="56"/>
      <c r="LS411" s="179"/>
      <c r="LT411" s="180"/>
      <c r="LU411" s="179"/>
      <c r="LV411" s="180"/>
      <c r="LW411" s="179"/>
      <c r="LX411" s="180"/>
      <c r="LY411" s="179"/>
      <c r="LZ411" s="180"/>
      <c r="MA411" s="181"/>
      <c r="MB411" s="185"/>
      <c r="MC411" s="56"/>
      <c r="MD411" s="56"/>
      <c r="ME411" s="56"/>
      <c r="MF411" s="56"/>
      <c r="MG411" s="56"/>
      <c r="MH411" s="56"/>
      <c r="MI411" s="56"/>
      <c r="MJ411" s="56"/>
      <c r="MK411" s="56"/>
      <c r="ML411" s="56"/>
      <c r="MM411" s="56"/>
      <c r="MN411" s="56"/>
      <c r="MO411" s="56"/>
      <c r="MP411" s="56"/>
      <c r="MQ411" s="56"/>
      <c r="MR411" s="56"/>
      <c r="MS411" s="56"/>
      <c r="MT411" s="56"/>
      <c r="MU411" s="56"/>
      <c r="MV411" s="56"/>
      <c r="MW411" s="56"/>
      <c r="MX411" s="56"/>
      <c r="MY411" s="56"/>
      <c r="MZ411" s="56"/>
      <c r="NA411" s="56"/>
      <c r="NB411" s="56"/>
      <c r="NC411" s="56"/>
      <c r="ND411" s="56"/>
      <c r="NE411" s="56"/>
      <c r="NF411" s="56"/>
      <c r="NG411" s="56"/>
      <c r="NH411" s="56"/>
      <c r="NI411" s="56"/>
      <c r="NJ411" s="56"/>
      <c r="NK411" s="56"/>
      <c r="NL411" s="56"/>
      <c r="NM411" s="56"/>
      <c r="NN411" s="56"/>
      <c r="NO411" s="56"/>
      <c r="NP411" s="56"/>
      <c r="NQ411" s="56"/>
      <c r="NR411" s="56"/>
      <c r="NS411" s="56"/>
      <c r="NT411" s="56"/>
      <c r="NU411" s="56"/>
      <c r="NV411" s="56"/>
      <c r="NW411" s="56"/>
      <c r="NX411" s="56"/>
      <c r="NY411" s="56"/>
      <c r="NZ411" s="56"/>
      <c r="OA411" s="56"/>
      <c r="OB411" s="56"/>
      <c r="OC411" s="56"/>
      <c r="OD411" s="56"/>
      <c r="OE411" s="56"/>
      <c r="OF411" s="56"/>
      <c r="OG411" s="56"/>
      <c r="OH411" s="56"/>
      <c r="OI411" s="56"/>
      <c r="OJ411" s="56"/>
      <c r="OK411" s="56"/>
      <c r="OL411" s="56"/>
      <c r="OM411" s="56"/>
      <c r="ON411" s="56"/>
      <c r="OO411" s="56"/>
      <c r="OP411" s="56"/>
      <c r="OQ411" s="56"/>
      <c r="OR411" s="56"/>
      <c r="OS411" s="56"/>
      <c r="OT411" s="56"/>
      <c r="OU411" s="56"/>
      <c r="OV411" s="56"/>
      <c r="OW411" s="56"/>
      <c r="OX411" s="56"/>
      <c r="OY411" s="56"/>
      <c r="OZ411" s="56"/>
      <c r="PA411" s="56"/>
    </row>
    <row r="412" spans="1:417" s="116" customFormat="1" ht="78.75" hidden="1" customHeight="1">
      <c r="A412" s="56"/>
      <c r="B412" s="357"/>
      <c r="C412" s="310"/>
      <c r="D412" s="318"/>
      <c r="E412" s="325"/>
      <c r="F412" s="318"/>
      <c r="G412" s="328"/>
      <c r="H412" s="325"/>
      <c r="I412" s="126" t="s">
        <v>1356</v>
      </c>
      <c r="J412" s="151" t="s">
        <v>1160</v>
      </c>
      <c r="K412" s="123"/>
      <c r="L412" s="183" t="s">
        <v>661</v>
      </c>
      <c r="M412" s="177" t="s">
        <v>501</v>
      </c>
      <c r="N412" s="51" t="s">
        <v>379</v>
      </c>
      <c r="O412" s="56" t="s">
        <v>350</v>
      </c>
      <c r="P412" s="310"/>
      <c r="Q412" s="310"/>
      <c r="R412" s="120"/>
      <c r="S412" s="120"/>
      <c r="T412" s="120"/>
      <c r="U412" s="120"/>
      <c r="V412" s="120"/>
      <c r="W412" s="120"/>
      <c r="X412" s="120"/>
      <c r="Y412" s="120"/>
      <c r="Z412" s="120"/>
      <c r="AA412" s="120"/>
      <c r="AB412" s="120" t="s">
        <v>205</v>
      </c>
      <c r="AC412" s="119">
        <f t="shared" si="549"/>
        <v>1</v>
      </c>
      <c r="AD412" s="229"/>
      <c r="AE412" s="229"/>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70"/>
      <c r="BU412" s="70"/>
      <c r="BV412" s="70"/>
      <c r="BW412" s="70"/>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70"/>
      <c r="DN412" s="70"/>
      <c r="DO412" s="70"/>
      <c r="DP412" s="70"/>
      <c r="DQ412" s="178"/>
      <c r="DR412" s="178"/>
      <c r="DS412" s="178"/>
      <c r="DT412" s="178"/>
      <c r="DU412" s="178"/>
      <c r="DV412" s="178"/>
      <c r="DW412" s="178"/>
      <c r="DX412" s="178"/>
      <c r="DY412" s="178"/>
      <c r="DZ412" s="178"/>
      <c r="EA412" s="178"/>
      <c r="EB412" s="178"/>
      <c r="EC412" s="178"/>
      <c r="ED412" s="178"/>
      <c r="EE412" s="178"/>
      <c r="EF412" s="178"/>
      <c r="EG412" s="178"/>
      <c r="EH412" s="178"/>
      <c r="EI412" s="178"/>
      <c r="EJ412" s="178"/>
      <c r="EK412" s="178"/>
      <c r="EL412" s="178"/>
      <c r="EM412" s="178"/>
      <c r="EN412" s="178"/>
      <c r="EO412" s="178"/>
      <c r="EP412" s="178"/>
      <c r="EQ412" s="178"/>
      <c r="ER412" s="178"/>
      <c r="ES412" s="178"/>
      <c r="ET412" s="178"/>
      <c r="EU412" s="178"/>
      <c r="EV412" s="179"/>
      <c r="EW412" s="180"/>
      <c r="EX412" s="179"/>
      <c r="EY412" s="180"/>
      <c r="EZ412" s="179"/>
      <c r="FA412" s="180"/>
      <c r="FB412" s="179"/>
      <c r="FC412" s="180"/>
      <c r="FD412" s="181"/>
      <c r="FE412" s="184"/>
      <c r="FF412" s="70"/>
      <c r="FG412" s="70"/>
      <c r="FH412" s="70"/>
      <c r="FI412" s="70"/>
      <c r="FJ412" s="70"/>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70"/>
      <c r="HA412" s="70"/>
      <c r="HB412" s="70"/>
      <c r="HC412" s="70"/>
      <c r="HD412" s="70"/>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c r="IK412" s="56"/>
      <c r="IL412" s="56"/>
      <c r="IM412" s="56"/>
      <c r="IN412" s="56"/>
      <c r="IO412" s="56"/>
      <c r="IP412" s="56"/>
      <c r="IQ412" s="56"/>
      <c r="IR412" s="56"/>
      <c r="IS412" s="56"/>
      <c r="IT412" s="70"/>
      <c r="IU412" s="70"/>
      <c r="IV412" s="70"/>
      <c r="IW412" s="70"/>
      <c r="IX412" s="56"/>
      <c r="IY412" s="56"/>
      <c r="IZ412" s="56"/>
      <c r="JA412" s="56"/>
      <c r="JB412" s="56"/>
      <c r="JC412" s="56"/>
      <c r="JD412" s="56"/>
      <c r="JE412" s="56"/>
      <c r="JF412" s="56"/>
      <c r="JG412" s="56"/>
      <c r="JH412" s="56"/>
      <c r="JI412" s="56"/>
      <c r="JJ412" s="56"/>
      <c r="JK412" s="56"/>
      <c r="JL412" s="56"/>
      <c r="JM412" s="56"/>
      <c r="JN412" s="56"/>
      <c r="JO412" s="56"/>
      <c r="JP412" s="56"/>
      <c r="JQ412" s="56"/>
      <c r="JR412" s="56"/>
      <c r="JS412" s="56"/>
      <c r="JT412" s="56"/>
      <c r="JU412" s="56"/>
      <c r="JV412" s="56"/>
      <c r="JW412" s="56"/>
      <c r="JX412" s="56"/>
      <c r="JY412" s="56"/>
      <c r="JZ412" s="56"/>
      <c r="KA412" s="56"/>
      <c r="KB412" s="56"/>
      <c r="KC412" s="56"/>
      <c r="KD412" s="56"/>
      <c r="KE412" s="56"/>
      <c r="KF412" s="56"/>
      <c r="KG412" s="56"/>
      <c r="KH412" s="56"/>
      <c r="KI412" s="56"/>
      <c r="KJ412" s="56"/>
      <c r="KK412" s="56"/>
      <c r="KL412" s="56"/>
      <c r="KM412" s="56"/>
      <c r="KN412" s="56"/>
      <c r="KO412" s="56"/>
      <c r="KP412" s="56"/>
      <c r="KQ412" s="56"/>
      <c r="KR412" s="56"/>
      <c r="KS412" s="56"/>
      <c r="KT412" s="56"/>
      <c r="KU412" s="56"/>
      <c r="KV412" s="56"/>
      <c r="KW412" s="56"/>
      <c r="KX412" s="56"/>
      <c r="KY412" s="56"/>
      <c r="KZ412" s="56"/>
      <c r="LA412" s="56"/>
      <c r="LB412" s="56"/>
      <c r="LC412" s="56"/>
      <c r="LD412" s="56"/>
      <c r="LE412" s="56"/>
      <c r="LF412" s="56"/>
      <c r="LG412" s="56"/>
      <c r="LH412" s="56"/>
      <c r="LI412" s="56"/>
      <c r="LJ412" s="56"/>
      <c r="LK412" s="56"/>
      <c r="LL412" s="56"/>
      <c r="LM412" s="56"/>
      <c r="LN412" s="56"/>
      <c r="LO412" s="56"/>
      <c r="LP412" s="56"/>
      <c r="LQ412" s="56"/>
      <c r="LR412" s="56"/>
      <c r="LS412" s="56"/>
      <c r="LT412" s="56"/>
      <c r="LU412" s="56"/>
      <c r="LV412" s="56"/>
      <c r="LW412" s="56"/>
      <c r="LX412" s="56"/>
      <c r="LY412" s="56"/>
      <c r="LZ412" s="56"/>
      <c r="MA412" s="56"/>
      <c r="MB412" s="56"/>
      <c r="MC412" s="56"/>
      <c r="MD412" s="56"/>
      <c r="ME412" s="56"/>
      <c r="MF412" s="56"/>
      <c r="MG412" s="56"/>
      <c r="MH412" s="56"/>
      <c r="MI412" s="56"/>
      <c r="MJ412" s="56"/>
      <c r="MK412" s="56"/>
      <c r="ML412" s="56"/>
      <c r="MM412" s="56"/>
      <c r="MN412" s="56"/>
      <c r="MO412" s="56"/>
      <c r="MP412" s="56"/>
      <c r="MQ412" s="56"/>
      <c r="MR412" s="56"/>
      <c r="MS412" s="56"/>
      <c r="MT412" s="56"/>
      <c r="MU412" s="56"/>
      <c r="MV412" s="56"/>
      <c r="MW412" s="56"/>
      <c r="MX412" s="56"/>
      <c r="MY412" s="56"/>
      <c r="MZ412" s="56"/>
      <c r="NA412" s="56"/>
      <c r="NB412" s="56"/>
      <c r="NC412" s="56"/>
      <c r="ND412" s="56"/>
      <c r="NE412" s="56"/>
      <c r="NF412" s="56"/>
      <c r="NG412" s="56"/>
      <c r="NH412" s="56"/>
      <c r="NI412" s="56"/>
      <c r="NJ412" s="56"/>
      <c r="NK412" s="56"/>
      <c r="NL412" s="56"/>
      <c r="NM412" s="56"/>
      <c r="NN412" s="56"/>
      <c r="NO412" s="56"/>
      <c r="NP412" s="56"/>
      <c r="NQ412" s="56"/>
      <c r="NR412" s="56"/>
      <c r="NS412" s="56"/>
      <c r="NT412" s="56"/>
      <c r="NU412" s="56"/>
      <c r="NV412" s="56"/>
      <c r="NW412" s="56"/>
      <c r="NX412" s="56"/>
      <c r="NY412" s="56"/>
      <c r="NZ412" s="56"/>
      <c r="OA412" s="56"/>
      <c r="OB412" s="56"/>
      <c r="OC412" s="56"/>
      <c r="OD412" s="56"/>
      <c r="OE412" s="56"/>
      <c r="OF412" s="56"/>
      <c r="OG412" s="56"/>
      <c r="OH412" s="56"/>
      <c r="OI412" s="56"/>
      <c r="OJ412" s="56"/>
      <c r="OK412" s="56"/>
      <c r="OL412" s="56"/>
      <c r="OM412" s="56"/>
      <c r="ON412" s="56"/>
      <c r="OO412" s="56"/>
      <c r="OP412" s="56"/>
      <c r="OQ412" s="56"/>
      <c r="OR412" s="56"/>
      <c r="OS412" s="56"/>
      <c r="OT412" s="56"/>
      <c r="OU412" s="56"/>
      <c r="OV412" s="56"/>
      <c r="OW412" s="56"/>
      <c r="OX412" s="56"/>
      <c r="OY412" s="56"/>
      <c r="OZ412" s="56"/>
      <c r="PA412" s="56"/>
    </row>
    <row r="413" spans="1:417" ht="45.75" customHeight="1">
      <c r="A413" s="56"/>
      <c r="B413" s="2"/>
      <c r="C413" s="2"/>
      <c r="D413" s="311" t="s">
        <v>323</v>
      </c>
      <c r="E413" s="311"/>
      <c r="F413" s="311"/>
      <c r="G413" s="253"/>
      <c r="H413" s="254">
        <f>COUNTIF(H414:H419,"x")</f>
        <v>0</v>
      </c>
      <c r="I413" s="253"/>
      <c r="J413" s="253"/>
      <c r="K413" s="255"/>
      <c r="L413" s="258"/>
      <c r="M413" s="255"/>
      <c r="N413" s="176"/>
      <c r="O413" s="176"/>
      <c r="P413" s="114">
        <f>COUNTIF(P414:P419,"x")</f>
        <v>6</v>
      </c>
      <c r="Q413" s="56">
        <f>SUM(Q414:Q419)</f>
        <v>6</v>
      </c>
      <c r="R413" s="14">
        <f t="shared" ref="R413:AB413" si="575">COUNTIF(R414:R419,"x")</f>
        <v>2</v>
      </c>
      <c r="S413" s="114">
        <f t="shared" si="575"/>
        <v>0</v>
      </c>
      <c r="T413" s="114">
        <f t="shared" si="575"/>
        <v>0</v>
      </c>
      <c r="U413" s="114">
        <f t="shared" ref="U413" si="576">COUNTIF(U414:U419,"x")</f>
        <v>1</v>
      </c>
      <c r="V413" s="114">
        <f t="shared" si="575"/>
        <v>0</v>
      </c>
      <c r="W413" s="114">
        <f t="shared" si="575"/>
        <v>0</v>
      </c>
      <c r="X413" s="114">
        <f t="shared" si="575"/>
        <v>0</v>
      </c>
      <c r="Y413" s="114">
        <f t="shared" si="575"/>
        <v>0</v>
      </c>
      <c r="Z413" s="114">
        <f t="shared" si="575"/>
        <v>0</v>
      </c>
      <c r="AA413" s="114">
        <f t="shared" si="575"/>
        <v>3</v>
      </c>
      <c r="AB413" s="114">
        <f t="shared" si="575"/>
        <v>0</v>
      </c>
      <c r="AC413" s="114"/>
      <c r="AD413" s="300"/>
      <c r="AE413" s="295"/>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182"/>
      <c r="BK413" s="182"/>
      <c r="BL413" s="182"/>
      <c r="BM413" s="182"/>
      <c r="BN413" s="182"/>
      <c r="BO413" s="182"/>
      <c r="BP413" s="182"/>
      <c r="BQ413" s="182"/>
      <c r="BR413" s="182"/>
      <c r="BS413" s="185"/>
      <c r="BT413" s="70"/>
      <c r="BU413" s="70"/>
      <c r="BV413" s="70"/>
      <c r="BW413" s="70"/>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70"/>
      <c r="HA413" s="70"/>
      <c r="HB413" s="70"/>
      <c r="HC413" s="70"/>
      <c r="HD413" s="70"/>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c r="IK413" s="56"/>
      <c r="IL413" s="56"/>
      <c r="IM413" s="56"/>
      <c r="IN413" s="56"/>
      <c r="IO413" s="56"/>
      <c r="IP413" s="56"/>
      <c r="IQ413" s="56"/>
      <c r="IR413" s="56"/>
      <c r="IS413" s="56"/>
      <c r="IT413" s="56"/>
      <c r="IU413" s="56"/>
      <c r="IV413" s="56"/>
      <c r="IW413" s="56"/>
      <c r="IX413" s="56"/>
      <c r="IY413" s="56"/>
      <c r="IZ413" s="56"/>
      <c r="JA413" s="56"/>
      <c r="JB413" s="56"/>
      <c r="JC413" s="56"/>
      <c r="JD413" s="56"/>
      <c r="JE413" s="56"/>
      <c r="JF413" s="56"/>
      <c r="JG413" s="56"/>
      <c r="JH413" s="56"/>
      <c r="JI413" s="56"/>
      <c r="JJ413" s="56"/>
      <c r="JK413" s="56"/>
      <c r="JL413" s="56"/>
      <c r="JM413" s="56"/>
      <c r="JN413" s="56"/>
      <c r="JO413" s="56"/>
      <c r="JP413" s="56"/>
      <c r="JQ413" s="56"/>
      <c r="JR413" s="56"/>
      <c r="JS413" s="56"/>
      <c r="JT413" s="56"/>
      <c r="JU413" s="56"/>
      <c r="JV413" s="56"/>
      <c r="JW413" s="56"/>
      <c r="JX413" s="56"/>
      <c r="JY413" s="56"/>
      <c r="JZ413" s="56"/>
      <c r="KA413" s="56"/>
      <c r="KB413" s="56"/>
      <c r="KC413" s="56"/>
      <c r="KD413" s="56"/>
      <c r="KE413" s="56"/>
      <c r="KF413" s="56"/>
      <c r="KG413" s="56"/>
      <c r="KH413" s="56"/>
      <c r="KI413" s="56"/>
      <c r="KJ413" s="56"/>
      <c r="KK413" s="56"/>
      <c r="KL413" s="56"/>
      <c r="KM413" s="56"/>
      <c r="KN413" s="56"/>
      <c r="KO413" s="56"/>
      <c r="KP413" s="56"/>
      <c r="KQ413" s="56"/>
      <c r="KR413" s="56"/>
      <c r="KS413" s="56"/>
      <c r="KT413" s="56"/>
      <c r="KU413" s="56"/>
      <c r="KV413" s="56"/>
      <c r="KW413" s="56"/>
      <c r="KX413" s="56"/>
      <c r="KY413" s="56"/>
      <c r="KZ413" s="56"/>
      <c r="LA413" s="56"/>
      <c r="LB413" s="56"/>
      <c r="LC413" s="56"/>
      <c r="LD413" s="56"/>
      <c r="LE413" s="56"/>
      <c r="LF413" s="56"/>
      <c r="LG413" s="56"/>
      <c r="LH413" s="56"/>
      <c r="LI413" s="56"/>
      <c r="LJ413" s="56"/>
      <c r="LK413" s="56"/>
      <c r="LL413" s="56"/>
      <c r="LM413" s="56"/>
      <c r="LN413" s="56"/>
      <c r="LO413" s="56"/>
      <c r="LP413" s="56"/>
      <c r="LQ413" s="56"/>
      <c r="LR413" s="56"/>
      <c r="LS413" s="179"/>
      <c r="LT413" s="180"/>
      <c r="LU413" s="179"/>
      <c r="LV413" s="180"/>
      <c r="LW413" s="179"/>
      <c r="LX413" s="180"/>
      <c r="LY413" s="179"/>
      <c r="LZ413" s="180"/>
      <c r="MA413" s="181"/>
      <c r="MB413" s="185"/>
      <c r="MC413" s="56"/>
      <c r="MD413" s="56"/>
      <c r="ME413" s="56"/>
      <c r="MF413" s="56"/>
      <c r="MG413" s="56"/>
      <c r="MH413" s="56"/>
      <c r="MI413" s="56"/>
      <c r="MJ413" s="56"/>
      <c r="MK413" s="56"/>
      <c r="ML413" s="56"/>
      <c r="MM413" s="56"/>
      <c r="MN413" s="56"/>
      <c r="MO413" s="56"/>
      <c r="MP413" s="56"/>
      <c r="MQ413" s="56"/>
      <c r="MR413" s="56"/>
      <c r="MS413" s="56"/>
      <c r="MT413" s="56"/>
      <c r="MU413" s="56"/>
      <c r="MV413" s="56"/>
      <c r="MW413" s="56"/>
      <c r="MX413" s="56"/>
      <c r="MY413" s="56"/>
      <c r="MZ413" s="56"/>
      <c r="NA413" s="56"/>
      <c r="NB413" s="56"/>
      <c r="NC413" s="56"/>
      <c r="ND413" s="56"/>
      <c r="NE413" s="179"/>
      <c r="NF413" s="180"/>
      <c r="NG413" s="179"/>
      <c r="NH413" s="180"/>
      <c r="NI413" s="179"/>
      <c r="NJ413" s="180"/>
      <c r="NK413" s="179"/>
      <c r="NL413" s="180"/>
      <c r="NM413" s="181"/>
      <c r="NN413" s="184"/>
      <c r="NO413" s="70"/>
      <c r="NP413" s="70"/>
      <c r="NQ413" s="56"/>
      <c r="NR413" s="56"/>
      <c r="NS413" s="56"/>
      <c r="NT413" s="56"/>
      <c r="NU413" s="56"/>
      <c r="NV413" s="56"/>
      <c r="NW413" s="56"/>
      <c r="NX413" s="56"/>
      <c r="NY413" s="56"/>
      <c r="NZ413" s="56"/>
      <c r="OA413" s="56"/>
      <c r="OB413" s="56"/>
      <c r="OC413" s="56"/>
      <c r="OD413" s="56"/>
      <c r="OE413" s="56"/>
      <c r="OF413" s="56"/>
      <c r="OG413" s="56"/>
      <c r="OH413" s="56"/>
      <c r="OI413" s="56"/>
      <c r="OJ413" s="56"/>
      <c r="OK413" s="56"/>
      <c r="OL413" s="56"/>
      <c r="OM413" s="56"/>
      <c r="ON413" s="56"/>
      <c r="OO413" s="56"/>
      <c r="OP413" s="56"/>
      <c r="OQ413" s="179"/>
      <c r="OR413" s="180"/>
      <c r="OS413" s="179"/>
      <c r="OT413" s="180"/>
      <c r="OU413" s="179"/>
      <c r="OV413" s="180"/>
      <c r="OW413" s="179"/>
      <c r="OX413" s="180"/>
      <c r="OY413" s="181"/>
      <c r="OZ413" s="184"/>
      <c r="PA413" s="2"/>
    </row>
    <row r="414" spans="1:417" s="116" customFormat="1" ht="110.25" hidden="1" customHeight="1">
      <c r="A414" s="56"/>
      <c r="B414" s="56">
        <v>358</v>
      </c>
      <c r="C414" s="56">
        <v>148</v>
      </c>
      <c r="D414" s="126" t="s">
        <v>55</v>
      </c>
      <c r="E414" s="122" t="s">
        <v>6</v>
      </c>
      <c r="F414" s="126" t="s">
        <v>56</v>
      </c>
      <c r="G414" s="123" t="s">
        <v>6</v>
      </c>
      <c r="H414" s="122"/>
      <c r="I414" s="126" t="s">
        <v>56</v>
      </c>
      <c r="J414" s="167" t="s">
        <v>1322</v>
      </c>
      <c r="K414" s="123"/>
      <c r="L414" s="183" t="s">
        <v>661</v>
      </c>
      <c r="M414" s="177" t="s">
        <v>501</v>
      </c>
      <c r="N414" s="51" t="s">
        <v>379</v>
      </c>
      <c r="O414" s="56" t="s">
        <v>350</v>
      </c>
      <c r="P414" s="56" t="s">
        <v>205</v>
      </c>
      <c r="Q414" s="56">
        <v>1</v>
      </c>
      <c r="R414" s="120"/>
      <c r="S414" s="120"/>
      <c r="T414" s="120"/>
      <c r="U414" s="120" t="s">
        <v>205</v>
      </c>
      <c r="V414" s="120"/>
      <c r="W414" s="120"/>
      <c r="X414" s="120"/>
      <c r="Y414" s="120"/>
      <c r="Z414" s="120"/>
      <c r="AA414" s="120"/>
      <c r="AB414" s="120"/>
      <c r="AC414" s="119">
        <f t="shared" ref="AC414:AC419" si="577">COUNTIF($R414:$AB414,"x")</f>
        <v>1</v>
      </c>
      <c r="AD414" s="229"/>
      <c r="AE414" s="229"/>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70"/>
      <c r="BU414" s="70"/>
      <c r="BV414" s="69"/>
      <c r="BW414" s="72"/>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179"/>
      <c r="DD414" s="180"/>
      <c r="DE414" s="179"/>
      <c r="DF414" s="180"/>
      <c r="DG414" s="179"/>
      <c r="DH414" s="180"/>
      <c r="DI414" s="179"/>
      <c r="DJ414" s="180" t="e">
        <f>DI414/(DC414+DE414+DG414+DI414)</f>
        <v>#DIV/0!</v>
      </c>
      <c r="DK414" s="181" t="e">
        <f>(((DC414*2)+(DE414*1)+(DG414*0)))/(DC414+DE414+DG414)</f>
        <v>#DIV/0!</v>
      </c>
      <c r="DL414" s="184" t="e">
        <f>IF(DJ414&gt;=50%,"KĐG",IF(DK414&gt;=1.6,"Đạt mục tiêu",IF(DK414&gt;=1,"Cần cố gắng","Chưa đạt")))</f>
        <v>#DIV/0!</v>
      </c>
      <c r="DM414" s="70"/>
      <c r="DN414" s="70"/>
      <c r="DO414" s="70"/>
      <c r="DP414" s="70"/>
      <c r="DQ414" s="178">
        <v>2</v>
      </c>
      <c r="DR414" s="178">
        <v>2</v>
      </c>
      <c r="DS414" s="178">
        <v>2</v>
      </c>
      <c r="DT414" s="178">
        <v>2</v>
      </c>
      <c r="DU414" s="178">
        <v>2</v>
      </c>
      <c r="DV414" s="178">
        <v>2</v>
      </c>
      <c r="DW414" s="178">
        <v>2</v>
      </c>
      <c r="DX414" s="178">
        <v>2</v>
      </c>
      <c r="DY414" s="178">
        <v>2</v>
      </c>
      <c r="DZ414" s="178">
        <v>2</v>
      </c>
      <c r="EA414" s="178">
        <v>2</v>
      </c>
      <c r="EB414" s="178">
        <v>2</v>
      </c>
      <c r="EC414" s="178">
        <v>2</v>
      </c>
      <c r="ED414" s="178">
        <v>2</v>
      </c>
      <c r="EE414" s="178">
        <v>2</v>
      </c>
      <c r="EF414" s="178">
        <v>2</v>
      </c>
      <c r="EG414" s="178">
        <v>2</v>
      </c>
      <c r="EH414" s="178">
        <v>2</v>
      </c>
      <c r="EI414" s="178">
        <v>2</v>
      </c>
      <c r="EJ414" s="178">
        <v>2</v>
      </c>
      <c r="EK414" s="178">
        <v>2</v>
      </c>
      <c r="EL414" s="178">
        <v>2</v>
      </c>
      <c r="EM414" s="178">
        <v>2</v>
      </c>
      <c r="EN414" s="178">
        <v>2</v>
      </c>
      <c r="EO414" s="178">
        <v>2</v>
      </c>
      <c r="EP414" s="178">
        <v>2</v>
      </c>
      <c r="EQ414" s="178">
        <v>2</v>
      </c>
      <c r="ER414" s="178">
        <v>2</v>
      </c>
      <c r="ES414" s="178">
        <v>2</v>
      </c>
      <c r="ET414" s="178">
        <v>2</v>
      </c>
      <c r="EU414" s="178">
        <v>2</v>
      </c>
      <c r="EV414" s="179">
        <v>23</v>
      </c>
      <c r="EW414" s="180">
        <v>0.85185185185185186</v>
      </c>
      <c r="EX414" s="179">
        <v>2</v>
      </c>
      <c r="EY414" s="180">
        <v>7.407407407407407E-2</v>
      </c>
      <c r="EZ414" s="179">
        <v>2</v>
      </c>
      <c r="FA414" s="180">
        <v>7.407407407407407E-2</v>
      </c>
      <c r="FB414" s="179">
        <v>0</v>
      </c>
      <c r="FC414" s="180">
        <v>0</v>
      </c>
      <c r="FD414" s="181">
        <v>1.7777777777777777</v>
      </c>
      <c r="FE414" s="184" t="s">
        <v>670</v>
      </c>
      <c r="FF414" s="70"/>
      <c r="FG414" s="70"/>
      <c r="FH414" s="70"/>
      <c r="FI414" s="70"/>
      <c r="FJ414" s="70"/>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70"/>
      <c r="HA414" s="70"/>
      <c r="HB414" s="70"/>
      <c r="HC414" s="70"/>
      <c r="HD414" s="70"/>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c r="IK414" s="56"/>
      <c r="IL414" s="56"/>
      <c r="IM414" s="56"/>
      <c r="IN414" s="56"/>
      <c r="IO414" s="56"/>
      <c r="IP414" s="56"/>
      <c r="IQ414" s="56"/>
      <c r="IR414" s="56"/>
      <c r="IS414" s="56"/>
      <c r="IT414" s="70"/>
      <c r="IU414" s="70"/>
      <c r="IV414" s="70"/>
      <c r="IW414" s="70"/>
      <c r="IX414" s="56"/>
      <c r="IY414" s="56"/>
      <c r="IZ414" s="56"/>
      <c r="JA414" s="56"/>
      <c r="JB414" s="56"/>
      <c r="JC414" s="56"/>
      <c r="JD414" s="56"/>
      <c r="JE414" s="56"/>
      <c r="JF414" s="56"/>
      <c r="JG414" s="56"/>
      <c r="JH414" s="56"/>
      <c r="JI414" s="56"/>
      <c r="JJ414" s="56"/>
      <c r="JK414" s="56"/>
      <c r="JL414" s="56"/>
      <c r="JM414" s="56"/>
      <c r="JN414" s="56"/>
      <c r="JO414" s="56"/>
      <c r="JP414" s="56"/>
      <c r="JQ414" s="56"/>
      <c r="JR414" s="56"/>
      <c r="JS414" s="56"/>
      <c r="JT414" s="56"/>
      <c r="JU414" s="56"/>
      <c r="JV414" s="56"/>
      <c r="JW414" s="56"/>
      <c r="JX414" s="56"/>
      <c r="JY414" s="56"/>
      <c r="JZ414" s="56"/>
      <c r="KA414" s="56"/>
      <c r="KB414" s="56"/>
      <c r="KC414" s="56"/>
      <c r="KD414" s="56"/>
      <c r="KE414" s="56"/>
      <c r="KF414" s="56"/>
      <c r="KG414" s="56"/>
      <c r="KH414" s="56"/>
      <c r="KI414" s="56"/>
      <c r="KJ414" s="56"/>
      <c r="KK414" s="56"/>
      <c r="KL414" s="56"/>
      <c r="KM414" s="56"/>
      <c r="KN414" s="56"/>
      <c r="KO414" s="56"/>
      <c r="KP414" s="56"/>
      <c r="KQ414" s="56"/>
      <c r="KR414" s="56"/>
      <c r="KS414" s="56"/>
      <c r="KT414" s="56"/>
      <c r="KU414" s="56"/>
      <c r="KV414" s="56"/>
      <c r="KW414" s="56"/>
      <c r="KX414" s="56"/>
      <c r="KY414" s="56"/>
      <c r="KZ414" s="56"/>
      <c r="LA414" s="56"/>
      <c r="LB414" s="56"/>
      <c r="LC414" s="56"/>
      <c r="LD414" s="56"/>
      <c r="LE414" s="56"/>
      <c r="LF414" s="56"/>
      <c r="LG414" s="56"/>
      <c r="LH414" s="56"/>
      <c r="LI414" s="56"/>
      <c r="LJ414" s="56"/>
      <c r="LK414" s="56"/>
      <c r="LL414" s="56"/>
      <c r="LM414" s="56"/>
      <c r="LN414" s="56"/>
      <c r="LO414" s="56"/>
      <c r="LP414" s="56"/>
      <c r="LQ414" s="56"/>
      <c r="LR414" s="56"/>
      <c r="LS414" s="56"/>
      <c r="LT414" s="56"/>
      <c r="LU414" s="56"/>
      <c r="LV414" s="56"/>
      <c r="LW414" s="56"/>
      <c r="LX414" s="56"/>
      <c r="LY414" s="56"/>
      <c r="LZ414" s="56"/>
      <c r="MA414" s="56"/>
      <c r="MB414" s="56"/>
      <c r="MC414" s="56"/>
      <c r="MD414" s="56"/>
      <c r="ME414" s="56"/>
      <c r="MF414" s="56"/>
      <c r="MG414" s="56"/>
      <c r="MH414" s="56"/>
      <c r="MI414" s="56"/>
      <c r="MJ414" s="56"/>
      <c r="MK414" s="56"/>
      <c r="ML414" s="56"/>
      <c r="MM414" s="56"/>
      <c r="MN414" s="56"/>
      <c r="MO414" s="56"/>
      <c r="MP414" s="56"/>
      <c r="MQ414" s="56"/>
      <c r="MR414" s="56"/>
      <c r="MS414" s="56"/>
      <c r="MT414" s="56"/>
      <c r="MU414" s="56"/>
      <c r="MV414" s="56"/>
      <c r="MW414" s="56"/>
      <c r="MX414" s="56"/>
      <c r="MY414" s="56"/>
      <c r="MZ414" s="56"/>
      <c r="NA414" s="56"/>
      <c r="NB414" s="56"/>
      <c r="NC414" s="56"/>
      <c r="ND414" s="56"/>
      <c r="NE414" s="56"/>
      <c r="NF414" s="56"/>
      <c r="NG414" s="56"/>
      <c r="NH414" s="56"/>
      <c r="NI414" s="56"/>
      <c r="NJ414" s="56"/>
      <c r="NK414" s="56"/>
      <c r="NL414" s="56"/>
      <c r="NM414" s="56"/>
      <c r="NN414" s="56"/>
      <c r="NO414" s="56"/>
      <c r="NP414" s="56"/>
      <c r="NQ414" s="56"/>
      <c r="NR414" s="56"/>
      <c r="NS414" s="56"/>
      <c r="NT414" s="56"/>
      <c r="NU414" s="56"/>
      <c r="NV414" s="56"/>
      <c r="NW414" s="56"/>
      <c r="NX414" s="56"/>
      <c r="NY414" s="56"/>
      <c r="NZ414" s="56"/>
      <c r="OA414" s="56"/>
      <c r="OB414" s="56"/>
      <c r="OC414" s="56"/>
      <c r="OD414" s="56"/>
      <c r="OE414" s="56"/>
      <c r="OF414" s="56"/>
      <c r="OG414" s="56"/>
      <c r="OH414" s="56"/>
      <c r="OI414" s="56"/>
      <c r="OJ414" s="56"/>
      <c r="OK414" s="56"/>
      <c r="OL414" s="56"/>
      <c r="OM414" s="56"/>
      <c r="ON414" s="56"/>
      <c r="OO414" s="56"/>
      <c r="OP414" s="56"/>
      <c r="OQ414" s="56"/>
      <c r="OR414" s="56"/>
      <c r="OS414" s="56"/>
      <c r="OT414" s="56"/>
      <c r="OU414" s="56"/>
      <c r="OV414" s="56"/>
      <c r="OW414" s="56"/>
      <c r="OX414" s="56"/>
      <c r="OY414" s="56"/>
      <c r="OZ414" s="56"/>
      <c r="PA414" s="56"/>
    </row>
    <row r="415" spans="1:417" s="116" customFormat="1" ht="55.5" hidden="1" customHeight="1">
      <c r="A415" s="56"/>
      <c r="B415" s="56">
        <v>360</v>
      </c>
      <c r="C415" s="56">
        <v>149</v>
      </c>
      <c r="D415" s="126" t="s">
        <v>231</v>
      </c>
      <c r="E415" s="122" t="s">
        <v>12</v>
      </c>
      <c r="F415" s="126" t="s">
        <v>57</v>
      </c>
      <c r="G415" s="123" t="s">
        <v>6</v>
      </c>
      <c r="H415" s="122"/>
      <c r="I415" s="126" t="s">
        <v>57</v>
      </c>
      <c r="J415" s="167" t="s">
        <v>1161</v>
      </c>
      <c r="K415" s="123"/>
      <c r="L415" s="183" t="s">
        <v>661</v>
      </c>
      <c r="M415" s="177" t="s">
        <v>501</v>
      </c>
      <c r="N415" s="51" t="s">
        <v>379</v>
      </c>
      <c r="O415" s="56" t="s">
        <v>350</v>
      </c>
      <c r="P415" s="56" t="s">
        <v>205</v>
      </c>
      <c r="Q415" s="56">
        <v>1</v>
      </c>
      <c r="R415" s="120"/>
      <c r="S415" s="120"/>
      <c r="T415" s="120"/>
      <c r="U415" s="120"/>
      <c r="V415" s="120"/>
      <c r="W415" s="120"/>
      <c r="X415" s="120"/>
      <c r="Y415" s="120"/>
      <c r="Z415" s="120"/>
      <c r="AA415" s="120" t="s">
        <v>205</v>
      </c>
      <c r="AB415" s="120"/>
      <c r="AC415" s="119">
        <f t="shared" si="577"/>
        <v>1</v>
      </c>
      <c r="AD415" s="229"/>
      <c r="AE415" s="229"/>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70"/>
      <c r="BU415" s="70"/>
      <c r="BV415" s="70"/>
      <c r="BW415" s="70"/>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70"/>
      <c r="DN415" s="70"/>
      <c r="DO415" s="70"/>
      <c r="DP415" s="70"/>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70"/>
      <c r="FG415" s="70"/>
      <c r="FH415" s="70"/>
      <c r="FI415" s="70"/>
      <c r="FJ415" s="70"/>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70"/>
      <c r="HA415" s="70"/>
      <c r="HB415" s="70"/>
      <c r="HC415" s="70"/>
      <c r="HD415" s="70"/>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c r="IK415" s="56"/>
      <c r="IL415" s="56"/>
      <c r="IM415" s="56"/>
      <c r="IN415" s="56"/>
      <c r="IO415" s="56"/>
      <c r="IP415" s="56"/>
      <c r="IQ415" s="56"/>
      <c r="IR415" s="56"/>
      <c r="IS415" s="56"/>
      <c r="IT415" s="70"/>
      <c r="IU415" s="70"/>
      <c r="IV415" s="70"/>
      <c r="IW415" s="70"/>
      <c r="IX415" s="56"/>
      <c r="IY415" s="56"/>
      <c r="IZ415" s="56"/>
      <c r="JA415" s="56"/>
      <c r="JB415" s="56"/>
      <c r="JC415" s="56"/>
      <c r="JD415" s="56"/>
      <c r="JE415" s="56"/>
      <c r="JF415" s="56"/>
      <c r="JG415" s="56"/>
      <c r="JH415" s="56"/>
      <c r="JI415" s="56"/>
      <c r="JJ415" s="56"/>
      <c r="JK415" s="56"/>
      <c r="JL415" s="56"/>
      <c r="JM415" s="56"/>
      <c r="JN415" s="56"/>
      <c r="JO415" s="56"/>
      <c r="JP415" s="56"/>
      <c r="JQ415" s="56"/>
      <c r="JR415" s="56"/>
      <c r="JS415" s="56"/>
      <c r="JT415" s="56"/>
      <c r="JU415" s="56"/>
      <c r="JV415" s="56"/>
      <c r="JW415" s="56"/>
      <c r="JX415" s="56"/>
      <c r="JY415" s="56"/>
      <c r="JZ415" s="56"/>
      <c r="KA415" s="56"/>
      <c r="KB415" s="56"/>
      <c r="KC415" s="56"/>
      <c r="KD415" s="56"/>
      <c r="KE415" s="56"/>
      <c r="KF415" s="56"/>
      <c r="KG415" s="56"/>
      <c r="KH415" s="56"/>
      <c r="KI415" s="56"/>
      <c r="KJ415" s="56"/>
      <c r="KK415" s="56"/>
      <c r="KL415" s="71" t="s">
        <v>556</v>
      </c>
      <c r="KM415" s="71"/>
      <c r="KN415" s="56"/>
      <c r="KO415" s="56">
        <v>2</v>
      </c>
      <c r="KP415" s="56">
        <v>2</v>
      </c>
      <c r="KQ415" s="56">
        <v>2</v>
      </c>
      <c r="KR415" s="56">
        <v>1</v>
      </c>
      <c r="KS415" s="56">
        <v>2</v>
      </c>
      <c r="KT415" s="56">
        <v>2</v>
      </c>
      <c r="KU415" s="56">
        <v>2</v>
      </c>
      <c r="KV415" s="56">
        <v>2</v>
      </c>
      <c r="KW415" s="56">
        <v>2</v>
      </c>
      <c r="KX415" s="56">
        <v>2</v>
      </c>
      <c r="KY415" s="56">
        <v>2</v>
      </c>
      <c r="KZ415" s="56">
        <v>2</v>
      </c>
      <c r="LA415" s="56">
        <v>2</v>
      </c>
      <c r="LB415" s="56">
        <v>1</v>
      </c>
      <c r="LC415" s="56">
        <v>2</v>
      </c>
      <c r="LD415" s="56">
        <v>2</v>
      </c>
      <c r="LE415" s="56">
        <v>2</v>
      </c>
      <c r="LF415" s="56">
        <v>2</v>
      </c>
      <c r="LG415" s="56">
        <v>2</v>
      </c>
      <c r="LH415" s="56">
        <v>2</v>
      </c>
      <c r="LI415" s="56">
        <v>2</v>
      </c>
      <c r="LJ415" s="56">
        <v>2</v>
      </c>
      <c r="LK415" s="56">
        <v>2</v>
      </c>
      <c r="LL415" s="56">
        <v>2</v>
      </c>
      <c r="LM415" s="56">
        <v>2</v>
      </c>
      <c r="LN415" s="56">
        <v>2</v>
      </c>
      <c r="LO415" s="56">
        <v>2</v>
      </c>
      <c r="LP415" s="56">
        <v>2</v>
      </c>
      <c r="LQ415" s="56">
        <v>2</v>
      </c>
      <c r="LR415" s="56">
        <v>1</v>
      </c>
      <c r="LS415" s="179">
        <f t="shared" ref="LS415:LS419" si="578">COUNTIF(KO415:LR415,"2")</f>
        <v>27</v>
      </c>
      <c r="LT415" s="180">
        <f t="shared" ref="LT415:LT419" si="579">LS415/(LS415+LU415+LW415+LY415)</f>
        <v>0.9</v>
      </c>
      <c r="LU415" s="179">
        <f t="shared" ref="LU415:LU419" si="580">COUNTIF(KO415:LR415,"1")</f>
        <v>3</v>
      </c>
      <c r="LV415" s="180">
        <f t="shared" ref="LV415:LV419" si="581">LU415/(LS415+LU415+LW415+LY415)</f>
        <v>0.1</v>
      </c>
      <c r="LW415" s="179">
        <f t="shared" ref="LW415:LW419" si="582">COUNTIF(KO415:LR415,"0")</f>
        <v>0</v>
      </c>
      <c r="LX415" s="180">
        <f t="shared" ref="LX415:LX419" si="583">LW415/(LS415+LU415+LW415+LY415)</f>
        <v>0</v>
      </c>
      <c r="LY415" s="179">
        <f t="shared" ref="LY415:LY419" si="584">COUNTIF(KB415:LR415,"KĐG")</f>
        <v>0</v>
      </c>
      <c r="LZ415" s="180">
        <f t="shared" ref="LZ415:LZ419" si="585">LY415/(LS415+LU415+LW415+LY415)</f>
        <v>0</v>
      </c>
      <c r="MA415" s="181">
        <f t="shared" ref="MA415:MA419" si="586">(((LS415*2)+(LU415*1)+(LW415*0)))/(LS415+LU415+LW415)</f>
        <v>1.9</v>
      </c>
      <c r="MB415" s="185" t="str">
        <f t="shared" ref="MB415:MB419" si="587">IF(LZ415&gt;=50%,"KĐG",IF(MA415&gt;=1.6,"Đạt mục tiêu",IF(MA415&gt;=1,"Cần cố gắng","Chưa đạt")))</f>
        <v>Đạt mục tiêu</v>
      </c>
      <c r="MC415" s="56"/>
      <c r="MD415" s="56"/>
      <c r="ME415" s="56"/>
      <c r="MF415" s="56"/>
      <c r="MG415" s="56"/>
      <c r="MH415" s="56"/>
      <c r="MI415" s="56"/>
      <c r="MJ415" s="56"/>
      <c r="MK415" s="56"/>
      <c r="ML415" s="56"/>
      <c r="MM415" s="56"/>
      <c r="MN415" s="56"/>
      <c r="MO415" s="56"/>
      <c r="MP415" s="56"/>
      <c r="MQ415" s="56"/>
      <c r="MR415" s="56"/>
      <c r="MS415" s="56"/>
      <c r="MT415" s="56"/>
      <c r="MU415" s="56"/>
      <c r="MV415" s="56"/>
      <c r="MW415" s="56"/>
      <c r="MX415" s="56"/>
      <c r="MY415" s="56"/>
      <c r="MZ415" s="56"/>
      <c r="NA415" s="56"/>
      <c r="NB415" s="56"/>
      <c r="NC415" s="56"/>
      <c r="ND415" s="56"/>
      <c r="NE415" s="56"/>
      <c r="NF415" s="56"/>
      <c r="NG415" s="56"/>
      <c r="NH415" s="56"/>
      <c r="NI415" s="56"/>
      <c r="NJ415" s="56"/>
      <c r="NK415" s="56"/>
      <c r="NL415" s="56"/>
      <c r="NM415" s="56"/>
      <c r="NN415" s="56"/>
      <c r="NO415" s="70" t="s">
        <v>552</v>
      </c>
      <c r="NP415" s="56"/>
      <c r="NQ415" s="56">
        <v>2</v>
      </c>
      <c r="NR415" s="56">
        <v>2</v>
      </c>
      <c r="NS415" s="56">
        <v>1</v>
      </c>
      <c r="NT415" s="56">
        <v>2</v>
      </c>
      <c r="NU415" s="56">
        <v>2</v>
      </c>
      <c r="NV415" s="56">
        <v>2</v>
      </c>
      <c r="NW415" s="56">
        <v>2</v>
      </c>
      <c r="NX415" s="56">
        <v>2</v>
      </c>
      <c r="NY415" s="56">
        <v>2</v>
      </c>
      <c r="NZ415" s="56">
        <v>2</v>
      </c>
      <c r="OA415" s="56">
        <v>1</v>
      </c>
      <c r="OB415" s="56">
        <v>2</v>
      </c>
      <c r="OC415" s="56">
        <v>1</v>
      </c>
      <c r="OD415" s="56">
        <v>2</v>
      </c>
      <c r="OE415" s="56">
        <v>2</v>
      </c>
      <c r="OF415" s="56">
        <v>2</v>
      </c>
      <c r="OG415" s="56">
        <v>2</v>
      </c>
      <c r="OH415" s="56">
        <v>2</v>
      </c>
      <c r="OI415" s="56">
        <v>2</v>
      </c>
      <c r="OJ415" s="56">
        <v>2</v>
      </c>
      <c r="OK415" s="56">
        <v>2</v>
      </c>
      <c r="OL415" s="56">
        <v>2</v>
      </c>
      <c r="OM415" s="56">
        <v>2</v>
      </c>
      <c r="ON415" s="56">
        <v>2</v>
      </c>
      <c r="OO415" s="56">
        <v>2</v>
      </c>
      <c r="OP415" s="56">
        <v>2</v>
      </c>
      <c r="OQ415" s="179">
        <f>COUNTIF(NQ415:OP415,"2")</f>
        <v>23</v>
      </c>
      <c r="OR415" s="180">
        <f>OQ415/(OQ415+OS415+OU415+OW415)</f>
        <v>0.88461538461538458</v>
      </c>
      <c r="OS415" s="179">
        <f>COUNTIF(NQ415:OP415,"1")</f>
        <v>3</v>
      </c>
      <c r="OT415" s="180">
        <f>OS415/(OQ415+OS415+OU415+OW415)</f>
        <v>0.11538461538461539</v>
      </c>
      <c r="OU415" s="179">
        <f>COUNTIF(NQ415:OP415,"0")</f>
        <v>0</v>
      </c>
      <c r="OV415" s="180">
        <f>OU415/(OQ415+OS415+OU415+OW415)</f>
        <v>0</v>
      </c>
      <c r="OW415" s="179">
        <f>COUNTIF(ND415:OP415,"KĐG")</f>
        <v>0</v>
      </c>
      <c r="OX415" s="180">
        <f>OW415/(OQ415+OS415+OU415+OW415)</f>
        <v>0</v>
      </c>
      <c r="OY415" s="181">
        <f>(((OQ415*2)+(OS415*1)+(OU415*0)))/(OQ415+OS415+OU415)</f>
        <v>1.8846153846153846</v>
      </c>
      <c r="OZ415" s="184" t="str">
        <f>IF(OX415&gt;=50%,"KĐG",IF(OY415&gt;=1.6,"Đạt mục tiêu",IF(OY415&gt;=1,"Cần cố gắng","Chưa đạt")))</f>
        <v>Đạt mục tiêu</v>
      </c>
      <c r="PA415" s="56"/>
    </row>
    <row r="416" spans="1:417" s="116" customFormat="1" ht="47.25" hidden="1" customHeight="1">
      <c r="A416" s="56"/>
      <c r="B416" s="56">
        <v>361</v>
      </c>
      <c r="C416" s="56">
        <v>150</v>
      </c>
      <c r="D416" s="126" t="s">
        <v>58</v>
      </c>
      <c r="E416" s="122" t="s">
        <v>12</v>
      </c>
      <c r="F416" s="126" t="s">
        <v>235</v>
      </c>
      <c r="G416" s="123" t="s">
        <v>6</v>
      </c>
      <c r="H416" s="122"/>
      <c r="I416" s="126" t="s">
        <v>235</v>
      </c>
      <c r="J416" s="167" t="s">
        <v>1162</v>
      </c>
      <c r="K416" s="123"/>
      <c r="L416" s="183" t="s">
        <v>661</v>
      </c>
      <c r="M416" s="177" t="s">
        <v>501</v>
      </c>
      <c r="N416" s="51" t="s">
        <v>379</v>
      </c>
      <c r="O416" s="56" t="s">
        <v>350</v>
      </c>
      <c r="P416" s="56" t="s">
        <v>205</v>
      </c>
      <c r="Q416" s="56">
        <v>1</v>
      </c>
      <c r="R416" s="120"/>
      <c r="S416" s="120"/>
      <c r="T416" s="120"/>
      <c r="U416" s="120"/>
      <c r="V416" s="120"/>
      <c r="W416" s="120"/>
      <c r="X416" s="120"/>
      <c r="Y416" s="120"/>
      <c r="Z416" s="120"/>
      <c r="AA416" s="120" t="s">
        <v>205</v>
      </c>
      <c r="AB416" s="120"/>
      <c r="AC416" s="119">
        <f t="shared" si="577"/>
        <v>1</v>
      </c>
      <c r="AD416" s="229"/>
      <c r="AE416" s="229"/>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70"/>
      <c r="BU416" s="70"/>
      <c r="BV416" s="70"/>
      <c r="BW416" s="70"/>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70"/>
      <c r="DN416" s="70"/>
      <c r="DO416" s="70"/>
      <c r="DP416" s="70"/>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70"/>
      <c r="FG416" s="70"/>
      <c r="FH416" s="70"/>
      <c r="FI416" s="70"/>
      <c r="FJ416" s="70"/>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70"/>
      <c r="HA416" s="70"/>
      <c r="HB416" s="70"/>
      <c r="HC416" s="70"/>
      <c r="HD416" s="70"/>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c r="IK416" s="56"/>
      <c r="IL416" s="56"/>
      <c r="IM416" s="56"/>
      <c r="IN416" s="56"/>
      <c r="IO416" s="56"/>
      <c r="IP416" s="56"/>
      <c r="IQ416" s="56"/>
      <c r="IR416" s="56"/>
      <c r="IS416" s="56"/>
      <c r="IT416" s="70"/>
      <c r="IU416" s="70"/>
      <c r="IV416" s="70"/>
      <c r="IW416" s="70"/>
      <c r="IX416" s="56"/>
      <c r="IY416" s="56"/>
      <c r="IZ416" s="56"/>
      <c r="JA416" s="56"/>
      <c r="JB416" s="56"/>
      <c r="JC416" s="56"/>
      <c r="JD416" s="56"/>
      <c r="JE416" s="56"/>
      <c r="JF416" s="56"/>
      <c r="JG416" s="56"/>
      <c r="JH416" s="56"/>
      <c r="JI416" s="56"/>
      <c r="JJ416" s="56"/>
      <c r="JK416" s="56"/>
      <c r="JL416" s="56"/>
      <c r="JM416" s="56"/>
      <c r="JN416" s="56"/>
      <c r="JO416" s="56"/>
      <c r="JP416" s="56"/>
      <c r="JQ416" s="56"/>
      <c r="JR416" s="56"/>
      <c r="JS416" s="56"/>
      <c r="JT416" s="56"/>
      <c r="JU416" s="56"/>
      <c r="JV416" s="56"/>
      <c r="JW416" s="56"/>
      <c r="JX416" s="56"/>
      <c r="JY416" s="56"/>
      <c r="JZ416" s="56"/>
      <c r="KA416" s="56"/>
      <c r="KB416" s="56"/>
      <c r="KC416" s="56"/>
      <c r="KD416" s="56"/>
      <c r="KE416" s="56"/>
      <c r="KF416" s="56"/>
      <c r="KG416" s="56"/>
      <c r="KH416" s="56"/>
      <c r="KI416" s="56"/>
      <c r="KJ416" s="56"/>
      <c r="KK416" s="56"/>
      <c r="KL416" s="56"/>
      <c r="KM416" s="56"/>
      <c r="KN416" s="71" t="s">
        <v>556</v>
      </c>
      <c r="KO416" s="56">
        <v>2</v>
      </c>
      <c r="KP416" s="56">
        <v>2</v>
      </c>
      <c r="KQ416" s="56">
        <v>2</v>
      </c>
      <c r="KR416" s="56">
        <v>1</v>
      </c>
      <c r="KS416" s="56">
        <v>2</v>
      </c>
      <c r="KT416" s="56">
        <v>2</v>
      </c>
      <c r="KU416" s="56">
        <v>2</v>
      </c>
      <c r="KV416" s="56">
        <v>2</v>
      </c>
      <c r="KW416" s="56">
        <v>2</v>
      </c>
      <c r="KX416" s="56">
        <v>2</v>
      </c>
      <c r="KY416" s="56">
        <v>2</v>
      </c>
      <c r="KZ416" s="56">
        <v>2</v>
      </c>
      <c r="LA416" s="56">
        <v>2</v>
      </c>
      <c r="LB416" s="56">
        <v>2</v>
      </c>
      <c r="LC416" s="56">
        <v>2</v>
      </c>
      <c r="LD416" s="56">
        <v>2</v>
      </c>
      <c r="LE416" s="56">
        <v>2</v>
      </c>
      <c r="LF416" s="56">
        <v>2</v>
      </c>
      <c r="LG416" s="56">
        <v>2</v>
      </c>
      <c r="LH416" s="56">
        <v>2</v>
      </c>
      <c r="LI416" s="56">
        <v>2</v>
      </c>
      <c r="LJ416" s="56">
        <v>2</v>
      </c>
      <c r="LK416" s="56">
        <v>2</v>
      </c>
      <c r="LL416" s="56">
        <v>2</v>
      </c>
      <c r="LM416" s="56">
        <v>2</v>
      </c>
      <c r="LN416" s="56">
        <v>2</v>
      </c>
      <c r="LO416" s="56">
        <v>2</v>
      </c>
      <c r="LP416" s="56">
        <v>2</v>
      </c>
      <c r="LQ416" s="56">
        <v>2</v>
      </c>
      <c r="LR416" s="56">
        <v>2</v>
      </c>
      <c r="LS416" s="179">
        <f t="shared" si="578"/>
        <v>29</v>
      </c>
      <c r="LT416" s="180">
        <f t="shared" si="579"/>
        <v>0.96666666666666667</v>
      </c>
      <c r="LU416" s="179">
        <f t="shared" si="580"/>
        <v>1</v>
      </c>
      <c r="LV416" s="180">
        <f t="shared" si="581"/>
        <v>3.3333333333333333E-2</v>
      </c>
      <c r="LW416" s="179">
        <f t="shared" si="582"/>
        <v>0</v>
      </c>
      <c r="LX416" s="180">
        <f t="shared" si="583"/>
        <v>0</v>
      </c>
      <c r="LY416" s="179">
        <f t="shared" si="584"/>
        <v>0</v>
      </c>
      <c r="LZ416" s="180">
        <f t="shared" si="585"/>
        <v>0</v>
      </c>
      <c r="MA416" s="181">
        <f t="shared" si="586"/>
        <v>1.9666666666666666</v>
      </c>
      <c r="MB416" s="185" t="str">
        <f t="shared" si="587"/>
        <v>Đạt mục tiêu</v>
      </c>
      <c r="MC416" s="71" t="s">
        <v>555</v>
      </c>
      <c r="MD416" s="71" t="s">
        <v>555</v>
      </c>
      <c r="ME416" s="56">
        <v>2</v>
      </c>
      <c r="MF416" s="56">
        <v>2</v>
      </c>
      <c r="MG416" s="56">
        <v>2</v>
      </c>
      <c r="MH416" s="56">
        <v>2</v>
      </c>
      <c r="MI416" s="56">
        <v>2</v>
      </c>
      <c r="MJ416" s="56">
        <v>2</v>
      </c>
      <c r="MK416" s="56">
        <v>2</v>
      </c>
      <c r="ML416" s="56">
        <v>2</v>
      </c>
      <c r="MM416" s="56">
        <v>2</v>
      </c>
      <c r="MN416" s="56">
        <v>2</v>
      </c>
      <c r="MO416" s="56">
        <v>1</v>
      </c>
      <c r="MP416" s="56">
        <v>2</v>
      </c>
      <c r="MQ416" s="56">
        <v>1</v>
      </c>
      <c r="MR416" s="56">
        <v>2</v>
      </c>
      <c r="MS416" s="56">
        <v>2</v>
      </c>
      <c r="MT416" s="56">
        <v>2</v>
      </c>
      <c r="MU416" s="56">
        <v>2</v>
      </c>
      <c r="MV416" s="56">
        <v>2</v>
      </c>
      <c r="MW416" s="56">
        <v>2</v>
      </c>
      <c r="MX416" s="56">
        <v>2</v>
      </c>
      <c r="MY416" s="56">
        <v>2</v>
      </c>
      <c r="MZ416" s="56">
        <v>2</v>
      </c>
      <c r="NA416" s="56">
        <v>2</v>
      </c>
      <c r="NB416" s="56">
        <v>2</v>
      </c>
      <c r="NC416" s="56">
        <v>2</v>
      </c>
      <c r="ND416" s="56">
        <v>2</v>
      </c>
      <c r="NE416" s="179">
        <f>COUNTIF(ME416:ND416,"2")</f>
        <v>24</v>
      </c>
      <c r="NF416" s="180">
        <f>NE416/(NE416+NG416+NI416+NK416)</f>
        <v>0.92307692307692313</v>
      </c>
      <c r="NG416" s="179">
        <f>COUNTIF(ME416:ND416,"1")</f>
        <v>2</v>
      </c>
      <c r="NH416" s="180">
        <f>NG416/(NE416+NG416+NI416+NK416)</f>
        <v>7.6923076923076927E-2</v>
      </c>
      <c r="NI416" s="179">
        <f>COUNTIF(ME416:ND416,"0")</f>
        <v>0</v>
      </c>
      <c r="NJ416" s="180">
        <f>NI416/(NE416+NG416+NI416+NK416)</f>
        <v>0</v>
      </c>
      <c r="NK416" s="179">
        <f>COUNTIF(LR416:ND416,"KĐG")</f>
        <v>0</v>
      </c>
      <c r="NL416" s="180">
        <f>NK416/(NE416+NG416+NI416+NK416)</f>
        <v>0</v>
      </c>
      <c r="NM416" s="181">
        <f>(((NE416*2)+(NG416*1)+(NI416*0)))/(NE416+NG416+NI416)</f>
        <v>1.9230769230769231</v>
      </c>
      <c r="NN416" s="184" t="str">
        <f>IF(NL416&gt;=50%,"KĐG",IF(NM416&gt;=1.6,"Đạt mục tiêu",IF(NM416&gt;=1,"Cần cố gắng","Chưa đạt")))</f>
        <v>Đạt mục tiêu</v>
      </c>
      <c r="NO416" s="70"/>
      <c r="NP416" s="70"/>
      <c r="NQ416" s="56"/>
      <c r="NR416" s="56"/>
      <c r="NS416" s="56"/>
      <c r="NT416" s="56"/>
      <c r="NU416" s="56"/>
      <c r="NV416" s="56"/>
      <c r="NW416" s="56"/>
      <c r="NX416" s="56"/>
      <c r="NY416" s="56"/>
      <c r="NZ416" s="56"/>
      <c r="OA416" s="56"/>
      <c r="OB416" s="56"/>
      <c r="OC416" s="56"/>
      <c r="OD416" s="56"/>
      <c r="OE416" s="56"/>
      <c r="OF416" s="56"/>
      <c r="OG416" s="56"/>
      <c r="OH416" s="56"/>
      <c r="OI416" s="56"/>
      <c r="OJ416" s="56"/>
      <c r="OK416" s="56"/>
      <c r="OL416" s="56"/>
      <c r="OM416" s="56"/>
      <c r="ON416" s="56"/>
      <c r="OO416" s="56"/>
      <c r="OP416" s="56"/>
      <c r="OQ416" s="56"/>
      <c r="OR416" s="56"/>
      <c r="OS416" s="56"/>
      <c r="OT416" s="56"/>
      <c r="OU416" s="56"/>
      <c r="OV416" s="56"/>
      <c r="OW416" s="56"/>
      <c r="OX416" s="56"/>
      <c r="OY416" s="56"/>
      <c r="OZ416" s="56"/>
      <c r="PA416" s="56"/>
    </row>
    <row r="417" spans="1:417" s="116" customFormat="1" ht="60" customHeight="1">
      <c r="A417" s="56"/>
      <c r="B417" s="2">
        <v>362</v>
      </c>
      <c r="C417" s="2">
        <v>151</v>
      </c>
      <c r="D417" s="208" t="s">
        <v>232</v>
      </c>
      <c r="E417" s="236" t="s">
        <v>12</v>
      </c>
      <c r="F417" s="208" t="s">
        <v>233</v>
      </c>
      <c r="G417" s="76" t="s">
        <v>12</v>
      </c>
      <c r="H417" s="296"/>
      <c r="I417" s="208" t="s">
        <v>233</v>
      </c>
      <c r="J417" s="237" t="s">
        <v>1618</v>
      </c>
      <c r="K417" s="76"/>
      <c r="L417" s="234" t="s">
        <v>661</v>
      </c>
      <c r="M417" s="238" t="s">
        <v>501</v>
      </c>
      <c r="N417" s="51" t="s">
        <v>379</v>
      </c>
      <c r="O417" s="56" t="s">
        <v>350</v>
      </c>
      <c r="P417" s="56" t="s">
        <v>205</v>
      </c>
      <c r="Q417" s="56">
        <v>1</v>
      </c>
      <c r="R417" s="235" t="s">
        <v>205</v>
      </c>
      <c r="S417" s="120"/>
      <c r="T417" s="120"/>
      <c r="U417" s="120"/>
      <c r="V417" s="120"/>
      <c r="W417" s="120"/>
      <c r="X417" s="120"/>
      <c r="Y417" s="120"/>
      <c r="Z417" s="120"/>
      <c r="AA417" s="120"/>
      <c r="AB417" s="120"/>
      <c r="AC417" s="119">
        <f t="shared" si="577"/>
        <v>1</v>
      </c>
      <c r="AD417" s="299" t="s">
        <v>556</v>
      </c>
      <c r="AE417" s="299"/>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70"/>
      <c r="BU417" s="70"/>
      <c r="BV417" s="70"/>
      <c r="BW417" s="70"/>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70"/>
      <c r="DN417" s="70"/>
      <c r="DO417" s="70"/>
      <c r="DP417" s="70"/>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70"/>
      <c r="FG417" s="70"/>
      <c r="FH417" s="70"/>
      <c r="FI417" s="70"/>
      <c r="FJ417" s="70"/>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70"/>
      <c r="HA417" s="70"/>
      <c r="HB417" s="70"/>
      <c r="HC417" s="70"/>
      <c r="HD417" s="70"/>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c r="IK417" s="56"/>
      <c r="IL417" s="56"/>
      <c r="IM417" s="56"/>
      <c r="IN417" s="56"/>
      <c r="IO417" s="56"/>
      <c r="IP417" s="56"/>
      <c r="IQ417" s="56"/>
      <c r="IR417" s="56"/>
      <c r="IS417" s="56"/>
      <c r="IT417" s="70"/>
      <c r="IU417" s="70"/>
      <c r="IV417" s="70"/>
      <c r="IW417" s="70"/>
      <c r="IX417" s="56"/>
      <c r="IY417" s="56"/>
      <c r="IZ417" s="56"/>
      <c r="JA417" s="56"/>
      <c r="JB417" s="56"/>
      <c r="JC417" s="56"/>
      <c r="JD417" s="56"/>
      <c r="JE417" s="56"/>
      <c r="JF417" s="56"/>
      <c r="JG417" s="56"/>
      <c r="JH417" s="56"/>
      <c r="JI417" s="56"/>
      <c r="JJ417" s="56"/>
      <c r="JK417" s="56"/>
      <c r="JL417" s="56"/>
      <c r="JM417" s="56"/>
      <c r="JN417" s="56"/>
      <c r="JO417" s="56"/>
      <c r="JP417" s="56"/>
      <c r="JQ417" s="56"/>
      <c r="JR417" s="56"/>
      <c r="JS417" s="56"/>
      <c r="JT417" s="56"/>
      <c r="JU417" s="56"/>
      <c r="JV417" s="56"/>
      <c r="JW417" s="56"/>
      <c r="JX417" s="56"/>
      <c r="JY417" s="56"/>
      <c r="JZ417" s="56"/>
      <c r="KA417" s="56"/>
      <c r="KB417" s="56"/>
      <c r="KC417" s="56"/>
      <c r="KD417" s="56"/>
      <c r="KE417" s="56"/>
      <c r="KF417" s="56"/>
      <c r="KG417" s="56"/>
      <c r="KH417" s="56"/>
      <c r="KI417" s="56"/>
      <c r="KJ417" s="56"/>
      <c r="KK417" s="56"/>
      <c r="KL417" s="71" t="s">
        <v>557</v>
      </c>
      <c r="KM417" s="56"/>
      <c r="KN417" s="56"/>
      <c r="KO417" s="56">
        <v>2</v>
      </c>
      <c r="KP417" s="56">
        <v>2</v>
      </c>
      <c r="KQ417" s="56">
        <v>2</v>
      </c>
      <c r="KR417" s="56">
        <v>2</v>
      </c>
      <c r="KS417" s="56">
        <v>2</v>
      </c>
      <c r="KT417" s="56">
        <v>2</v>
      </c>
      <c r="KU417" s="56">
        <v>2</v>
      </c>
      <c r="KV417" s="56">
        <v>2</v>
      </c>
      <c r="KW417" s="56">
        <v>1</v>
      </c>
      <c r="KX417" s="56">
        <v>2</v>
      </c>
      <c r="KY417" s="56">
        <v>2</v>
      </c>
      <c r="KZ417" s="56">
        <v>2</v>
      </c>
      <c r="LA417" s="56">
        <v>2</v>
      </c>
      <c r="LB417" s="56">
        <v>2</v>
      </c>
      <c r="LC417" s="56">
        <v>2</v>
      </c>
      <c r="LD417" s="56">
        <v>2</v>
      </c>
      <c r="LE417" s="56">
        <v>2</v>
      </c>
      <c r="LF417" s="56">
        <v>2</v>
      </c>
      <c r="LG417" s="56">
        <v>2</v>
      </c>
      <c r="LH417" s="56">
        <v>2</v>
      </c>
      <c r="LI417" s="56">
        <v>2</v>
      </c>
      <c r="LJ417" s="56">
        <v>2</v>
      </c>
      <c r="LK417" s="56">
        <v>2</v>
      </c>
      <c r="LL417" s="56">
        <v>2</v>
      </c>
      <c r="LM417" s="56">
        <v>2</v>
      </c>
      <c r="LN417" s="56">
        <v>2</v>
      </c>
      <c r="LO417" s="56">
        <v>2</v>
      </c>
      <c r="LP417" s="56">
        <v>2</v>
      </c>
      <c r="LQ417" s="56">
        <v>1</v>
      </c>
      <c r="LR417" s="56">
        <v>2</v>
      </c>
      <c r="LS417" s="179">
        <f t="shared" si="578"/>
        <v>28</v>
      </c>
      <c r="LT417" s="180">
        <f t="shared" si="579"/>
        <v>0.93333333333333335</v>
      </c>
      <c r="LU417" s="179">
        <f t="shared" si="580"/>
        <v>2</v>
      </c>
      <c r="LV417" s="180">
        <f t="shared" si="581"/>
        <v>6.6666666666666666E-2</v>
      </c>
      <c r="LW417" s="179">
        <f t="shared" si="582"/>
        <v>0</v>
      </c>
      <c r="LX417" s="180">
        <f t="shared" si="583"/>
        <v>0</v>
      </c>
      <c r="LY417" s="179">
        <f t="shared" si="584"/>
        <v>0</v>
      </c>
      <c r="LZ417" s="180">
        <f t="shared" si="585"/>
        <v>0</v>
      </c>
      <c r="MA417" s="181">
        <f t="shared" si="586"/>
        <v>1.9333333333333333</v>
      </c>
      <c r="MB417" s="185" t="str">
        <f t="shared" si="587"/>
        <v>Đạt mục tiêu</v>
      </c>
      <c r="MC417" s="56"/>
      <c r="MD417" s="56"/>
      <c r="ME417" s="56"/>
      <c r="MF417" s="56"/>
      <c r="MG417" s="56"/>
      <c r="MH417" s="56"/>
      <c r="MI417" s="56"/>
      <c r="MJ417" s="56"/>
      <c r="MK417" s="56"/>
      <c r="ML417" s="56"/>
      <c r="MM417" s="56"/>
      <c r="MN417" s="56"/>
      <c r="MO417" s="56"/>
      <c r="MP417" s="56"/>
      <c r="MQ417" s="56"/>
      <c r="MR417" s="56"/>
      <c r="MS417" s="56"/>
      <c r="MT417" s="56"/>
      <c r="MU417" s="56"/>
      <c r="MV417" s="56"/>
      <c r="MW417" s="56"/>
      <c r="MX417" s="56"/>
      <c r="MY417" s="56"/>
      <c r="MZ417" s="56"/>
      <c r="NA417" s="56"/>
      <c r="NB417" s="56"/>
      <c r="NC417" s="56"/>
      <c r="ND417" s="56"/>
      <c r="NE417" s="56"/>
      <c r="NF417" s="56"/>
      <c r="NG417" s="56"/>
      <c r="NH417" s="56"/>
      <c r="NI417" s="56"/>
      <c r="NJ417" s="56"/>
      <c r="NK417" s="56"/>
      <c r="NL417" s="56"/>
      <c r="NM417" s="56"/>
      <c r="NN417" s="56"/>
      <c r="NO417" s="70" t="s">
        <v>555</v>
      </c>
      <c r="NP417" s="70"/>
      <c r="NQ417" s="56">
        <v>2</v>
      </c>
      <c r="NR417" s="56">
        <v>2</v>
      </c>
      <c r="NS417" s="56">
        <v>1</v>
      </c>
      <c r="NT417" s="56">
        <v>2</v>
      </c>
      <c r="NU417" s="56">
        <v>2</v>
      </c>
      <c r="NV417" s="56">
        <v>2</v>
      </c>
      <c r="NW417" s="56">
        <v>2</v>
      </c>
      <c r="NX417" s="56">
        <v>2</v>
      </c>
      <c r="NY417" s="56">
        <v>2</v>
      </c>
      <c r="NZ417" s="56">
        <v>2</v>
      </c>
      <c r="OA417" s="56">
        <v>1</v>
      </c>
      <c r="OB417" s="56">
        <v>2</v>
      </c>
      <c r="OC417" s="56">
        <v>1</v>
      </c>
      <c r="OD417" s="56">
        <v>2</v>
      </c>
      <c r="OE417" s="56">
        <v>2</v>
      </c>
      <c r="OF417" s="56">
        <v>2</v>
      </c>
      <c r="OG417" s="56">
        <v>2</v>
      </c>
      <c r="OH417" s="56">
        <v>2</v>
      </c>
      <c r="OI417" s="56">
        <v>2</v>
      </c>
      <c r="OJ417" s="56">
        <v>2</v>
      </c>
      <c r="OK417" s="56">
        <v>2</v>
      </c>
      <c r="OL417" s="56">
        <v>2</v>
      </c>
      <c r="OM417" s="56">
        <v>2</v>
      </c>
      <c r="ON417" s="56">
        <v>2</v>
      </c>
      <c r="OO417" s="56">
        <v>2</v>
      </c>
      <c r="OP417" s="56">
        <v>2</v>
      </c>
      <c r="OQ417" s="179">
        <f>COUNTIF(NQ417:OP417,"2")</f>
        <v>23</v>
      </c>
      <c r="OR417" s="180">
        <f>OQ417/(OQ417+OS417+OU417+OW417)</f>
        <v>0.88461538461538458</v>
      </c>
      <c r="OS417" s="179">
        <f>COUNTIF(NQ417:OP417,"1")</f>
        <v>3</v>
      </c>
      <c r="OT417" s="180">
        <f>OS417/(OQ417+OS417+OU417+OW417)</f>
        <v>0.11538461538461539</v>
      </c>
      <c r="OU417" s="179">
        <f>COUNTIF(NQ417:OP417,"0")</f>
        <v>0</v>
      </c>
      <c r="OV417" s="180">
        <f>OU417/(OQ417+OS417+OU417+OW417)</f>
        <v>0</v>
      </c>
      <c r="OW417" s="179">
        <f>COUNTIF(ND417:OP417,"KĐG")</f>
        <v>0</v>
      </c>
      <c r="OX417" s="180">
        <f>OW417/(OQ417+OS417+OU417+OW417)</f>
        <v>0</v>
      </c>
      <c r="OY417" s="181">
        <f>(((OQ417*2)+(OS417*1)+(OU417*0)))/(OQ417+OS417+OU417)</f>
        <v>1.8846153846153846</v>
      </c>
      <c r="OZ417" s="184" t="str">
        <f>IF(OX417&gt;=50%,"KĐG",IF(OY417&gt;=1.6,"Đạt mục tiêu",IF(OY417&gt;=1,"Cần cố gắng","Chưa đạt")))</f>
        <v>Đạt mục tiêu</v>
      </c>
      <c r="PA417" s="2"/>
    </row>
    <row r="418" spans="1:417" s="116" customFormat="1" ht="55.5" hidden="1" customHeight="1">
      <c r="A418" s="56"/>
      <c r="B418" s="56">
        <v>363</v>
      </c>
      <c r="C418" s="56">
        <v>152</v>
      </c>
      <c r="D418" s="126" t="s">
        <v>234</v>
      </c>
      <c r="E418" s="122" t="s">
        <v>12</v>
      </c>
      <c r="F418" s="126" t="s">
        <v>237</v>
      </c>
      <c r="G418" s="123" t="s">
        <v>12</v>
      </c>
      <c r="H418" s="122"/>
      <c r="I418" s="126" t="s">
        <v>237</v>
      </c>
      <c r="J418" s="167" t="s">
        <v>1163</v>
      </c>
      <c r="K418" s="123"/>
      <c r="L418" s="183" t="s">
        <v>661</v>
      </c>
      <c r="M418" s="177" t="s">
        <v>501</v>
      </c>
      <c r="N418" s="51" t="s">
        <v>379</v>
      </c>
      <c r="O418" s="56" t="s">
        <v>350</v>
      </c>
      <c r="P418" s="56" t="s">
        <v>205</v>
      </c>
      <c r="Q418" s="56">
        <v>1</v>
      </c>
      <c r="R418" s="120"/>
      <c r="S418" s="120"/>
      <c r="T418" s="120"/>
      <c r="U418" s="120"/>
      <c r="V418" s="120"/>
      <c r="W418" s="120"/>
      <c r="X418" s="120"/>
      <c r="Y418" s="120"/>
      <c r="Z418" s="120"/>
      <c r="AA418" s="120" t="s">
        <v>205</v>
      </c>
      <c r="AB418" s="120"/>
      <c r="AC418" s="119">
        <f t="shared" si="577"/>
        <v>1</v>
      </c>
      <c r="AD418" s="229"/>
      <c r="AE418" s="229"/>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70"/>
      <c r="BU418" s="70"/>
      <c r="BV418" s="70"/>
      <c r="BW418" s="70"/>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70"/>
      <c r="DN418" s="70"/>
      <c r="DO418" s="70"/>
      <c r="DP418" s="70"/>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70"/>
      <c r="FG418" s="70"/>
      <c r="FH418" s="70"/>
      <c r="FI418" s="70"/>
      <c r="FJ418" s="70"/>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70"/>
      <c r="HA418" s="70"/>
      <c r="HB418" s="70"/>
      <c r="HC418" s="70"/>
      <c r="HD418" s="70"/>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c r="IJ418" s="56"/>
      <c r="IK418" s="56"/>
      <c r="IL418" s="56"/>
      <c r="IM418" s="56"/>
      <c r="IN418" s="56"/>
      <c r="IO418" s="56"/>
      <c r="IP418" s="56"/>
      <c r="IQ418" s="56"/>
      <c r="IR418" s="56"/>
      <c r="IS418" s="56"/>
      <c r="IT418" s="70"/>
      <c r="IU418" s="70"/>
      <c r="IV418" s="70"/>
      <c r="IW418" s="70"/>
      <c r="IX418" s="56"/>
      <c r="IY418" s="56"/>
      <c r="IZ418" s="56"/>
      <c r="JA418" s="56"/>
      <c r="JB418" s="56"/>
      <c r="JC418" s="56"/>
      <c r="JD418" s="56"/>
      <c r="JE418" s="56"/>
      <c r="JF418" s="56"/>
      <c r="JG418" s="56"/>
      <c r="JH418" s="56"/>
      <c r="JI418" s="56"/>
      <c r="JJ418" s="56"/>
      <c r="JK418" s="56"/>
      <c r="JL418" s="56"/>
      <c r="JM418" s="56"/>
      <c r="JN418" s="56"/>
      <c r="JO418" s="56"/>
      <c r="JP418" s="56"/>
      <c r="JQ418" s="56"/>
      <c r="JR418" s="56"/>
      <c r="JS418" s="56"/>
      <c r="JT418" s="56"/>
      <c r="JU418" s="56"/>
      <c r="JV418" s="56"/>
      <c r="JW418" s="56"/>
      <c r="JX418" s="56"/>
      <c r="JY418" s="56"/>
      <c r="JZ418" s="56"/>
      <c r="KA418" s="56"/>
      <c r="KB418" s="56"/>
      <c r="KC418" s="56"/>
      <c r="KD418" s="56"/>
      <c r="KE418" s="56"/>
      <c r="KF418" s="56"/>
      <c r="KG418" s="56"/>
      <c r="KH418" s="56"/>
      <c r="KI418" s="56"/>
      <c r="KJ418" s="56"/>
      <c r="KK418" s="56"/>
      <c r="KL418" s="56"/>
      <c r="KM418" s="56"/>
      <c r="KN418" s="71" t="s">
        <v>662</v>
      </c>
      <c r="KO418" s="56">
        <v>2</v>
      </c>
      <c r="KP418" s="56">
        <v>2</v>
      </c>
      <c r="KQ418" s="56">
        <v>2</v>
      </c>
      <c r="KR418" s="56">
        <v>2</v>
      </c>
      <c r="KS418" s="56">
        <v>2</v>
      </c>
      <c r="KT418" s="56">
        <v>2</v>
      </c>
      <c r="KU418" s="56">
        <v>2</v>
      </c>
      <c r="KV418" s="56">
        <v>2</v>
      </c>
      <c r="KW418" s="56">
        <v>2</v>
      </c>
      <c r="KX418" s="56">
        <v>2</v>
      </c>
      <c r="KY418" s="56">
        <v>2</v>
      </c>
      <c r="KZ418" s="56">
        <v>2</v>
      </c>
      <c r="LA418" s="56">
        <v>2</v>
      </c>
      <c r="LB418" s="56">
        <v>2</v>
      </c>
      <c r="LC418" s="56">
        <v>2</v>
      </c>
      <c r="LD418" s="56">
        <v>2</v>
      </c>
      <c r="LE418" s="56">
        <v>2</v>
      </c>
      <c r="LF418" s="56">
        <v>2</v>
      </c>
      <c r="LG418" s="56">
        <v>2</v>
      </c>
      <c r="LH418" s="56">
        <v>2</v>
      </c>
      <c r="LI418" s="56">
        <v>2</v>
      </c>
      <c r="LJ418" s="56">
        <v>2</v>
      </c>
      <c r="LK418" s="56">
        <v>2</v>
      </c>
      <c r="LL418" s="56">
        <v>2</v>
      </c>
      <c r="LM418" s="56">
        <v>2</v>
      </c>
      <c r="LN418" s="56">
        <v>2</v>
      </c>
      <c r="LO418" s="56">
        <v>2</v>
      </c>
      <c r="LP418" s="56">
        <v>2</v>
      </c>
      <c r="LQ418" s="56">
        <v>2</v>
      </c>
      <c r="LR418" s="56">
        <v>2</v>
      </c>
      <c r="LS418" s="179">
        <f t="shared" si="578"/>
        <v>30</v>
      </c>
      <c r="LT418" s="180">
        <f t="shared" si="579"/>
        <v>1</v>
      </c>
      <c r="LU418" s="179">
        <f t="shared" si="580"/>
        <v>0</v>
      </c>
      <c r="LV418" s="180">
        <f t="shared" si="581"/>
        <v>0</v>
      </c>
      <c r="LW418" s="179">
        <f t="shared" si="582"/>
        <v>0</v>
      </c>
      <c r="LX418" s="180">
        <f t="shared" si="583"/>
        <v>0</v>
      </c>
      <c r="LY418" s="179">
        <f t="shared" si="584"/>
        <v>0</v>
      </c>
      <c r="LZ418" s="180">
        <f t="shared" si="585"/>
        <v>0</v>
      </c>
      <c r="MA418" s="181">
        <f t="shared" si="586"/>
        <v>2</v>
      </c>
      <c r="MB418" s="185" t="str">
        <f t="shared" si="587"/>
        <v>Đạt mục tiêu</v>
      </c>
      <c r="MC418" s="56"/>
      <c r="MD418" s="56"/>
      <c r="ME418" s="56"/>
      <c r="MF418" s="56"/>
      <c r="MG418" s="56"/>
      <c r="MH418" s="56"/>
      <c r="MI418" s="56"/>
      <c r="MJ418" s="56"/>
      <c r="MK418" s="56"/>
      <c r="ML418" s="56"/>
      <c r="MM418" s="56"/>
      <c r="MN418" s="56"/>
      <c r="MO418" s="56"/>
      <c r="MP418" s="56"/>
      <c r="MQ418" s="56"/>
      <c r="MR418" s="56"/>
      <c r="MS418" s="56"/>
      <c r="MT418" s="56"/>
      <c r="MU418" s="56"/>
      <c r="MV418" s="56"/>
      <c r="MW418" s="56"/>
      <c r="MX418" s="56"/>
      <c r="MY418" s="56"/>
      <c r="MZ418" s="56"/>
      <c r="NA418" s="56"/>
      <c r="NB418" s="56"/>
      <c r="NC418" s="56"/>
      <c r="ND418" s="56"/>
      <c r="NE418" s="56"/>
      <c r="NF418" s="56"/>
      <c r="NG418" s="56"/>
      <c r="NH418" s="56"/>
      <c r="NI418" s="56"/>
      <c r="NJ418" s="56"/>
      <c r="NK418" s="56"/>
      <c r="NL418" s="56"/>
      <c r="NM418" s="56"/>
      <c r="NN418" s="56"/>
      <c r="NO418" s="70"/>
      <c r="NP418" s="70" t="s">
        <v>555</v>
      </c>
      <c r="NQ418" s="56">
        <v>2</v>
      </c>
      <c r="NR418" s="56">
        <v>2</v>
      </c>
      <c r="NS418" s="56">
        <v>1</v>
      </c>
      <c r="NT418" s="56">
        <v>2</v>
      </c>
      <c r="NU418" s="56">
        <v>2</v>
      </c>
      <c r="NV418" s="56">
        <v>2</v>
      </c>
      <c r="NW418" s="56">
        <v>2</v>
      </c>
      <c r="NX418" s="56">
        <v>2</v>
      </c>
      <c r="NY418" s="56">
        <v>2</v>
      </c>
      <c r="NZ418" s="56">
        <v>2</v>
      </c>
      <c r="OA418" s="56">
        <v>1</v>
      </c>
      <c r="OB418" s="56">
        <v>2</v>
      </c>
      <c r="OC418" s="56">
        <v>1</v>
      </c>
      <c r="OD418" s="56">
        <v>2</v>
      </c>
      <c r="OE418" s="56">
        <v>2</v>
      </c>
      <c r="OF418" s="56">
        <v>2</v>
      </c>
      <c r="OG418" s="56">
        <v>2</v>
      </c>
      <c r="OH418" s="56">
        <v>2</v>
      </c>
      <c r="OI418" s="56">
        <v>2</v>
      </c>
      <c r="OJ418" s="56">
        <v>2</v>
      </c>
      <c r="OK418" s="56">
        <v>2</v>
      </c>
      <c r="OL418" s="56">
        <v>2</v>
      </c>
      <c r="OM418" s="56">
        <v>2</v>
      </c>
      <c r="ON418" s="56">
        <v>2</v>
      </c>
      <c r="OO418" s="56">
        <v>2</v>
      </c>
      <c r="OP418" s="56">
        <v>2</v>
      </c>
      <c r="OQ418" s="179">
        <f>COUNTIF(NQ418:OP418,"2")</f>
        <v>23</v>
      </c>
      <c r="OR418" s="180">
        <f>OQ418/(OQ418+OS418+OU418+OW418)</f>
        <v>0.88461538461538458</v>
      </c>
      <c r="OS418" s="179">
        <f>COUNTIF(NQ418:OP418,"1")</f>
        <v>3</v>
      </c>
      <c r="OT418" s="180">
        <f>OS418/(OQ418+OS418+OU418+OW418)</f>
        <v>0.11538461538461539</v>
      </c>
      <c r="OU418" s="179">
        <f>COUNTIF(NQ418:OP418,"0")</f>
        <v>0</v>
      </c>
      <c r="OV418" s="180">
        <f>OU418/(OQ418+OS418+OU418+OW418)</f>
        <v>0</v>
      </c>
      <c r="OW418" s="179">
        <f>COUNTIF(ND418:OP418,"KĐG")</f>
        <v>0</v>
      </c>
      <c r="OX418" s="180">
        <f>OW418/(OQ418+OS418+OU418+OW418)</f>
        <v>0</v>
      </c>
      <c r="OY418" s="181">
        <f>(((OQ418*2)+(OS418*1)+(OU418*0)))/(OQ418+OS418+OU418)</f>
        <v>1.8846153846153846</v>
      </c>
      <c r="OZ418" s="184" t="str">
        <f>IF(OX418&gt;=50%,"KĐG",IF(OY418&gt;=1.6,"Đạt mục tiêu",IF(OY418&gt;=1,"Cần cố gắng","Chưa đạt")))</f>
        <v>Đạt mục tiêu</v>
      </c>
      <c r="PA418" s="56"/>
    </row>
    <row r="419" spans="1:417" ht="68.25" customHeight="1">
      <c r="A419" s="56"/>
      <c r="B419" s="2">
        <v>364</v>
      </c>
      <c r="C419" s="2">
        <v>153</v>
      </c>
      <c r="D419" s="208" t="s">
        <v>236</v>
      </c>
      <c r="E419" s="236" t="s">
        <v>12</v>
      </c>
      <c r="F419" s="208" t="s">
        <v>238</v>
      </c>
      <c r="G419" s="76" t="s">
        <v>12</v>
      </c>
      <c r="H419" s="296"/>
      <c r="I419" s="208" t="s">
        <v>238</v>
      </c>
      <c r="J419" s="266" t="s">
        <v>1597</v>
      </c>
      <c r="K419" s="76"/>
      <c r="L419" s="234" t="s">
        <v>661</v>
      </c>
      <c r="M419" s="238" t="s">
        <v>501</v>
      </c>
      <c r="N419" s="51" t="s">
        <v>379</v>
      </c>
      <c r="O419" s="56" t="s">
        <v>350</v>
      </c>
      <c r="P419" s="56" t="s">
        <v>205</v>
      </c>
      <c r="Q419" s="56">
        <v>1</v>
      </c>
      <c r="R419" s="235" t="s">
        <v>205</v>
      </c>
      <c r="S419" s="120"/>
      <c r="T419" s="120"/>
      <c r="U419" s="120"/>
      <c r="V419" s="120"/>
      <c r="W419" s="120"/>
      <c r="X419" s="120"/>
      <c r="Y419" s="120"/>
      <c r="Z419" s="120"/>
      <c r="AA419" s="120"/>
      <c r="AB419" s="120"/>
      <c r="AC419" s="119">
        <f t="shared" si="577"/>
        <v>1</v>
      </c>
      <c r="AD419" s="299"/>
      <c r="AE419" s="299" t="s">
        <v>556</v>
      </c>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70"/>
      <c r="BU419" s="70"/>
      <c r="BV419" s="70"/>
      <c r="BW419" s="70"/>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70"/>
      <c r="DN419" s="70"/>
      <c r="DO419" s="70"/>
      <c r="DP419" s="70"/>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70"/>
      <c r="FG419" s="70"/>
      <c r="FH419" s="70"/>
      <c r="FI419" s="70"/>
      <c r="FJ419" s="70"/>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70"/>
      <c r="HA419" s="70"/>
      <c r="HB419" s="70"/>
      <c r="HC419" s="70"/>
      <c r="HD419" s="70"/>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c r="IK419" s="56"/>
      <c r="IL419" s="56"/>
      <c r="IM419" s="56"/>
      <c r="IN419" s="56"/>
      <c r="IO419" s="56"/>
      <c r="IP419" s="56"/>
      <c r="IQ419" s="56"/>
      <c r="IR419" s="56"/>
      <c r="IS419" s="56"/>
      <c r="IT419" s="70"/>
      <c r="IU419" s="70"/>
      <c r="IV419" s="70"/>
      <c r="IW419" s="70"/>
      <c r="IX419" s="56"/>
      <c r="IY419" s="56"/>
      <c r="IZ419" s="56"/>
      <c r="JA419" s="56"/>
      <c r="JB419" s="56"/>
      <c r="JC419" s="56"/>
      <c r="JD419" s="56"/>
      <c r="JE419" s="56"/>
      <c r="JF419" s="56"/>
      <c r="JG419" s="56"/>
      <c r="JH419" s="56"/>
      <c r="JI419" s="56"/>
      <c r="JJ419" s="56"/>
      <c r="JK419" s="56"/>
      <c r="JL419" s="56"/>
      <c r="JM419" s="56"/>
      <c r="JN419" s="56"/>
      <c r="JO419" s="56"/>
      <c r="JP419" s="56"/>
      <c r="JQ419" s="56"/>
      <c r="JR419" s="56"/>
      <c r="JS419" s="56"/>
      <c r="JT419" s="56"/>
      <c r="JU419" s="56"/>
      <c r="JV419" s="56"/>
      <c r="JW419" s="56"/>
      <c r="JX419" s="56"/>
      <c r="JY419" s="56"/>
      <c r="JZ419" s="56"/>
      <c r="KA419" s="56"/>
      <c r="KB419" s="56"/>
      <c r="KC419" s="56"/>
      <c r="KD419" s="56"/>
      <c r="KE419" s="56"/>
      <c r="KF419" s="56"/>
      <c r="KG419" s="56"/>
      <c r="KH419" s="56"/>
      <c r="KI419" s="56"/>
      <c r="KJ419" s="56"/>
      <c r="KK419" s="56"/>
      <c r="KL419" s="56"/>
      <c r="KM419" s="56"/>
      <c r="KN419" s="71" t="s">
        <v>557</v>
      </c>
      <c r="KO419" s="56">
        <v>2</v>
      </c>
      <c r="KP419" s="56">
        <v>2</v>
      </c>
      <c r="KQ419" s="56">
        <v>2</v>
      </c>
      <c r="KR419" s="56">
        <v>1</v>
      </c>
      <c r="KS419" s="56">
        <v>2</v>
      </c>
      <c r="KT419" s="56">
        <v>2</v>
      </c>
      <c r="KU419" s="56">
        <v>2</v>
      </c>
      <c r="KV419" s="56">
        <v>2</v>
      </c>
      <c r="KW419" s="56">
        <v>2</v>
      </c>
      <c r="KX419" s="56">
        <v>2</v>
      </c>
      <c r="KY419" s="56">
        <v>2</v>
      </c>
      <c r="KZ419" s="56">
        <v>2</v>
      </c>
      <c r="LA419" s="56">
        <v>2</v>
      </c>
      <c r="LB419" s="56">
        <v>2</v>
      </c>
      <c r="LC419" s="56">
        <v>2</v>
      </c>
      <c r="LD419" s="56">
        <v>2</v>
      </c>
      <c r="LE419" s="56">
        <v>2</v>
      </c>
      <c r="LF419" s="56">
        <v>2</v>
      </c>
      <c r="LG419" s="56">
        <v>2</v>
      </c>
      <c r="LH419" s="56">
        <v>2</v>
      </c>
      <c r="LI419" s="56">
        <v>1</v>
      </c>
      <c r="LJ419" s="56">
        <v>2</v>
      </c>
      <c r="LK419" s="56">
        <v>2</v>
      </c>
      <c r="LL419" s="56">
        <v>2</v>
      </c>
      <c r="LM419" s="56">
        <v>2</v>
      </c>
      <c r="LN419" s="56">
        <v>2</v>
      </c>
      <c r="LO419" s="56">
        <v>2</v>
      </c>
      <c r="LP419" s="56">
        <v>2</v>
      </c>
      <c r="LQ419" s="56">
        <v>2</v>
      </c>
      <c r="LR419" s="56">
        <v>2</v>
      </c>
      <c r="LS419" s="179">
        <f t="shared" si="578"/>
        <v>28</v>
      </c>
      <c r="LT419" s="180">
        <f t="shared" si="579"/>
        <v>0.93333333333333335</v>
      </c>
      <c r="LU419" s="179">
        <f t="shared" si="580"/>
        <v>2</v>
      </c>
      <c r="LV419" s="180">
        <f t="shared" si="581"/>
        <v>6.6666666666666666E-2</v>
      </c>
      <c r="LW419" s="179">
        <f t="shared" si="582"/>
        <v>0</v>
      </c>
      <c r="LX419" s="180">
        <f t="shared" si="583"/>
        <v>0</v>
      </c>
      <c r="LY419" s="179">
        <f t="shared" si="584"/>
        <v>0</v>
      </c>
      <c r="LZ419" s="180">
        <f t="shared" si="585"/>
        <v>0</v>
      </c>
      <c r="MA419" s="181">
        <f t="shared" si="586"/>
        <v>1.9333333333333333</v>
      </c>
      <c r="MB419" s="185" t="str">
        <f t="shared" si="587"/>
        <v>Đạt mục tiêu</v>
      </c>
      <c r="MC419" s="56"/>
      <c r="MD419" s="56"/>
      <c r="ME419" s="56"/>
      <c r="MF419" s="56"/>
      <c r="MG419" s="56"/>
      <c r="MH419" s="56"/>
      <c r="MI419" s="56"/>
      <c r="MJ419" s="56"/>
      <c r="MK419" s="56"/>
      <c r="ML419" s="56"/>
      <c r="MM419" s="56"/>
      <c r="MN419" s="56"/>
      <c r="MO419" s="56"/>
      <c r="MP419" s="56"/>
      <c r="MQ419" s="56"/>
      <c r="MR419" s="56"/>
      <c r="MS419" s="56"/>
      <c r="MT419" s="56"/>
      <c r="MU419" s="56"/>
      <c r="MV419" s="56"/>
      <c r="MW419" s="56"/>
      <c r="MX419" s="56"/>
      <c r="MY419" s="56"/>
      <c r="MZ419" s="56"/>
      <c r="NA419" s="56"/>
      <c r="NB419" s="56"/>
      <c r="NC419" s="56"/>
      <c r="ND419" s="56"/>
      <c r="NE419" s="56"/>
      <c r="NF419" s="56"/>
      <c r="NG419" s="56"/>
      <c r="NH419" s="56"/>
      <c r="NI419" s="56"/>
      <c r="NJ419" s="56"/>
      <c r="NK419" s="56"/>
      <c r="NL419" s="56"/>
      <c r="NM419" s="56"/>
      <c r="NN419" s="56"/>
      <c r="NO419" s="56"/>
      <c r="NP419" s="56"/>
      <c r="NQ419" s="56"/>
      <c r="NR419" s="56"/>
      <c r="NS419" s="56"/>
      <c r="NT419" s="56"/>
      <c r="NU419" s="56"/>
      <c r="NV419" s="56"/>
      <c r="NW419" s="56"/>
      <c r="NX419" s="56"/>
      <c r="NY419" s="56"/>
      <c r="NZ419" s="56"/>
      <c r="OA419" s="56"/>
      <c r="OB419" s="56"/>
      <c r="OC419" s="56"/>
      <c r="OD419" s="56"/>
      <c r="OE419" s="56"/>
      <c r="OF419" s="56"/>
      <c r="OG419" s="56"/>
      <c r="OH419" s="56"/>
      <c r="OI419" s="56"/>
      <c r="OJ419" s="56"/>
      <c r="OK419" s="56"/>
      <c r="OL419" s="56"/>
      <c r="OM419" s="56"/>
      <c r="ON419" s="56"/>
      <c r="OO419" s="56"/>
      <c r="OP419" s="56"/>
      <c r="OQ419" s="56"/>
      <c r="OR419" s="56"/>
      <c r="OS419" s="56"/>
      <c r="OT419" s="56"/>
      <c r="OU419" s="56"/>
      <c r="OV419" s="56"/>
      <c r="OW419" s="56"/>
      <c r="OX419" s="56"/>
      <c r="OY419" s="56"/>
      <c r="OZ419" s="56"/>
      <c r="PA419" s="2"/>
    </row>
    <row r="420" spans="1:417" ht="18.75" customHeight="1">
      <c r="A420" s="56"/>
      <c r="B420" s="2"/>
      <c r="C420" s="2"/>
      <c r="D420" s="311" t="s">
        <v>73</v>
      </c>
      <c r="E420" s="311"/>
      <c r="F420" s="311"/>
      <c r="G420" s="253"/>
      <c r="H420" s="254">
        <f>H421+H427+H434</f>
        <v>2</v>
      </c>
      <c r="I420" s="253"/>
      <c r="J420" s="253"/>
      <c r="K420" s="255"/>
      <c r="L420" s="258"/>
      <c r="M420" s="255"/>
      <c r="N420" s="176"/>
      <c r="O420" s="176"/>
      <c r="P420" s="114">
        <f>P421+P427+P434</f>
        <v>10</v>
      </c>
      <c r="Q420" s="56">
        <f>Q421+Q427+Q434</f>
        <v>3</v>
      </c>
      <c r="R420" s="14">
        <f>R421+R427+R434</f>
        <v>2</v>
      </c>
      <c r="S420" s="114">
        <f t="shared" ref="S420:T420" si="588">S421+S427+S434</f>
        <v>0</v>
      </c>
      <c r="T420" s="114">
        <f t="shared" si="588"/>
        <v>0</v>
      </c>
      <c r="U420" s="114">
        <f t="shared" ref="U420:AB420" si="589">U421+U427+U434</f>
        <v>1</v>
      </c>
      <c r="V420" s="114">
        <f t="shared" si="589"/>
        <v>6</v>
      </c>
      <c r="W420" s="114">
        <f t="shared" si="589"/>
        <v>1</v>
      </c>
      <c r="X420" s="114">
        <f t="shared" si="589"/>
        <v>0</v>
      </c>
      <c r="Y420" s="114">
        <f t="shared" si="589"/>
        <v>0</v>
      </c>
      <c r="Z420" s="114">
        <f t="shared" si="589"/>
        <v>0</v>
      </c>
      <c r="AA420" s="114">
        <f t="shared" si="589"/>
        <v>0</v>
      </c>
      <c r="AB420" s="114">
        <f t="shared" si="589"/>
        <v>7</v>
      </c>
      <c r="AC420" s="114"/>
      <c r="AD420" s="300"/>
      <c r="AE420" s="295"/>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182"/>
      <c r="BK420" s="182"/>
      <c r="BL420" s="182"/>
      <c r="BM420" s="182"/>
      <c r="BN420" s="182"/>
      <c r="BO420" s="182"/>
      <c r="BP420" s="182"/>
      <c r="BQ420" s="182"/>
      <c r="BR420" s="182"/>
      <c r="BS420" s="185"/>
      <c r="BT420" s="70"/>
      <c r="BU420" s="70"/>
      <c r="BV420" s="70"/>
      <c r="BW420" s="70"/>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70"/>
      <c r="HA420" s="70"/>
      <c r="HB420" s="70"/>
      <c r="HC420" s="70"/>
      <c r="HD420" s="70"/>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c r="IO420" s="56"/>
      <c r="IP420" s="56"/>
      <c r="IQ420" s="56"/>
      <c r="IR420" s="56"/>
      <c r="IS420" s="56"/>
      <c r="IT420" s="56"/>
      <c r="IU420" s="56"/>
      <c r="IV420" s="56"/>
      <c r="IW420" s="56"/>
      <c r="IX420" s="56"/>
      <c r="IY420" s="56"/>
      <c r="IZ420" s="56"/>
      <c r="JA420" s="56"/>
      <c r="JB420" s="56"/>
      <c r="JC420" s="56"/>
      <c r="JD420" s="56"/>
      <c r="JE420" s="56"/>
      <c r="JF420" s="56"/>
      <c r="JG420" s="56"/>
      <c r="JH420" s="56"/>
      <c r="JI420" s="56"/>
      <c r="JJ420" s="56"/>
      <c r="JK420" s="56"/>
      <c r="JL420" s="56"/>
      <c r="JM420" s="56"/>
      <c r="JN420" s="56"/>
      <c r="JO420" s="56"/>
      <c r="JP420" s="56"/>
      <c r="JQ420" s="56"/>
      <c r="JR420" s="56"/>
      <c r="JS420" s="56"/>
      <c r="JT420" s="56"/>
      <c r="JU420" s="56"/>
      <c r="JV420" s="56"/>
      <c r="JW420" s="56"/>
      <c r="JX420" s="56"/>
      <c r="JY420" s="56"/>
      <c r="JZ420" s="56"/>
      <c r="KA420" s="56"/>
      <c r="KB420" s="56"/>
      <c r="KC420" s="56"/>
      <c r="KD420" s="56"/>
      <c r="KE420" s="56"/>
      <c r="KF420" s="56"/>
      <c r="KG420" s="56"/>
      <c r="KH420" s="56"/>
      <c r="KI420" s="56"/>
      <c r="KJ420" s="56"/>
      <c r="KK420" s="56"/>
      <c r="KL420" s="56"/>
      <c r="KM420" s="56"/>
      <c r="KN420" s="56"/>
      <c r="KO420" s="56"/>
      <c r="KP420" s="56"/>
      <c r="KQ420" s="56"/>
      <c r="KR420" s="56"/>
      <c r="KS420" s="56"/>
      <c r="KT420" s="56"/>
      <c r="KU420" s="56"/>
      <c r="KV420" s="56"/>
      <c r="KW420" s="56"/>
      <c r="KX420" s="56"/>
      <c r="KY420" s="56"/>
      <c r="KZ420" s="56"/>
      <c r="LA420" s="56"/>
      <c r="LB420" s="56"/>
      <c r="LC420" s="56"/>
      <c r="LD420" s="56"/>
      <c r="LE420" s="56"/>
      <c r="LF420" s="56"/>
      <c r="LG420" s="56"/>
      <c r="LH420" s="56"/>
      <c r="LI420" s="56"/>
      <c r="LJ420" s="56"/>
      <c r="LK420" s="56"/>
      <c r="LL420" s="56"/>
      <c r="LM420" s="56"/>
      <c r="LN420" s="56"/>
      <c r="LO420" s="56"/>
      <c r="LP420" s="56"/>
      <c r="LQ420" s="56"/>
      <c r="LR420" s="56"/>
      <c r="LS420" s="56"/>
      <c r="LT420" s="56"/>
      <c r="LU420" s="56"/>
      <c r="LV420" s="56"/>
      <c r="LW420" s="56"/>
      <c r="LX420" s="56"/>
      <c r="LY420" s="56"/>
      <c r="LZ420" s="56"/>
      <c r="MA420" s="56"/>
      <c r="MB420" s="56"/>
      <c r="MC420" s="56"/>
      <c r="MD420" s="56"/>
      <c r="ME420" s="56"/>
      <c r="MF420" s="56"/>
      <c r="MG420" s="56"/>
      <c r="MH420" s="56"/>
      <c r="MI420" s="56"/>
      <c r="MJ420" s="56"/>
      <c r="MK420" s="56"/>
      <c r="ML420" s="56"/>
      <c r="MM420" s="56"/>
      <c r="MN420" s="56"/>
      <c r="MO420" s="56"/>
      <c r="MP420" s="56"/>
      <c r="MQ420" s="56"/>
      <c r="MR420" s="56"/>
      <c r="MS420" s="56"/>
      <c r="MT420" s="56"/>
      <c r="MU420" s="56"/>
      <c r="MV420" s="56"/>
      <c r="MW420" s="56"/>
      <c r="MX420" s="56"/>
      <c r="MY420" s="56"/>
      <c r="MZ420" s="56"/>
      <c r="NA420" s="56"/>
      <c r="NB420" s="56"/>
      <c r="NC420" s="56"/>
      <c r="ND420" s="56"/>
      <c r="NE420" s="179"/>
      <c r="NF420" s="180"/>
      <c r="NG420" s="179"/>
      <c r="NH420" s="180"/>
      <c r="NI420" s="179"/>
      <c r="NJ420" s="180"/>
      <c r="NK420" s="179"/>
      <c r="NL420" s="180"/>
      <c r="NM420" s="181"/>
      <c r="NN420" s="184"/>
      <c r="NO420" s="70"/>
      <c r="NP420" s="70"/>
      <c r="NQ420" s="56"/>
      <c r="NR420" s="56"/>
      <c r="NS420" s="56"/>
      <c r="NT420" s="56"/>
      <c r="NU420" s="56"/>
      <c r="NV420" s="56"/>
      <c r="NW420" s="56"/>
      <c r="NX420" s="56"/>
      <c r="NY420" s="56"/>
      <c r="NZ420" s="56"/>
      <c r="OA420" s="56"/>
      <c r="OB420" s="56"/>
      <c r="OC420" s="56"/>
      <c r="OD420" s="56"/>
      <c r="OE420" s="56"/>
      <c r="OF420" s="56"/>
      <c r="OG420" s="56"/>
      <c r="OH420" s="56"/>
      <c r="OI420" s="56"/>
      <c r="OJ420" s="56"/>
      <c r="OK420" s="56"/>
      <c r="OL420" s="56"/>
      <c r="OM420" s="56"/>
      <c r="ON420" s="56"/>
      <c r="OO420" s="56"/>
      <c r="OP420" s="56"/>
      <c r="OQ420" s="56"/>
      <c r="OR420" s="56"/>
      <c r="OS420" s="56"/>
      <c r="OT420" s="56"/>
      <c r="OU420" s="56"/>
      <c r="OV420" s="56"/>
      <c r="OW420" s="56"/>
      <c r="OX420" s="56"/>
      <c r="OY420" s="56"/>
      <c r="OZ420" s="56"/>
      <c r="PA420" s="2"/>
    </row>
    <row r="421" spans="1:417" ht="54" customHeight="1">
      <c r="A421" s="56"/>
      <c r="B421" s="2"/>
      <c r="C421" s="2"/>
      <c r="D421" s="311" t="s">
        <v>74</v>
      </c>
      <c r="E421" s="311"/>
      <c r="F421" s="311"/>
      <c r="G421" s="253"/>
      <c r="H421" s="254">
        <f>COUNTIF(H422:H426,"x")</f>
        <v>0</v>
      </c>
      <c r="I421" s="253"/>
      <c r="J421" s="253"/>
      <c r="K421" s="255"/>
      <c r="L421" s="258"/>
      <c r="M421" s="255"/>
      <c r="N421" s="176"/>
      <c r="O421" s="56"/>
      <c r="P421" s="114">
        <f>COUNTIF(P422:P426,"x")</f>
        <v>5</v>
      </c>
      <c r="Q421" s="56">
        <f>SUM(Q422:Q426)</f>
        <v>1</v>
      </c>
      <c r="R421" s="14">
        <f>COUNTIF(R422:R426,"x")</f>
        <v>2</v>
      </c>
      <c r="S421" s="114">
        <f t="shared" ref="S421:T421" si="590">COUNTIF(S422:S426,"x")</f>
        <v>0</v>
      </c>
      <c r="T421" s="114">
        <f t="shared" si="590"/>
        <v>0</v>
      </c>
      <c r="U421" s="114">
        <f t="shared" ref="U421:AB421" si="591">COUNTIF(U422:U426,"x")</f>
        <v>1</v>
      </c>
      <c r="V421" s="114">
        <f t="shared" si="591"/>
        <v>0</v>
      </c>
      <c r="W421" s="114">
        <f t="shared" si="591"/>
        <v>1</v>
      </c>
      <c r="X421" s="114">
        <f t="shared" si="591"/>
        <v>0</v>
      </c>
      <c r="Y421" s="114">
        <f t="shared" si="591"/>
        <v>0</v>
      </c>
      <c r="Z421" s="114">
        <f t="shared" si="591"/>
        <v>0</v>
      </c>
      <c r="AA421" s="114">
        <f t="shared" si="591"/>
        <v>0</v>
      </c>
      <c r="AB421" s="114">
        <f t="shared" si="591"/>
        <v>1</v>
      </c>
      <c r="AC421" s="114"/>
      <c r="AD421" s="300"/>
      <c r="AE421" s="295"/>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182"/>
      <c r="BK421" s="182"/>
      <c r="BL421" s="182"/>
      <c r="BM421" s="182"/>
      <c r="BN421" s="182"/>
      <c r="BO421" s="182"/>
      <c r="BP421" s="182"/>
      <c r="BQ421" s="182"/>
      <c r="BR421" s="182"/>
      <c r="BS421" s="185"/>
      <c r="BT421" s="70"/>
      <c r="BU421" s="70"/>
      <c r="BV421" s="70"/>
      <c r="BW421" s="70"/>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70"/>
      <c r="HA421" s="70"/>
      <c r="HB421" s="70"/>
      <c r="HC421" s="70"/>
      <c r="HD421" s="70"/>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c r="IO421" s="56"/>
      <c r="IP421" s="56"/>
      <c r="IQ421" s="56"/>
      <c r="IR421" s="56"/>
      <c r="IS421" s="56"/>
      <c r="IT421" s="56"/>
      <c r="IU421" s="56"/>
      <c r="IV421" s="56"/>
      <c r="IW421" s="56"/>
      <c r="IX421" s="56"/>
      <c r="IY421" s="56"/>
      <c r="IZ421" s="56"/>
      <c r="JA421" s="56"/>
      <c r="JB421" s="56"/>
      <c r="JC421" s="56"/>
      <c r="JD421" s="56"/>
      <c r="JE421" s="56"/>
      <c r="JF421" s="56"/>
      <c r="JG421" s="56"/>
      <c r="JH421" s="56"/>
      <c r="JI421" s="56"/>
      <c r="JJ421" s="56"/>
      <c r="JK421" s="56"/>
      <c r="JL421" s="56"/>
      <c r="JM421" s="56"/>
      <c r="JN421" s="56"/>
      <c r="JO421" s="56"/>
      <c r="JP421" s="56"/>
      <c r="JQ421" s="56"/>
      <c r="JR421" s="56"/>
      <c r="JS421" s="56"/>
      <c r="JT421" s="56"/>
      <c r="JU421" s="56"/>
      <c r="JV421" s="56"/>
      <c r="JW421" s="56"/>
      <c r="JX421" s="56"/>
      <c r="JY421" s="56"/>
      <c r="JZ421" s="56"/>
      <c r="KA421" s="56"/>
      <c r="KB421" s="56"/>
      <c r="KC421" s="56"/>
      <c r="KD421" s="56"/>
      <c r="KE421" s="56"/>
      <c r="KF421" s="56"/>
      <c r="KG421" s="56"/>
      <c r="KH421" s="56"/>
      <c r="KI421" s="56"/>
      <c r="KJ421" s="56"/>
      <c r="KK421" s="56"/>
      <c r="KL421" s="56"/>
      <c r="KM421" s="56"/>
      <c r="KN421" s="56"/>
      <c r="KO421" s="56"/>
      <c r="KP421" s="56"/>
      <c r="KQ421" s="56"/>
      <c r="KR421" s="56"/>
      <c r="KS421" s="56"/>
      <c r="KT421" s="56"/>
      <c r="KU421" s="56"/>
      <c r="KV421" s="56"/>
      <c r="KW421" s="56"/>
      <c r="KX421" s="56"/>
      <c r="KY421" s="56"/>
      <c r="KZ421" s="56"/>
      <c r="LA421" s="56"/>
      <c r="LB421" s="56"/>
      <c r="LC421" s="56"/>
      <c r="LD421" s="56"/>
      <c r="LE421" s="56"/>
      <c r="LF421" s="56"/>
      <c r="LG421" s="56"/>
      <c r="LH421" s="56"/>
      <c r="LI421" s="56"/>
      <c r="LJ421" s="56"/>
      <c r="LK421" s="56"/>
      <c r="LL421" s="56"/>
      <c r="LM421" s="56"/>
      <c r="LN421" s="56"/>
      <c r="LO421" s="56"/>
      <c r="LP421" s="56"/>
      <c r="LQ421" s="56"/>
      <c r="LR421" s="56"/>
      <c r="LS421" s="56"/>
      <c r="LT421" s="56"/>
      <c r="LU421" s="56"/>
      <c r="LV421" s="56"/>
      <c r="LW421" s="56"/>
      <c r="LX421" s="56"/>
      <c r="LY421" s="56"/>
      <c r="LZ421" s="56"/>
      <c r="MA421" s="56"/>
      <c r="MB421" s="56"/>
      <c r="MC421" s="56"/>
      <c r="MD421" s="56"/>
      <c r="ME421" s="56"/>
      <c r="MF421" s="56"/>
      <c r="MG421" s="56"/>
      <c r="MH421" s="56"/>
      <c r="MI421" s="56"/>
      <c r="MJ421" s="56"/>
      <c r="MK421" s="56"/>
      <c r="ML421" s="56"/>
      <c r="MM421" s="56"/>
      <c r="MN421" s="56"/>
      <c r="MO421" s="56"/>
      <c r="MP421" s="56"/>
      <c r="MQ421" s="56"/>
      <c r="MR421" s="56"/>
      <c r="MS421" s="56"/>
      <c r="MT421" s="56"/>
      <c r="MU421" s="56"/>
      <c r="MV421" s="56"/>
      <c r="MW421" s="56"/>
      <c r="MX421" s="56"/>
      <c r="MY421" s="56"/>
      <c r="MZ421" s="56"/>
      <c r="NA421" s="56"/>
      <c r="NB421" s="56"/>
      <c r="NC421" s="56"/>
      <c r="ND421" s="56"/>
      <c r="NE421" s="179"/>
      <c r="NF421" s="180"/>
      <c r="NG421" s="179"/>
      <c r="NH421" s="180"/>
      <c r="NI421" s="179"/>
      <c r="NJ421" s="180"/>
      <c r="NK421" s="179"/>
      <c r="NL421" s="180"/>
      <c r="NM421" s="181"/>
      <c r="NN421" s="184"/>
      <c r="NO421" s="70"/>
      <c r="NP421" s="70"/>
      <c r="NQ421" s="56"/>
      <c r="NR421" s="56"/>
      <c r="NS421" s="56"/>
      <c r="NT421" s="56"/>
      <c r="NU421" s="56"/>
      <c r="NV421" s="56"/>
      <c r="NW421" s="56"/>
      <c r="NX421" s="56"/>
      <c r="NY421" s="56"/>
      <c r="NZ421" s="56"/>
      <c r="OA421" s="56"/>
      <c r="OB421" s="56"/>
      <c r="OC421" s="56"/>
      <c r="OD421" s="56"/>
      <c r="OE421" s="56"/>
      <c r="OF421" s="56"/>
      <c r="OG421" s="56"/>
      <c r="OH421" s="56"/>
      <c r="OI421" s="56"/>
      <c r="OJ421" s="56"/>
      <c r="OK421" s="56"/>
      <c r="OL421" s="56"/>
      <c r="OM421" s="56"/>
      <c r="ON421" s="56"/>
      <c r="OO421" s="56"/>
      <c r="OP421" s="56"/>
      <c r="OQ421" s="56"/>
      <c r="OR421" s="56"/>
      <c r="OS421" s="56"/>
      <c r="OT421" s="56"/>
      <c r="OU421" s="56"/>
      <c r="OV421" s="56"/>
      <c r="OW421" s="56"/>
      <c r="OX421" s="56"/>
      <c r="OY421" s="56"/>
      <c r="OZ421" s="56"/>
      <c r="PA421" s="2"/>
    </row>
    <row r="422" spans="1:417" s="116" customFormat="1" ht="78.75" hidden="1" customHeight="1">
      <c r="A422" s="56"/>
      <c r="B422" s="56">
        <v>367</v>
      </c>
      <c r="C422" s="56">
        <v>154</v>
      </c>
      <c r="D422" s="126" t="s">
        <v>239</v>
      </c>
      <c r="E422" s="122" t="s">
        <v>4</v>
      </c>
      <c r="F422" s="126" t="s">
        <v>348</v>
      </c>
      <c r="G422" s="123" t="s">
        <v>6</v>
      </c>
      <c r="H422" s="122"/>
      <c r="I422" s="126" t="s">
        <v>348</v>
      </c>
      <c r="J422" s="126" t="s">
        <v>1164</v>
      </c>
      <c r="K422" s="123"/>
      <c r="L422" s="183" t="s">
        <v>661</v>
      </c>
      <c r="M422" s="177" t="s">
        <v>501</v>
      </c>
      <c r="N422" s="51" t="s">
        <v>379</v>
      </c>
      <c r="O422" s="56" t="s">
        <v>350</v>
      </c>
      <c r="P422" s="56" t="s">
        <v>205</v>
      </c>
      <c r="Q422" s="56"/>
      <c r="R422" s="120"/>
      <c r="S422" s="120"/>
      <c r="T422" s="120"/>
      <c r="U422" s="120" t="s">
        <v>205</v>
      </c>
      <c r="V422" s="120"/>
      <c r="W422" s="120"/>
      <c r="X422" s="120"/>
      <c r="Y422" s="120"/>
      <c r="Z422" s="120"/>
      <c r="AA422" s="120"/>
      <c r="AB422" s="120"/>
      <c r="AC422" s="119">
        <f t="shared" ref="AC422:AC426" si="592">COUNTIF($R422:$AB422,"x")</f>
        <v>1</v>
      </c>
      <c r="AD422" s="229"/>
      <c r="AE422" s="229"/>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70"/>
      <c r="BU422" s="70"/>
      <c r="BV422" s="69"/>
      <c r="BW422" s="72"/>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179"/>
      <c r="DD422" s="180"/>
      <c r="DE422" s="179"/>
      <c r="DF422" s="180"/>
      <c r="DG422" s="179"/>
      <c r="DH422" s="180"/>
      <c r="DI422" s="179"/>
      <c r="DJ422" s="180" t="e">
        <f>DI422/(DC422+DE422+DG422+DI422)</f>
        <v>#DIV/0!</v>
      </c>
      <c r="DK422" s="181" t="e">
        <f>(((DC422*2)+(DE422*1)+(DG422*0)))/(DC422+DE422+DG422)</f>
        <v>#DIV/0!</v>
      </c>
      <c r="DL422" s="184" t="e">
        <f>IF(DJ422&gt;=50%,"KĐG",IF(DK422&gt;=1.6,"Đạt mục tiêu",IF(DK422&gt;=1,"Cần cố gắng","Chưa đạt")))</f>
        <v>#DIV/0!</v>
      </c>
      <c r="DM422" s="70"/>
      <c r="DN422" s="70"/>
      <c r="DO422" s="70"/>
      <c r="DP422" s="70"/>
      <c r="DQ422" s="178">
        <v>2</v>
      </c>
      <c r="DR422" s="178">
        <v>2</v>
      </c>
      <c r="DS422" s="178">
        <v>2</v>
      </c>
      <c r="DT422" s="178">
        <v>2</v>
      </c>
      <c r="DU422" s="178">
        <v>2</v>
      </c>
      <c r="DV422" s="178">
        <v>2</v>
      </c>
      <c r="DW422" s="178">
        <v>2</v>
      </c>
      <c r="DX422" s="178">
        <v>2</v>
      </c>
      <c r="DY422" s="178">
        <v>2</v>
      </c>
      <c r="DZ422" s="178">
        <v>2</v>
      </c>
      <c r="EA422" s="178">
        <v>2</v>
      </c>
      <c r="EB422" s="178">
        <v>2</v>
      </c>
      <c r="EC422" s="178">
        <v>2</v>
      </c>
      <c r="ED422" s="178">
        <v>2</v>
      </c>
      <c r="EE422" s="178">
        <v>2</v>
      </c>
      <c r="EF422" s="178">
        <v>2</v>
      </c>
      <c r="EG422" s="178">
        <v>2</v>
      </c>
      <c r="EH422" s="178">
        <v>2</v>
      </c>
      <c r="EI422" s="178">
        <v>2</v>
      </c>
      <c r="EJ422" s="178">
        <v>2</v>
      </c>
      <c r="EK422" s="178">
        <v>2</v>
      </c>
      <c r="EL422" s="178">
        <v>2</v>
      </c>
      <c r="EM422" s="178">
        <v>2</v>
      </c>
      <c r="EN422" s="178">
        <v>2</v>
      </c>
      <c r="EO422" s="178">
        <v>2</v>
      </c>
      <c r="EP422" s="178">
        <v>2</v>
      </c>
      <c r="EQ422" s="178">
        <v>2</v>
      </c>
      <c r="ER422" s="178">
        <v>2</v>
      </c>
      <c r="ES422" s="178">
        <v>2</v>
      </c>
      <c r="ET422" s="178">
        <v>2</v>
      </c>
      <c r="EU422" s="178">
        <v>2</v>
      </c>
      <c r="EV422" s="179">
        <v>23</v>
      </c>
      <c r="EW422" s="180">
        <v>0.85185185185185186</v>
      </c>
      <c r="EX422" s="179">
        <v>2</v>
      </c>
      <c r="EY422" s="180">
        <v>7.407407407407407E-2</v>
      </c>
      <c r="EZ422" s="179">
        <v>2</v>
      </c>
      <c r="FA422" s="180">
        <v>7.407407407407407E-2</v>
      </c>
      <c r="FB422" s="179">
        <v>0</v>
      </c>
      <c r="FC422" s="180">
        <v>0</v>
      </c>
      <c r="FD422" s="181">
        <v>1.7777777777777777</v>
      </c>
      <c r="FE422" s="184" t="s">
        <v>670</v>
      </c>
      <c r="FF422" s="70"/>
      <c r="FG422" s="70"/>
      <c r="FH422" s="70"/>
      <c r="FI422" s="70"/>
      <c r="FJ422" s="70"/>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70"/>
      <c r="HA422" s="70"/>
      <c r="HB422" s="70"/>
      <c r="HC422" s="70"/>
      <c r="HD422" s="70"/>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c r="IK422" s="56"/>
      <c r="IL422" s="56"/>
      <c r="IM422" s="56"/>
      <c r="IN422" s="56"/>
      <c r="IO422" s="56"/>
      <c r="IP422" s="56"/>
      <c r="IQ422" s="56"/>
      <c r="IR422" s="56"/>
      <c r="IS422" s="56"/>
      <c r="IT422" s="70"/>
      <c r="IU422" s="70"/>
      <c r="IV422" s="70"/>
      <c r="IW422" s="70"/>
      <c r="IX422" s="56"/>
      <c r="IY422" s="56"/>
      <c r="IZ422" s="56"/>
      <c r="JA422" s="56"/>
      <c r="JB422" s="56"/>
      <c r="JC422" s="56"/>
      <c r="JD422" s="56"/>
      <c r="JE422" s="56"/>
      <c r="JF422" s="56"/>
      <c r="JG422" s="56"/>
      <c r="JH422" s="56"/>
      <c r="JI422" s="56"/>
      <c r="JJ422" s="56"/>
      <c r="JK422" s="56"/>
      <c r="JL422" s="56"/>
      <c r="JM422" s="56"/>
      <c r="JN422" s="56"/>
      <c r="JO422" s="56"/>
      <c r="JP422" s="56"/>
      <c r="JQ422" s="56"/>
      <c r="JR422" s="56"/>
      <c r="JS422" s="56"/>
      <c r="JT422" s="56"/>
      <c r="JU422" s="56"/>
      <c r="JV422" s="56"/>
      <c r="JW422" s="56"/>
      <c r="JX422" s="56"/>
      <c r="JY422" s="56"/>
      <c r="JZ422" s="56"/>
      <c r="KA422" s="56"/>
      <c r="KB422" s="56"/>
      <c r="KC422" s="56"/>
      <c r="KD422" s="56"/>
      <c r="KE422" s="56"/>
      <c r="KF422" s="56"/>
      <c r="KG422" s="56"/>
      <c r="KH422" s="56"/>
      <c r="KI422" s="56"/>
      <c r="KJ422" s="56"/>
      <c r="KK422" s="56"/>
      <c r="KL422" s="56"/>
      <c r="KM422" s="56"/>
      <c r="KN422" s="56"/>
      <c r="KO422" s="56"/>
      <c r="KP422" s="56"/>
      <c r="KQ422" s="56"/>
      <c r="KR422" s="56"/>
      <c r="KS422" s="56"/>
      <c r="KT422" s="56"/>
      <c r="KU422" s="56"/>
      <c r="KV422" s="56"/>
      <c r="KW422" s="56"/>
      <c r="KX422" s="56"/>
      <c r="KY422" s="56"/>
      <c r="KZ422" s="56"/>
      <c r="LA422" s="56"/>
      <c r="LB422" s="56"/>
      <c r="LC422" s="56"/>
      <c r="LD422" s="56"/>
      <c r="LE422" s="56"/>
      <c r="LF422" s="56"/>
      <c r="LG422" s="56"/>
      <c r="LH422" s="56"/>
      <c r="LI422" s="56"/>
      <c r="LJ422" s="56"/>
      <c r="LK422" s="56"/>
      <c r="LL422" s="56"/>
      <c r="LM422" s="56"/>
      <c r="LN422" s="56"/>
      <c r="LO422" s="56"/>
      <c r="LP422" s="56"/>
      <c r="LQ422" s="56"/>
      <c r="LR422" s="56"/>
      <c r="LS422" s="56"/>
      <c r="LT422" s="56"/>
      <c r="LU422" s="56"/>
      <c r="LV422" s="56"/>
      <c r="LW422" s="56"/>
      <c r="LX422" s="56"/>
      <c r="LY422" s="56"/>
      <c r="LZ422" s="56"/>
      <c r="MA422" s="56"/>
      <c r="MB422" s="56"/>
      <c r="MC422" s="56"/>
      <c r="MD422" s="56"/>
      <c r="ME422" s="56"/>
      <c r="MF422" s="56"/>
      <c r="MG422" s="56"/>
      <c r="MH422" s="56"/>
      <c r="MI422" s="56"/>
      <c r="MJ422" s="56"/>
      <c r="MK422" s="56"/>
      <c r="ML422" s="56"/>
      <c r="MM422" s="56"/>
      <c r="MN422" s="56"/>
      <c r="MO422" s="56"/>
      <c r="MP422" s="56"/>
      <c r="MQ422" s="56"/>
      <c r="MR422" s="56"/>
      <c r="MS422" s="56"/>
      <c r="MT422" s="56"/>
      <c r="MU422" s="56"/>
      <c r="MV422" s="56"/>
      <c r="MW422" s="56"/>
      <c r="MX422" s="56"/>
      <c r="MY422" s="56"/>
      <c r="MZ422" s="56"/>
      <c r="NA422" s="56"/>
      <c r="NB422" s="56"/>
      <c r="NC422" s="56"/>
      <c r="ND422" s="56"/>
      <c r="NE422" s="56"/>
      <c r="NF422" s="56"/>
      <c r="NG422" s="56"/>
      <c r="NH422" s="56"/>
      <c r="NI422" s="56"/>
      <c r="NJ422" s="56"/>
      <c r="NK422" s="56"/>
      <c r="NL422" s="56"/>
      <c r="NM422" s="56"/>
      <c r="NN422" s="56"/>
      <c r="NO422" s="56"/>
      <c r="NP422" s="56"/>
      <c r="NQ422" s="56"/>
      <c r="NR422" s="56"/>
      <c r="NS422" s="56"/>
      <c r="NT422" s="56"/>
      <c r="NU422" s="56"/>
      <c r="NV422" s="56"/>
      <c r="NW422" s="56"/>
      <c r="NX422" s="56"/>
      <c r="NY422" s="56"/>
      <c r="NZ422" s="56"/>
      <c r="OA422" s="56"/>
      <c r="OB422" s="56"/>
      <c r="OC422" s="56"/>
      <c r="OD422" s="56"/>
      <c r="OE422" s="56"/>
      <c r="OF422" s="56"/>
      <c r="OG422" s="56"/>
      <c r="OH422" s="56"/>
      <c r="OI422" s="56"/>
      <c r="OJ422" s="56"/>
      <c r="OK422" s="56"/>
      <c r="OL422" s="56"/>
      <c r="OM422" s="56"/>
      <c r="ON422" s="56"/>
      <c r="OO422" s="56"/>
      <c r="OP422" s="56"/>
      <c r="OQ422" s="56"/>
      <c r="OR422" s="56"/>
      <c r="OS422" s="56"/>
      <c r="OT422" s="56"/>
      <c r="OU422" s="56"/>
      <c r="OV422" s="56"/>
      <c r="OW422" s="56"/>
      <c r="OX422" s="56"/>
      <c r="OY422" s="56"/>
      <c r="OZ422" s="56"/>
      <c r="PA422" s="56"/>
    </row>
    <row r="423" spans="1:417" s="116" customFormat="1" ht="126" hidden="1" customHeight="1">
      <c r="A423" s="56"/>
      <c r="B423" s="56">
        <v>370</v>
      </c>
      <c r="C423" s="56">
        <v>155</v>
      </c>
      <c r="D423" s="126" t="s">
        <v>240</v>
      </c>
      <c r="E423" s="122" t="s">
        <v>4</v>
      </c>
      <c r="F423" s="126" t="s">
        <v>241</v>
      </c>
      <c r="G423" s="123" t="s">
        <v>6</v>
      </c>
      <c r="H423" s="122"/>
      <c r="I423" s="126" t="s">
        <v>241</v>
      </c>
      <c r="J423" s="126" t="s">
        <v>1155</v>
      </c>
      <c r="K423" s="123"/>
      <c r="L423" s="183" t="s">
        <v>661</v>
      </c>
      <c r="M423" s="177" t="s">
        <v>501</v>
      </c>
      <c r="N423" s="51" t="s">
        <v>379</v>
      </c>
      <c r="O423" s="56" t="s">
        <v>350</v>
      </c>
      <c r="P423" s="56" t="s">
        <v>205</v>
      </c>
      <c r="Q423" s="56">
        <v>1</v>
      </c>
      <c r="R423" s="120"/>
      <c r="S423" s="120"/>
      <c r="T423" s="120"/>
      <c r="U423" s="120"/>
      <c r="V423" s="120"/>
      <c r="W423" s="120" t="s">
        <v>205</v>
      </c>
      <c r="X423" s="120"/>
      <c r="Y423" s="120"/>
      <c r="Z423" s="120"/>
      <c r="AA423" s="120"/>
      <c r="AB423" s="120"/>
      <c r="AC423" s="119">
        <f t="shared" si="592"/>
        <v>1</v>
      </c>
      <c r="AD423" s="229"/>
      <c r="AE423" s="229"/>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70"/>
      <c r="BU423" s="70"/>
      <c r="BV423" s="69"/>
      <c r="BW423" s="182"/>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179"/>
      <c r="DD423" s="180"/>
      <c r="DE423" s="179"/>
      <c r="DF423" s="180"/>
      <c r="DG423" s="179"/>
      <c r="DH423" s="180"/>
      <c r="DI423" s="179"/>
      <c r="DJ423" s="180" t="e">
        <f>DI423/(DC423+DE423+DG423+DI423)</f>
        <v>#DIV/0!</v>
      </c>
      <c r="DK423" s="181" t="e">
        <f>(((DC423*2)+(DE423*1)+(DG423*0)))/(DC423+DE423+DG423)</f>
        <v>#DIV/0!</v>
      </c>
      <c r="DL423" s="184" t="e">
        <f>IF(DJ423&gt;=50%,"KĐG",IF(DK423&gt;=1.6,"Đạt mục tiêu",IF(DK423&gt;=1,"Cần cố gắng","Chưa đạt")))</f>
        <v>#DIV/0!</v>
      </c>
      <c r="DM423" s="70"/>
      <c r="DN423" s="70"/>
      <c r="DO423" s="70"/>
      <c r="DP423" s="70"/>
      <c r="DQ423" s="178">
        <v>2</v>
      </c>
      <c r="DR423" s="178">
        <v>2</v>
      </c>
      <c r="DS423" s="178">
        <v>2</v>
      </c>
      <c r="DT423" s="178">
        <v>2</v>
      </c>
      <c r="DU423" s="178">
        <v>2</v>
      </c>
      <c r="DV423" s="178">
        <v>2</v>
      </c>
      <c r="DW423" s="178">
        <v>2</v>
      </c>
      <c r="DX423" s="178">
        <v>2</v>
      </c>
      <c r="DY423" s="178">
        <v>2</v>
      </c>
      <c r="DZ423" s="178">
        <v>2</v>
      </c>
      <c r="EA423" s="178">
        <v>2</v>
      </c>
      <c r="EB423" s="178">
        <v>2</v>
      </c>
      <c r="EC423" s="178">
        <v>2</v>
      </c>
      <c r="ED423" s="178">
        <v>2</v>
      </c>
      <c r="EE423" s="178">
        <v>2</v>
      </c>
      <c r="EF423" s="178">
        <v>2</v>
      </c>
      <c r="EG423" s="178">
        <v>2</v>
      </c>
      <c r="EH423" s="178">
        <v>2</v>
      </c>
      <c r="EI423" s="178">
        <v>2</v>
      </c>
      <c r="EJ423" s="178">
        <v>2</v>
      </c>
      <c r="EK423" s="178">
        <v>2</v>
      </c>
      <c r="EL423" s="178">
        <v>2</v>
      </c>
      <c r="EM423" s="178">
        <v>2</v>
      </c>
      <c r="EN423" s="178">
        <v>2</v>
      </c>
      <c r="EO423" s="178">
        <v>2</v>
      </c>
      <c r="EP423" s="178">
        <v>2</v>
      </c>
      <c r="EQ423" s="178">
        <v>2</v>
      </c>
      <c r="ER423" s="178">
        <v>2</v>
      </c>
      <c r="ES423" s="178">
        <v>2</v>
      </c>
      <c r="ET423" s="178">
        <v>2</v>
      </c>
      <c r="EU423" s="178">
        <v>2</v>
      </c>
      <c r="EV423" s="179">
        <f>COUNTIF(DM423:EU423,"2")</f>
        <v>31</v>
      </c>
      <c r="EW423" s="180">
        <f>EV423/(EV423+EX423+EZ423+FB423)</f>
        <v>1</v>
      </c>
      <c r="EX423" s="179">
        <f>COUNTIF(DM423:EU423,"1")</f>
        <v>0</v>
      </c>
      <c r="EY423" s="180">
        <f>EX423/(EV423+EX423+EZ423+FB423)</f>
        <v>0</v>
      </c>
      <c r="EZ423" s="179">
        <f>COUNTIF(DM423:EU423,"0")</f>
        <v>0</v>
      </c>
      <c r="FA423" s="180">
        <f>EZ423/(EV423+EX423+EZ423+FB423)</f>
        <v>0</v>
      </c>
      <c r="FB423" s="179">
        <f>COUNTIF(DM423:EU423,"KĐG")</f>
        <v>0</v>
      </c>
      <c r="FC423" s="180">
        <f>FB423/(EV423+EX423+EZ423+FB423)</f>
        <v>0</v>
      </c>
      <c r="FD423" s="181">
        <f>(((EV423*2)+(EX423*1)+(EZ423*0)))/(EV423+EX423+EZ423)</f>
        <v>2</v>
      </c>
      <c r="FE423" s="184" t="str">
        <f>IF(FC423&gt;=50%,"KĐG",IF(FD423&gt;=1.6,"Đạt mục tiêu",IF(FD423&gt;=1,"Cần cố gắng","Chưa đạt")))</f>
        <v>Đạt mục tiêu</v>
      </c>
      <c r="FF423" s="70"/>
      <c r="FG423" s="70"/>
      <c r="FH423" s="70"/>
      <c r="FI423" s="70"/>
      <c r="FJ423" s="70"/>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70"/>
      <c r="HA423" s="70"/>
      <c r="HB423" s="70"/>
      <c r="HC423" s="70"/>
      <c r="HD423" s="70"/>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c r="IK423" s="56"/>
      <c r="IL423" s="56"/>
      <c r="IM423" s="56"/>
      <c r="IN423" s="56"/>
      <c r="IO423" s="56"/>
      <c r="IP423" s="56"/>
      <c r="IQ423" s="56"/>
      <c r="IR423" s="56"/>
      <c r="IS423" s="56"/>
      <c r="IT423" s="70"/>
      <c r="IU423" s="70"/>
      <c r="IV423" s="70"/>
      <c r="IW423" s="70"/>
      <c r="IX423" s="56"/>
      <c r="IY423" s="56"/>
      <c r="IZ423" s="56"/>
      <c r="JA423" s="56"/>
      <c r="JB423" s="56"/>
      <c r="JC423" s="56"/>
      <c r="JD423" s="56"/>
      <c r="JE423" s="56"/>
      <c r="JF423" s="56"/>
      <c r="JG423" s="56"/>
      <c r="JH423" s="56"/>
      <c r="JI423" s="56"/>
      <c r="JJ423" s="56"/>
      <c r="JK423" s="56"/>
      <c r="JL423" s="56"/>
      <c r="JM423" s="56"/>
      <c r="JN423" s="56"/>
      <c r="JO423" s="56"/>
      <c r="JP423" s="56"/>
      <c r="JQ423" s="56"/>
      <c r="JR423" s="56"/>
      <c r="JS423" s="56"/>
      <c r="JT423" s="56"/>
      <c r="JU423" s="56"/>
      <c r="JV423" s="56"/>
      <c r="JW423" s="56"/>
      <c r="JX423" s="56"/>
      <c r="JY423" s="56"/>
      <c r="JZ423" s="56"/>
      <c r="KA423" s="56"/>
      <c r="KB423" s="56"/>
      <c r="KC423" s="56"/>
      <c r="KD423" s="56"/>
      <c r="KE423" s="56"/>
      <c r="KF423" s="56"/>
      <c r="KG423" s="56"/>
      <c r="KH423" s="56"/>
      <c r="KI423" s="56"/>
      <c r="KJ423" s="56"/>
      <c r="KK423" s="56"/>
      <c r="KL423" s="56"/>
      <c r="KM423" s="56"/>
      <c r="KN423" s="56"/>
      <c r="KO423" s="56"/>
      <c r="KP423" s="56"/>
      <c r="KQ423" s="56"/>
      <c r="KR423" s="56"/>
      <c r="KS423" s="56"/>
      <c r="KT423" s="56"/>
      <c r="KU423" s="56"/>
      <c r="KV423" s="56"/>
      <c r="KW423" s="56"/>
      <c r="KX423" s="56"/>
      <c r="KY423" s="56"/>
      <c r="KZ423" s="56"/>
      <c r="LA423" s="56"/>
      <c r="LB423" s="56"/>
      <c r="LC423" s="56"/>
      <c r="LD423" s="56"/>
      <c r="LE423" s="56"/>
      <c r="LF423" s="56"/>
      <c r="LG423" s="56"/>
      <c r="LH423" s="56"/>
      <c r="LI423" s="56"/>
      <c r="LJ423" s="56"/>
      <c r="LK423" s="56"/>
      <c r="LL423" s="56"/>
      <c r="LM423" s="56"/>
      <c r="LN423" s="56"/>
      <c r="LO423" s="56"/>
      <c r="LP423" s="56"/>
      <c r="LQ423" s="56"/>
      <c r="LR423" s="56"/>
      <c r="LS423" s="56"/>
      <c r="LT423" s="56"/>
      <c r="LU423" s="56"/>
      <c r="LV423" s="56"/>
      <c r="LW423" s="56"/>
      <c r="LX423" s="56"/>
      <c r="LY423" s="56"/>
      <c r="LZ423" s="56"/>
      <c r="MA423" s="56"/>
      <c r="MB423" s="56"/>
      <c r="MC423" s="56"/>
      <c r="MD423" s="56"/>
      <c r="ME423" s="56"/>
      <c r="MF423" s="56"/>
      <c r="MG423" s="56"/>
      <c r="MH423" s="56"/>
      <c r="MI423" s="56"/>
      <c r="MJ423" s="56"/>
      <c r="MK423" s="56"/>
      <c r="ML423" s="56"/>
      <c r="MM423" s="56"/>
      <c r="MN423" s="56"/>
      <c r="MO423" s="56"/>
      <c r="MP423" s="56"/>
      <c r="MQ423" s="56"/>
      <c r="MR423" s="56"/>
      <c r="MS423" s="56"/>
      <c r="MT423" s="56"/>
      <c r="MU423" s="56"/>
      <c r="MV423" s="56"/>
      <c r="MW423" s="56"/>
      <c r="MX423" s="56"/>
      <c r="MY423" s="56"/>
      <c r="MZ423" s="56"/>
      <c r="NA423" s="56"/>
      <c r="NB423" s="56"/>
      <c r="NC423" s="56"/>
      <c r="ND423" s="56"/>
      <c r="NE423" s="56"/>
      <c r="NF423" s="56"/>
      <c r="NG423" s="56"/>
      <c r="NH423" s="56"/>
      <c r="NI423" s="56"/>
      <c r="NJ423" s="56"/>
      <c r="NK423" s="56"/>
      <c r="NL423" s="56"/>
      <c r="NM423" s="56"/>
      <c r="NN423" s="56"/>
      <c r="NO423" s="56"/>
      <c r="NP423" s="56"/>
      <c r="NQ423" s="56"/>
      <c r="NR423" s="56"/>
      <c r="NS423" s="56"/>
      <c r="NT423" s="56"/>
      <c r="NU423" s="56"/>
      <c r="NV423" s="56"/>
      <c r="NW423" s="56"/>
      <c r="NX423" s="56"/>
      <c r="NY423" s="56"/>
      <c r="NZ423" s="56"/>
      <c r="OA423" s="56"/>
      <c r="OB423" s="56"/>
      <c r="OC423" s="56"/>
      <c r="OD423" s="56"/>
      <c r="OE423" s="56"/>
      <c r="OF423" s="56"/>
      <c r="OG423" s="56"/>
      <c r="OH423" s="56"/>
      <c r="OI423" s="56"/>
      <c r="OJ423" s="56"/>
      <c r="OK423" s="56"/>
      <c r="OL423" s="56"/>
      <c r="OM423" s="56"/>
      <c r="ON423" s="56"/>
      <c r="OO423" s="56"/>
      <c r="OP423" s="56"/>
      <c r="OQ423" s="56"/>
      <c r="OR423" s="56"/>
      <c r="OS423" s="56"/>
      <c r="OT423" s="56"/>
      <c r="OU423" s="56"/>
      <c r="OV423" s="56"/>
      <c r="OW423" s="56"/>
      <c r="OX423" s="56"/>
      <c r="OY423" s="56"/>
      <c r="OZ423" s="56"/>
      <c r="PA423" s="56"/>
    </row>
    <row r="424" spans="1:417" s="116" customFormat="1" ht="97.5" customHeight="1">
      <c r="A424" s="56"/>
      <c r="B424" s="2">
        <v>373</v>
      </c>
      <c r="C424" s="2">
        <v>156</v>
      </c>
      <c r="D424" s="208" t="s">
        <v>242</v>
      </c>
      <c r="E424" s="236" t="s">
        <v>6</v>
      </c>
      <c r="F424" s="208" t="s">
        <v>243</v>
      </c>
      <c r="G424" s="76" t="s">
        <v>6</v>
      </c>
      <c r="H424" s="296"/>
      <c r="I424" s="208" t="s">
        <v>561</v>
      </c>
      <c r="J424" s="208" t="s">
        <v>1241</v>
      </c>
      <c r="K424" s="76"/>
      <c r="L424" s="234" t="s">
        <v>661</v>
      </c>
      <c r="M424" s="238" t="s">
        <v>501</v>
      </c>
      <c r="N424" s="51" t="s">
        <v>379</v>
      </c>
      <c r="O424" s="56" t="s">
        <v>350</v>
      </c>
      <c r="P424" s="56" t="s">
        <v>205</v>
      </c>
      <c r="Q424" s="56"/>
      <c r="R424" s="235" t="s">
        <v>205</v>
      </c>
      <c r="S424" s="120"/>
      <c r="T424" s="120"/>
      <c r="U424" s="120"/>
      <c r="V424" s="120"/>
      <c r="W424" s="120"/>
      <c r="X424" s="120"/>
      <c r="Y424" s="120"/>
      <c r="Z424" s="120"/>
      <c r="AA424" s="120"/>
      <c r="AB424" s="120"/>
      <c r="AC424" s="119">
        <f t="shared" si="592"/>
        <v>1</v>
      </c>
      <c r="AD424" s="300"/>
      <c r="AE424" s="299" t="s">
        <v>662</v>
      </c>
      <c r="AF424" s="178">
        <v>2</v>
      </c>
      <c r="AG424" s="178">
        <v>1</v>
      </c>
      <c r="AH424" s="178">
        <v>1</v>
      </c>
      <c r="AI424" s="178">
        <v>2</v>
      </c>
      <c r="AJ424" s="178">
        <v>2</v>
      </c>
      <c r="AK424" s="178">
        <v>2</v>
      </c>
      <c r="AL424" s="178">
        <v>2</v>
      </c>
      <c r="AM424" s="178">
        <v>2</v>
      </c>
      <c r="AN424" s="178">
        <v>2</v>
      </c>
      <c r="AO424" s="178">
        <v>2</v>
      </c>
      <c r="AP424" s="178">
        <v>2</v>
      </c>
      <c r="AQ424" s="178">
        <v>2</v>
      </c>
      <c r="AR424" s="178">
        <v>1</v>
      </c>
      <c r="AS424" s="178">
        <v>2</v>
      </c>
      <c r="AT424" s="178">
        <v>2</v>
      </c>
      <c r="AU424" s="178">
        <v>2</v>
      </c>
      <c r="AV424" s="178">
        <v>2</v>
      </c>
      <c r="AW424" s="178">
        <v>2</v>
      </c>
      <c r="AX424" s="178">
        <v>2</v>
      </c>
      <c r="AY424" s="178">
        <v>2</v>
      </c>
      <c r="AZ424" s="178">
        <v>2</v>
      </c>
      <c r="BA424" s="178">
        <v>2</v>
      </c>
      <c r="BB424" s="178">
        <v>2</v>
      </c>
      <c r="BC424" s="178">
        <v>2</v>
      </c>
      <c r="BD424" s="178">
        <v>2</v>
      </c>
      <c r="BE424" s="178">
        <v>2</v>
      </c>
      <c r="BF424" s="178">
        <v>2</v>
      </c>
      <c r="BG424" s="178">
        <v>1</v>
      </c>
      <c r="BH424" s="178">
        <v>1</v>
      </c>
      <c r="BI424" s="178">
        <v>2</v>
      </c>
      <c r="BJ424" s="179">
        <f>COUNTIF(AF424:BI424,"2")</f>
        <v>25</v>
      </c>
      <c r="BK424" s="180">
        <f>BJ424/(BJ424+BL424+BN424+BP424)</f>
        <v>0.83333333333333337</v>
      </c>
      <c r="BL424" s="179">
        <f>COUNTIF(AF424:BI424,"1")</f>
        <v>5</v>
      </c>
      <c r="BM424" s="180">
        <f>BL424/(BJ424+BL424+BN424+BP424)</f>
        <v>0.16666666666666666</v>
      </c>
      <c r="BN424" s="179">
        <f>COUNTIF(AF424:BI424,"0")</f>
        <v>0</v>
      </c>
      <c r="BO424" s="180">
        <f>BN424/(BJ424+BL424+BN424+BP424)</f>
        <v>0</v>
      </c>
      <c r="BP424" s="179">
        <f>COUNTIF(Q424:BI424,"KĐG")</f>
        <v>0</v>
      </c>
      <c r="BQ424" s="180">
        <f>BP424/(BJ424+BL424+BN424+BP424)</f>
        <v>0</v>
      </c>
      <c r="BR424" s="181">
        <f>(((BJ424*2)+(BL424*1)+(BN424*0)))/(BJ424+BL424+BN424)</f>
        <v>1.8333333333333333</v>
      </c>
      <c r="BS424" s="182" t="str">
        <f>IF(BQ424&gt;=50%,"KĐG",IF(BR424&gt;=1.6,"Đạt mục tiêu",IF(BR424&gt;=1,"Cần cố gắng","Chưa đạt")))</f>
        <v>Đạt mục tiêu</v>
      </c>
      <c r="BT424" s="70"/>
      <c r="BU424" s="70"/>
      <c r="BV424" s="70">
        <v>2</v>
      </c>
      <c r="BW424" s="70">
        <v>1</v>
      </c>
      <c r="BX424" s="56">
        <v>1</v>
      </c>
      <c r="BY424" s="56">
        <v>2</v>
      </c>
      <c r="BZ424" s="56">
        <v>2</v>
      </c>
      <c r="CA424" s="56">
        <v>2</v>
      </c>
      <c r="CB424" s="56">
        <v>2</v>
      </c>
      <c r="CC424" s="56">
        <v>2</v>
      </c>
      <c r="CD424" s="56">
        <v>2</v>
      </c>
      <c r="CE424" s="56">
        <v>2</v>
      </c>
      <c r="CF424" s="56">
        <v>2</v>
      </c>
      <c r="CG424" s="56">
        <v>2</v>
      </c>
      <c r="CH424" s="56">
        <v>1</v>
      </c>
      <c r="CI424" s="56">
        <v>2</v>
      </c>
      <c r="CJ424" s="56">
        <v>2</v>
      </c>
      <c r="CK424" s="56">
        <v>2</v>
      </c>
      <c r="CL424" s="56">
        <v>2</v>
      </c>
      <c r="CM424" s="56">
        <v>2</v>
      </c>
      <c r="CN424" s="56">
        <v>2</v>
      </c>
      <c r="CO424" s="56">
        <v>2</v>
      </c>
      <c r="CP424" s="56">
        <v>2</v>
      </c>
      <c r="CQ424" s="56">
        <v>2</v>
      </c>
      <c r="CR424" s="56">
        <v>2</v>
      </c>
      <c r="CS424" s="56">
        <v>2</v>
      </c>
      <c r="CT424" s="56">
        <v>2</v>
      </c>
      <c r="CU424" s="56">
        <v>2</v>
      </c>
      <c r="CV424" s="56">
        <v>2</v>
      </c>
      <c r="CW424" s="56">
        <v>1</v>
      </c>
      <c r="CX424" s="56">
        <v>1</v>
      </c>
      <c r="CY424" s="56">
        <v>2</v>
      </c>
      <c r="CZ424" s="56">
        <f>COUNTIF(BV424:CY424,"2")</f>
        <v>25</v>
      </c>
      <c r="DA424" s="56">
        <f>CZ424/(CZ424+DB424+DD424+DF424)</f>
        <v>0.83333333333333337</v>
      </c>
      <c r="DB424" s="56">
        <f>COUNTIF(BV424:CY424,"1")</f>
        <v>5</v>
      </c>
      <c r="DC424" s="56">
        <f>DB424/(CZ424+DB424+DD424+DF424)</f>
        <v>0.16666666666666666</v>
      </c>
      <c r="DD424" s="56">
        <f>COUNTIF(BV424:CY424,"0")</f>
        <v>0</v>
      </c>
      <c r="DE424" s="56">
        <f>DD424/(CZ424+DB424+DD424+DF424)</f>
        <v>0</v>
      </c>
      <c r="DF424" s="56">
        <f>COUNTIF(BH424:CY424,"KĐG")</f>
        <v>0</v>
      </c>
      <c r="DG424" s="56">
        <f>DF424/(CZ424+DB424+DD424+DF424)</f>
        <v>0</v>
      </c>
      <c r="DH424" s="56">
        <f>(((CZ424*2)+(DB424*1)+(DD424*0)))/(CZ424+DB424+DD424)</f>
        <v>1.8333333333333333</v>
      </c>
      <c r="DI424" s="56" t="str">
        <f>IF(DG424&gt;=50%,"KĐG",IF(DH424&gt;=1.6,"Đạt mục tiêu",IF(DH424&gt;=1,"Cần cố gắng","Chưa đạt")))</f>
        <v>Đạt mục tiêu</v>
      </c>
      <c r="DJ424" s="56"/>
      <c r="DK424" s="56"/>
      <c r="DL424" s="56"/>
      <c r="DM424" s="70"/>
      <c r="DN424" s="70"/>
      <c r="DO424" s="70"/>
      <c r="DP424" s="70"/>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70"/>
      <c r="FG424" s="70"/>
      <c r="FH424" s="70"/>
      <c r="FI424" s="70"/>
      <c r="FJ424" s="70"/>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70"/>
      <c r="HA424" s="70"/>
      <c r="HB424" s="70"/>
      <c r="HC424" s="70"/>
      <c r="HD424" s="70"/>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c r="IJ424" s="56"/>
      <c r="IK424" s="56"/>
      <c r="IL424" s="56"/>
      <c r="IM424" s="56"/>
      <c r="IN424" s="56"/>
      <c r="IO424" s="56"/>
      <c r="IP424" s="56"/>
      <c r="IQ424" s="56"/>
      <c r="IR424" s="56"/>
      <c r="IS424" s="56"/>
      <c r="IT424" s="70"/>
      <c r="IU424" s="70"/>
      <c r="IV424" s="70"/>
      <c r="IW424" s="70"/>
      <c r="IX424" s="56"/>
      <c r="IY424" s="56"/>
      <c r="IZ424" s="56"/>
      <c r="JA424" s="56"/>
      <c r="JB424" s="56"/>
      <c r="JC424" s="56"/>
      <c r="JD424" s="56"/>
      <c r="JE424" s="56"/>
      <c r="JF424" s="56"/>
      <c r="JG424" s="56"/>
      <c r="JH424" s="56"/>
      <c r="JI424" s="56"/>
      <c r="JJ424" s="56"/>
      <c r="JK424" s="56"/>
      <c r="JL424" s="56"/>
      <c r="JM424" s="56"/>
      <c r="JN424" s="56"/>
      <c r="JO424" s="56"/>
      <c r="JP424" s="56"/>
      <c r="JQ424" s="56"/>
      <c r="JR424" s="56"/>
      <c r="JS424" s="56"/>
      <c r="JT424" s="56"/>
      <c r="JU424" s="56"/>
      <c r="JV424" s="56"/>
      <c r="JW424" s="56"/>
      <c r="JX424" s="56"/>
      <c r="JY424" s="56"/>
      <c r="JZ424" s="56"/>
      <c r="KA424" s="56"/>
      <c r="KB424" s="56"/>
      <c r="KC424" s="56"/>
      <c r="KD424" s="56"/>
      <c r="KE424" s="56"/>
      <c r="KF424" s="56"/>
      <c r="KG424" s="56"/>
      <c r="KH424" s="56"/>
      <c r="KI424" s="56"/>
      <c r="KJ424" s="56"/>
      <c r="KK424" s="56"/>
      <c r="KL424" s="56"/>
      <c r="KM424" s="56"/>
      <c r="KN424" s="56"/>
      <c r="KO424" s="56"/>
      <c r="KP424" s="56"/>
      <c r="KQ424" s="56"/>
      <c r="KR424" s="56"/>
      <c r="KS424" s="56"/>
      <c r="KT424" s="56"/>
      <c r="KU424" s="56"/>
      <c r="KV424" s="56"/>
      <c r="KW424" s="56"/>
      <c r="KX424" s="56"/>
      <c r="KY424" s="56"/>
      <c r="KZ424" s="56"/>
      <c r="LA424" s="56"/>
      <c r="LB424" s="56"/>
      <c r="LC424" s="56"/>
      <c r="LD424" s="56"/>
      <c r="LE424" s="56"/>
      <c r="LF424" s="56"/>
      <c r="LG424" s="56"/>
      <c r="LH424" s="56"/>
      <c r="LI424" s="56"/>
      <c r="LJ424" s="56"/>
      <c r="LK424" s="56"/>
      <c r="LL424" s="56"/>
      <c r="LM424" s="56"/>
      <c r="LN424" s="56"/>
      <c r="LO424" s="56"/>
      <c r="LP424" s="56"/>
      <c r="LQ424" s="56"/>
      <c r="LR424" s="56"/>
      <c r="LS424" s="56"/>
      <c r="LT424" s="56"/>
      <c r="LU424" s="56"/>
      <c r="LV424" s="56"/>
      <c r="LW424" s="56"/>
      <c r="LX424" s="56"/>
      <c r="LY424" s="56"/>
      <c r="LZ424" s="56"/>
      <c r="MA424" s="56"/>
      <c r="MB424" s="56"/>
      <c r="MC424" s="56"/>
      <c r="MD424" s="56"/>
      <c r="ME424" s="56"/>
      <c r="MF424" s="56"/>
      <c r="MG424" s="56"/>
      <c r="MH424" s="56"/>
      <c r="MI424" s="56"/>
      <c r="MJ424" s="56"/>
      <c r="MK424" s="56"/>
      <c r="ML424" s="56"/>
      <c r="MM424" s="56"/>
      <c r="MN424" s="56"/>
      <c r="MO424" s="56"/>
      <c r="MP424" s="56"/>
      <c r="MQ424" s="56"/>
      <c r="MR424" s="56"/>
      <c r="MS424" s="56"/>
      <c r="MT424" s="56"/>
      <c r="MU424" s="56"/>
      <c r="MV424" s="56"/>
      <c r="MW424" s="56"/>
      <c r="MX424" s="56"/>
      <c r="MY424" s="56"/>
      <c r="MZ424" s="56"/>
      <c r="NA424" s="56"/>
      <c r="NB424" s="56"/>
      <c r="NC424" s="56"/>
      <c r="ND424" s="56"/>
      <c r="NE424" s="56"/>
      <c r="NF424" s="56"/>
      <c r="NG424" s="56"/>
      <c r="NH424" s="56"/>
      <c r="NI424" s="56"/>
      <c r="NJ424" s="56"/>
      <c r="NK424" s="56"/>
      <c r="NL424" s="56"/>
      <c r="NM424" s="56"/>
      <c r="NN424" s="56"/>
      <c r="NO424" s="56"/>
      <c r="NP424" s="56"/>
      <c r="NQ424" s="56"/>
      <c r="NR424" s="56"/>
      <c r="NS424" s="56"/>
      <c r="NT424" s="56"/>
      <c r="NU424" s="56"/>
      <c r="NV424" s="56"/>
      <c r="NW424" s="56"/>
      <c r="NX424" s="56"/>
      <c r="NY424" s="56"/>
      <c r="NZ424" s="56"/>
      <c r="OA424" s="56"/>
      <c r="OB424" s="56"/>
      <c r="OC424" s="56"/>
      <c r="OD424" s="56"/>
      <c r="OE424" s="56"/>
      <c r="OF424" s="56"/>
      <c r="OG424" s="56"/>
      <c r="OH424" s="56"/>
      <c r="OI424" s="56"/>
      <c r="OJ424" s="56"/>
      <c r="OK424" s="56"/>
      <c r="OL424" s="56"/>
      <c r="OM424" s="56"/>
      <c r="ON424" s="56"/>
      <c r="OO424" s="56"/>
      <c r="OP424" s="56"/>
      <c r="OQ424" s="56"/>
      <c r="OR424" s="56"/>
      <c r="OS424" s="56"/>
      <c r="OT424" s="56"/>
      <c r="OU424" s="56"/>
      <c r="OV424" s="56"/>
      <c r="OW424" s="56"/>
      <c r="OX424" s="56"/>
      <c r="OY424" s="56"/>
      <c r="OZ424" s="56"/>
      <c r="PA424" s="2"/>
    </row>
    <row r="425" spans="1:417" s="116" customFormat="1" ht="90" customHeight="1">
      <c r="A425" s="56"/>
      <c r="B425" s="2">
        <v>376</v>
      </c>
      <c r="C425" s="2">
        <v>157</v>
      </c>
      <c r="D425" s="208" t="s">
        <v>244</v>
      </c>
      <c r="E425" s="236" t="s">
        <v>4</v>
      </c>
      <c r="F425" s="208" t="s">
        <v>245</v>
      </c>
      <c r="G425" s="76" t="s">
        <v>6</v>
      </c>
      <c r="H425" s="296"/>
      <c r="I425" s="208" t="s">
        <v>245</v>
      </c>
      <c r="J425" s="208" t="s">
        <v>1610</v>
      </c>
      <c r="K425" s="76"/>
      <c r="L425" s="234" t="s">
        <v>661</v>
      </c>
      <c r="M425" s="238" t="s">
        <v>501</v>
      </c>
      <c r="N425" s="51" t="s">
        <v>379</v>
      </c>
      <c r="O425" s="56" t="s">
        <v>350</v>
      </c>
      <c r="P425" s="56" t="s">
        <v>205</v>
      </c>
      <c r="Q425" s="56"/>
      <c r="R425" s="235" t="s">
        <v>205</v>
      </c>
      <c r="S425" s="120"/>
      <c r="T425" s="120"/>
      <c r="U425" s="120"/>
      <c r="V425" s="120"/>
      <c r="W425" s="120"/>
      <c r="X425" s="120"/>
      <c r="Y425" s="120"/>
      <c r="Z425" s="120"/>
      <c r="AA425" s="120"/>
      <c r="AB425" s="120"/>
      <c r="AC425" s="119">
        <f t="shared" si="592"/>
        <v>1</v>
      </c>
      <c r="AD425" s="300" t="s">
        <v>662</v>
      </c>
      <c r="AE425" s="24"/>
      <c r="AF425" s="178">
        <v>2</v>
      </c>
      <c r="AG425" s="178">
        <v>1</v>
      </c>
      <c r="AH425" s="178">
        <v>1</v>
      </c>
      <c r="AI425" s="178">
        <v>2</v>
      </c>
      <c r="AJ425" s="178">
        <v>2</v>
      </c>
      <c r="AK425" s="178">
        <v>2</v>
      </c>
      <c r="AL425" s="178">
        <v>2</v>
      </c>
      <c r="AM425" s="178">
        <v>2</v>
      </c>
      <c r="AN425" s="178">
        <v>2</v>
      </c>
      <c r="AO425" s="178">
        <v>2</v>
      </c>
      <c r="AP425" s="178">
        <v>2</v>
      </c>
      <c r="AQ425" s="178">
        <v>2</v>
      </c>
      <c r="AR425" s="178">
        <v>1</v>
      </c>
      <c r="AS425" s="178">
        <v>2</v>
      </c>
      <c r="AT425" s="178">
        <v>2</v>
      </c>
      <c r="AU425" s="178">
        <v>2</v>
      </c>
      <c r="AV425" s="178">
        <v>2</v>
      </c>
      <c r="AW425" s="178">
        <v>2</v>
      </c>
      <c r="AX425" s="178">
        <v>2</v>
      </c>
      <c r="AY425" s="178">
        <v>2</v>
      </c>
      <c r="AZ425" s="178">
        <v>2</v>
      </c>
      <c r="BA425" s="178">
        <v>2</v>
      </c>
      <c r="BB425" s="178">
        <v>2</v>
      </c>
      <c r="BC425" s="178">
        <v>2</v>
      </c>
      <c r="BD425" s="178">
        <v>2</v>
      </c>
      <c r="BE425" s="178">
        <v>2</v>
      </c>
      <c r="BF425" s="178">
        <v>2</v>
      </c>
      <c r="BG425" s="178">
        <v>1</v>
      </c>
      <c r="BH425" s="178">
        <v>1</v>
      </c>
      <c r="BI425" s="178">
        <v>2</v>
      </c>
      <c r="BJ425" s="179">
        <f>COUNTIF(AF425:BI425,"2")</f>
        <v>25</v>
      </c>
      <c r="BK425" s="180">
        <f>BJ425/(BJ425+BL425+BN425+BP425)</f>
        <v>0.83333333333333337</v>
      </c>
      <c r="BL425" s="179">
        <f>COUNTIF(AF425:BI425,"1")</f>
        <v>5</v>
      </c>
      <c r="BM425" s="180">
        <f>BL425/(BJ425+BL425+BN425+BP425)</f>
        <v>0.16666666666666666</v>
      </c>
      <c r="BN425" s="179">
        <f>COUNTIF(AF425:BI425,"0")</f>
        <v>0</v>
      </c>
      <c r="BO425" s="180">
        <f>BN425/(BJ425+BL425+BN425+BP425)</f>
        <v>0</v>
      </c>
      <c r="BP425" s="179">
        <f>COUNTIF(Q425:BI425,"KĐG")</f>
        <v>0</v>
      </c>
      <c r="BQ425" s="180">
        <f>BP425/(BJ425+BL425+BN425+BP425)</f>
        <v>0</v>
      </c>
      <c r="BR425" s="181">
        <f>(((BJ425*2)+(BL425*1)+(BN425*0)))/(BJ425+BL425+BN425)</f>
        <v>1.8333333333333333</v>
      </c>
      <c r="BS425" s="182" t="str">
        <f>IF(BQ425&gt;=50%,"KĐG",IF(BR425&gt;=1.6,"Đạt mục tiêu",IF(BR425&gt;=1,"Cần cố gắng","Chưa đạt")))</f>
        <v>Đạt mục tiêu</v>
      </c>
      <c r="BT425" s="70"/>
      <c r="BU425" s="70"/>
      <c r="BV425" s="70">
        <v>2</v>
      </c>
      <c r="BW425" s="70">
        <v>1</v>
      </c>
      <c r="BX425" s="56">
        <v>1</v>
      </c>
      <c r="BY425" s="56">
        <v>2</v>
      </c>
      <c r="BZ425" s="56">
        <v>2</v>
      </c>
      <c r="CA425" s="56">
        <v>2</v>
      </c>
      <c r="CB425" s="56">
        <v>2</v>
      </c>
      <c r="CC425" s="56">
        <v>2</v>
      </c>
      <c r="CD425" s="56">
        <v>2</v>
      </c>
      <c r="CE425" s="56">
        <v>2</v>
      </c>
      <c r="CF425" s="56">
        <v>2</v>
      </c>
      <c r="CG425" s="56">
        <v>2</v>
      </c>
      <c r="CH425" s="56">
        <v>1</v>
      </c>
      <c r="CI425" s="56">
        <v>2</v>
      </c>
      <c r="CJ425" s="56">
        <v>2</v>
      </c>
      <c r="CK425" s="56">
        <v>2</v>
      </c>
      <c r="CL425" s="56">
        <v>2</v>
      </c>
      <c r="CM425" s="56">
        <v>2</v>
      </c>
      <c r="CN425" s="56">
        <v>2</v>
      </c>
      <c r="CO425" s="56">
        <v>2</v>
      </c>
      <c r="CP425" s="56">
        <v>2</v>
      </c>
      <c r="CQ425" s="56">
        <v>2</v>
      </c>
      <c r="CR425" s="56">
        <v>2</v>
      </c>
      <c r="CS425" s="56">
        <v>2</v>
      </c>
      <c r="CT425" s="56">
        <v>2</v>
      </c>
      <c r="CU425" s="56">
        <v>2</v>
      </c>
      <c r="CV425" s="56">
        <v>2</v>
      </c>
      <c r="CW425" s="56">
        <v>1</v>
      </c>
      <c r="CX425" s="56">
        <v>1</v>
      </c>
      <c r="CY425" s="56">
        <v>2</v>
      </c>
      <c r="CZ425" s="56">
        <f>COUNTIF(BV425:CY425,"2")</f>
        <v>25</v>
      </c>
      <c r="DA425" s="56">
        <f>CZ425/(CZ425+DB425+DD425+DF425)</f>
        <v>0.83333333333333337</v>
      </c>
      <c r="DB425" s="56">
        <f>COUNTIF(BV425:CY425,"1")</f>
        <v>5</v>
      </c>
      <c r="DC425" s="56">
        <f>DB425/(CZ425+DB425+DD425+DF425)</f>
        <v>0.16666666666666666</v>
      </c>
      <c r="DD425" s="56">
        <f>COUNTIF(BV425:CY425,"0")</f>
        <v>0</v>
      </c>
      <c r="DE425" s="56">
        <f>DD425/(CZ425+DB425+DD425+DF425)</f>
        <v>0</v>
      </c>
      <c r="DF425" s="56">
        <f>COUNTIF(BH425:CY425,"KĐG")</f>
        <v>0</v>
      </c>
      <c r="DG425" s="56">
        <f>DF425/(CZ425+DB425+DD425+DF425)</f>
        <v>0</v>
      </c>
      <c r="DH425" s="56">
        <f>(((CZ425*2)+(DB425*1)+(DD425*0)))/(CZ425+DB425+DD425)</f>
        <v>1.8333333333333333</v>
      </c>
      <c r="DI425" s="56" t="str">
        <f>IF(DG425&gt;=50%,"KĐG",IF(DH425&gt;=1.6,"Đạt mục tiêu",IF(DH425&gt;=1,"Cần cố gắng","Chưa đạt")))</f>
        <v>Đạt mục tiêu</v>
      </c>
      <c r="DJ425" s="56"/>
      <c r="DK425" s="56"/>
      <c r="DL425" s="56"/>
      <c r="DM425" s="70"/>
      <c r="DN425" s="70"/>
      <c r="DO425" s="70"/>
      <c r="DP425" s="70"/>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70"/>
      <c r="FG425" s="70"/>
      <c r="FH425" s="70"/>
      <c r="FI425" s="70"/>
      <c r="FJ425" s="70"/>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70"/>
      <c r="HA425" s="70"/>
      <c r="HB425" s="70"/>
      <c r="HC425" s="70"/>
      <c r="HD425" s="70"/>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c r="IJ425" s="56"/>
      <c r="IK425" s="56"/>
      <c r="IL425" s="56"/>
      <c r="IM425" s="56"/>
      <c r="IN425" s="56"/>
      <c r="IO425" s="56"/>
      <c r="IP425" s="56"/>
      <c r="IQ425" s="56"/>
      <c r="IR425" s="56"/>
      <c r="IS425" s="56"/>
      <c r="IT425" s="70"/>
      <c r="IU425" s="70"/>
      <c r="IV425" s="70"/>
      <c r="IW425" s="70"/>
      <c r="IX425" s="56"/>
      <c r="IY425" s="56"/>
      <c r="IZ425" s="56"/>
      <c r="JA425" s="56"/>
      <c r="JB425" s="56"/>
      <c r="JC425" s="56"/>
      <c r="JD425" s="56"/>
      <c r="JE425" s="56"/>
      <c r="JF425" s="56"/>
      <c r="JG425" s="56"/>
      <c r="JH425" s="56"/>
      <c r="JI425" s="56"/>
      <c r="JJ425" s="56"/>
      <c r="JK425" s="56"/>
      <c r="JL425" s="56"/>
      <c r="JM425" s="56"/>
      <c r="JN425" s="56"/>
      <c r="JO425" s="56"/>
      <c r="JP425" s="56"/>
      <c r="JQ425" s="56"/>
      <c r="JR425" s="56"/>
      <c r="JS425" s="56"/>
      <c r="JT425" s="56"/>
      <c r="JU425" s="56"/>
      <c r="JV425" s="56"/>
      <c r="JW425" s="56"/>
      <c r="JX425" s="56"/>
      <c r="JY425" s="56"/>
      <c r="JZ425" s="56"/>
      <c r="KA425" s="56"/>
      <c r="KB425" s="56"/>
      <c r="KC425" s="56"/>
      <c r="KD425" s="56"/>
      <c r="KE425" s="56"/>
      <c r="KF425" s="56"/>
      <c r="KG425" s="56"/>
      <c r="KH425" s="56"/>
      <c r="KI425" s="56"/>
      <c r="KJ425" s="56"/>
      <c r="KK425" s="56"/>
      <c r="KL425" s="56"/>
      <c r="KM425" s="56"/>
      <c r="KN425" s="56"/>
      <c r="KO425" s="56"/>
      <c r="KP425" s="56"/>
      <c r="KQ425" s="56"/>
      <c r="KR425" s="56"/>
      <c r="KS425" s="56"/>
      <c r="KT425" s="56"/>
      <c r="KU425" s="56"/>
      <c r="KV425" s="56"/>
      <c r="KW425" s="56"/>
      <c r="KX425" s="56"/>
      <c r="KY425" s="56"/>
      <c r="KZ425" s="56"/>
      <c r="LA425" s="56"/>
      <c r="LB425" s="56"/>
      <c r="LC425" s="56"/>
      <c r="LD425" s="56"/>
      <c r="LE425" s="56"/>
      <c r="LF425" s="56"/>
      <c r="LG425" s="56"/>
      <c r="LH425" s="56"/>
      <c r="LI425" s="56"/>
      <c r="LJ425" s="56"/>
      <c r="LK425" s="56"/>
      <c r="LL425" s="56"/>
      <c r="LM425" s="56"/>
      <c r="LN425" s="56"/>
      <c r="LO425" s="56"/>
      <c r="LP425" s="56"/>
      <c r="LQ425" s="56"/>
      <c r="LR425" s="56"/>
      <c r="LS425" s="56"/>
      <c r="LT425" s="56"/>
      <c r="LU425" s="56"/>
      <c r="LV425" s="56"/>
      <c r="LW425" s="56"/>
      <c r="LX425" s="56"/>
      <c r="LY425" s="56"/>
      <c r="LZ425" s="56"/>
      <c r="MA425" s="56"/>
      <c r="MB425" s="56"/>
      <c r="MC425" s="56"/>
      <c r="MD425" s="56"/>
      <c r="ME425" s="56"/>
      <c r="MF425" s="56"/>
      <c r="MG425" s="56"/>
      <c r="MH425" s="56"/>
      <c r="MI425" s="56"/>
      <c r="MJ425" s="56"/>
      <c r="MK425" s="56"/>
      <c r="ML425" s="56"/>
      <c r="MM425" s="56"/>
      <c r="MN425" s="56"/>
      <c r="MO425" s="56"/>
      <c r="MP425" s="56"/>
      <c r="MQ425" s="56"/>
      <c r="MR425" s="56"/>
      <c r="MS425" s="56"/>
      <c r="MT425" s="56"/>
      <c r="MU425" s="56"/>
      <c r="MV425" s="56"/>
      <c r="MW425" s="56"/>
      <c r="MX425" s="56"/>
      <c r="MY425" s="56"/>
      <c r="MZ425" s="56"/>
      <c r="NA425" s="56"/>
      <c r="NB425" s="56"/>
      <c r="NC425" s="56"/>
      <c r="ND425" s="56"/>
      <c r="NE425" s="56"/>
      <c r="NF425" s="56"/>
      <c r="NG425" s="56"/>
      <c r="NH425" s="56"/>
      <c r="NI425" s="56"/>
      <c r="NJ425" s="56"/>
      <c r="NK425" s="56"/>
      <c r="NL425" s="56"/>
      <c r="NM425" s="56"/>
      <c r="NN425" s="56"/>
      <c r="NO425" s="56"/>
      <c r="NP425" s="56"/>
      <c r="NQ425" s="56"/>
      <c r="NR425" s="56"/>
      <c r="NS425" s="56"/>
      <c r="NT425" s="56"/>
      <c r="NU425" s="56"/>
      <c r="NV425" s="56"/>
      <c r="NW425" s="56"/>
      <c r="NX425" s="56"/>
      <c r="NY425" s="56"/>
      <c r="NZ425" s="56"/>
      <c r="OA425" s="56"/>
      <c r="OB425" s="56"/>
      <c r="OC425" s="56"/>
      <c r="OD425" s="56"/>
      <c r="OE425" s="56"/>
      <c r="OF425" s="56"/>
      <c r="OG425" s="56"/>
      <c r="OH425" s="56"/>
      <c r="OI425" s="56"/>
      <c r="OJ425" s="56"/>
      <c r="OK425" s="56"/>
      <c r="OL425" s="56"/>
      <c r="OM425" s="56"/>
      <c r="ON425" s="56"/>
      <c r="OO425" s="56"/>
      <c r="OP425" s="56"/>
      <c r="OQ425" s="56"/>
      <c r="OR425" s="56"/>
      <c r="OS425" s="56"/>
      <c r="OT425" s="56"/>
      <c r="OU425" s="56"/>
      <c r="OV425" s="56"/>
      <c r="OW425" s="56"/>
      <c r="OX425" s="56"/>
      <c r="OY425" s="56"/>
      <c r="OZ425" s="56"/>
      <c r="PA425" s="2"/>
    </row>
    <row r="426" spans="1:417" s="116" customFormat="1" ht="78.75" hidden="1" customHeight="1">
      <c r="A426" s="56"/>
      <c r="B426" s="56">
        <v>377</v>
      </c>
      <c r="C426" s="56">
        <v>158</v>
      </c>
      <c r="D426" s="126" t="s">
        <v>249</v>
      </c>
      <c r="E426" s="122" t="s">
        <v>12</v>
      </c>
      <c r="F426" s="126" t="s">
        <v>250</v>
      </c>
      <c r="G426" s="123" t="s">
        <v>12</v>
      </c>
      <c r="H426" s="122"/>
      <c r="I426" s="126" t="s">
        <v>1355</v>
      </c>
      <c r="J426" s="126" t="s">
        <v>1354</v>
      </c>
      <c r="K426" s="123"/>
      <c r="L426" s="183" t="s">
        <v>661</v>
      </c>
      <c r="M426" s="177" t="s">
        <v>501</v>
      </c>
      <c r="N426" s="51" t="s">
        <v>379</v>
      </c>
      <c r="O426" s="56" t="s">
        <v>350</v>
      </c>
      <c r="P426" s="56" t="s">
        <v>205</v>
      </c>
      <c r="Q426" s="56"/>
      <c r="R426" s="120"/>
      <c r="S426" s="120"/>
      <c r="T426" s="120"/>
      <c r="U426" s="120"/>
      <c r="V426" s="120"/>
      <c r="W426" s="120"/>
      <c r="X426" s="120"/>
      <c r="Y426" s="120"/>
      <c r="Z426" s="120"/>
      <c r="AA426" s="120"/>
      <c r="AB426" s="120" t="s">
        <v>205</v>
      </c>
      <c r="AC426" s="119">
        <f t="shared" si="592"/>
        <v>1</v>
      </c>
      <c r="AD426" s="229"/>
      <c r="AE426" s="229"/>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70"/>
      <c r="BU426" s="70"/>
      <c r="BV426" s="70"/>
      <c r="BW426" s="70"/>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70"/>
      <c r="DN426" s="70"/>
      <c r="DO426" s="70"/>
      <c r="DP426" s="70"/>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70"/>
      <c r="FG426" s="70"/>
      <c r="FH426" s="70"/>
      <c r="FI426" s="70"/>
      <c r="FJ426" s="70"/>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70"/>
      <c r="HA426" s="70"/>
      <c r="HB426" s="70"/>
      <c r="HC426" s="70"/>
      <c r="HD426" s="70"/>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c r="IJ426" s="56"/>
      <c r="IK426" s="56"/>
      <c r="IL426" s="56"/>
      <c r="IM426" s="56"/>
      <c r="IN426" s="56"/>
      <c r="IO426" s="56"/>
      <c r="IP426" s="56"/>
      <c r="IQ426" s="56"/>
      <c r="IR426" s="56"/>
      <c r="IS426" s="56"/>
      <c r="IT426" s="70"/>
      <c r="IU426" s="70"/>
      <c r="IV426" s="70"/>
      <c r="IW426" s="70"/>
      <c r="IX426" s="56"/>
      <c r="IY426" s="56"/>
      <c r="IZ426" s="56"/>
      <c r="JA426" s="56"/>
      <c r="JB426" s="56"/>
      <c r="JC426" s="56"/>
      <c r="JD426" s="56"/>
      <c r="JE426" s="56"/>
      <c r="JF426" s="56"/>
      <c r="JG426" s="56"/>
      <c r="JH426" s="56"/>
      <c r="JI426" s="56"/>
      <c r="JJ426" s="56"/>
      <c r="JK426" s="56"/>
      <c r="JL426" s="56"/>
      <c r="JM426" s="56"/>
      <c r="JN426" s="56"/>
      <c r="JO426" s="56"/>
      <c r="JP426" s="56"/>
      <c r="JQ426" s="56"/>
      <c r="JR426" s="56"/>
      <c r="JS426" s="56"/>
      <c r="JT426" s="56"/>
      <c r="JU426" s="56"/>
      <c r="JV426" s="56"/>
      <c r="JW426" s="56"/>
      <c r="JX426" s="56"/>
      <c r="JY426" s="56"/>
      <c r="JZ426" s="56"/>
      <c r="KA426" s="56"/>
      <c r="KB426" s="56"/>
      <c r="KC426" s="56"/>
      <c r="KD426" s="56"/>
      <c r="KE426" s="56"/>
      <c r="KF426" s="56"/>
      <c r="KG426" s="56"/>
      <c r="KH426" s="56"/>
      <c r="KI426" s="56"/>
      <c r="KJ426" s="56"/>
      <c r="KK426" s="56"/>
      <c r="KL426" s="56"/>
      <c r="KM426" s="56"/>
      <c r="KN426" s="56"/>
      <c r="KO426" s="56"/>
      <c r="KP426" s="56"/>
      <c r="KQ426" s="56"/>
      <c r="KR426" s="56"/>
      <c r="KS426" s="56"/>
      <c r="KT426" s="56"/>
      <c r="KU426" s="56"/>
      <c r="KV426" s="56"/>
      <c r="KW426" s="56"/>
      <c r="KX426" s="56"/>
      <c r="KY426" s="56"/>
      <c r="KZ426" s="56"/>
      <c r="LA426" s="56"/>
      <c r="LB426" s="56"/>
      <c r="LC426" s="56"/>
      <c r="LD426" s="56"/>
      <c r="LE426" s="56"/>
      <c r="LF426" s="56"/>
      <c r="LG426" s="56"/>
      <c r="LH426" s="56"/>
      <c r="LI426" s="56"/>
      <c r="LJ426" s="56"/>
      <c r="LK426" s="56"/>
      <c r="LL426" s="56"/>
      <c r="LM426" s="56"/>
      <c r="LN426" s="56"/>
      <c r="LO426" s="56"/>
      <c r="LP426" s="56"/>
      <c r="LQ426" s="56"/>
      <c r="LR426" s="56"/>
      <c r="LS426" s="56"/>
      <c r="LT426" s="56"/>
      <c r="LU426" s="56"/>
      <c r="LV426" s="56"/>
      <c r="LW426" s="56"/>
      <c r="LX426" s="56"/>
      <c r="LY426" s="56"/>
      <c r="LZ426" s="56"/>
      <c r="MA426" s="56"/>
      <c r="MB426" s="56"/>
      <c r="MC426" s="71" t="s">
        <v>553</v>
      </c>
      <c r="MD426" s="56"/>
      <c r="ME426" s="56">
        <v>2</v>
      </c>
      <c r="MF426" s="56">
        <v>2</v>
      </c>
      <c r="MG426" s="56">
        <v>2</v>
      </c>
      <c r="MH426" s="56">
        <v>2</v>
      </c>
      <c r="MI426" s="56">
        <v>2</v>
      </c>
      <c r="MJ426" s="56">
        <v>2</v>
      </c>
      <c r="MK426" s="56">
        <v>2</v>
      </c>
      <c r="ML426" s="56">
        <v>2</v>
      </c>
      <c r="MM426" s="56">
        <v>2</v>
      </c>
      <c r="MN426" s="56">
        <v>2</v>
      </c>
      <c r="MO426" s="56">
        <v>1</v>
      </c>
      <c r="MP426" s="56">
        <v>2</v>
      </c>
      <c r="MQ426" s="56">
        <v>1</v>
      </c>
      <c r="MR426" s="56">
        <v>2</v>
      </c>
      <c r="MS426" s="56">
        <v>2</v>
      </c>
      <c r="MT426" s="56">
        <v>2</v>
      </c>
      <c r="MU426" s="56">
        <v>2</v>
      </c>
      <c r="MV426" s="56">
        <v>2</v>
      </c>
      <c r="MW426" s="56">
        <v>2</v>
      </c>
      <c r="MX426" s="56">
        <v>2</v>
      </c>
      <c r="MY426" s="56">
        <v>2</v>
      </c>
      <c r="MZ426" s="56">
        <v>2</v>
      </c>
      <c r="NA426" s="56">
        <v>2</v>
      </c>
      <c r="NB426" s="56">
        <v>2</v>
      </c>
      <c r="NC426" s="56">
        <v>2</v>
      </c>
      <c r="ND426" s="56">
        <v>2</v>
      </c>
      <c r="NE426" s="179">
        <f>COUNTIF(ME426:ND426,"2")</f>
        <v>24</v>
      </c>
      <c r="NF426" s="180">
        <f>NE426/(NE426+NG426+NI426+NK426)</f>
        <v>0.92307692307692313</v>
      </c>
      <c r="NG426" s="179">
        <f>COUNTIF(ME426:ND426,"1")</f>
        <v>2</v>
      </c>
      <c r="NH426" s="180">
        <f>NG426/(NE426+NG426+NI426+NK426)</f>
        <v>7.6923076923076927E-2</v>
      </c>
      <c r="NI426" s="179">
        <f>COUNTIF(ME426:ND426,"0")</f>
        <v>0</v>
      </c>
      <c r="NJ426" s="180">
        <f>NI426/(NE426+NG426+NI426+NK426)</f>
        <v>0</v>
      </c>
      <c r="NK426" s="179">
        <f>COUNTIF(LR426:ND426,"KĐG")</f>
        <v>0</v>
      </c>
      <c r="NL426" s="180">
        <f>NK426/(NE426+NG426+NI426+NK426)</f>
        <v>0</v>
      </c>
      <c r="NM426" s="181">
        <f>(((NE426*2)+(NG426*1)+(NI426*0)))/(NE426+NG426+NI426)</f>
        <v>1.9230769230769231</v>
      </c>
      <c r="NN426" s="184" t="str">
        <f>IF(NL426&gt;=50%,"KĐG",IF(NM426&gt;=1.6,"Đạt mục tiêu",IF(NM426&gt;=1,"Cần cố gắng","Chưa đạt")))</f>
        <v>Đạt mục tiêu</v>
      </c>
      <c r="NO426" s="56"/>
      <c r="NP426" s="56"/>
      <c r="NQ426" s="56"/>
      <c r="NR426" s="56"/>
      <c r="NS426" s="56"/>
      <c r="NT426" s="56"/>
      <c r="NU426" s="56"/>
      <c r="NV426" s="56"/>
      <c r="NW426" s="56"/>
      <c r="NX426" s="56"/>
      <c r="NY426" s="56"/>
      <c r="NZ426" s="56"/>
      <c r="OA426" s="56"/>
      <c r="OB426" s="56"/>
      <c r="OC426" s="56"/>
      <c r="OD426" s="56"/>
      <c r="OE426" s="56"/>
      <c r="OF426" s="56"/>
      <c r="OG426" s="56"/>
      <c r="OH426" s="56"/>
      <c r="OI426" s="56"/>
      <c r="OJ426" s="56"/>
      <c r="OK426" s="56"/>
      <c r="OL426" s="56"/>
      <c r="OM426" s="56"/>
      <c r="ON426" s="56"/>
      <c r="OO426" s="56"/>
      <c r="OP426" s="56"/>
      <c r="OQ426" s="56"/>
      <c r="OR426" s="56"/>
      <c r="OS426" s="56"/>
      <c r="OT426" s="56"/>
      <c r="OU426" s="56"/>
      <c r="OV426" s="56"/>
      <c r="OW426" s="56"/>
      <c r="OX426" s="56"/>
      <c r="OY426" s="56"/>
      <c r="OZ426" s="56"/>
      <c r="PA426" s="56"/>
    </row>
    <row r="427" spans="1:417" ht="48" hidden="1" customHeight="1">
      <c r="A427" s="56"/>
      <c r="B427" s="2"/>
      <c r="C427" s="2"/>
      <c r="D427" s="311" t="s">
        <v>75</v>
      </c>
      <c r="E427" s="311"/>
      <c r="F427" s="311"/>
      <c r="G427" s="253"/>
      <c r="H427" s="254">
        <f>COUNTIF(H428:H428,"x")</f>
        <v>0</v>
      </c>
      <c r="I427" s="253"/>
      <c r="J427" s="253"/>
      <c r="K427" s="255"/>
      <c r="L427" s="258"/>
      <c r="M427" s="255"/>
      <c r="N427" s="176"/>
      <c r="O427" s="176"/>
      <c r="P427" s="114">
        <f>COUNTIF(P428:P433,"x")</f>
        <v>1</v>
      </c>
      <c r="Q427" s="56">
        <f>SUM(Q428:Q433)</f>
        <v>2</v>
      </c>
      <c r="R427" s="14">
        <f t="shared" ref="R427:AB427" si="593">COUNTIF(R428:R433,"x")</f>
        <v>0</v>
      </c>
      <c r="S427" s="114">
        <f t="shared" si="593"/>
        <v>0</v>
      </c>
      <c r="T427" s="114">
        <f t="shared" si="593"/>
        <v>0</v>
      </c>
      <c r="U427" s="114">
        <f t="shared" ref="U427" si="594">COUNTIF(U428:U433,"x")</f>
        <v>0</v>
      </c>
      <c r="V427" s="114">
        <f t="shared" si="593"/>
        <v>6</v>
      </c>
      <c r="W427" s="114">
        <f t="shared" si="593"/>
        <v>0</v>
      </c>
      <c r="X427" s="114">
        <f t="shared" si="593"/>
        <v>0</v>
      </c>
      <c r="Y427" s="114">
        <f t="shared" si="593"/>
        <v>0</v>
      </c>
      <c r="Z427" s="114">
        <f t="shared" si="593"/>
        <v>0</v>
      </c>
      <c r="AA427" s="114">
        <f t="shared" si="593"/>
        <v>0</v>
      </c>
      <c r="AB427" s="114">
        <f t="shared" si="593"/>
        <v>0</v>
      </c>
      <c r="AC427" s="114"/>
      <c r="AD427" s="239"/>
      <c r="AE427" s="2"/>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182"/>
      <c r="BK427" s="182"/>
      <c r="BL427" s="182"/>
      <c r="BM427" s="182"/>
      <c r="BN427" s="182"/>
      <c r="BO427" s="182"/>
      <c r="BP427" s="182"/>
      <c r="BQ427" s="182"/>
      <c r="BR427" s="182"/>
      <c r="BS427" s="185"/>
      <c r="BT427" s="70"/>
      <c r="BU427" s="70"/>
      <c r="BV427" s="70"/>
      <c r="BW427" s="70"/>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70"/>
      <c r="HA427" s="70"/>
      <c r="HB427" s="70"/>
      <c r="HC427" s="70"/>
      <c r="HD427" s="70"/>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c r="IJ427" s="56"/>
      <c r="IK427" s="56"/>
      <c r="IL427" s="56"/>
      <c r="IM427" s="56"/>
      <c r="IN427" s="56"/>
      <c r="IO427" s="56"/>
      <c r="IP427" s="56"/>
      <c r="IQ427" s="56"/>
      <c r="IR427" s="56"/>
      <c r="IS427" s="56"/>
      <c r="IT427" s="56"/>
      <c r="IU427" s="56"/>
      <c r="IV427" s="56"/>
      <c r="IW427" s="56"/>
      <c r="IX427" s="56"/>
      <c r="IY427" s="56"/>
      <c r="IZ427" s="56"/>
      <c r="JA427" s="56"/>
      <c r="JB427" s="56"/>
      <c r="JC427" s="56"/>
      <c r="JD427" s="56"/>
      <c r="JE427" s="56"/>
      <c r="JF427" s="56"/>
      <c r="JG427" s="56"/>
      <c r="JH427" s="56"/>
      <c r="JI427" s="56"/>
      <c r="JJ427" s="56"/>
      <c r="JK427" s="56"/>
      <c r="JL427" s="56"/>
      <c r="JM427" s="56"/>
      <c r="JN427" s="56"/>
      <c r="JO427" s="56"/>
      <c r="JP427" s="56"/>
      <c r="JQ427" s="56"/>
      <c r="JR427" s="56"/>
      <c r="JS427" s="56"/>
      <c r="JT427" s="56"/>
      <c r="JU427" s="56"/>
      <c r="JV427" s="56"/>
      <c r="JW427" s="56"/>
      <c r="JX427" s="56"/>
      <c r="JY427" s="56"/>
      <c r="JZ427" s="56"/>
      <c r="KA427" s="56"/>
      <c r="KB427" s="56"/>
      <c r="KC427" s="56"/>
      <c r="KD427" s="56"/>
      <c r="KE427" s="56"/>
      <c r="KF427" s="56"/>
      <c r="KG427" s="56"/>
      <c r="KH427" s="56"/>
      <c r="KI427" s="56"/>
      <c r="KJ427" s="56"/>
      <c r="KK427" s="56"/>
      <c r="KL427" s="56"/>
      <c r="KM427" s="56"/>
      <c r="KN427" s="56"/>
      <c r="KO427" s="56"/>
      <c r="KP427" s="56"/>
      <c r="KQ427" s="56"/>
      <c r="KR427" s="56"/>
      <c r="KS427" s="56"/>
      <c r="KT427" s="56"/>
      <c r="KU427" s="56"/>
      <c r="KV427" s="56"/>
      <c r="KW427" s="56"/>
      <c r="KX427" s="56"/>
      <c r="KY427" s="56"/>
      <c r="KZ427" s="56"/>
      <c r="LA427" s="56"/>
      <c r="LB427" s="56"/>
      <c r="LC427" s="56"/>
      <c r="LD427" s="56"/>
      <c r="LE427" s="56"/>
      <c r="LF427" s="56"/>
      <c r="LG427" s="56"/>
      <c r="LH427" s="56"/>
      <c r="LI427" s="56"/>
      <c r="LJ427" s="56"/>
      <c r="LK427" s="56"/>
      <c r="LL427" s="56"/>
      <c r="LM427" s="56"/>
      <c r="LN427" s="56"/>
      <c r="LO427" s="56"/>
      <c r="LP427" s="56"/>
      <c r="LQ427" s="56"/>
      <c r="LR427" s="56"/>
      <c r="LS427" s="56"/>
      <c r="LT427" s="56"/>
      <c r="LU427" s="56"/>
      <c r="LV427" s="56"/>
      <c r="LW427" s="56"/>
      <c r="LX427" s="56"/>
      <c r="LY427" s="56"/>
      <c r="LZ427" s="56"/>
      <c r="MA427" s="56"/>
      <c r="MB427" s="56"/>
      <c r="MC427" s="56"/>
      <c r="MD427" s="56"/>
      <c r="ME427" s="56"/>
      <c r="MF427" s="56"/>
      <c r="MG427" s="56"/>
      <c r="MH427" s="56"/>
      <c r="MI427" s="56"/>
      <c r="MJ427" s="56"/>
      <c r="MK427" s="56"/>
      <c r="ML427" s="56"/>
      <c r="MM427" s="56"/>
      <c r="MN427" s="56"/>
      <c r="MO427" s="56"/>
      <c r="MP427" s="56"/>
      <c r="MQ427" s="56"/>
      <c r="MR427" s="56"/>
      <c r="MS427" s="56"/>
      <c r="MT427" s="56"/>
      <c r="MU427" s="56"/>
      <c r="MV427" s="56"/>
      <c r="MW427" s="56"/>
      <c r="MX427" s="56"/>
      <c r="MY427" s="56"/>
      <c r="MZ427" s="56"/>
      <c r="NA427" s="56"/>
      <c r="NB427" s="56"/>
      <c r="NC427" s="56"/>
      <c r="ND427" s="56"/>
      <c r="NE427" s="56"/>
      <c r="NF427" s="56"/>
      <c r="NG427" s="56"/>
      <c r="NH427" s="56"/>
      <c r="NI427" s="56"/>
      <c r="NJ427" s="56"/>
      <c r="NK427" s="56"/>
      <c r="NL427" s="56"/>
      <c r="NM427" s="56"/>
      <c r="NN427" s="56"/>
      <c r="NO427" s="70"/>
      <c r="NP427" s="70"/>
      <c r="NQ427" s="56"/>
      <c r="NR427" s="56"/>
      <c r="NS427" s="56"/>
      <c r="NT427" s="56"/>
      <c r="NU427" s="56"/>
      <c r="NV427" s="56"/>
      <c r="NW427" s="56"/>
      <c r="NX427" s="56"/>
      <c r="NY427" s="56"/>
      <c r="NZ427" s="56"/>
      <c r="OA427" s="56"/>
      <c r="OB427" s="56"/>
      <c r="OC427" s="56"/>
      <c r="OD427" s="56"/>
      <c r="OE427" s="56"/>
      <c r="OF427" s="56"/>
      <c r="OG427" s="56"/>
      <c r="OH427" s="56"/>
      <c r="OI427" s="56"/>
      <c r="OJ427" s="56"/>
      <c r="OK427" s="56"/>
      <c r="OL427" s="56"/>
      <c r="OM427" s="56"/>
      <c r="ON427" s="56"/>
      <c r="OO427" s="56"/>
      <c r="OP427" s="56"/>
      <c r="OQ427" s="56"/>
      <c r="OR427" s="56"/>
      <c r="OS427" s="56"/>
      <c r="OT427" s="56"/>
      <c r="OU427" s="56"/>
      <c r="OV427" s="56"/>
      <c r="OW427" s="56"/>
      <c r="OX427" s="56"/>
      <c r="OY427" s="56"/>
      <c r="OZ427" s="56"/>
      <c r="PA427" s="2"/>
    </row>
    <row r="428" spans="1:417" s="116" customFormat="1" ht="78.75" hidden="1" customHeight="1">
      <c r="A428" s="56"/>
      <c r="B428" s="310">
        <v>380</v>
      </c>
      <c r="C428" s="310">
        <v>159</v>
      </c>
      <c r="D428" s="318" t="s">
        <v>247</v>
      </c>
      <c r="E428" s="325" t="s">
        <v>6</v>
      </c>
      <c r="F428" s="318" t="s">
        <v>246</v>
      </c>
      <c r="G428" s="328" t="s">
        <v>6</v>
      </c>
      <c r="H428" s="325"/>
      <c r="I428" s="318" t="s">
        <v>246</v>
      </c>
      <c r="J428" s="126" t="s">
        <v>1060</v>
      </c>
      <c r="K428" s="123"/>
      <c r="L428" s="183" t="s">
        <v>661</v>
      </c>
      <c r="M428" s="177" t="s">
        <v>501</v>
      </c>
      <c r="N428" s="51" t="s">
        <v>379</v>
      </c>
      <c r="O428" s="56" t="s">
        <v>350</v>
      </c>
      <c r="P428" s="310" t="s">
        <v>205</v>
      </c>
      <c r="Q428" s="310">
        <v>2</v>
      </c>
      <c r="R428" s="120"/>
      <c r="S428" s="120"/>
      <c r="T428" s="120"/>
      <c r="U428" s="120"/>
      <c r="V428" s="120" t="s">
        <v>205</v>
      </c>
      <c r="W428" s="120"/>
      <c r="X428" s="120"/>
      <c r="Y428" s="120"/>
      <c r="Z428" s="120"/>
      <c r="AA428" s="120"/>
      <c r="AB428" s="120"/>
      <c r="AC428" s="119">
        <f t="shared" ref="AC428:AC433" si="595">COUNTIF($R428:$AB428,"x")</f>
        <v>1</v>
      </c>
      <c r="AD428" s="229"/>
      <c r="AE428" s="229"/>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70"/>
      <c r="BU428" s="70"/>
      <c r="BV428" s="70"/>
      <c r="BW428" s="70"/>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70"/>
      <c r="DN428" s="70"/>
      <c r="DO428" s="70"/>
      <c r="DP428" s="70"/>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72"/>
      <c r="FG428" s="72" t="s">
        <v>552</v>
      </c>
      <c r="FH428" s="72"/>
      <c r="FI428" s="72"/>
      <c r="FJ428" s="72"/>
      <c r="FK428" s="70" t="s">
        <v>464</v>
      </c>
      <c r="FL428" s="70" t="s">
        <v>464</v>
      </c>
      <c r="FM428" s="70" t="s">
        <v>464</v>
      </c>
      <c r="FN428" s="70" t="s">
        <v>1025</v>
      </c>
      <c r="FO428" s="70" t="s">
        <v>464</v>
      </c>
      <c r="FP428" s="70" t="s">
        <v>464</v>
      </c>
      <c r="FQ428" s="70" t="s">
        <v>464</v>
      </c>
      <c r="FR428" s="70" t="s">
        <v>464</v>
      </c>
      <c r="FS428" s="70" t="s">
        <v>464</v>
      </c>
      <c r="FT428" s="70" t="s">
        <v>464</v>
      </c>
      <c r="FU428" s="70" t="s">
        <v>464</v>
      </c>
      <c r="FV428" s="70" t="s">
        <v>464</v>
      </c>
      <c r="FW428" s="70" t="s">
        <v>464</v>
      </c>
      <c r="FX428" s="70" t="s">
        <v>466</v>
      </c>
      <c r="FY428" s="70" t="s">
        <v>464</v>
      </c>
      <c r="FZ428" s="70" t="s">
        <v>464</v>
      </c>
      <c r="GA428" s="70" t="s">
        <v>464</v>
      </c>
      <c r="GB428" s="70" t="s">
        <v>464</v>
      </c>
      <c r="GC428" s="70" t="s">
        <v>464</v>
      </c>
      <c r="GD428" s="70" t="s">
        <v>464</v>
      </c>
      <c r="GE428" s="70" t="s">
        <v>464</v>
      </c>
      <c r="GF428" s="70" t="s">
        <v>464</v>
      </c>
      <c r="GG428" s="70" t="s">
        <v>464</v>
      </c>
      <c r="GH428" s="70" t="s">
        <v>1025</v>
      </c>
      <c r="GI428" s="70" t="s">
        <v>464</v>
      </c>
      <c r="GJ428" s="70" t="s">
        <v>464</v>
      </c>
      <c r="GK428" s="70" t="s">
        <v>464</v>
      </c>
      <c r="GL428" s="70" t="s">
        <v>464</v>
      </c>
      <c r="GM428" s="70" t="s">
        <v>464</v>
      </c>
      <c r="GN428" s="70" t="s">
        <v>464</v>
      </c>
      <c r="GO428" s="70" t="s">
        <v>464</v>
      </c>
      <c r="GP428" s="179">
        <f t="shared" ref="GP428" si="596">COUNTIF(FA428:GO428,"2")</f>
        <v>28</v>
      </c>
      <c r="GQ428" s="180">
        <f t="shared" ref="GQ428" si="597">GP428/(GP428+GR428+GT428+GV428)</f>
        <v>0.93333333333333335</v>
      </c>
      <c r="GR428" s="179">
        <f t="shared" ref="GR428" si="598">COUNTIF(FA428:GO428,"1")</f>
        <v>2</v>
      </c>
      <c r="GS428" s="180">
        <f t="shared" ref="GS428" si="599">GR428/(GP428+GR428+GT428+GV428)</f>
        <v>6.6666666666666666E-2</v>
      </c>
      <c r="GT428" s="179">
        <f t="shared" ref="GT428" si="600">COUNTIF(FA428:GO428,"0")</f>
        <v>0</v>
      </c>
      <c r="GU428" s="180">
        <f t="shared" ref="GU428" si="601">GT428/(GP428+GR428+GT428+GV428)</f>
        <v>0</v>
      </c>
      <c r="GV428" s="179">
        <f t="shared" ref="GV428" si="602">COUNTIF(FA428:GO428,"KĐG")</f>
        <v>0</v>
      </c>
      <c r="GW428" s="180">
        <f t="shared" ref="GW428" si="603">GV428/(GP428+GR428+GT428+GV428)</f>
        <v>0</v>
      </c>
      <c r="GX428" s="181">
        <f t="shared" ref="GX428" si="604">(((GP428*2)+(GR428*1)+(GT428*0)))/(GP428+GR428+GT428)</f>
        <v>1.9333333333333333</v>
      </c>
      <c r="GY428" s="182" t="str">
        <f t="shared" ref="GY428" si="605">IF(GW428&gt;=50%,"KĐG",IF(GX428&gt;=1.6,"Đạt mục tiêu",IF(GX428&gt;=1,"Cần cố gắng","Chưa đạt")))</f>
        <v>Đạt mục tiêu</v>
      </c>
      <c r="GZ428" s="70"/>
      <c r="HA428" s="70"/>
      <c r="HB428" s="70"/>
      <c r="HC428" s="70"/>
      <c r="HD428" s="70"/>
      <c r="HE428" s="56"/>
      <c r="HF428" s="56"/>
      <c r="HG428" s="56"/>
      <c r="HH428" s="56"/>
      <c r="HI428" s="56"/>
      <c r="HJ428" s="56"/>
      <c r="HK428" s="56"/>
      <c r="HL428" s="56"/>
      <c r="HM428" s="56"/>
      <c r="HN428" s="56"/>
      <c r="HO428" s="56"/>
      <c r="HP428" s="56"/>
      <c r="HQ428" s="56"/>
      <c r="HR428" s="56"/>
      <c r="HS428" s="56"/>
      <c r="HT428" s="56"/>
      <c r="HU428" s="56"/>
      <c r="HV428" s="56"/>
      <c r="HW428" s="56"/>
      <c r="HX428" s="56"/>
      <c r="HY428" s="56"/>
      <c r="HZ428" s="56"/>
      <c r="IA428" s="56"/>
      <c r="IB428" s="56"/>
      <c r="IC428" s="56"/>
      <c r="ID428" s="56"/>
      <c r="IE428" s="56"/>
      <c r="IF428" s="56"/>
      <c r="IG428" s="56"/>
      <c r="IH428" s="56"/>
      <c r="II428" s="56"/>
      <c r="IJ428" s="56"/>
      <c r="IK428" s="56"/>
      <c r="IL428" s="56"/>
      <c r="IM428" s="56"/>
      <c r="IN428" s="56"/>
      <c r="IO428" s="56"/>
      <c r="IP428" s="56"/>
      <c r="IQ428" s="56"/>
      <c r="IR428" s="56"/>
      <c r="IS428" s="56"/>
      <c r="IT428" s="70"/>
      <c r="IU428" s="70"/>
      <c r="IV428" s="70"/>
      <c r="IW428" s="70"/>
      <c r="IX428" s="56"/>
      <c r="IY428" s="56"/>
      <c r="IZ428" s="56"/>
      <c r="JA428" s="56"/>
      <c r="JB428" s="56"/>
      <c r="JC428" s="56"/>
      <c r="JD428" s="56"/>
      <c r="JE428" s="56"/>
      <c r="JF428" s="56"/>
      <c r="JG428" s="56"/>
      <c r="JH428" s="56"/>
      <c r="JI428" s="56"/>
      <c r="JJ428" s="56"/>
      <c r="JK428" s="56"/>
      <c r="JL428" s="56"/>
      <c r="JM428" s="56"/>
      <c r="JN428" s="56"/>
      <c r="JO428" s="56"/>
      <c r="JP428" s="56"/>
      <c r="JQ428" s="56"/>
      <c r="JR428" s="56"/>
      <c r="JS428" s="56"/>
      <c r="JT428" s="56"/>
      <c r="JU428" s="56"/>
      <c r="JV428" s="56"/>
      <c r="JW428" s="56"/>
      <c r="JX428" s="56"/>
      <c r="JY428" s="56"/>
      <c r="JZ428" s="56"/>
      <c r="KA428" s="56"/>
      <c r="KB428" s="56"/>
      <c r="KC428" s="56"/>
      <c r="KD428" s="56"/>
      <c r="KE428" s="56"/>
      <c r="KF428" s="56"/>
      <c r="KG428" s="56"/>
      <c r="KH428" s="56"/>
      <c r="KI428" s="56"/>
      <c r="KJ428" s="56"/>
      <c r="KK428" s="56"/>
      <c r="KL428" s="56"/>
      <c r="KM428" s="56"/>
      <c r="KN428" s="56"/>
      <c r="KO428" s="56"/>
      <c r="KP428" s="56"/>
      <c r="KQ428" s="56"/>
      <c r="KR428" s="56"/>
      <c r="KS428" s="56"/>
      <c r="KT428" s="56"/>
      <c r="KU428" s="56"/>
      <c r="KV428" s="56"/>
      <c r="KW428" s="56"/>
      <c r="KX428" s="56"/>
      <c r="KY428" s="56"/>
      <c r="KZ428" s="56"/>
      <c r="LA428" s="56"/>
      <c r="LB428" s="56"/>
      <c r="LC428" s="56"/>
      <c r="LD428" s="56"/>
      <c r="LE428" s="56"/>
      <c r="LF428" s="56"/>
      <c r="LG428" s="56"/>
      <c r="LH428" s="56"/>
      <c r="LI428" s="56"/>
      <c r="LJ428" s="56"/>
      <c r="LK428" s="56"/>
      <c r="LL428" s="56"/>
      <c r="LM428" s="56"/>
      <c r="LN428" s="56"/>
      <c r="LO428" s="56"/>
      <c r="LP428" s="56"/>
      <c r="LQ428" s="56"/>
      <c r="LR428" s="56"/>
      <c r="LS428" s="56"/>
      <c r="LT428" s="56"/>
      <c r="LU428" s="56"/>
      <c r="LV428" s="56"/>
      <c r="LW428" s="56"/>
      <c r="LX428" s="56"/>
      <c r="LY428" s="56"/>
      <c r="LZ428" s="56"/>
      <c r="MA428" s="56"/>
      <c r="MB428" s="56"/>
      <c r="MC428" s="56"/>
      <c r="MD428" s="56"/>
      <c r="ME428" s="56"/>
      <c r="MF428" s="56"/>
      <c r="MG428" s="56"/>
      <c r="MH428" s="56"/>
      <c r="MI428" s="56"/>
      <c r="MJ428" s="56"/>
      <c r="MK428" s="56"/>
      <c r="ML428" s="56"/>
      <c r="MM428" s="56"/>
      <c r="MN428" s="56"/>
      <c r="MO428" s="56"/>
      <c r="MP428" s="56"/>
      <c r="MQ428" s="56"/>
      <c r="MR428" s="56"/>
      <c r="MS428" s="56"/>
      <c r="MT428" s="56"/>
      <c r="MU428" s="56"/>
      <c r="MV428" s="56"/>
      <c r="MW428" s="56"/>
      <c r="MX428" s="56"/>
      <c r="MY428" s="56"/>
      <c r="MZ428" s="56"/>
      <c r="NA428" s="56"/>
      <c r="NB428" s="56"/>
      <c r="NC428" s="56"/>
      <c r="ND428" s="56"/>
      <c r="NE428" s="56"/>
      <c r="NF428" s="56"/>
      <c r="NG428" s="56"/>
      <c r="NH428" s="56"/>
      <c r="NI428" s="56"/>
      <c r="NJ428" s="56"/>
      <c r="NK428" s="56"/>
      <c r="NL428" s="56"/>
      <c r="NM428" s="56"/>
      <c r="NN428" s="56"/>
      <c r="NO428" s="56"/>
      <c r="NP428" s="56"/>
      <c r="NQ428" s="56"/>
      <c r="NR428" s="56"/>
      <c r="NS428" s="56"/>
      <c r="NT428" s="56"/>
      <c r="NU428" s="56"/>
      <c r="NV428" s="56"/>
      <c r="NW428" s="56"/>
      <c r="NX428" s="56"/>
      <c r="NY428" s="56"/>
      <c r="NZ428" s="56"/>
      <c r="OA428" s="56"/>
      <c r="OB428" s="56"/>
      <c r="OC428" s="56"/>
      <c r="OD428" s="56"/>
      <c r="OE428" s="56"/>
      <c r="OF428" s="56"/>
      <c r="OG428" s="56"/>
      <c r="OH428" s="56"/>
      <c r="OI428" s="56"/>
      <c r="OJ428" s="56"/>
      <c r="OK428" s="56"/>
      <c r="OL428" s="56"/>
      <c r="OM428" s="56"/>
      <c r="ON428" s="56"/>
      <c r="OO428" s="56"/>
      <c r="OP428" s="56"/>
      <c r="OQ428" s="56"/>
      <c r="OR428" s="56"/>
      <c r="OS428" s="56"/>
      <c r="OT428" s="56"/>
      <c r="OU428" s="56"/>
      <c r="OV428" s="56"/>
      <c r="OW428" s="56"/>
      <c r="OX428" s="56"/>
      <c r="OY428" s="56"/>
      <c r="OZ428" s="56"/>
      <c r="PA428" s="56"/>
    </row>
    <row r="429" spans="1:417" s="116" customFormat="1" ht="51" hidden="1" customHeight="1">
      <c r="A429" s="56"/>
      <c r="B429" s="310"/>
      <c r="C429" s="310"/>
      <c r="D429" s="318"/>
      <c r="E429" s="325"/>
      <c r="F429" s="318"/>
      <c r="G429" s="328"/>
      <c r="H429" s="325"/>
      <c r="I429" s="318"/>
      <c r="J429" s="126" t="s">
        <v>1010</v>
      </c>
      <c r="K429" s="123"/>
      <c r="L429" s="183" t="s">
        <v>661</v>
      </c>
      <c r="M429" s="177" t="s">
        <v>691</v>
      </c>
      <c r="N429" s="51" t="s">
        <v>379</v>
      </c>
      <c r="O429" s="56" t="s">
        <v>350</v>
      </c>
      <c r="P429" s="310"/>
      <c r="Q429" s="310"/>
      <c r="R429" s="120"/>
      <c r="S429" s="120"/>
      <c r="T429" s="120"/>
      <c r="U429" s="120"/>
      <c r="V429" s="120" t="s">
        <v>205</v>
      </c>
      <c r="W429" s="120"/>
      <c r="X429" s="120"/>
      <c r="Y429" s="120"/>
      <c r="Z429" s="120"/>
      <c r="AA429" s="120"/>
      <c r="AB429" s="120"/>
      <c r="AC429" s="119">
        <f t="shared" si="595"/>
        <v>1</v>
      </c>
      <c r="AD429" s="229"/>
      <c r="AE429" s="229"/>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70"/>
      <c r="BU429" s="70"/>
      <c r="BV429" s="70"/>
      <c r="BW429" s="70"/>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70"/>
      <c r="DN429" s="70"/>
      <c r="DO429" s="70"/>
      <c r="DP429" s="70"/>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72"/>
      <c r="FG429" s="72" t="s">
        <v>690</v>
      </c>
      <c r="FH429" s="72"/>
      <c r="FI429" s="72"/>
      <c r="FJ429" s="72"/>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c r="IJ429" s="56"/>
      <c r="IK429" s="56"/>
      <c r="IL429" s="56"/>
      <c r="IM429" s="56"/>
      <c r="IN429" s="56"/>
      <c r="IO429" s="56"/>
      <c r="IP429" s="56"/>
      <c r="IQ429" s="56"/>
      <c r="IR429" s="56"/>
      <c r="IS429" s="56"/>
      <c r="IT429" s="70"/>
      <c r="IU429" s="70"/>
      <c r="IV429" s="70"/>
      <c r="IW429" s="70"/>
      <c r="IX429" s="56"/>
      <c r="IY429" s="56"/>
      <c r="IZ429" s="56"/>
      <c r="JA429" s="56"/>
      <c r="JB429" s="56"/>
      <c r="JC429" s="56"/>
      <c r="JD429" s="56"/>
      <c r="JE429" s="56"/>
      <c r="JF429" s="56"/>
      <c r="JG429" s="56"/>
      <c r="JH429" s="56"/>
      <c r="JI429" s="56"/>
      <c r="JJ429" s="56"/>
      <c r="JK429" s="56"/>
      <c r="JL429" s="56"/>
      <c r="JM429" s="56"/>
      <c r="JN429" s="56"/>
      <c r="JO429" s="56"/>
      <c r="JP429" s="56"/>
      <c r="JQ429" s="56"/>
      <c r="JR429" s="56"/>
      <c r="JS429" s="56"/>
      <c r="JT429" s="56"/>
      <c r="JU429" s="56"/>
      <c r="JV429" s="56"/>
      <c r="JW429" s="56"/>
      <c r="JX429" s="56"/>
      <c r="JY429" s="56"/>
      <c r="JZ429" s="56"/>
      <c r="KA429" s="56"/>
      <c r="KB429" s="56"/>
      <c r="KC429" s="56"/>
      <c r="KD429" s="56"/>
      <c r="KE429" s="56"/>
      <c r="KF429" s="56"/>
      <c r="KG429" s="56"/>
      <c r="KH429" s="56"/>
      <c r="KI429" s="56"/>
      <c r="KJ429" s="56"/>
      <c r="KK429" s="56"/>
      <c r="KL429" s="56"/>
      <c r="KM429" s="56"/>
      <c r="KN429" s="56"/>
      <c r="KO429" s="56"/>
      <c r="KP429" s="56"/>
      <c r="KQ429" s="56"/>
      <c r="KR429" s="56"/>
      <c r="KS429" s="56"/>
      <c r="KT429" s="56"/>
      <c r="KU429" s="56"/>
      <c r="KV429" s="56"/>
      <c r="KW429" s="56"/>
      <c r="KX429" s="56"/>
      <c r="KY429" s="56"/>
      <c r="KZ429" s="56"/>
      <c r="LA429" s="56"/>
      <c r="LB429" s="56"/>
      <c r="LC429" s="56"/>
      <c r="LD429" s="56"/>
      <c r="LE429" s="56"/>
      <c r="LF429" s="56"/>
      <c r="LG429" s="56"/>
      <c r="LH429" s="56"/>
      <c r="LI429" s="56"/>
      <c r="LJ429" s="56"/>
      <c r="LK429" s="56"/>
      <c r="LL429" s="56"/>
      <c r="LM429" s="56"/>
      <c r="LN429" s="56"/>
      <c r="LO429" s="56"/>
      <c r="LP429" s="56"/>
      <c r="LQ429" s="56"/>
      <c r="LR429" s="56"/>
      <c r="LS429" s="56"/>
      <c r="LT429" s="56"/>
      <c r="LU429" s="56"/>
      <c r="LV429" s="56"/>
      <c r="LW429" s="56"/>
      <c r="LX429" s="56"/>
      <c r="LY429" s="56"/>
      <c r="LZ429" s="56"/>
      <c r="MA429" s="56"/>
      <c r="MB429" s="56"/>
      <c r="MC429" s="56"/>
      <c r="MD429" s="56"/>
      <c r="ME429" s="56"/>
      <c r="MF429" s="56"/>
      <c r="MG429" s="56"/>
      <c r="MH429" s="56"/>
      <c r="MI429" s="56"/>
      <c r="MJ429" s="56"/>
      <c r="MK429" s="56"/>
      <c r="ML429" s="56"/>
      <c r="MM429" s="56"/>
      <c r="MN429" s="56"/>
      <c r="MO429" s="56"/>
      <c r="MP429" s="56"/>
      <c r="MQ429" s="56"/>
      <c r="MR429" s="56"/>
      <c r="MS429" s="56"/>
      <c r="MT429" s="56"/>
      <c r="MU429" s="56"/>
      <c r="MV429" s="56"/>
      <c r="MW429" s="56"/>
      <c r="MX429" s="56"/>
      <c r="MY429" s="56"/>
      <c r="MZ429" s="56"/>
      <c r="NA429" s="56"/>
      <c r="NB429" s="56"/>
      <c r="NC429" s="56"/>
      <c r="ND429" s="56"/>
      <c r="NE429" s="56"/>
      <c r="NF429" s="56"/>
      <c r="NG429" s="56"/>
      <c r="NH429" s="56"/>
      <c r="NI429" s="56"/>
      <c r="NJ429" s="56"/>
      <c r="NK429" s="56"/>
      <c r="NL429" s="56"/>
      <c r="NM429" s="56"/>
      <c r="NN429" s="56"/>
      <c r="NO429" s="56"/>
      <c r="NP429" s="56"/>
      <c r="NQ429" s="56"/>
      <c r="NR429" s="56"/>
      <c r="NS429" s="56"/>
      <c r="NT429" s="56"/>
      <c r="NU429" s="56"/>
      <c r="NV429" s="56"/>
      <c r="NW429" s="56"/>
      <c r="NX429" s="56"/>
      <c r="NY429" s="56"/>
      <c r="NZ429" s="56"/>
      <c r="OA429" s="56"/>
      <c r="OB429" s="56"/>
      <c r="OC429" s="56"/>
      <c r="OD429" s="56"/>
      <c r="OE429" s="56"/>
      <c r="OF429" s="56"/>
      <c r="OG429" s="56"/>
      <c r="OH429" s="56"/>
      <c r="OI429" s="56"/>
      <c r="OJ429" s="56"/>
      <c r="OK429" s="56"/>
      <c r="OL429" s="56"/>
      <c r="OM429" s="56"/>
      <c r="ON429" s="56"/>
      <c r="OO429" s="56"/>
      <c r="OP429" s="56"/>
      <c r="OQ429" s="56"/>
      <c r="OR429" s="56"/>
      <c r="OS429" s="56"/>
      <c r="OT429" s="56"/>
      <c r="OU429" s="56"/>
      <c r="OV429" s="56"/>
      <c r="OW429" s="56"/>
      <c r="OX429" s="56"/>
      <c r="OY429" s="56"/>
      <c r="OZ429" s="56"/>
      <c r="PA429" s="56"/>
    </row>
    <row r="430" spans="1:417" s="116" customFormat="1" ht="31.5" hidden="1" customHeight="1">
      <c r="A430" s="56"/>
      <c r="B430" s="310"/>
      <c r="C430" s="310"/>
      <c r="D430" s="318"/>
      <c r="E430" s="325"/>
      <c r="F430" s="318"/>
      <c r="G430" s="328"/>
      <c r="H430" s="325"/>
      <c r="I430" s="318"/>
      <c r="J430" s="126" t="s">
        <v>1323</v>
      </c>
      <c r="K430" s="123"/>
      <c r="L430" s="183" t="s">
        <v>661</v>
      </c>
      <c r="M430" s="123" t="s">
        <v>501</v>
      </c>
      <c r="N430" s="51" t="s">
        <v>379</v>
      </c>
      <c r="O430" s="56" t="s">
        <v>350</v>
      </c>
      <c r="P430" s="310"/>
      <c r="Q430" s="310"/>
      <c r="R430" s="120"/>
      <c r="S430" s="120"/>
      <c r="T430" s="120"/>
      <c r="U430" s="120"/>
      <c r="V430" s="120" t="s">
        <v>205</v>
      </c>
      <c r="W430" s="120"/>
      <c r="X430" s="120"/>
      <c r="Y430" s="120"/>
      <c r="Z430" s="120"/>
      <c r="AA430" s="120"/>
      <c r="AB430" s="120"/>
      <c r="AC430" s="119">
        <f t="shared" si="595"/>
        <v>1</v>
      </c>
      <c r="AD430" s="229"/>
      <c r="AE430" s="229"/>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70"/>
      <c r="BU430" s="70"/>
      <c r="BV430" s="70"/>
      <c r="BW430" s="70"/>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70"/>
      <c r="DN430" s="70"/>
      <c r="DO430" s="70"/>
      <c r="DP430" s="70"/>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72"/>
      <c r="FG430" s="72"/>
      <c r="FH430" s="72" t="s">
        <v>807</v>
      </c>
      <c r="FI430" s="72"/>
      <c r="FJ430" s="72"/>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c r="IJ430" s="56"/>
      <c r="IK430" s="56"/>
      <c r="IL430" s="56"/>
      <c r="IM430" s="56"/>
      <c r="IN430" s="56"/>
      <c r="IO430" s="56"/>
      <c r="IP430" s="56"/>
      <c r="IQ430" s="56"/>
      <c r="IR430" s="56"/>
      <c r="IS430" s="56"/>
      <c r="IT430" s="70"/>
      <c r="IU430" s="70"/>
      <c r="IV430" s="70"/>
      <c r="IW430" s="70"/>
      <c r="IX430" s="56"/>
      <c r="IY430" s="56"/>
      <c r="IZ430" s="56"/>
      <c r="JA430" s="56"/>
      <c r="JB430" s="56"/>
      <c r="JC430" s="56"/>
      <c r="JD430" s="56"/>
      <c r="JE430" s="56"/>
      <c r="JF430" s="56"/>
      <c r="JG430" s="56"/>
      <c r="JH430" s="56"/>
      <c r="JI430" s="56"/>
      <c r="JJ430" s="56"/>
      <c r="JK430" s="56"/>
      <c r="JL430" s="56"/>
      <c r="JM430" s="56"/>
      <c r="JN430" s="56"/>
      <c r="JO430" s="56"/>
      <c r="JP430" s="56"/>
      <c r="JQ430" s="56"/>
      <c r="JR430" s="56"/>
      <c r="JS430" s="56"/>
      <c r="JT430" s="56"/>
      <c r="JU430" s="56"/>
      <c r="JV430" s="56"/>
      <c r="JW430" s="56"/>
      <c r="JX430" s="56"/>
      <c r="JY430" s="56"/>
      <c r="JZ430" s="56"/>
      <c r="KA430" s="56"/>
      <c r="KB430" s="56"/>
      <c r="KC430" s="56"/>
      <c r="KD430" s="56"/>
      <c r="KE430" s="56"/>
      <c r="KF430" s="56"/>
      <c r="KG430" s="56"/>
      <c r="KH430" s="56"/>
      <c r="KI430" s="56"/>
      <c r="KJ430" s="56"/>
      <c r="KK430" s="56"/>
      <c r="KL430" s="56"/>
      <c r="KM430" s="56"/>
      <c r="KN430" s="56"/>
      <c r="KO430" s="56"/>
      <c r="KP430" s="56"/>
      <c r="KQ430" s="56"/>
      <c r="KR430" s="56"/>
      <c r="KS430" s="56"/>
      <c r="KT430" s="56"/>
      <c r="KU430" s="56"/>
      <c r="KV430" s="56"/>
      <c r="KW430" s="56"/>
      <c r="KX430" s="56"/>
      <c r="KY430" s="56"/>
      <c r="KZ430" s="56"/>
      <c r="LA430" s="56"/>
      <c r="LB430" s="56"/>
      <c r="LC430" s="56"/>
      <c r="LD430" s="56"/>
      <c r="LE430" s="56"/>
      <c r="LF430" s="56"/>
      <c r="LG430" s="56"/>
      <c r="LH430" s="56"/>
      <c r="LI430" s="56"/>
      <c r="LJ430" s="56"/>
      <c r="LK430" s="56"/>
      <c r="LL430" s="56"/>
      <c r="LM430" s="56"/>
      <c r="LN430" s="56"/>
      <c r="LO430" s="56"/>
      <c r="LP430" s="56"/>
      <c r="LQ430" s="56"/>
      <c r="LR430" s="56"/>
      <c r="LS430" s="56"/>
      <c r="LT430" s="56"/>
      <c r="LU430" s="56"/>
      <c r="LV430" s="56"/>
      <c r="LW430" s="56"/>
      <c r="LX430" s="56"/>
      <c r="LY430" s="56"/>
      <c r="LZ430" s="56"/>
      <c r="MA430" s="56"/>
      <c r="MB430" s="56"/>
      <c r="MC430" s="56"/>
      <c r="MD430" s="56"/>
      <c r="ME430" s="56"/>
      <c r="MF430" s="56"/>
      <c r="MG430" s="56"/>
      <c r="MH430" s="56"/>
      <c r="MI430" s="56"/>
      <c r="MJ430" s="56"/>
      <c r="MK430" s="56"/>
      <c r="ML430" s="56"/>
      <c r="MM430" s="56"/>
      <c r="MN430" s="56"/>
      <c r="MO430" s="56"/>
      <c r="MP430" s="56"/>
      <c r="MQ430" s="56"/>
      <c r="MR430" s="56"/>
      <c r="MS430" s="56"/>
      <c r="MT430" s="56"/>
      <c r="MU430" s="56"/>
      <c r="MV430" s="56"/>
      <c r="MW430" s="56"/>
      <c r="MX430" s="56"/>
      <c r="MY430" s="56"/>
      <c r="MZ430" s="56"/>
      <c r="NA430" s="56"/>
      <c r="NB430" s="56"/>
      <c r="NC430" s="56"/>
      <c r="ND430" s="56"/>
      <c r="NE430" s="56"/>
      <c r="NF430" s="56"/>
      <c r="NG430" s="56"/>
      <c r="NH430" s="56"/>
      <c r="NI430" s="56"/>
      <c r="NJ430" s="56"/>
      <c r="NK430" s="56"/>
      <c r="NL430" s="56"/>
      <c r="NM430" s="56"/>
      <c r="NN430" s="56"/>
      <c r="NO430" s="56"/>
      <c r="NP430" s="56"/>
      <c r="NQ430" s="56"/>
      <c r="NR430" s="56"/>
      <c r="NS430" s="56"/>
      <c r="NT430" s="56"/>
      <c r="NU430" s="56"/>
      <c r="NV430" s="56"/>
      <c r="NW430" s="56"/>
      <c r="NX430" s="56"/>
      <c r="NY430" s="56"/>
      <c r="NZ430" s="56"/>
      <c r="OA430" s="56"/>
      <c r="OB430" s="56"/>
      <c r="OC430" s="56"/>
      <c r="OD430" s="56"/>
      <c r="OE430" s="56"/>
      <c r="OF430" s="56"/>
      <c r="OG430" s="56"/>
      <c r="OH430" s="56"/>
      <c r="OI430" s="56"/>
      <c r="OJ430" s="56"/>
      <c r="OK430" s="56"/>
      <c r="OL430" s="56"/>
      <c r="OM430" s="56"/>
      <c r="ON430" s="56"/>
      <c r="OO430" s="56"/>
      <c r="OP430" s="56"/>
      <c r="OQ430" s="56"/>
      <c r="OR430" s="56"/>
      <c r="OS430" s="56"/>
      <c r="OT430" s="56"/>
      <c r="OU430" s="56"/>
      <c r="OV430" s="56"/>
      <c r="OW430" s="56"/>
      <c r="OX430" s="56"/>
      <c r="OY430" s="56"/>
      <c r="OZ430" s="56"/>
      <c r="PA430" s="56"/>
    </row>
    <row r="431" spans="1:417" s="116" customFormat="1" ht="47.25" hidden="1" customHeight="1">
      <c r="A431" s="56"/>
      <c r="B431" s="310"/>
      <c r="C431" s="310"/>
      <c r="D431" s="318"/>
      <c r="E431" s="325"/>
      <c r="F431" s="318"/>
      <c r="G431" s="328"/>
      <c r="H431" s="325"/>
      <c r="I431" s="318"/>
      <c r="J431" s="126" t="s">
        <v>1012</v>
      </c>
      <c r="K431" s="123"/>
      <c r="L431" s="183" t="s">
        <v>661</v>
      </c>
      <c r="M431" s="123" t="s">
        <v>501</v>
      </c>
      <c r="N431" s="51" t="s">
        <v>379</v>
      </c>
      <c r="O431" s="56" t="s">
        <v>350</v>
      </c>
      <c r="P431" s="310"/>
      <c r="Q431" s="310"/>
      <c r="R431" s="120"/>
      <c r="S431" s="120"/>
      <c r="T431" s="120"/>
      <c r="U431" s="120"/>
      <c r="V431" s="120" t="s">
        <v>205</v>
      </c>
      <c r="W431" s="120"/>
      <c r="X431" s="120"/>
      <c r="Y431" s="120"/>
      <c r="Z431" s="120"/>
      <c r="AA431" s="120"/>
      <c r="AB431" s="120"/>
      <c r="AC431" s="119">
        <f t="shared" si="595"/>
        <v>1</v>
      </c>
      <c r="AD431" s="229"/>
      <c r="AE431" s="229"/>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70"/>
      <c r="BU431" s="70"/>
      <c r="BV431" s="70"/>
      <c r="BW431" s="70"/>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70"/>
      <c r="DN431" s="70"/>
      <c r="DO431" s="70"/>
      <c r="DP431" s="70"/>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70"/>
      <c r="FG431" s="70"/>
      <c r="FH431" s="70"/>
      <c r="FI431" s="70"/>
      <c r="FJ431" s="70"/>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70"/>
      <c r="HA431" s="70"/>
      <c r="HB431" s="70"/>
      <c r="HC431" s="70"/>
      <c r="HD431" s="70"/>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c r="IJ431" s="56"/>
      <c r="IK431" s="56"/>
      <c r="IL431" s="56"/>
      <c r="IM431" s="56"/>
      <c r="IN431" s="56"/>
      <c r="IO431" s="56"/>
      <c r="IP431" s="56"/>
      <c r="IQ431" s="56"/>
      <c r="IR431" s="56"/>
      <c r="IS431" s="56"/>
      <c r="IT431" s="70"/>
      <c r="IU431" s="70"/>
      <c r="IV431" s="70"/>
      <c r="IW431" s="70"/>
      <c r="IX431" s="56"/>
      <c r="IY431" s="56"/>
      <c r="IZ431" s="56"/>
      <c r="JA431" s="56"/>
      <c r="JB431" s="56"/>
      <c r="JC431" s="56"/>
      <c r="JD431" s="56"/>
      <c r="JE431" s="56"/>
      <c r="JF431" s="56"/>
      <c r="JG431" s="56"/>
      <c r="JH431" s="56"/>
      <c r="JI431" s="56"/>
      <c r="JJ431" s="56"/>
      <c r="JK431" s="56"/>
      <c r="JL431" s="56"/>
      <c r="JM431" s="56"/>
      <c r="JN431" s="56"/>
      <c r="JO431" s="56"/>
      <c r="JP431" s="56"/>
      <c r="JQ431" s="56"/>
      <c r="JR431" s="56"/>
      <c r="JS431" s="56"/>
      <c r="JT431" s="56"/>
      <c r="JU431" s="56"/>
      <c r="JV431" s="56"/>
      <c r="JW431" s="56"/>
      <c r="JX431" s="56"/>
      <c r="JY431" s="56"/>
      <c r="JZ431" s="56"/>
      <c r="KA431" s="56"/>
      <c r="KB431" s="56"/>
      <c r="KC431" s="56"/>
      <c r="KD431" s="56"/>
      <c r="KE431" s="56"/>
      <c r="KF431" s="56"/>
      <c r="KG431" s="56"/>
      <c r="KH431" s="56"/>
      <c r="KI431" s="56"/>
      <c r="KJ431" s="56"/>
      <c r="KK431" s="56"/>
      <c r="KL431" s="56"/>
      <c r="KM431" s="56"/>
      <c r="KN431" s="56"/>
      <c r="KO431" s="56"/>
      <c r="KP431" s="56"/>
      <c r="KQ431" s="56"/>
      <c r="KR431" s="56"/>
      <c r="KS431" s="56"/>
      <c r="KT431" s="56"/>
      <c r="KU431" s="56"/>
      <c r="KV431" s="56"/>
      <c r="KW431" s="56"/>
      <c r="KX431" s="56"/>
      <c r="KY431" s="56"/>
      <c r="KZ431" s="56"/>
      <c r="LA431" s="56"/>
      <c r="LB431" s="56"/>
      <c r="LC431" s="56"/>
      <c r="LD431" s="56"/>
      <c r="LE431" s="56"/>
      <c r="LF431" s="56"/>
      <c r="LG431" s="56"/>
      <c r="LH431" s="56"/>
      <c r="LI431" s="56"/>
      <c r="LJ431" s="56"/>
      <c r="LK431" s="56"/>
      <c r="LL431" s="56"/>
      <c r="LM431" s="56"/>
      <c r="LN431" s="56"/>
      <c r="LO431" s="56"/>
      <c r="LP431" s="56"/>
      <c r="LQ431" s="56"/>
      <c r="LR431" s="56"/>
      <c r="LS431" s="56"/>
      <c r="LT431" s="56"/>
      <c r="LU431" s="56"/>
      <c r="LV431" s="56"/>
      <c r="LW431" s="56"/>
      <c r="LX431" s="56"/>
      <c r="LY431" s="56"/>
      <c r="LZ431" s="56"/>
      <c r="MA431" s="56"/>
      <c r="MB431" s="56"/>
      <c r="MC431" s="56"/>
      <c r="MD431" s="56"/>
      <c r="ME431" s="56"/>
      <c r="MF431" s="56"/>
      <c r="MG431" s="56"/>
      <c r="MH431" s="56"/>
      <c r="MI431" s="56"/>
      <c r="MJ431" s="56"/>
      <c r="MK431" s="56"/>
      <c r="ML431" s="56"/>
      <c r="MM431" s="56"/>
      <c r="MN431" s="56"/>
      <c r="MO431" s="56"/>
      <c r="MP431" s="56"/>
      <c r="MQ431" s="56"/>
      <c r="MR431" s="56"/>
      <c r="MS431" s="56"/>
      <c r="MT431" s="56"/>
      <c r="MU431" s="56"/>
      <c r="MV431" s="56"/>
      <c r="MW431" s="56"/>
      <c r="MX431" s="56"/>
      <c r="MY431" s="56"/>
      <c r="MZ431" s="56"/>
      <c r="NA431" s="56"/>
      <c r="NB431" s="56"/>
      <c r="NC431" s="56"/>
      <c r="ND431" s="56"/>
      <c r="NE431" s="56"/>
      <c r="NF431" s="56"/>
      <c r="NG431" s="56"/>
      <c r="NH431" s="56"/>
      <c r="NI431" s="56"/>
      <c r="NJ431" s="56"/>
      <c r="NK431" s="56"/>
      <c r="NL431" s="56"/>
      <c r="NM431" s="56"/>
      <c r="NN431" s="56"/>
      <c r="NO431" s="56"/>
      <c r="NP431" s="56"/>
      <c r="NQ431" s="56"/>
      <c r="NR431" s="56"/>
      <c r="NS431" s="56"/>
      <c r="NT431" s="56"/>
      <c r="NU431" s="56"/>
      <c r="NV431" s="56"/>
      <c r="NW431" s="56"/>
      <c r="NX431" s="56"/>
      <c r="NY431" s="56"/>
      <c r="NZ431" s="56"/>
      <c r="OA431" s="56"/>
      <c r="OB431" s="56"/>
      <c r="OC431" s="56"/>
      <c r="OD431" s="56"/>
      <c r="OE431" s="56"/>
      <c r="OF431" s="56"/>
      <c r="OG431" s="56"/>
      <c r="OH431" s="56"/>
      <c r="OI431" s="56"/>
      <c r="OJ431" s="56"/>
      <c r="OK431" s="56"/>
      <c r="OL431" s="56"/>
      <c r="OM431" s="56"/>
      <c r="ON431" s="56"/>
      <c r="OO431" s="56"/>
      <c r="OP431" s="56"/>
      <c r="OQ431" s="56"/>
      <c r="OR431" s="56"/>
      <c r="OS431" s="56"/>
      <c r="OT431" s="56"/>
      <c r="OU431" s="56"/>
      <c r="OV431" s="56"/>
      <c r="OW431" s="56"/>
      <c r="OX431" s="56"/>
      <c r="OY431" s="56"/>
      <c r="OZ431" s="56"/>
      <c r="PA431" s="56"/>
    </row>
    <row r="432" spans="1:417" s="116" customFormat="1" ht="31.5" hidden="1" customHeight="1">
      <c r="A432" s="56"/>
      <c r="B432" s="310"/>
      <c r="C432" s="310"/>
      <c r="D432" s="318"/>
      <c r="E432" s="325"/>
      <c r="F432" s="318"/>
      <c r="G432" s="328"/>
      <c r="H432" s="325"/>
      <c r="I432" s="318"/>
      <c r="J432" s="126" t="s">
        <v>1138</v>
      </c>
      <c r="K432" s="123"/>
      <c r="L432" s="183" t="s">
        <v>661</v>
      </c>
      <c r="M432" s="123" t="s">
        <v>500</v>
      </c>
      <c r="N432" s="51" t="s">
        <v>379</v>
      </c>
      <c r="O432" s="56" t="s">
        <v>350</v>
      </c>
      <c r="P432" s="310"/>
      <c r="Q432" s="310"/>
      <c r="R432" s="120"/>
      <c r="S432" s="120"/>
      <c r="T432" s="120"/>
      <c r="U432" s="120"/>
      <c r="V432" s="120" t="s">
        <v>205</v>
      </c>
      <c r="W432" s="120"/>
      <c r="X432" s="120"/>
      <c r="Y432" s="120"/>
      <c r="Z432" s="120"/>
      <c r="AA432" s="120"/>
      <c r="AB432" s="120"/>
      <c r="AC432" s="119">
        <f t="shared" si="595"/>
        <v>1</v>
      </c>
      <c r="AD432" s="229"/>
      <c r="AE432" s="229"/>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70"/>
      <c r="BU432" s="70"/>
      <c r="BV432" s="70"/>
      <c r="BW432" s="70"/>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70"/>
      <c r="DN432" s="70"/>
      <c r="DO432" s="70"/>
      <c r="DP432" s="70"/>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70"/>
      <c r="FG432" s="70"/>
      <c r="FH432" s="70"/>
      <c r="FI432" s="70"/>
      <c r="FJ432" s="70"/>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70"/>
      <c r="HA432" s="70"/>
      <c r="HB432" s="70"/>
      <c r="HC432" s="70"/>
      <c r="HD432" s="70"/>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c r="IJ432" s="56"/>
      <c r="IK432" s="56"/>
      <c r="IL432" s="56"/>
      <c r="IM432" s="56"/>
      <c r="IN432" s="56"/>
      <c r="IO432" s="56"/>
      <c r="IP432" s="56"/>
      <c r="IQ432" s="56"/>
      <c r="IR432" s="56"/>
      <c r="IS432" s="56"/>
      <c r="IT432" s="70"/>
      <c r="IU432" s="70"/>
      <c r="IV432" s="70"/>
      <c r="IW432" s="70"/>
      <c r="IX432" s="56"/>
      <c r="IY432" s="56"/>
      <c r="IZ432" s="56"/>
      <c r="JA432" s="56"/>
      <c r="JB432" s="56"/>
      <c r="JC432" s="56"/>
      <c r="JD432" s="56"/>
      <c r="JE432" s="56"/>
      <c r="JF432" s="56"/>
      <c r="JG432" s="56"/>
      <c r="JH432" s="56"/>
      <c r="JI432" s="56"/>
      <c r="JJ432" s="56"/>
      <c r="JK432" s="56"/>
      <c r="JL432" s="56"/>
      <c r="JM432" s="56"/>
      <c r="JN432" s="56"/>
      <c r="JO432" s="56"/>
      <c r="JP432" s="56"/>
      <c r="JQ432" s="56"/>
      <c r="JR432" s="56"/>
      <c r="JS432" s="56"/>
      <c r="JT432" s="56"/>
      <c r="JU432" s="56"/>
      <c r="JV432" s="56"/>
      <c r="JW432" s="56"/>
      <c r="JX432" s="56"/>
      <c r="JY432" s="56"/>
      <c r="JZ432" s="56"/>
      <c r="KA432" s="56"/>
      <c r="KB432" s="56"/>
      <c r="KC432" s="56"/>
      <c r="KD432" s="56"/>
      <c r="KE432" s="56"/>
      <c r="KF432" s="56"/>
      <c r="KG432" s="56"/>
      <c r="KH432" s="56"/>
      <c r="KI432" s="56"/>
      <c r="KJ432" s="56"/>
      <c r="KK432" s="56"/>
      <c r="KL432" s="56"/>
      <c r="KM432" s="56"/>
      <c r="KN432" s="56"/>
      <c r="KO432" s="56"/>
      <c r="KP432" s="56"/>
      <c r="KQ432" s="56"/>
      <c r="KR432" s="56"/>
      <c r="KS432" s="56"/>
      <c r="KT432" s="56"/>
      <c r="KU432" s="56"/>
      <c r="KV432" s="56"/>
      <c r="KW432" s="56"/>
      <c r="KX432" s="56"/>
      <c r="KY432" s="56"/>
      <c r="KZ432" s="56"/>
      <c r="LA432" s="56"/>
      <c r="LB432" s="56"/>
      <c r="LC432" s="56"/>
      <c r="LD432" s="56"/>
      <c r="LE432" s="56"/>
      <c r="LF432" s="56"/>
      <c r="LG432" s="56"/>
      <c r="LH432" s="56"/>
      <c r="LI432" s="56"/>
      <c r="LJ432" s="56"/>
      <c r="LK432" s="56"/>
      <c r="LL432" s="56"/>
      <c r="LM432" s="56"/>
      <c r="LN432" s="56"/>
      <c r="LO432" s="56"/>
      <c r="LP432" s="56"/>
      <c r="LQ432" s="56"/>
      <c r="LR432" s="56"/>
      <c r="LS432" s="56"/>
      <c r="LT432" s="56"/>
      <c r="LU432" s="56"/>
      <c r="LV432" s="56"/>
      <c r="LW432" s="56"/>
      <c r="LX432" s="56"/>
      <c r="LY432" s="56"/>
      <c r="LZ432" s="56"/>
      <c r="MA432" s="56"/>
      <c r="MB432" s="56"/>
      <c r="MC432" s="56"/>
      <c r="MD432" s="56"/>
      <c r="ME432" s="56"/>
      <c r="MF432" s="56"/>
      <c r="MG432" s="56"/>
      <c r="MH432" s="56"/>
      <c r="MI432" s="56"/>
      <c r="MJ432" s="56"/>
      <c r="MK432" s="56"/>
      <c r="ML432" s="56"/>
      <c r="MM432" s="56"/>
      <c r="MN432" s="56"/>
      <c r="MO432" s="56"/>
      <c r="MP432" s="56"/>
      <c r="MQ432" s="56"/>
      <c r="MR432" s="56"/>
      <c r="MS432" s="56"/>
      <c r="MT432" s="56"/>
      <c r="MU432" s="56"/>
      <c r="MV432" s="56"/>
      <c r="MW432" s="56"/>
      <c r="MX432" s="56"/>
      <c r="MY432" s="56"/>
      <c r="MZ432" s="56"/>
      <c r="NA432" s="56"/>
      <c r="NB432" s="56"/>
      <c r="NC432" s="56"/>
      <c r="ND432" s="56"/>
      <c r="NE432" s="56"/>
      <c r="NF432" s="56"/>
      <c r="NG432" s="56"/>
      <c r="NH432" s="56"/>
      <c r="NI432" s="56"/>
      <c r="NJ432" s="56"/>
      <c r="NK432" s="56"/>
      <c r="NL432" s="56"/>
      <c r="NM432" s="56"/>
      <c r="NN432" s="56"/>
      <c r="NO432" s="56"/>
      <c r="NP432" s="56"/>
      <c r="NQ432" s="56"/>
      <c r="NR432" s="56"/>
      <c r="NS432" s="56"/>
      <c r="NT432" s="56"/>
      <c r="NU432" s="56"/>
      <c r="NV432" s="56"/>
      <c r="NW432" s="56"/>
      <c r="NX432" s="56"/>
      <c r="NY432" s="56"/>
      <c r="NZ432" s="56"/>
      <c r="OA432" s="56"/>
      <c r="OB432" s="56"/>
      <c r="OC432" s="56"/>
      <c r="OD432" s="56"/>
      <c r="OE432" s="56"/>
      <c r="OF432" s="56"/>
      <c r="OG432" s="56"/>
      <c r="OH432" s="56"/>
      <c r="OI432" s="56"/>
      <c r="OJ432" s="56"/>
      <c r="OK432" s="56"/>
      <c r="OL432" s="56"/>
      <c r="OM432" s="56"/>
      <c r="ON432" s="56"/>
      <c r="OO432" s="56"/>
      <c r="OP432" s="56"/>
      <c r="OQ432" s="56"/>
      <c r="OR432" s="56"/>
      <c r="OS432" s="56"/>
      <c r="OT432" s="56"/>
      <c r="OU432" s="56"/>
      <c r="OV432" s="56"/>
      <c r="OW432" s="56"/>
      <c r="OX432" s="56"/>
      <c r="OY432" s="56"/>
      <c r="OZ432" s="56"/>
      <c r="PA432" s="56"/>
    </row>
    <row r="433" spans="1:418" s="116" customFormat="1" ht="47.25" hidden="1" customHeight="1">
      <c r="A433" s="56"/>
      <c r="B433" s="310"/>
      <c r="C433" s="310"/>
      <c r="D433" s="318"/>
      <c r="E433" s="325"/>
      <c r="F433" s="318"/>
      <c r="G433" s="328"/>
      <c r="H433" s="325"/>
      <c r="I433" s="318"/>
      <c r="J433" s="126" t="s">
        <v>1009</v>
      </c>
      <c r="K433" s="123"/>
      <c r="L433" s="183" t="s">
        <v>661</v>
      </c>
      <c r="M433" s="123" t="s">
        <v>501</v>
      </c>
      <c r="N433" s="51" t="s">
        <v>379</v>
      </c>
      <c r="O433" s="56" t="s">
        <v>350</v>
      </c>
      <c r="P433" s="310"/>
      <c r="Q433" s="310"/>
      <c r="R433" s="120"/>
      <c r="S433" s="120"/>
      <c r="T433" s="120"/>
      <c r="U433" s="120"/>
      <c r="V433" s="120" t="s">
        <v>205</v>
      </c>
      <c r="W433" s="120"/>
      <c r="X433" s="120"/>
      <c r="Y433" s="120"/>
      <c r="Z433" s="120"/>
      <c r="AA433" s="120"/>
      <c r="AB433" s="120"/>
      <c r="AC433" s="119">
        <f t="shared" si="595"/>
        <v>1</v>
      </c>
      <c r="AD433" s="229"/>
      <c r="AE433" s="229"/>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70"/>
      <c r="BU433" s="70"/>
      <c r="BV433" s="70"/>
      <c r="BW433" s="70"/>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70"/>
      <c r="DN433" s="70"/>
      <c r="DO433" s="70"/>
      <c r="DP433" s="70"/>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72"/>
      <c r="FG433" s="72"/>
      <c r="FH433" s="72"/>
      <c r="FI433" s="72"/>
      <c r="FJ433" s="72" t="s">
        <v>807</v>
      </c>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c r="IK433" s="56"/>
      <c r="IL433" s="56"/>
      <c r="IM433" s="56"/>
      <c r="IN433" s="56"/>
      <c r="IO433" s="56"/>
      <c r="IP433" s="56"/>
      <c r="IQ433" s="56"/>
      <c r="IR433" s="56"/>
      <c r="IS433" s="56"/>
      <c r="IT433" s="70"/>
      <c r="IU433" s="70"/>
      <c r="IV433" s="70"/>
      <c r="IW433" s="70"/>
      <c r="IX433" s="56"/>
      <c r="IY433" s="56"/>
      <c r="IZ433" s="56"/>
      <c r="JA433" s="56"/>
      <c r="JB433" s="56"/>
      <c r="JC433" s="56"/>
      <c r="JD433" s="56"/>
      <c r="JE433" s="56"/>
      <c r="JF433" s="56"/>
      <c r="JG433" s="56"/>
      <c r="JH433" s="56"/>
      <c r="JI433" s="56"/>
      <c r="JJ433" s="56"/>
      <c r="JK433" s="56"/>
      <c r="JL433" s="56"/>
      <c r="JM433" s="56"/>
      <c r="JN433" s="56"/>
      <c r="JO433" s="56"/>
      <c r="JP433" s="56"/>
      <c r="JQ433" s="56"/>
      <c r="JR433" s="56"/>
      <c r="JS433" s="56"/>
      <c r="JT433" s="56"/>
      <c r="JU433" s="56"/>
      <c r="JV433" s="56"/>
      <c r="JW433" s="56"/>
      <c r="JX433" s="56"/>
      <c r="JY433" s="56"/>
      <c r="JZ433" s="56"/>
      <c r="KA433" s="56"/>
      <c r="KB433" s="56"/>
      <c r="KC433" s="56"/>
      <c r="KD433" s="56"/>
      <c r="KE433" s="56"/>
      <c r="KF433" s="56"/>
      <c r="KG433" s="56"/>
      <c r="KH433" s="56"/>
      <c r="KI433" s="56"/>
      <c r="KJ433" s="56"/>
      <c r="KK433" s="56"/>
      <c r="KL433" s="56"/>
      <c r="KM433" s="56"/>
      <c r="KN433" s="56"/>
      <c r="KO433" s="56"/>
      <c r="KP433" s="56"/>
      <c r="KQ433" s="56"/>
      <c r="KR433" s="56"/>
      <c r="KS433" s="56"/>
      <c r="KT433" s="56"/>
      <c r="KU433" s="56"/>
      <c r="KV433" s="56"/>
      <c r="KW433" s="56"/>
      <c r="KX433" s="56"/>
      <c r="KY433" s="56"/>
      <c r="KZ433" s="56"/>
      <c r="LA433" s="56"/>
      <c r="LB433" s="56"/>
      <c r="LC433" s="56"/>
      <c r="LD433" s="56"/>
      <c r="LE433" s="56"/>
      <c r="LF433" s="56"/>
      <c r="LG433" s="56"/>
      <c r="LH433" s="56"/>
      <c r="LI433" s="56"/>
      <c r="LJ433" s="56"/>
      <c r="LK433" s="56"/>
      <c r="LL433" s="56"/>
      <c r="LM433" s="56"/>
      <c r="LN433" s="56"/>
      <c r="LO433" s="56"/>
      <c r="LP433" s="56"/>
      <c r="LQ433" s="56"/>
      <c r="LR433" s="56"/>
      <c r="LS433" s="56"/>
      <c r="LT433" s="56"/>
      <c r="LU433" s="56"/>
      <c r="LV433" s="56"/>
      <c r="LW433" s="56"/>
      <c r="LX433" s="56"/>
      <c r="LY433" s="56"/>
      <c r="LZ433" s="56"/>
      <c r="MA433" s="56"/>
      <c r="MB433" s="56"/>
      <c r="MC433" s="56"/>
      <c r="MD433" s="56"/>
      <c r="ME433" s="56"/>
      <c r="MF433" s="56"/>
      <c r="MG433" s="56"/>
      <c r="MH433" s="56"/>
      <c r="MI433" s="56"/>
      <c r="MJ433" s="56"/>
      <c r="MK433" s="56"/>
      <c r="ML433" s="56"/>
      <c r="MM433" s="56"/>
      <c r="MN433" s="56"/>
      <c r="MO433" s="56"/>
      <c r="MP433" s="56"/>
      <c r="MQ433" s="56"/>
      <c r="MR433" s="56"/>
      <c r="MS433" s="56"/>
      <c r="MT433" s="56"/>
      <c r="MU433" s="56"/>
      <c r="MV433" s="56"/>
      <c r="MW433" s="56"/>
      <c r="MX433" s="56"/>
      <c r="MY433" s="56"/>
      <c r="MZ433" s="56"/>
      <c r="NA433" s="56"/>
      <c r="NB433" s="56"/>
      <c r="NC433" s="56"/>
      <c r="ND433" s="56"/>
      <c r="NE433" s="56"/>
      <c r="NF433" s="56"/>
      <c r="NG433" s="56"/>
      <c r="NH433" s="56"/>
      <c r="NI433" s="56"/>
      <c r="NJ433" s="56"/>
      <c r="NK433" s="56"/>
      <c r="NL433" s="56"/>
      <c r="NM433" s="56"/>
      <c r="NN433" s="56"/>
      <c r="NO433" s="56"/>
      <c r="NP433" s="56"/>
      <c r="NQ433" s="56"/>
      <c r="NR433" s="56"/>
      <c r="NS433" s="56"/>
      <c r="NT433" s="56"/>
      <c r="NU433" s="56"/>
      <c r="NV433" s="56"/>
      <c r="NW433" s="56"/>
      <c r="NX433" s="56"/>
      <c r="NY433" s="56"/>
      <c r="NZ433" s="56"/>
      <c r="OA433" s="56"/>
      <c r="OB433" s="56"/>
      <c r="OC433" s="56"/>
      <c r="OD433" s="56"/>
      <c r="OE433" s="56"/>
      <c r="OF433" s="56"/>
      <c r="OG433" s="56"/>
      <c r="OH433" s="56"/>
      <c r="OI433" s="56"/>
      <c r="OJ433" s="56"/>
      <c r="OK433" s="56"/>
      <c r="OL433" s="56"/>
      <c r="OM433" s="56"/>
      <c r="ON433" s="56"/>
      <c r="OO433" s="56"/>
      <c r="OP433" s="56"/>
      <c r="OQ433" s="56"/>
      <c r="OR433" s="56"/>
      <c r="OS433" s="56"/>
      <c r="OT433" s="56"/>
      <c r="OU433" s="56"/>
      <c r="OV433" s="56"/>
      <c r="OW433" s="56"/>
      <c r="OX433" s="56"/>
      <c r="OY433" s="56"/>
      <c r="OZ433" s="56"/>
      <c r="PA433" s="56"/>
    </row>
    <row r="434" spans="1:418" ht="36.75" hidden="1" customHeight="1">
      <c r="A434" s="56"/>
      <c r="B434" s="2"/>
      <c r="C434" s="2"/>
      <c r="D434" s="311" t="s">
        <v>76</v>
      </c>
      <c r="E434" s="311"/>
      <c r="F434" s="311"/>
      <c r="G434" s="253"/>
      <c r="H434" s="254">
        <f>COUNTIF(H435:H440,"x")</f>
        <v>2</v>
      </c>
      <c r="I434" s="253"/>
      <c r="J434" s="253"/>
      <c r="K434" s="255"/>
      <c r="L434" s="258"/>
      <c r="M434" s="255"/>
      <c r="N434" s="176"/>
      <c r="O434" s="176"/>
      <c r="P434" s="114">
        <f>COUNTIF(P435:P440,"x")</f>
        <v>4</v>
      </c>
      <c r="Q434" s="56">
        <f>SUM(Q435:Q440)</f>
        <v>0</v>
      </c>
      <c r="R434" s="254">
        <f>COUNTIF(R435:R440,"x")</f>
        <v>0</v>
      </c>
      <c r="S434" s="111">
        <f t="shared" ref="S434:T434" si="606">COUNTIF(S435:S440,"x")</f>
        <v>0</v>
      </c>
      <c r="T434" s="111">
        <f t="shared" si="606"/>
        <v>0</v>
      </c>
      <c r="U434" s="111">
        <f t="shared" ref="U434" si="607">COUNTIF(U435:U440,"x")</f>
        <v>0</v>
      </c>
      <c r="V434" s="111">
        <f t="shared" ref="V434:AB434" si="608">COUNTIF(V435:V440,"x")</f>
        <v>0</v>
      </c>
      <c r="W434" s="111">
        <f t="shared" si="608"/>
        <v>0</v>
      </c>
      <c r="X434" s="111">
        <f t="shared" si="608"/>
        <v>0</v>
      </c>
      <c r="Y434" s="111">
        <f t="shared" si="608"/>
        <v>0</v>
      </c>
      <c r="Z434" s="111">
        <f t="shared" si="608"/>
        <v>0</v>
      </c>
      <c r="AA434" s="111">
        <f t="shared" si="608"/>
        <v>0</v>
      </c>
      <c r="AB434" s="111">
        <f t="shared" si="608"/>
        <v>6</v>
      </c>
      <c r="AC434" s="111"/>
      <c r="AD434" s="239"/>
      <c r="AE434" s="2"/>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182"/>
      <c r="BK434" s="182"/>
      <c r="BL434" s="182"/>
      <c r="BM434" s="182"/>
      <c r="BN434" s="182"/>
      <c r="BO434" s="182"/>
      <c r="BP434" s="182"/>
      <c r="BQ434" s="182"/>
      <c r="BR434" s="182"/>
      <c r="BS434" s="185"/>
      <c r="BT434" s="70"/>
      <c r="BU434" s="70"/>
      <c r="BV434" s="70"/>
      <c r="BW434" s="70"/>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70"/>
      <c r="HA434" s="70"/>
      <c r="HB434" s="70"/>
      <c r="HC434" s="70"/>
      <c r="HD434" s="70"/>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c r="IO434" s="56"/>
      <c r="IP434" s="56"/>
      <c r="IQ434" s="56"/>
      <c r="IR434" s="56"/>
      <c r="IS434" s="56"/>
      <c r="IT434" s="56"/>
      <c r="IU434" s="56"/>
      <c r="IV434" s="56"/>
      <c r="IW434" s="56"/>
      <c r="IX434" s="56"/>
      <c r="IY434" s="56"/>
      <c r="IZ434" s="56"/>
      <c r="JA434" s="56"/>
      <c r="JB434" s="56"/>
      <c r="JC434" s="56"/>
      <c r="JD434" s="56"/>
      <c r="JE434" s="56"/>
      <c r="JF434" s="56"/>
      <c r="JG434" s="56"/>
      <c r="JH434" s="56"/>
      <c r="JI434" s="56"/>
      <c r="JJ434" s="56"/>
      <c r="JK434" s="56"/>
      <c r="JL434" s="56"/>
      <c r="JM434" s="56"/>
      <c r="JN434" s="56"/>
      <c r="JO434" s="56"/>
      <c r="JP434" s="56"/>
      <c r="JQ434" s="56"/>
      <c r="JR434" s="56"/>
      <c r="JS434" s="56"/>
      <c r="JT434" s="56"/>
      <c r="JU434" s="56"/>
      <c r="JV434" s="56"/>
      <c r="JW434" s="56"/>
      <c r="JX434" s="56"/>
      <c r="JY434" s="56"/>
      <c r="JZ434" s="56"/>
      <c r="KA434" s="56"/>
      <c r="KB434" s="56"/>
      <c r="KC434" s="56"/>
      <c r="KD434" s="56"/>
      <c r="KE434" s="56"/>
      <c r="KF434" s="56"/>
      <c r="KG434" s="56"/>
      <c r="KH434" s="56"/>
      <c r="KI434" s="56"/>
      <c r="KJ434" s="56"/>
      <c r="KK434" s="56"/>
      <c r="KL434" s="56"/>
      <c r="KM434" s="56"/>
      <c r="KN434" s="56"/>
      <c r="KO434" s="56"/>
      <c r="KP434" s="56"/>
      <c r="KQ434" s="56"/>
      <c r="KR434" s="56"/>
      <c r="KS434" s="56"/>
      <c r="KT434" s="56"/>
      <c r="KU434" s="56"/>
      <c r="KV434" s="56"/>
      <c r="KW434" s="56"/>
      <c r="KX434" s="56"/>
      <c r="KY434" s="56"/>
      <c r="KZ434" s="56"/>
      <c r="LA434" s="56"/>
      <c r="LB434" s="56"/>
      <c r="LC434" s="56"/>
      <c r="LD434" s="56"/>
      <c r="LE434" s="56"/>
      <c r="LF434" s="56"/>
      <c r="LG434" s="56"/>
      <c r="LH434" s="56"/>
      <c r="LI434" s="56"/>
      <c r="LJ434" s="56"/>
      <c r="LK434" s="56"/>
      <c r="LL434" s="56"/>
      <c r="LM434" s="56"/>
      <c r="LN434" s="56"/>
      <c r="LO434" s="56"/>
      <c r="LP434" s="56"/>
      <c r="LQ434" s="56"/>
      <c r="LR434" s="56"/>
      <c r="LS434" s="56"/>
      <c r="LT434" s="56"/>
      <c r="LU434" s="56"/>
      <c r="LV434" s="56"/>
      <c r="LW434" s="56"/>
      <c r="LX434" s="56"/>
      <c r="LY434" s="56"/>
      <c r="LZ434" s="56"/>
      <c r="MA434" s="56"/>
      <c r="MB434" s="56"/>
      <c r="MC434" s="56"/>
      <c r="MD434" s="56"/>
      <c r="ME434" s="56"/>
      <c r="MF434" s="56"/>
      <c r="MG434" s="56"/>
      <c r="MH434" s="56"/>
      <c r="MI434" s="56"/>
      <c r="MJ434" s="56"/>
      <c r="MK434" s="56"/>
      <c r="ML434" s="56"/>
      <c r="MM434" s="56"/>
      <c r="MN434" s="56"/>
      <c r="MO434" s="56"/>
      <c r="MP434" s="56"/>
      <c r="MQ434" s="56"/>
      <c r="MR434" s="56"/>
      <c r="MS434" s="56"/>
      <c r="MT434" s="56"/>
      <c r="MU434" s="56"/>
      <c r="MV434" s="56"/>
      <c r="MW434" s="56"/>
      <c r="MX434" s="56"/>
      <c r="MY434" s="56"/>
      <c r="MZ434" s="56"/>
      <c r="NA434" s="56"/>
      <c r="NB434" s="56"/>
      <c r="NC434" s="56"/>
      <c r="ND434" s="56"/>
      <c r="NE434" s="179"/>
      <c r="NF434" s="180"/>
      <c r="NG434" s="179"/>
      <c r="NH434" s="180"/>
      <c r="NI434" s="179"/>
      <c r="NJ434" s="180"/>
      <c r="NK434" s="179"/>
      <c r="NL434" s="180"/>
      <c r="NM434" s="181"/>
      <c r="NN434" s="184"/>
      <c r="NO434" s="70"/>
      <c r="NP434" s="70"/>
      <c r="NQ434" s="56"/>
      <c r="NR434" s="56"/>
      <c r="NS434" s="56"/>
      <c r="NT434" s="56"/>
      <c r="NU434" s="56"/>
      <c r="NV434" s="56"/>
      <c r="NW434" s="56"/>
      <c r="NX434" s="56"/>
      <c r="NY434" s="56"/>
      <c r="NZ434" s="56"/>
      <c r="OA434" s="56"/>
      <c r="OB434" s="56"/>
      <c r="OC434" s="56"/>
      <c r="OD434" s="56"/>
      <c r="OE434" s="56"/>
      <c r="OF434" s="56"/>
      <c r="OG434" s="56"/>
      <c r="OH434" s="56"/>
      <c r="OI434" s="56"/>
      <c r="OJ434" s="56"/>
      <c r="OK434" s="56"/>
      <c r="OL434" s="56"/>
      <c r="OM434" s="56"/>
      <c r="ON434" s="56"/>
      <c r="OO434" s="56"/>
      <c r="OP434" s="56"/>
      <c r="OQ434" s="56"/>
      <c r="OR434" s="56"/>
      <c r="OS434" s="56"/>
      <c r="OT434" s="56"/>
      <c r="OU434" s="56"/>
      <c r="OV434" s="56"/>
      <c r="OW434" s="56"/>
      <c r="OX434" s="56"/>
      <c r="OY434" s="56"/>
      <c r="OZ434" s="56"/>
      <c r="PA434" s="2"/>
    </row>
    <row r="435" spans="1:418" s="116" customFormat="1" ht="126" hidden="1" customHeight="1">
      <c r="A435" s="56"/>
      <c r="B435" s="340">
        <v>383</v>
      </c>
      <c r="C435" s="340">
        <v>160</v>
      </c>
      <c r="D435" s="315" t="s">
        <v>444</v>
      </c>
      <c r="E435" s="354" t="s">
        <v>6</v>
      </c>
      <c r="F435" s="315" t="s">
        <v>1192</v>
      </c>
      <c r="G435" s="316" t="s">
        <v>7</v>
      </c>
      <c r="H435" s="354"/>
      <c r="I435" s="315" t="s">
        <v>1242</v>
      </c>
      <c r="J435" s="118" t="s">
        <v>1568</v>
      </c>
      <c r="K435" s="123"/>
      <c r="L435" s="183" t="s">
        <v>661</v>
      </c>
      <c r="M435" s="123" t="s">
        <v>691</v>
      </c>
      <c r="N435" s="51" t="s">
        <v>379</v>
      </c>
      <c r="O435" s="56" t="s">
        <v>350</v>
      </c>
      <c r="P435" s="340" t="s">
        <v>205</v>
      </c>
      <c r="Q435" s="56"/>
      <c r="R435" s="120"/>
      <c r="S435" s="120"/>
      <c r="T435" s="120"/>
      <c r="U435" s="120"/>
      <c r="V435" s="120"/>
      <c r="W435" s="120"/>
      <c r="X435" s="120"/>
      <c r="Y435" s="120"/>
      <c r="Z435" s="120"/>
      <c r="AA435" s="120"/>
      <c r="AB435" s="120" t="s">
        <v>205</v>
      </c>
      <c r="AC435" s="119">
        <f t="shared" ref="AC435:AC440" si="609">COUNTIF($R435:$AB435,"x")</f>
        <v>1</v>
      </c>
      <c r="AD435" s="229"/>
      <c r="AE435" s="229"/>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70"/>
      <c r="BU435" s="70"/>
      <c r="BV435" s="70"/>
      <c r="BW435" s="70"/>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70"/>
      <c r="DN435" s="70"/>
      <c r="DO435" s="70"/>
      <c r="DP435" s="70"/>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70"/>
      <c r="FG435" s="70"/>
      <c r="FH435" s="70"/>
      <c r="FI435" s="70"/>
      <c r="FJ435" s="70"/>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70"/>
      <c r="HA435" s="70"/>
      <c r="HB435" s="70"/>
      <c r="HC435" s="70"/>
      <c r="HD435" s="70"/>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c r="IK435" s="56"/>
      <c r="IL435" s="56"/>
      <c r="IM435" s="56"/>
      <c r="IN435" s="56"/>
      <c r="IO435" s="56"/>
      <c r="IP435" s="56"/>
      <c r="IQ435" s="56"/>
      <c r="IR435" s="56"/>
      <c r="IS435" s="56"/>
      <c r="IT435" s="70"/>
      <c r="IU435" s="70"/>
      <c r="IV435" s="70"/>
      <c r="IW435" s="70"/>
      <c r="IX435" s="56"/>
      <c r="IY435" s="56"/>
      <c r="IZ435" s="56"/>
      <c r="JA435" s="56"/>
      <c r="JB435" s="56"/>
      <c r="JC435" s="56"/>
      <c r="JD435" s="56"/>
      <c r="JE435" s="56"/>
      <c r="JF435" s="56"/>
      <c r="JG435" s="56"/>
      <c r="JH435" s="56"/>
      <c r="JI435" s="56"/>
      <c r="JJ435" s="56"/>
      <c r="JK435" s="56"/>
      <c r="JL435" s="56"/>
      <c r="JM435" s="56"/>
      <c r="JN435" s="56"/>
      <c r="JO435" s="56"/>
      <c r="JP435" s="56"/>
      <c r="JQ435" s="56"/>
      <c r="JR435" s="56"/>
      <c r="JS435" s="56"/>
      <c r="JT435" s="56"/>
      <c r="JU435" s="56"/>
      <c r="JV435" s="56"/>
      <c r="JW435" s="56"/>
      <c r="JX435" s="56"/>
      <c r="JY435" s="56"/>
      <c r="JZ435" s="56"/>
      <c r="KA435" s="56"/>
      <c r="KB435" s="56"/>
      <c r="KC435" s="56"/>
      <c r="KD435" s="56"/>
      <c r="KE435" s="56"/>
      <c r="KF435" s="56"/>
      <c r="KG435" s="56"/>
      <c r="KH435" s="56"/>
      <c r="KI435" s="56"/>
      <c r="KJ435" s="56"/>
      <c r="KK435" s="56"/>
      <c r="KL435" s="56"/>
      <c r="KM435" s="56"/>
      <c r="KN435" s="56"/>
      <c r="KO435" s="56"/>
      <c r="KP435" s="56"/>
      <c r="KQ435" s="56"/>
      <c r="KR435" s="56"/>
      <c r="KS435" s="56"/>
      <c r="KT435" s="56"/>
      <c r="KU435" s="56"/>
      <c r="KV435" s="56"/>
      <c r="KW435" s="56"/>
      <c r="KX435" s="56"/>
      <c r="KY435" s="56"/>
      <c r="KZ435" s="56"/>
      <c r="LA435" s="56"/>
      <c r="LB435" s="56"/>
      <c r="LC435" s="56"/>
      <c r="LD435" s="56"/>
      <c r="LE435" s="56"/>
      <c r="LF435" s="56"/>
      <c r="LG435" s="56"/>
      <c r="LH435" s="56"/>
      <c r="LI435" s="56"/>
      <c r="LJ435" s="56"/>
      <c r="LK435" s="56"/>
      <c r="LL435" s="56"/>
      <c r="LM435" s="56"/>
      <c r="LN435" s="56"/>
      <c r="LO435" s="56"/>
      <c r="LP435" s="56"/>
      <c r="LQ435" s="56"/>
      <c r="LR435" s="56"/>
      <c r="LS435" s="56"/>
      <c r="LT435" s="56"/>
      <c r="LU435" s="56"/>
      <c r="LV435" s="56"/>
      <c r="LW435" s="56"/>
      <c r="LX435" s="56"/>
      <c r="LY435" s="56"/>
      <c r="LZ435" s="56"/>
      <c r="MA435" s="56"/>
      <c r="MB435" s="56"/>
      <c r="MC435" s="71" t="s">
        <v>556</v>
      </c>
      <c r="MD435" s="71"/>
      <c r="ME435" s="56">
        <v>2</v>
      </c>
      <c r="MF435" s="56">
        <v>2</v>
      </c>
      <c r="MG435" s="56">
        <v>1</v>
      </c>
      <c r="MH435" s="56">
        <v>2</v>
      </c>
      <c r="MI435" s="56">
        <v>2</v>
      </c>
      <c r="MJ435" s="56">
        <v>2</v>
      </c>
      <c r="MK435" s="56">
        <v>2</v>
      </c>
      <c r="ML435" s="56">
        <v>2</v>
      </c>
      <c r="MM435" s="56">
        <v>2</v>
      </c>
      <c r="MN435" s="56">
        <v>2</v>
      </c>
      <c r="MO435" s="56">
        <v>1</v>
      </c>
      <c r="MP435" s="56">
        <v>2</v>
      </c>
      <c r="MQ435" s="56">
        <v>1</v>
      </c>
      <c r="MR435" s="56">
        <v>2</v>
      </c>
      <c r="MS435" s="56">
        <v>2</v>
      </c>
      <c r="MT435" s="56">
        <v>2</v>
      </c>
      <c r="MU435" s="56">
        <v>2</v>
      </c>
      <c r="MV435" s="56">
        <v>2</v>
      </c>
      <c r="MW435" s="56">
        <v>2</v>
      </c>
      <c r="MX435" s="56">
        <v>2</v>
      </c>
      <c r="MY435" s="56">
        <v>2</v>
      </c>
      <c r="MZ435" s="56">
        <v>2</v>
      </c>
      <c r="NA435" s="56">
        <v>2</v>
      </c>
      <c r="NB435" s="56">
        <v>2</v>
      </c>
      <c r="NC435" s="56">
        <v>2</v>
      </c>
      <c r="ND435" s="56">
        <v>2</v>
      </c>
      <c r="NE435" s="179">
        <f>COUNTIF(ME435:ND435,"2")</f>
        <v>23</v>
      </c>
      <c r="NF435" s="180">
        <f>NE435/(NE435+NG435+NI435+NK435)</f>
        <v>0.88461538461538458</v>
      </c>
      <c r="NG435" s="179">
        <f>COUNTIF(ME435:ND435,"1")</f>
        <v>3</v>
      </c>
      <c r="NH435" s="180">
        <f>NG435/(NE435+NG435+NI435+NK435)</f>
        <v>0.11538461538461539</v>
      </c>
      <c r="NI435" s="179">
        <f>COUNTIF(ME435:ND435,"0")</f>
        <v>0</v>
      </c>
      <c r="NJ435" s="180">
        <f>NI435/(NE435+NG435+NI435+NK435)</f>
        <v>0</v>
      </c>
      <c r="NK435" s="179">
        <f>COUNTIF(LR435:ND435,"KĐG")</f>
        <v>0</v>
      </c>
      <c r="NL435" s="180">
        <f>NK435/(NE435+NG435+NI435+NK435)</f>
        <v>0</v>
      </c>
      <c r="NM435" s="181">
        <f>(((NE435*2)+(NG435*1)+(NI435*0)))/(NE435+NG435+NI435)</f>
        <v>1.8846153846153846</v>
      </c>
      <c r="NN435" s="184" t="str">
        <f>IF(NL435&gt;=50%,"KĐG",IF(NM435&gt;=1.6,"Đạt mục tiêu",IF(NM435&gt;=1,"Cần cố gắng","Chưa đạt")))</f>
        <v>Đạt mục tiêu</v>
      </c>
      <c r="NO435" s="56"/>
      <c r="NP435" s="56"/>
      <c r="NQ435" s="56"/>
      <c r="NR435" s="56"/>
      <c r="NS435" s="56"/>
      <c r="NT435" s="56"/>
      <c r="NU435" s="56"/>
      <c r="NV435" s="56"/>
      <c r="NW435" s="56"/>
      <c r="NX435" s="56"/>
      <c r="NY435" s="56"/>
      <c r="NZ435" s="56"/>
      <c r="OA435" s="56"/>
      <c r="OB435" s="56"/>
      <c r="OC435" s="56"/>
      <c r="OD435" s="56"/>
      <c r="OE435" s="56"/>
      <c r="OF435" s="56"/>
      <c r="OG435" s="56"/>
      <c r="OH435" s="56"/>
      <c r="OI435" s="56"/>
      <c r="OJ435" s="56"/>
      <c r="OK435" s="56"/>
      <c r="OL435" s="56"/>
      <c r="OM435" s="56"/>
      <c r="ON435" s="56"/>
      <c r="OO435" s="56"/>
      <c r="OP435" s="56"/>
      <c r="OQ435" s="56"/>
      <c r="OR435" s="56"/>
      <c r="OS435" s="56"/>
      <c r="OT435" s="56"/>
      <c r="OU435" s="56"/>
      <c r="OV435" s="56"/>
      <c r="OW435" s="56"/>
      <c r="OX435" s="56"/>
      <c r="OY435" s="56"/>
      <c r="OZ435" s="56"/>
      <c r="PA435" s="56"/>
    </row>
    <row r="436" spans="1:418" s="116" customFormat="1" ht="47.25" hidden="1" customHeight="1">
      <c r="A436" s="56"/>
      <c r="B436" s="357"/>
      <c r="C436" s="357"/>
      <c r="D436" s="313"/>
      <c r="E436" s="356"/>
      <c r="F436" s="313"/>
      <c r="G436" s="327"/>
      <c r="H436" s="356"/>
      <c r="I436" s="313"/>
      <c r="J436" s="126" t="s">
        <v>1139</v>
      </c>
      <c r="K436" s="123"/>
      <c r="L436" s="183" t="s">
        <v>661</v>
      </c>
      <c r="M436" s="123" t="s">
        <v>501</v>
      </c>
      <c r="N436" s="51" t="s">
        <v>379</v>
      </c>
      <c r="O436" s="56" t="s">
        <v>350</v>
      </c>
      <c r="P436" s="357"/>
      <c r="Q436" s="56"/>
      <c r="R436" s="120"/>
      <c r="S436" s="120"/>
      <c r="T436" s="120"/>
      <c r="U436" s="120"/>
      <c r="V436" s="120"/>
      <c r="W436" s="120"/>
      <c r="X436" s="120"/>
      <c r="Y436" s="120"/>
      <c r="Z436" s="120"/>
      <c r="AA436" s="120"/>
      <c r="AB436" s="120" t="s">
        <v>205</v>
      </c>
      <c r="AC436" s="119">
        <f t="shared" si="609"/>
        <v>1</v>
      </c>
      <c r="AD436" s="229"/>
      <c r="AE436" s="229"/>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70"/>
      <c r="BU436" s="70"/>
      <c r="BV436" s="70"/>
      <c r="BW436" s="70"/>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70"/>
      <c r="DN436" s="70"/>
      <c r="DO436" s="70"/>
      <c r="DP436" s="70"/>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70"/>
      <c r="FG436" s="70"/>
      <c r="FH436" s="70"/>
      <c r="FI436" s="70"/>
      <c r="FJ436" s="70"/>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70"/>
      <c r="HA436" s="72" t="s">
        <v>807</v>
      </c>
      <c r="HB436" s="70"/>
      <c r="HC436" s="70"/>
      <c r="HD436" s="70"/>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c r="IK436" s="56"/>
      <c r="IL436" s="56"/>
      <c r="IM436" s="56"/>
      <c r="IN436" s="56"/>
      <c r="IO436" s="56"/>
      <c r="IP436" s="56"/>
      <c r="IQ436" s="56"/>
      <c r="IR436" s="56"/>
      <c r="IS436" s="56"/>
      <c r="IT436" s="70"/>
      <c r="IU436" s="70"/>
      <c r="IV436" s="70"/>
      <c r="IW436" s="70"/>
      <c r="IX436" s="56"/>
      <c r="IY436" s="56"/>
      <c r="IZ436" s="56"/>
      <c r="JA436" s="56"/>
      <c r="JB436" s="56"/>
      <c r="JC436" s="56"/>
      <c r="JD436" s="56"/>
      <c r="JE436" s="56"/>
      <c r="JF436" s="56"/>
      <c r="JG436" s="56"/>
      <c r="JH436" s="56"/>
      <c r="JI436" s="56"/>
      <c r="JJ436" s="56"/>
      <c r="JK436" s="56"/>
      <c r="JL436" s="56"/>
      <c r="JM436" s="56"/>
      <c r="JN436" s="56"/>
      <c r="JO436" s="56"/>
      <c r="JP436" s="56"/>
      <c r="JQ436" s="56"/>
      <c r="JR436" s="56"/>
      <c r="JS436" s="56"/>
      <c r="JT436" s="56"/>
      <c r="JU436" s="56"/>
      <c r="JV436" s="56"/>
      <c r="JW436" s="56"/>
      <c r="JX436" s="56"/>
      <c r="JY436" s="56"/>
      <c r="JZ436" s="56"/>
      <c r="KA436" s="56"/>
      <c r="KB436" s="56"/>
      <c r="KC436" s="56"/>
      <c r="KD436" s="56"/>
      <c r="KE436" s="56"/>
      <c r="KF436" s="56"/>
      <c r="KG436" s="56"/>
      <c r="KH436" s="56"/>
      <c r="KI436" s="56"/>
      <c r="KJ436" s="56"/>
      <c r="KK436" s="56"/>
      <c r="KL436" s="56"/>
      <c r="KM436" s="56"/>
      <c r="KN436" s="56"/>
      <c r="KO436" s="56"/>
      <c r="KP436" s="56"/>
      <c r="KQ436" s="56"/>
      <c r="KR436" s="56"/>
      <c r="KS436" s="56"/>
      <c r="KT436" s="56"/>
      <c r="KU436" s="56"/>
      <c r="KV436" s="56"/>
      <c r="KW436" s="56"/>
      <c r="KX436" s="56"/>
      <c r="KY436" s="56"/>
      <c r="KZ436" s="56"/>
      <c r="LA436" s="56"/>
      <c r="LB436" s="56"/>
      <c r="LC436" s="56"/>
      <c r="LD436" s="56"/>
      <c r="LE436" s="56"/>
      <c r="LF436" s="56"/>
      <c r="LG436" s="56"/>
      <c r="LH436" s="56"/>
      <c r="LI436" s="56"/>
      <c r="LJ436" s="56"/>
      <c r="LK436" s="56"/>
      <c r="LL436" s="56"/>
      <c r="LM436" s="56"/>
      <c r="LN436" s="56"/>
      <c r="LO436" s="56"/>
      <c r="LP436" s="56"/>
      <c r="LQ436" s="56"/>
      <c r="LR436" s="56"/>
      <c r="LS436" s="56"/>
      <c r="LT436" s="56"/>
      <c r="LU436" s="56"/>
      <c r="LV436" s="56"/>
      <c r="LW436" s="56"/>
      <c r="LX436" s="56"/>
      <c r="LY436" s="56"/>
      <c r="LZ436" s="56"/>
      <c r="MA436" s="56"/>
      <c r="MB436" s="56"/>
      <c r="MC436" s="71"/>
      <c r="MD436" s="71"/>
      <c r="ME436" s="56"/>
      <c r="MF436" s="56"/>
      <c r="MG436" s="56"/>
      <c r="MH436" s="56"/>
      <c r="MI436" s="56"/>
      <c r="MJ436" s="56"/>
      <c r="MK436" s="56"/>
      <c r="ML436" s="56"/>
      <c r="MM436" s="56"/>
      <c r="MN436" s="56"/>
      <c r="MO436" s="56"/>
      <c r="MP436" s="56"/>
      <c r="MQ436" s="56"/>
      <c r="MR436" s="56"/>
      <c r="MS436" s="56"/>
      <c r="MT436" s="56"/>
      <c r="MU436" s="56"/>
      <c r="MV436" s="56"/>
      <c r="MW436" s="56"/>
      <c r="MX436" s="56"/>
      <c r="MY436" s="56"/>
      <c r="MZ436" s="56"/>
      <c r="NA436" s="56"/>
      <c r="NB436" s="56"/>
      <c r="NC436" s="56"/>
      <c r="ND436" s="56"/>
      <c r="NE436" s="179"/>
      <c r="NF436" s="180"/>
      <c r="NG436" s="179"/>
      <c r="NH436" s="180"/>
      <c r="NI436" s="179"/>
      <c r="NJ436" s="180"/>
      <c r="NK436" s="179"/>
      <c r="NL436" s="180"/>
      <c r="NM436" s="181"/>
      <c r="NN436" s="184"/>
      <c r="NO436" s="56"/>
      <c r="NP436" s="56"/>
      <c r="NQ436" s="56"/>
      <c r="NR436" s="56"/>
      <c r="NS436" s="56"/>
      <c r="NT436" s="56"/>
      <c r="NU436" s="56"/>
      <c r="NV436" s="56"/>
      <c r="NW436" s="56"/>
      <c r="NX436" s="56"/>
      <c r="NY436" s="56"/>
      <c r="NZ436" s="56"/>
      <c r="OA436" s="56"/>
      <c r="OB436" s="56"/>
      <c r="OC436" s="56"/>
      <c r="OD436" s="56"/>
      <c r="OE436" s="56"/>
      <c r="OF436" s="56"/>
      <c r="OG436" s="56"/>
      <c r="OH436" s="56"/>
      <c r="OI436" s="56"/>
      <c r="OJ436" s="56"/>
      <c r="OK436" s="56"/>
      <c r="OL436" s="56"/>
      <c r="OM436" s="56"/>
      <c r="ON436" s="56"/>
      <c r="OO436" s="56"/>
      <c r="OP436" s="56"/>
      <c r="OQ436" s="56"/>
      <c r="OR436" s="56"/>
      <c r="OS436" s="56"/>
      <c r="OT436" s="56"/>
      <c r="OU436" s="56"/>
      <c r="OV436" s="56"/>
      <c r="OW436" s="56"/>
      <c r="OX436" s="56"/>
      <c r="OY436" s="56"/>
      <c r="OZ436" s="56"/>
      <c r="PA436" s="56"/>
    </row>
    <row r="437" spans="1:418" s="116" customFormat="1" ht="31.5" hidden="1" customHeight="1">
      <c r="A437" s="56"/>
      <c r="B437" s="341"/>
      <c r="C437" s="341"/>
      <c r="D437" s="314"/>
      <c r="E437" s="326"/>
      <c r="F437" s="314"/>
      <c r="G437" s="353"/>
      <c r="H437" s="326"/>
      <c r="I437" s="314"/>
      <c r="J437" s="126" t="s">
        <v>1569</v>
      </c>
      <c r="K437" s="123"/>
      <c r="L437" s="183" t="s">
        <v>661</v>
      </c>
      <c r="M437" s="123" t="s">
        <v>501</v>
      </c>
      <c r="N437" s="51" t="s">
        <v>379</v>
      </c>
      <c r="O437" s="56" t="s">
        <v>350</v>
      </c>
      <c r="P437" s="341"/>
      <c r="Q437" s="56"/>
      <c r="R437" s="120"/>
      <c r="S437" s="120"/>
      <c r="T437" s="120"/>
      <c r="U437" s="120"/>
      <c r="V437" s="120"/>
      <c r="W437" s="120"/>
      <c r="X437" s="120"/>
      <c r="Y437" s="120"/>
      <c r="Z437" s="120"/>
      <c r="AA437" s="120"/>
      <c r="AB437" s="120" t="s">
        <v>205</v>
      </c>
      <c r="AC437" s="119">
        <f t="shared" si="609"/>
        <v>1</v>
      </c>
      <c r="AD437" s="229"/>
      <c r="AE437" s="229"/>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70"/>
      <c r="BU437" s="70"/>
      <c r="BV437" s="70"/>
      <c r="BW437" s="70"/>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70"/>
      <c r="DN437" s="70"/>
      <c r="DO437" s="70"/>
      <c r="DP437" s="70"/>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70"/>
      <c r="FG437" s="70"/>
      <c r="FH437" s="70"/>
      <c r="FI437" s="70"/>
      <c r="FJ437" s="70"/>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70"/>
      <c r="HA437" s="72" t="s">
        <v>552</v>
      </c>
      <c r="HB437" s="70"/>
      <c r="HC437" s="70"/>
      <c r="HD437" s="70"/>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c r="IK437" s="56"/>
      <c r="IL437" s="56"/>
      <c r="IM437" s="56"/>
      <c r="IN437" s="56"/>
      <c r="IO437" s="56"/>
      <c r="IP437" s="56"/>
      <c r="IQ437" s="56"/>
      <c r="IR437" s="56"/>
      <c r="IS437" s="56"/>
      <c r="IT437" s="70"/>
      <c r="IU437" s="70"/>
      <c r="IV437" s="70"/>
      <c r="IW437" s="70"/>
      <c r="IX437" s="56"/>
      <c r="IY437" s="56"/>
      <c r="IZ437" s="56"/>
      <c r="JA437" s="56"/>
      <c r="JB437" s="56"/>
      <c r="JC437" s="56"/>
      <c r="JD437" s="56"/>
      <c r="JE437" s="56"/>
      <c r="JF437" s="56"/>
      <c r="JG437" s="56"/>
      <c r="JH437" s="56"/>
      <c r="JI437" s="56"/>
      <c r="JJ437" s="56"/>
      <c r="JK437" s="56"/>
      <c r="JL437" s="56"/>
      <c r="JM437" s="56"/>
      <c r="JN437" s="56"/>
      <c r="JO437" s="56"/>
      <c r="JP437" s="56"/>
      <c r="JQ437" s="56"/>
      <c r="JR437" s="56"/>
      <c r="JS437" s="56"/>
      <c r="JT437" s="56"/>
      <c r="JU437" s="56"/>
      <c r="JV437" s="56"/>
      <c r="JW437" s="56"/>
      <c r="JX437" s="56"/>
      <c r="JY437" s="56"/>
      <c r="JZ437" s="56"/>
      <c r="KA437" s="56"/>
      <c r="KB437" s="56"/>
      <c r="KC437" s="56"/>
      <c r="KD437" s="56"/>
      <c r="KE437" s="56"/>
      <c r="KF437" s="56"/>
      <c r="KG437" s="56"/>
      <c r="KH437" s="56"/>
      <c r="KI437" s="56"/>
      <c r="KJ437" s="56"/>
      <c r="KK437" s="56"/>
      <c r="KL437" s="56"/>
      <c r="KM437" s="56"/>
      <c r="KN437" s="56"/>
      <c r="KO437" s="56"/>
      <c r="KP437" s="56"/>
      <c r="KQ437" s="56"/>
      <c r="KR437" s="56"/>
      <c r="KS437" s="56"/>
      <c r="KT437" s="56"/>
      <c r="KU437" s="56"/>
      <c r="KV437" s="56"/>
      <c r="KW437" s="56"/>
      <c r="KX437" s="56"/>
      <c r="KY437" s="56"/>
      <c r="KZ437" s="56"/>
      <c r="LA437" s="56"/>
      <c r="LB437" s="56"/>
      <c r="LC437" s="56"/>
      <c r="LD437" s="56"/>
      <c r="LE437" s="56"/>
      <c r="LF437" s="56"/>
      <c r="LG437" s="56"/>
      <c r="LH437" s="56"/>
      <c r="LI437" s="56"/>
      <c r="LJ437" s="56"/>
      <c r="LK437" s="56"/>
      <c r="LL437" s="56"/>
      <c r="LM437" s="56"/>
      <c r="LN437" s="56"/>
      <c r="LO437" s="56"/>
      <c r="LP437" s="56"/>
      <c r="LQ437" s="56"/>
      <c r="LR437" s="56"/>
      <c r="LS437" s="56"/>
      <c r="LT437" s="56"/>
      <c r="LU437" s="56"/>
      <c r="LV437" s="56"/>
      <c r="LW437" s="56"/>
      <c r="LX437" s="56"/>
      <c r="LY437" s="56"/>
      <c r="LZ437" s="56"/>
      <c r="MA437" s="56"/>
      <c r="MB437" s="56"/>
      <c r="MC437" s="71"/>
      <c r="MD437" s="71"/>
      <c r="ME437" s="56"/>
      <c r="MF437" s="56"/>
      <c r="MG437" s="56"/>
      <c r="MH437" s="56"/>
      <c r="MI437" s="56"/>
      <c r="MJ437" s="56"/>
      <c r="MK437" s="56"/>
      <c r="ML437" s="56"/>
      <c r="MM437" s="56"/>
      <c r="MN437" s="56"/>
      <c r="MO437" s="56"/>
      <c r="MP437" s="56"/>
      <c r="MQ437" s="56"/>
      <c r="MR437" s="56"/>
      <c r="MS437" s="56"/>
      <c r="MT437" s="56"/>
      <c r="MU437" s="56"/>
      <c r="MV437" s="56"/>
      <c r="MW437" s="56"/>
      <c r="MX437" s="56"/>
      <c r="MY437" s="56"/>
      <c r="MZ437" s="56"/>
      <c r="NA437" s="56"/>
      <c r="NB437" s="56"/>
      <c r="NC437" s="56"/>
      <c r="ND437" s="56"/>
      <c r="NE437" s="179"/>
      <c r="NF437" s="180"/>
      <c r="NG437" s="179"/>
      <c r="NH437" s="180"/>
      <c r="NI437" s="179"/>
      <c r="NJ437" s="180"/>
      <c r="NK437" s="179"/>
      <c r="NL437" s="180"/>
      <c r="NM437" s="181"/>
      <c r="NN437" s="184"/>
      <c r="NO437" s="56"/>
      <c r="NP437" s="56"/>
      <c r="NQ437" s="56"/>
      <c r="NR437" s="56"/>
      <c r="NS437" s="56"/>
      <c r="NT437" s="56"/>
      <c r="NU437" s="56"/>
      <c r="NV437" s="56"/>
      <c r="NW437" s="56"/>
      <c r="NX437" s="56"/>
      <c r="NY437" s="56"/>
      <c r="NZ437" s="56"/>
      <c r="OA437" s="56"/>
      <c r="OB437" s="56"/>
      <c r="OC437" s="56"/>
      <c r="OD437" s="56"/>
      <c r="OE437" s="56"/>
      <c r="OF437" s="56"/>
      <c r="OG437" s="56"/>
      <c r="OH437" s="56"/>
      <c r="OI437" s="56"/>
      <c r="OJ437" s="56"/>
      <c r="OK437" s="56"/>
      <c r="OL437" s="56"/>
      <c r="OM437" s="56"/>
      <c r="ON437" s="56"/>
      <c r="OO437" s="56"/>
      <c r="OP437" s="56"/>
      <c r="OQ437" s="56"/>
      <c r="OR437" s="56"/>
      <c r="OS437" s="56"/>
      <c r="OT437" s="56"/>
      <c r="OU437" s="56"/>
      <c r="OV437" s="56"/>
      <c r="OW437" s="56"/>
      <c r="OX437" s="56"/>
      <c r="OY437" s="56"/>
      <c r="OZ437" s="56"/>
      <c r="PA437" s="56"/>
    </row>
    <row r="438" spans="1:418" s="116" customFormat="1" ht="78.75" hidden="1" customHeight="1">
      <c r="A438" s="56"/>
      <c r="B438" s="56">
        <v>386</v>
      </c>
      <c r="C438" s="56">
        <v>161</v>
      </c>
      <c r="D438" s="126" t="s">
        <v>248</v>
      </c>
      <c r="E438" s="122" t="s">
        <v>6</v>
      </c>
      <c r="F438" s="126" t="s">
        <v>428</v>
      </c>
      <c r="G438" s="123" t="s">
        <v>6</v>
      </c>
      <c r="H438" s="122"/>
      <c r="I438" s="126" t="s">
        <v>428</v>
      </c>
      <c r="J438" s="126" t="s">
        <v>1570</v>
      </c>
      <c r="K438" s="123"/>
      <c r="L438" s="183" t="s">
        <v>661</v>
      </c>
      <c r="M438" s="123" t="s">
        <v>501</v>
      </c>
      <c r="N438" s="51" t="s">
        <v>379</v>
      </c>
      <c r="O438" s="56" t="s">
        <v>350</v>
      </c>
      <c r="P438" s="56" t="s">
        <v>205</v>
      </c>
      <c r="Q438" s="56"/>
      <c r="R438" s="120"/>
      <c r="S438" s="120"/>
      <c r="T438" s="120"/>
      <c r="U438" s="120"/>
      <c r="V438" s="120"/>
      <c r="W438" s="120"/>
      <c r="X438" s="120"/>
      <c r="Y438" s="120"/>
      <c r="Z438" s="120"/>
      <c r="AA438" s="120"/>
      <c r="AB438" s="120" t="s">
        <v>205</v>
      </c>
      <c r="AC438" s="119">
        <f t="shared" si="609"/>
        <v>1</v>
      </c>
      <c r="AD438" s="229"/>
      <c r="AE438" s="229"/>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70"/>
      <c r="BU438" s="70"/>
      <c r="BV438" s="70"/>
      <c r="BW438" s="70"/>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70"/>
      <c r="DN438" s="70"/>
      <c r="DO438" s="70"/>
      <c r="DP438" s="70"/>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70"/>
      <c r="FG438" s="70"/>
      <c r="FH438" s="70"/>
      <c r="FI438" s="70"/>
      <c r="FJ438" s="70"/>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70"/>
      <c r="HA438" s="70"/>
      <c r="HB438" s="70"/>
      <c r="HC438" s="70"/>
      <c r="HD438" s="70"/>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c r="IK438" s="56"/>
      <c r="IL438" s="56"/>
      <c r="IM438" s="56"/>
      <c r="IN438" s="56"/>
      <c r="IO438" s="56"/>
      <c r="IP438" s="56"/>
      <c r="IQ438" s="56"/>
      <c r="IR438" s="56"/>
      <c r="IS438" s="56"/>
      <c r="IT438" s="70"/>
      <c r="IU438" s="70"/>
      <c r="IV438" s="70"/>
      <c r="IW438" s="70"/>
      <c r="IX438" s="56"/>
      <c r="IY438" s="56"/>
      <c r="IZ438" s="56"/>
      <c r="JA438" s="56"/>
      <c r="JB438" s="56"/>
      <c r="JC438" s="56"/>
      <c r="JD438" s="56"/>
      <c r="JE438" s="56"/>
      <c r="JF438" s="56"/>
      <c r="JG438" s="56"/>
      <c r="JH438" s="56"/>
      <c r="JI438" s="56"/>
      <c r="JJ438" s="56"/>
      <c r="JK438" s="56"/>
      <c r="JL438" s="56"/>
      <c r="JM438" s="56"/>
      <c r="JN438" s="56"/>
      <c r="JO438" s="56"/>
      <c r="JP438" s="56"/>
      <c r="JQ438" s="56"/>
      <c r="JR438" s="56"/>
      <c r="JS438" s="56"/>
      <c r="JT438" s="56"/>
      <c r="JU438" s="56"/>
      <c r="JV438" s="56"/>
      <c r="JW438" s="56"/>
      <c r="JX438" s="56"/>
      <c r="JY438" s="56"/>
      <c r="JZ438" s="56"/>
      <c r="KA438" s="56"/>
      <c r="KB438" s="56"/>
      <c r="KC438" s="56"/>
      <c r="KD438" s="56"/>
      <c r="KE438" s="56"/>
      <c r="KF438" s="56"/>
      <c r="KG438" s="56"/>
      <c r="KH438" s="56"/>
      <c r="KI438" s="56"/>
      <c r="KJ438" s="56"/>
      <c r="KK438" s="56"/>
      <c r="KL438" s="56"/>
      <c r="KM438" s="56"/>
      <c r="KN438" s="56"/>
      <c r="KO438" s="56"/>
      <c r="KP438" s="56"/>
      <c r="KQ438" s="56"/>
      <c r="KR438" s="56"/>
      <c r="KS438" s="56"/>
      <c r="KT438" s="56"/>
      <c r="KU438" s="56"/>
      <c r="KV438" s="56"/>
      <c r="KW438" s="56"/>
      <c r="KX438" s="56"/>
      <c r="KY438" s="56"/>
      <c r="KZ438" s="56"/>
      <c r="LA438" s="56"/>
      <c r="LB438" s="56"/>
      <c r="LC438" s="56"/>
      <c r="LD438" s="56"/>
      <c r="LE438" s="56"/>
      <c r="LF438" s="56"/>
      <c r="LG438" s="56"/>
      <c r="LH438" s="56"/>
      <c r="LI438" s="56"/>
      <c r="LJ438" s="56"/>
      <c r="LK438" s="56"/>
      <c r="LL438" s="56"/>
      <c r="LM438" s="56"/>
      <c r="LN438" s="56"/>
      <c r="LO438" s="56"/>
      <c r="LP438" s="56"/>
      <c r="LQ438" s="56"/>
      <c r="LR438" s="56"/>
      <c r="LS438" s="56"/>
      <c r="LT438" s="56"/>
      <c r="LU438" s="56"/>
      <c r="LV438" s="56"/>
      <c r="LW438" s="56"/>
      <c r="LX438" s="56"/>
      <c r="LY438" s="56"/>
      <c r="LZ438" s="56"/>
      <c r="MA438" s="56"/>
      <c r="MB438" s="56"/>
      <c r="MC438" s="71" t="s">
        <v>556</v>
      </c>
      <c r="MD438" s="56"/>
      <c r="ME438" s="56">
        <v>2</v>
      </c>
      <c r="MF438" s="56">
        <v>2</v>
      </c>
      <c r="MG438" s="56">
        <v>1</v>
      </c>
      <c r="MH438" s="56">
        <v>2</v>
      </c>
      <c r="MI438" s="56">
        <v>2</v>
      </c>
      <c r="MJ438" s="56">
        <v>2</v>
      </c>
      <c r="MK438" s="56">
        <v>2</v>
      </c>
      <c r="ML438" s="56">
        <v>2</v>
      </c>
      <c r="MM438" s="56">
        <v>2</v>
      </c>
      <c r="MN438" s="56">
        <v>2</v>
      </c>
      <c r="MO438" s="56">
        <v>1</v>
      </c>
      <c r="MP438" s="56">
        <v>2</v>
      </c>
      <c r="MQ438" s="56">
        <v>1</v>
      </c>
      <c r="MR438" s="56">
        <v>2</v>
      </c>
      <c r="MS438" s="56">
        <v>2</v>
      </c>
      <c r="MT438" s="56">
        <v>2</v>
      </c>
      <c r="MU438" s="56">
        <v>2</v>
      </c>
      <c r="MV438" s="56">
        <v>2</v>
      </c>
      <c r="MW438" s="56">
        <v>2</v>
      </c>
      <c r="MX438" s="56">
        <v>2</v>
      </c>
      <c r="MY438" s="56">
        <v>2</v>
      </c>
      <c r="MZ438" s="56">
        <v>2</v>
      </c>
      <c r="NA438" s="56">
        <v>2</v>
      </c>
      <c r="NB438" s="56">
        <v>2</v>
      </c>
      <c r="NC438" s="56">
        <v>2</v>
      </c>
      <c r="ND438" s="56">
        <v>2</v>
      </c>
      <c r="NE438" s="179">
        <f>COUNTIF(ME438:ND438,"2")</f>
        <v>23</v>
      </c>
      <c r="NF438" s="180">
        <f>NE438/(NE438+NG438+NI438+NK438)</f>
        <v>0.88461538461538458</v>
      </c>
      <c r="NG438" s="179">
        <f>COUNTIF(ME438:ND438,"1")</f>
        <v>3</v>
      </c>
      <c r="NH438" s="180">
        <f>NG438/(NE438+NG438+NI438+NK438)</f>
        <v>0.11538461538461539</v>
      </c>
      <c r="NI438" s="179">
        <f>COUNTIF(ME438:ND438,"0")</f>
        <v>0</v>
      </c>
      <c r="NJ438" s="180">
        <f>NI438/(NE438+NG438+NI438+NK438)</f>
        <v>0</v>
      </c>
      <c r="NK438" s="179">
        <f>COUNTIF(LR438:ND438,"KĐG")</f>
        <v>0</v>
      </c>
      <c r="NL438" s="180">
        <f>NK438/(NE438+NG438+NI438+NK438)</f>
        <v>0</v>
      </c>
      <c r="NM438" s="181">
        <f>(((NE438*2)+(NG438*1)+(NI438*0)))/(NE438+NG438+NI438)</f>
        <v>1.8846153846153846</v>
      </c>
      <c r="NN438" s="184" t="str">
        <f>IF(NL438&gt;=50%,"KĐG",IF(NM438&gt;=1.6,"Đạt mục tiêu",IF(NM438&gt;=1,"Cần cố gắng","Chưa đạt")))</f>
        <v>Đạt mục tiêu</v>
      </c>
      <c r="NO438" s="56"/>
      <c r="NP438" s="56"/>
      <c r="NQ438" s="56"/>
      <c r="NR438" s="56"/>
      <c r="NS438" s="56"/>
      <c r="NT438" s="56"/>
      <c r="NU438" s="56"/>
      <c r="NV438" s="56"/>
      <c r="NW438" s="56"/>
      <c r="NX438" s="56"/>
      <c r="NY438" s="56"/>
      <c r="NZ438" s="56"/>
      <c r="OA438" s="56"/>
      <c r="OB438" s="56"/>
      <c r="OC438" s="56"/>
      <c r="OD438" s="56"/>
      <c r="OE438" s="56"/>
      <c r="OF438" s="56"/>
      <c r="OG438" s="56"/>
      <c r="OH438" s="56"/>
      <c r="OI438" s="56"/>
      <c r="OJ438" s="56"/>
      <c r="OK438" s="56"/>
      <c r="OL438" s="56"/>
      <c r="OM438" s="56"/>
      <c r="ON438" s="56"/>
      <c r="OO438" s="56"/>
      <c r="OP438" s="56"/>
      <c r="OQ438" s="56"/>
      <c r="OR438" s="56"/>
      <c r="OS438" s="56"/>
      <c r="OT438" s="56"/>
      <c r="OU438" s="56"/>
      <c r="OV438" s="56"/>
      <c r="OW438" s="56"/>
      <c r="OX438" s="56"/>
      <c r="OY438" s="56"/>
      <c r="OZ438" s="56"/>
      <c r="PA438" s="56"/>
    </row>
    <row r="439" spans="1:418" s="116" customFormat="1" ht="47.25" hidden="1" customHeight="1">
      <c r="A439" s="56"/>
      <c r="B439" s="56">
        <v>387</v>
      </c>
      <c r="C439" s="56">
        <v>162</v>
      </c>
      <c r="D439" s="126" t="s">
        <v>1193</v>
      </c>
      <c r="E439" s="122" t="s">
        <v>7</v>
      </c>
      <c r="F439" s="126" t="s">
        <v>1194</v>
      </c>
      <c r="G439" s="123" t="s">
        <v>7</v>
      </c>
      <c r="H439" s="122" t="s">
        <v>205</v>
      </c>
      <c r="I439" s="126" t="s">
        <v>1194</v>
      </c>
      <c r="J439" s="126" t="s">
        <v>1571</v>
      </c>
      <c r="K439" s="123"/>
      <c r="L439" s="183" t="s">
        <v>661</v>
      </c>
      <c r="M439" s="123" t="s">
        <v>500</v>
      </c>
      <c r="N439" s="51" t="s">
        <v>379</v>
      </c>
      <c r="O439" s="56" t="s">
        <v>350</v>
      </c>
      <c r="P439" s="56" t="s">
        <v>205</v>
      </c>
      <c r="Q439" s="56"/>
      <c r="R439" s="120"/>
      <c r="S439" s="120"/>
      <c r="T439" s="120"/>
      <c r="U439" s="120"/>
      <c r="V439" s="120"/>
      <c r="W439" s="120"/>
      <c r="X439" s="120"/>
      <c r="Y439" s="120"/>
      <c r="Z439" s="120"/>
      <c r="AA439" s="120"/>
      <c r="AB439" s="120" t="s">
        <v>205</v>
      </c>
      <c r="AC439" s="119">
        <f t="shared" si="609"/>
        <v>1</v>
      </c>
      <c r="AD439" s="229"/>
      <c r="AE439" s="229"/>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70"/>
      <c r="BU439" s="70"/>
      <c r="BV439" s="70"/>
      <c r="BW439" s="70"/>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70"/>
      <c r="DN439" s="70"/>
      <c r="DO439" s="70"/>
      <c r="DP439" s="70"/>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70"/>
      <c r="FG439" s="70"/>
      <c r="FH439" s="70"/>
      <c r="FI439" s="70"/>
      <c r="FJ439" s="70"/>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70"/>
      <c r="HA439" s="70"/>
      <c r="HB439" s="70"/>
      <c r="HC439" s="70"/>
      <c r="HD439" s="70"/>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c r="IK439" s="56"/>
      <c r="IL439" s="56"/>
      <c r="IM439" s="56"/>
      <c r="IN439" s="56"/>
      <c r="IO439" s="56"/>
      <c r="IP439" s="56"/>
      <c r="IQ439" s="56"/>
      <c r="IR439" s="56"/>
      <c r="IS439" s="56"/>
      <c r="IT439" s="70"/>
      <c r="IU439" s="70"/>
      <c r="IV439" s="70"/>
      <c r="IW439" s="70"/>
      <c r="IX439" s="56"/>
      <c r="IY439" s="56"/>
      <c r="IZ439" s="56"/>
      <c r="JA439" s="56"/>
      <c r="JB439" s="56"/>
      <c r="JC439" s="56"/>
      <c r="JD439" s="56"/>
      <c r="JE439" s="56"/>
      <c r="JF439" s="56"/>
      <c r="JG439" s="56"/>
      <c r="JH439" s="56"/>
      <c r="JI439" s="56"/>
      <c r="JJ439" s="56"/>
      <c r="JK439" s="56"/>
      <c r="JL439" s="56"/>
      <c r="JM439" s="56"/>
      <c r="JN439" s="56"/>
      <c r="JO439" s="56"/>
      <c r="JP439" s="56"/>
      <c r="JQ439" s="56"/>
      <c r="JR439" s="56"/>
      <c r="JS439" s="56"/>
      <c r="JT439" s="56"/>
      <c r="JU439" s="56"/>
      <c r="JV439" s="56"/>
      <c r="JW439" s="56"/>
      <c r="JX439" s="56"/>
      <c r="JY439" s="56"/>
      <c r="JZ439" s="56"/>
      <c r="KA439" s="56"/>
      <c r="KB439" s="56"/>
      <c r="KC439" s="56"/>
      <c r="KD439" s="56"/>
      <c r="KE439" s="56"/>
      <c r="KF439" s="56"/>
      <c r="KG439" s="56"/>
      <c r="KH439" s="56"/>
      <c r="KI439" s="56"/>
      <c r="KJ439" s="56"/>
      <c r="KK439" s="56"/>
      <c r="KL439" s="56"/>
      <c r="KM439" s="56"/>
      <c r="KN439" s="56"/>
      <c r="KO439" s="56"/>
      <c r="KP439" s="56"/>
      <c r="KQ439" s="56"/>
      <c r="KR439" s="56"/>
      <c r="KS439" s="56"/>
      <c r="KT439" s="56"/>
      <c r="KU439" s="56"/>
      <c r="KV439" s="56"/>
      <c r="KW439" s="56"/>
      <c r="KX439" s="56"/>
      <c r="KY439" s="56"/>
      <c r="KZ439" s="56"/>
      <c r="LA439" s="56"/>
      <c r="LB439" s="56"/>
      <c r="LC439" s="56"/>
      <c r="LD439" s="56"/>
      <c r="LE439" s="56"/>
      <c r="LF439" s="56"/>
      <c r="LG439" s="56"/>
      <c r="LH439" s="56"/>
      <c r="LI439" s="56"/>
      <c r="LJ439" s="56"/>
      <c r="LK439" s="56"/>
      <c r="LL439" s="56"/>
      <c r="LM439" s="56"/>
      <c r="LN439" s="56"/>
      <c r="LO439" s="56"/>
      <c r="LP439" s="56"/>
      <c r="LQ439" s="56"/>
      <c r="LR439" s="56"/>
      <c r="LS439" s="56"/>
      <c r="LT439" s="56"/>
      <c r="LU439" s="56"/>
      <c r="LV439" s="56"/>
      <c r="LW439" s="56"/>
      <c r="LX439" s="56"/>
      <c r="LY439" s="56"/>
      <c r="LZ439" s="56"/>
      <c r="MA439" s="56"/>
      <c r="MB439" s="56"/>
      <c r="MC439" s="71"/>
      <c r="MD439" s="71" t="s">
        <v>553</v>
      </c>
      <c r="ME439" s="56">
        <v>2</v>
      </c>
      <c r="MF439" s="56">
        <v>2</v>
      </c>
      <c r="MG439" s="56">
        <v>2</v>
      </c>
      <c r="MH439" s="56">
        <v>2</v>
      </c>
      <c r="MI439" s="56">
        <v>2</v>
      </c>
      <c r="MJ439" s="56">
        <v>2</v>
      </c>
      <c r="MK439" s="56">
        <v>2</v>
      </c>
      <c r="ML439" s="56">
        <v>2</v>
      </c>
      <c r="MM439" s="56">
        <v>2</v>
      </c>
      <c r="MN439" s="56">
        <v>2</v>
      </c>
      <c r="MO439" s="56">
        <v>2</v>
      </c>
      <c r="MP439" s="56">
        <v>2</v>
      </c>
      <c r="MQ439" s="56">
        <v>2</v>
      </c>
      <c r="MR439" s="56">
        <v>2</v>
      </c>
      <c r="MS439" s="56">
        <v>2</v>
      </c>
      <c r="MT439" s="56">
        <v>2</v>
      </c>
      <c r="MU439" s="56">
        <v>2</v>
      </c>
      <c r="MV439" s="56">
        <v>2</v>
      </c>
      <c r="MW439" s="56">
        <v>2</v>
      </c>
      <c r="MX439" s="56">
        <v>2</v>
      </c>
      <c r="MY439" s="56">
        <v>2</v>
      </c>
      <c r="MZ439" s="56">
        <v>2</v>
      </c>
      <c r="NA439" s="56">
        <v>2</v>
      </c>
      <c r="NB439" s="56">
        <v>2</v>
      </c>
      <c r="NC439" s="56">
        <v>2</v>
      </c>
      <c r="ND439" s="56">
        <v>2</v>
      </c>
      <c r="NE439" s="179">
        <f>COUNTIF(ME439:ND439,"2")</f>
        <v>26</v>
      </c>
      <c r="NF439" s="180">
        <f>NE439/(NE439+NG439+NI439+NK439)</f>
        <v>1</v>
      </c>
      <c r="NG439" s="179">
        <f>COUNTIF(ME439:ND439,"1")</f>
        <v>0</v>
      </c>
      <c r="NH439" s="180">
        <f>NG439/(NE439+NG439+NI439+NK439)</f>
        <v>0</v>
      </c>
      <c r="NI439" s="179">
        <f>COUNTIF(ME439:ND439,"0")</f>
        <v>0</v>
      </c>
      <c r="NJ439" s="180">
        <f>NI439/(NE439+NG439+NI439+NK439)</f>
        <v>0</v>
      </c>
      <c r="NK439" s="179">
        <f>COUNTIF(LR439:ND439,"KĐG")</f>
        <v>0</v>
      </c>
      <c r="NL439" s="180">
        <f>NK439/(NE439+NG439+NI439+NK439)</f>
        <v>0</v>
      </c>
      <c r="NM439" s="181">
        <f>(((NE439*2)+(NG439*1)+(NI439*0)))/(NE439+NG439+NI439)</f>
        <v>2</v>
      </c>
      <c r="NN439" s="184" t="str">
        <f>IF(NL439&gt;=50%,"KĐG",IF(NM439&gt;=1.6,"Đạt mục tiêu",IF(NM439&gt;=1,"Cần cố gắng","Chưa đạt")))</f>
        <v>Đạt mục tiêu</v>
      </c>
      <c r="NO439" s="56"/>
      <c r="NP439" s="56"/>
      <c r="NQ439" s="56"/>
      <c r="NR439" s="56"/>
      <c r="NS439" s="56"/>
      <c r="NT439" s="56"/>
      <c r="NU439" s="56"/>
      <c r="NV439" s="56"/>
      <c r="NW439" s="56"/>
      <c r="NX439" s="56"/>
      <c r="NY439" s="56"/>
      <c r="NZ439" s="56"/>
      <c r="OA439" s="56"/>
      <c r="OB439" s="56"/>
      <c r="OC439" s="56"/>
      <c r="OD439" s="56"/>
      <c r="OE439" s="56"/>
      <c r="OF439" s="56"/>
      <c r="OG439" s="56"/>
      <c r="OH439" s="56"/>
      <c r="OI439" s="56"/>
      <c r="OJ439" s="56"/>
      <c r="OK439" s="56"/>
      <c r="OL439" s="56"/>
      <c r="OM439" s="56"/>
      <c r="ON439" s="56"/>
      <c r="OO439" s="56"/>
      <c r="OP439" s="56"/>
      <c r="OQ439" s="56"/>
      <c r="OR439" s="56"/>
      <c r="OS439" s="56"/>
      <c r="OT439" s="56"/>
      <c r="OU439" s="56"/>
      <c r="OV439" s="56"/>
      <c r="OW439" s="56"/>
      <c r="OX439" s="56"/>
      <c r="OY439" s="56"/>
      <c r="OZ439" s="56"/>
      <c r="PA439" s="56"/>
    </row>
    <row r="440" spans="1:418" s="116" customFormat="1" ht="78.75" hidden="1" customHeight="1">
      <c r="A440" s="56"/>
      <c r="B440" s="56">
        <v>388</v>
      </c>
      <c r="C440" s="56">
        <v>163</v>
      </c>
      <c r="D440" s="129" t="s">
        <v>443</v>
      </c>
      <c r="E440" s="152" t="s">
        <v>7</v>
      </c>
      <c r="F440" s="158" t="s">
        <v>445</v>
      </c>
      <c r="G440" s="123" t="s">
        <v>7</v>
      </c>
      <c r="H440" s="122" t="s">
        <v>205</v>
      </c>
      <c r="I440" s="167" t="s">
        <v>445</v>
      </c>
      <c r="J440" s="126" t="s">
        <v>1174</v>
      </c>
      <c r="K440" s="123"/>
      <c r="L440" s="183" t="s">
        <v>661</v>
      </c>
      <c r="M440" s="123" t="s">
        <v>501</v>
      </c>
      <c r="N440" s="51" t="s">
        <v>379</v>
      </c>
      <c r="O440" s="56" t="s">
        <v>386</v>
      </c>
      <c r="P440" s="56" t="s">
        <v>205</v>
      </c>
      <c r="Q440" s="56"/>
      <c r="R440" s="120"/>
      <c r="S440" s="120"/>
      <c r="T440" s="120"/>
      <c r="U440" s="120"/>
      <c r="V440" s="120"/>
      <c r="W440" s="120"/>
      <c r="X440" s="120"/>
      <c r="Y440" s="120"/>
      <c r="Z440" s="120"/>
      <c r="AA440" s="120"/>
      <c r="AB440" s="120" t="s">
        <v>205</v>
      </c>
      <c r="AC440" s="119">
        <f t="shared" si="609"/>
        <v>1</v>
      </c>
      <c r="AD440" s="229"/>
      <c r="AE440" s="229"/>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70"/>
      <c r="BU440" s="70"/>
      <c r="BV440" s="70"/>
      <c r="BW440" s="70"/>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70"/>
      <c r="DN440" s="70"/>
      <c r="DO440" s="70"/>
      <c r="DP440" s="70"/>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70"/>
      <c r="FG440" s="70"/>
      <c r="FH440" s="70"/>
      <c r="FI440" s="70"/>
      <c r="FJ440" s="70"/>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70"/>
      <c r="HA440" s="70"/>
      <c r="HB440" s="70"/>
      <c r="HC440" s="70"/>
      <c r="HD440" s="70"/>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c r="IK440" s="56"/>
      <c r="IL440" s="56"/>
      <c r="IM440" s="56"/>
      <c r="IN440" s="56"/>
      <c r="IO440" s="56"/>
      <c r="IP440" s="56"/>
      <c r="IQ440" s="56"/>
      <c r="IR440" s="56"/>
      <c r="IS440" s="56"/>
      <c r="IT440" s="70"/>
      <c r="IU440" s="70"/>
      <c r="IV440" s="70"/>
      <c r="IW440" s="70"/>
      <c r="IX440" s="56"/>
      <c r="IY440" s="56"/>
      <c r="IZ440" s="56"/>
      <c r="JA440" s="56"/>
      <c r="JB440" s="56"/>
      <c r="JC440" s="56"/>
      <c r="JD440" s="56"/>
      <c r="JE440" s="56"/>
      <c r="JF440" s="56"/>
      <c r="JG440" s="56"/>
      <c r="JH440" s="56"/>
      <c r="JI440" s="56"/>
      <c r="JJ440" s="56"/>
      <c r="JK440" s="56"/>
      <c r="JL440" s="56"/>
      <c r="JM440" s="56"/>
      <c r="JN440" s="56"/>
      <c r="JO440" s="56"/>
      <c r="JP440" s="56"/>
      <c r="JQ440" s="56"/>
      <c r="JR440" s="56"/>
      <c r="JS440" s="56"/>
      <c r="JT440" s="56"/>
      <c r="JU440" s="56"/>
      <c r="JV440" s="56"/>
      <c r="JW440" s="56"/>
      <c r="JX440" s="56"/>
      <c r="JY440" s="56"/>
      <c r="JZ440" s="56"/>
      <c r="KA440" s="56"/>
      <c r="KB440" s="56"/>
      <c r="KC440" s="56"/>
      <c r="KD440" s="56"/>
      <c r="KE440" s="56"/>
      <c r="KF440" s="56"/>
      <c r="KG440" s="56"/>
      <c r="KH440" s="56"/>
      <c r="KI440" s="56"/>
      <c r="KJ440" s="56"/>
      <c r="KK440" s="56"/>
      <c r="KL440" s="56"/>
      <c r="KM440" s="56"/>
      <c r="KN440" s="56"/>
      <c r="KO440" s="56"/>
      <c r="KP440" s="56"/>
      <c r="KQ440" s="56"/>
      <c r="KR440" s="56"/>
      <c r="KS440" s="56"/>
      <c r="KT440" s="56"/>
      <c r="KU440" s="56"/>
      <c r="KV440" s="56"/>
      <c r="KW440" s="56"/>
      <c r="KX440" s="56"/>
      <c r="KY440" s="56"/>
      <c r="KZ440" s="56"/>
      <c r="LA440" s="56"/>
      <c r="LB440" s="56"/>
      <c r="LC440" s="56"/>
      <c r="LD440" s="56"/>
      <c r="LE440" s="56"/>
      <c r="LF440" s="56"/>
      <c r="LG440" s="56"/>
      <c r="LH440" s="56"/>
      <c r="LI440" s="56"/>
      <c r="LJ440" s="56"/>
      <c r="LK440" s="56"/>
      <c r="LL440" s="56"/>
      <c r="LM440" s="56"/>
      <c r="LN440" s="56"/>
      <c r="LO440" s="56"/>
      <c r="LP440" s="56"/>
      <c r="LQ440" s="56"/>
      <c r="LR440" s="56"/>
      <c r="LS440" s="56"/>
      <c r="LT440" s="56"/>
      <c r="LU440" s="56"/>
      <c r="LV440" s="56"/>
      <c r="LW440" s="56"/>
      <c r="LX440" s="56"/>
      <c r="LY440" s="56"/>
      <c r="LZ440" s="56"/>
      <c r="MA440" s="56"/>
      <c r="MB440" s="56"/>
      <c r="MC440" s="71" t="s">
        <v>553</v>
      </c>
      <c r="MD440" s="56"/>
      <c r="ME440" s="56">
        <v>2</v>
      </c>
      <c r="MF440" s="56">
        <v>2</v>
      </c>
      <c r="MG440" s="56">
        <v>2</v>
      </c>
      <c r="MH440" s="56">
        <v>2</v>
      </c>
      <c r="MI440" s="56">
        <v>2</v>
      </c>
      <c r="MJ440" s="56">
        <v>2</v>
      </c>
      <c r="MK440" s="56">
        <v>2</v>
      </c>
      <c r="ML440" s="56">
        <v>2</v>
      </c>
      <c r="MM440" s="56">
        <v>2</v>
      </c>
      <c r="MN440" s="56">
        <v>2</v>
      </c>
      <c r="MO440" s="56">
        <v>2</v>
      </c>
      <c r="MP440" s="56">
        <v>2</v>
      </c>
      <c r="MQ440" s="56">
        <v>2</v>
      </c>
      <c r="MR440" s="56">
        <v>2</v>
      </c>
      <c r="MS440" s="56">
        <v>2</v>
      </c>
      <c r="MT440" s="56">
        <v>2</v>
      </c>
      <c r="MU440" s="56">
        <v>2</v>
      </c>
      <c r="MV440" s="56">
        <v>2</v>
      </c>
      <c r="MW440" s="56">
        <v>2</v>
      </c>
      <c r="MX440" s="56">
        <v>2</v>
      </c>
      <c r="MY440" s="56">
        <v>2</v>
      </c>
      <c r="MZ440" s="56">
        <v>2</v>
      </c>
      <c r="NA440" s="56">
        <v>2</v>
      </c>
      <c r="NB440" s="56">
        <v>2</v>
      </c>
      <c r="NC440" s="56">
        <v>2</v>
      </c>
      <c r="ND440" s="56">
        <v>2</v>
      </c>
      <c r="NE440" s="179">
        <f>COUNTIF(ME440:ND440,"2")</f>
        <v>26</v>
      </c>
      <c r="NF440" s="180">
        <f>NE440/(NE440+NG440+NI440+NK440)</f>
        <v>1</v>
      </c>
      <c r="NG440" s="179">
        <f>COUNTIF(ME440:ND440,"1")</f>
        <v>0</v>
      </c>
      <c r="NH440" s="180">
        <f>NG440/(NE440+NG440+NI440+NK440)</f>
        <v>0</v>
      </c>
      <c r="NI440" s="179">
        <f>COUNTIF(ME440:ND440,"0")</f>
        <v>0</v>
      </c>
      <c r="NJ440" s="180">
        <f>NI440/(NE440+NG440+NI440+NK440)</f>
        <v>0</v>
      </c>
      <c r="NK440" s="179">
        <f>COUNTIF(LR440:ND440,"KĐG")</f>
        <v>0</v>
      </c>
      <c r="NL440" s="180">
        <f>NK440/(NE440+NG440+NI440+NK440)</f>
        <v>0</v>
      </c>
      <c r="NM440" s="181">
        <f>(((NE440*2)+(NG440*1)+(NI440*0)))/(NE440+NG440+NI440)</f>
        <v>2</v>
      </c>
      <c r="NN440" s="184" t="str">
        <f>IF(NL440&gt;=50%,"KĐG",IF(NM440&gt;=1.6,"Đạt mục tiêu",IF(NM440&gt;=1,"Cần cố gắng","Chưa đạt")))</f>
        <v>Đạt mục tiêu</v>
      </c>
      <c r="NO440" s="56"/>
      <c r="NP440" s="56"/>
      <c r="NQ440" s="56"/>
      <c r="NR440" s="56"/>
      <c r="NS440" s="56"/>
      <c r="NT440" s="56"/>
      <c r="NU440" s="56"/>
      <c r="NV440" s="56"/>
      <c r="NW440" s="56"/>
      <c r="NX440" s="56"/>
      <c r="NY440" s="56"/>
      <c r="NZ440" s="56"/>
      <c r="OA440" s="56"/>
      <c r="OB440" s="56"/>
      <c r="OC440" s="56"/>
      <c r="OD440" s="56"/>
      <c r="OE440" s="56"/>
      <c r="OF440" s="56"/>
      <c r="OG440" s="56"/>
      <c r="OH440" s="56"/>
      <c r="OI440" s="56"/>
      <c r="OJ440" s="56"/>
      <c r="OK440" s="56"/>
      <c r="OL440" s="56"/>
      <c r="OM440" s="56"/>
      <c r="ON440" s="56"/>
      <c r="OO440" s="56"/>
      <c r="OP440" s="56"/>
      <c r="OQ440" s="56"/>
      <c r="OR440" s="56"/>
      <c r="OS440" s="56"/>
      <c r="OT440" s="56"/>
      <c r="OU440" s="56"/>
      <c r="OV440" s="56"/>
      <c r="OW440" s="56"/>
      <c r="OX440" s="56"/>
      <c r="OY440" s="56"/>
      <c r="OZ440" s="56"/>
      <c r="PA440" s="56"/>
    </row>
    <row r="441" spans="1:418" ht="45.75" customHeight="1">
      <c r="A441" s="56"/>
      <c r="B441" s="2"/>
      <c r="C441" s="2"/>
      <c r="D441" s="311" t="s">
        <v>196</v>
      </c>
      <c r="E441" s="311"/>
      <c r="F441" s="311"/>
      <c r="G441" s="253"/>
      <c r="H441" s="254">
        <f>H442+H472+H497</f>
        <v>2</v>
      </c>
      <c r="I441" s="253"/>
      <c r="J441" s="253"/>
      <c r="K441" s="255"/>
      <c r="L441" s="258"/>
      <c r="M441" s="255"/>
      <c r="N441" s="176"/>
      <c r="O441" s="176"/>
      <c r="P441" s="114">
        <f>P442+P472+P497</f>
        <v>40</v>
      </c>
      <c r="Q441" s="56">
        <f>Q442+Q472+Q497</f>
        <v>33</v>
      </c>
      <c r="R441" s="14">
        <f>R442+R472+R497</f>
        <v>9</v>
      </c>
      <c r="S441" s="114">
        <f t="shared" ref="S441:T441" si="610">S442+S472+S497</f>
        <v>7</v>
      </c>
      <c r="T441" s="114">
        <f t="shared" si="610"/>
        <v>6</v>
      </c>
      <c r="U441" s="114">
        <f t="shared" ref="U441:AB441" si="611">U442+U472+U497</f>
        <v>9</v>
      </c>
      <c r="V441" s="114">
        <f t="shared" si="611"/>
        <v>12</v>
      </c>
      <c r="W441" s="114">
        <f t="shared" si="611"/>
        <v>9</v>
      </c>
      <c r="X441" s="114">
        <f t="shared" si="611"/>
        <v>7</v>
      </c>
      <c r="Y441" s="114">
        <f t="shared" si="611"/>
        <v>7</v>
      </c>
      <c r="Z441" s="114">
        <f t="shared" si="611"/>
        <v>8</v>
      </c>
      <c r="AA441" s="114">
        <f t="shared" si="611"/>
        <v>8</v>
      </c>
      <c r="AB441" s="114">
        <f t="shared" si="611"/>
        <v>9</v>
      </c>
      <c r="AC441" s="114"/>
      <c r="AD441" s="300"/>
      <c r="AE441" s="295"/>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182"/>
      <c r="BK441" s="182"/>
      <c r="BL441" s="182"/>
      <c r="BM441" s="182"/>
      <c r="BN441" s="182"/>
      <c r="BO441" s="182"/>
      <c r="BP441" s="182"/>
      <c r="BQ441" s="182"/>
      <c r="BR441" s="182"/>
      <c r="BS441" s="185"/>
      <c r="BT441" s="70"/>
      <c r="BU441" s="70"/>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f t="shared" ref="DJ441:EK441" si="612">DJ442+DJ472+DJ497</f>
        <v>0</v>
      </c>
      <c r="DK441" s="114">
        <f t="shared" si="612"/>
        <v>0</v>
      </c>
      <c r="DL441" s="114">
        <f t="shared" si="612"/>
        <v>0</v>
      </c>
      <c r="DM441" s="114">
        <f t="shared" si="612"/>
        <v>0</v>
      </c>
      <c r="DN441" s="114">
        <f t="shared" si="612"/>
        <v>0</v>
      </c>
      <c r="DO441" s="114">
        <f t="shared" si="612"/>
        <v>0</v>
      </c>
      <c r="DP441" s="114">
        <f t="shared" si="612"/>
        <v>0</v>
      </c>
      <c r="DQ441" s="114">
        <f t="shared" si="612"/>
        <v>0</v>
      </c>
      <c r="DR441" s="114">
        <f t="shared" si="612"/>
        <v>0</v>
      </c>
      <c r="DS441" s="114">
        <f t="shared" si="612"/>
        <v>0</v>
      </c>
      <c r="DT441" s="114">
        <f t="shared" si="612"/>
        <v>0</v>
      </c>
      <c r="DU441" s="114">
        <f t="shared" si="612"/>
        <v>0</v>
      </c>
      <c r="DV441" s="114">
        <f t="shared" si="612"/>
        <v>0</v>
      </c>
      <c r="DW441" s="114">
        <f t="shared" si="612"/>
        <v>0</v>
      </c>
      <c r="DX441" s="114">
        <f t="shared" si="612"/>
        <v>0</v>
      </c>
      <c r="DY441" s="114">
        <f t="shared" si="612"/>
        <v>0</v>
      </c>
      <c r="DZ441" s="114">
        <f t="shared" si="612"/>
        <v>0</v>
      </c>
      <c r="EA441" s="114">
        <f t="shared" si="612"/>
        <v>0</v>
      </c>
      <c r="EB441" s="114">
        <f t="shared" si="612"/>
        <v>0</v>
      </c>
      <c r="EC441" s="114">
        <f t="shared" si="612"/>
        <v>0</v>
      </c>
      <c r="ED441" s="114">
        <f t="shared" si="612"/>
        <v>0</v>
      </c>
      <c r="EE441" s="114">
        <f t="shared" si="612"/>
        <v>0</v>
      </c>
      <c r="EF441" s="114">
        <f t="shared" si="612"/>
        <v>0</v>
      </c>
      <c r="EG441" s="114">
        <f t="shared" si="612"/>
        <v>0</v>
      </c>
      <c r="EH441" s="114">
        <f t="shared" si="612"/>
        <v>0</v>
      </c>
      <c r="EI441" s="114">
        <f t="shared" si="612"/>
        <v>0</v>
      </c>
      <c r="EJ441" s="114">
        <f t="shared" si="612"/>
        <v>0</v>
      </c>
      <c r="EK441" s="114">
        <f t="shared" si="612"/>
        <v>0</v>
      </c>
      <c r="EL441" s="114"/>
      <c r="EM441" s="114"/>
      <c r="EN441" s="114"/>
      <c r="EO441" s="114"/>
      <c r="EP441" s="114"/>
      <c r="EQ441" s="114">
        <f>EQ442+EQ472+EQ497</f>
        <v>0</v>
      </c>
      <c r="ER441" s="114">
        <f>ER442+ER472+ER497</f>
        <v>0</v>
      </c>
      <c r="ES441" s="114">
        <f>ES442+ES472+ES497</f>
        <v>0</v>
      </c>
      <c r="ET441" s="114"/>
      <c r="EU441" s="114">
        <f t="shared" ref="EU441:FE441" si="613">EU442+EU472+EU497</f>
        <v>0</v>
      </c>
      <c r="EV441" s="114">
        <f t="shared" si="613"/>
        <v>0</v>
      </c>
      <c r="EW441" s="114">
        <f t="shared" si="613"/>
        <v>0</v>
      </c>
      <c r="EX441" s="114">
        <f t="shared" si="613"/>
        <v>0</v>
      </c>
      <c r="EY441" s="114">
        <f t="shared" si="613"/>
        <v>0</v>
      </c>
      <c r="EZ441" s="114">
        <f t="shared" si="613"/>
        <v>0</v>
      </c>
      <c r="FA441" s="114">
        <f t="shared" si="613"/>
        <v>0</v>
      </c>
      <c r="FB441" s="114">
        <f t="shared" si="613"/>
        <v>0</v>
      </c>
      <c r="FC441" s="114">
        <f t="shared" si="613"/>
        <v>0</v>
      </c>
      <c r="FD441" s="114">
        <f t="shared" si="613"/>
        <v>0</v>
      </c>
      <c r="FE441" s="114">
        <f t="shared" si="613"/>
        <v>0</v>
      </c>
      <c r="FF441" s="114"/>
      <c r="FG441" s="114"/>
      <c r="FH441" s="114"/>
      <c r="FI441" s="114"/>
      <c r="FJ441" s="114"/>
      <c r="FK441" s="114">
        <f t="shared" ref="FK441:GD441" si="614">FK442+FK472+FK497</f>
        <v>0</v>
      </c>
      <c r="FL441" s="114">
        <f t="shared" si="614"/>
        <v>0</v>
      </c>
      <c r="FM441" s="114">
        <f t="shared" si="614"/>
        <v>0</v>
      </c>
      <c r="FN441" s="114">
        <f t="shared" si="614"/>
        <v>0</v>
      </c>
      <c r="FO441" s="114">
        <f t="shared" si="614"/>
        <v>0</v>
      </c>
      <c r="FP441" s="114">
        <f t="shared" si="614"/>
        <v>0</v>
      </c>
      <c r="FQ441" s="114">
        <f t="shared" si="614"/>
        <v>0</v>
      </c>
      <c r="FR441" s="114">
        <f t="shared" si="614"/>
        <v>0</v>
      </c>
      <c r="FS441" s="114">
        <f t="shared" si="614"/>
        <v>0</v>
      </c>
      <c r="FT441" s="114">
        <f t="shared" si="614"/>
        <v>0</v>
      </c>
      <c r="FU441" s="114">
        <f t="shared" si="614"/>
        <v>0</v>
      </c>
      <c r="FV441" s="114">
        <f t="shared" si="614"/>
        <v>0</v>
      </c>
      <c r="FW441" s="114">
        <f t="shared" si="614"/>
        <v>0</v>
      </c>
      <c r="FX441" s="114">
        <f t="shared" si="614"/>
        <v>0</v>
      </c>
      <c r="FY441" s="114">
        <f t="shared" si="614"/>
        <v>0</v>
      </c>
      <c r="FZ441" s="114">
        <f t="shared" si="614"/>
        <v>0</v>
      </c>
      <c r="GA441" s="114">
        <f t="shared" si="614"/>
        <v>0</v>
      </c>
      <c r="GB441" s="114">
        <f t="shared" si="614"/>
        <v>0</v>
      </c>
      <c r="GC441" s="114">
        <f t="shared" si="614"/>
        <v>0</v>
      </c>
      <c r="GD441" s="114">
        <f t="shared" si="614"/>
        <v>0</v>
      </c>
      <c r="GE441" s="114"/>
      <c r="GF441" s="114"/>
      <c r="GG441" s="114"/>
      <c r="GH441" s="114"/>
      <c r="GI441" s="114"/>
      <c r="GJ441" s="114">
        <f>GJ442+GJ472+GJ497</f>
        <v>0</v>
      </c>
      <c r="GK441" s="114">
        <f>GK442+GK472+GK497</f>
        <v>0</v>
      </c>
      <c r="GL441" s="114">
        <f>GL442+GL472+GL497</f>
        <v>0</v>
      </c>
      <c r="GM441" s="114">
        <f>GM442+GM472+GM497</f>
        <v>0</v>
      </c>
      <c r="GN441" s="114"/>
      <c r="GO441" s="114">
        <f t="shared" ref="GO441:GY441" si="615">GO442+GO472+GO497</f>
        <v>0</v>
      </c>
      <c r="GP441" s="114">
        <f t="shared" si="615"/>
        <v>0</v>
      </c>
      <c r="GQ441" s="114">
        <f t="shared" si="615"/>
        <v>0</v>
      </c>
      <c r="GR441" s="114">
        <f t="shared" si="615"/>
        <v>0</v>
      </c>
      <c r="GS441" s="114">
        <f t="shared" si="615"/>
        <v>0</v>
      </c>
      <c r="GT441" s="114">
        <f t="shared" si="615"/>
        <v>0</v>
      </c>
      <c r="GU441" s="114">
        <f t="shared" si="615"/>
        <v>0</v>
      </c>
      <c r="GV441" s="114">
        <f t="shared" si="615"/>
        <v>0</v>
      </c>
      <c r="GW441" s="114">
        <f t="shared" si="615"/>
        <v>0</v>
      </c>
      <c r="GX441" s="114">
        <f t="shared" si="615"/>
        <v>0</v>
      </c>
      <c r="GY441" s="114">
        <f t="shared" si="615"/>
        <v>0</v>
      </c>
      <c r="GZ441" s="70"/>
      <c r="HA441" s="70"/>
      <c r="HB441" s="70"/>
      <c r="HC441" s="70"/>
      <c r="HD441" s="70"/>
      <c r="HE441" s="114">
        <f t="shared" ref="HE441:HW441" si="616">HE442+HE472+HE497</f>
        <v>0</v>
      </c>
      <c r="HF441" s="114">
        <f t="shared" si="616"/>
        <v>0</v>
      </c>
      <c r="HG441" s="114">
        <f t="shared" si="616"/>
        <v>0</v>
      </c>
      <c r="HH441" s="114">
        <f t="shared" si="616"/>
        <v>0</v>
      </c>
      <c r="HI441" s="114">
        <f t="shared" si="616"/>
        <v>0</v>
      </c>
      <c r="HJ441" s="114">
        <f t="shared" si="616"/>
        <v>0</v>
      </c>
      <c r="HK441" s="114">
        <f t="shared" si="616"/>
        <v>0</v>
      </c>
      <c r="HL441" s="114">
        <f t="shared" si="616"/>
        <v>0</v>
      </c>
      <c r="HM441" s="114">
        <f t="shared" si="616"/>
        <v>0</v>
      </c>
      <c r="HN441" s="114">
        <f t="shared" si="616"/>
        <v>0</v>
      </c>
      <c r="HO441" s="114">
        <f t="shared" si="616"/>
        <v>0</v>
      </c>
      <c r="HP441" s="114">
        <f t="shared" si="616"/>
        <v>0</v>
      </c>
      <c r="HQ441" s="114">
        <f t="shared" si="616"/>
        <v>0</v>
      </c>
      <c r="HR441" s="114">
        <f t="shared" si="616"/>
        <v>0</v>
      </c>
      <c r="HS441" s="114">
        <f t="shared" si="616"/>
        <v>0</v>
      </c>
      <c r="HT441" s="114">
        <f t="shared" si="616"/>
        <v>0</v>
      </c>
      <c r="HU441" s="114">
        <f t="shared" si="616"/>
        <v>0</v>
      </c>
      <c r="HV441" s="114">
        <f t="shared" si="616"/>
        <v>0</v>
      </c>
      <c r="HW441" s="114">
        <f t="shared" si="616"/>
        <v>0</v>
      </c>
      <c r="HX441" s="114"/>
      <c r="HY441" s="114"/>
      <c r="HZ441" s="114"/>
      <c r="IA441" s="114"/>
      <c r="IB441" s="114"/>
      <c r="IC441" s="114"/>
      <c r="ID441" s="114">
        <f t="shared" ref="ID441:JQ441" si="617">ID442+ID472+ID497</f>
        <v>0</v>
      </c>
      <c r="IE441" s="114">
        <f t="shared" si="617"/>
        <v>0</v>
      </c>
      <c r="IF441" s="114">
        <f t="shared" si="617"/>
        <v>0</v>
      </c>
      <c r="IG441" s="114">
        <f t="shared" si="617"/>
        <v>0</v>
      </c>
      <c r="IH441" s="114">
        <f t="shared" si="617"/>
        <v>0</v>
      </c>
      <c r="II441" s="114">
        <f t="shared" si="617"/>
        <v>0</v>
      </c>
      <c r="IJ441" s="114">
        <f t="shared" si="617"/>
        <v>0</v>
      </c>
      <c r="IK441" s="114">
        <f t="shared" si="617"/>
        <v>0</v>
      </c>
      <c r="IL441" s="114">
        <f t="shared" si="617"/>
        <v>0</v>
      </c>
      <c r="IM441" s="114">
        <f t="shared" si="617"/>
        <v>0</v>
      </c>
      <c r="IN441" s="114">
        <f t="shared" si="617"/>
        <v>0</v>
      </c>
      <c r="IO441" s="114">
        <f t="shared" si="617"/>
        <v>0</v>
      </c>
      <c r="IP441" s="114">
        <f t="shared" si="617"/>
        <v>0</v>
      </c>
      <c r="IQ441" s="114">
        <f t="shared" si="617"/>
        <v>0</v>
      </c>
      <c r="IR441" s="114">
        <f t="shared" si="617"/>
        <v>0</v>
      </c>
      <c r="IS441" s="114">
        <f t="shared" si="617"/>
        <v>0</v>
      </c>
      <c r="IT441" s="114">
        <f t="shared" si="617"/>
        <v>0</v>
      </c>
      <c r="IU441" s="114">
        <f t="shared" si="617"/>
        <v>0</v>
      </c>
      <c r="IV441" s="114">
        <f t="shared" si="617"/>
        <v>0</v>
      </c>
      <c r="IW441" s="114">
        <f t="shared" si="617"/>
        <v>0</v>
      </c>
      <c r="IX441" s="114">
        <f t="shared" si="617"/>
        <v>0</v>
      </c>
      <c r="IY441" s="114">
        <f t="shared" si="617"/>
        <v>0</v>
      </c>
      <c r="IZ441" s="114">
        <f t="shared" si="617"/>
        <v>0</v>
      </c>
      <c r="JA441" s="114">
        <f t="shared" si="617"/>
        <v>0</v>
      </c>
      <c r="JB441" s="114">
        <f t="shared" si="617"/>
        <v>0</v>
      </c>
      <c r="JC441" s="114">
        <f t="shared" si="617"/>
        <v>0</v>
      </c>
      <c r="JD441" s="114">
        <f t="shared" si="617"/>
        <v>0</v>
      </c>
      <c r="JE441" s="114">
        <f t="shared" si="617"/>
        <v>0</v>
      </c>
      <c r="JF441" s="114">
        <f t="shared" si="617"/>
        <v>0</v>
      </c>
      <c r="JG441" s="114">
        <f t="shared" si="617"/>
        <v>0</v>
      </c>
      <c r="JH441" s="114">
        <f t="shared" si="617"/>
        <v>0</v>
      </c>
      <c r="JI441" s="114">
        <f t="shared" si="617"/>
        <v>0</v>
      </c>
      <c r="JJ441" s="114">
        <f t="shared" si="617"/>
        <v>0</v>
      </c>
      <c r="JK441" s="114">
        <f t="shared" si="617"/>
        <v>0</v>
      </c>
      <c r="JL441" s="114">
        <f t="shared" si="617"/>
        <v>0</v>
      </c>
      <c r="JM441" s="114">
        <f t="shared" si="617"/>
        <v>0</v>
      </c>
      <c r="JN441" s="114">
        <f t="shared" si="617"/>
        <v>0</v>
      </c>
      <c r="JO441" s="114">
        <f t="shared" si="617"/>
        <v>0</v>
      </c>
      <c r="JP441" s="114">
        <f t="shared" si="617"/>
        <v>0</v>
      </c>
      <c r="JQ441" s="114">
        <f t="shared" si="617"/>
        <v>0</v>
      </c>
      <c r="JR441" s="114"/>
      <c r="JS441" s="114"/>
      <c r="JT441" s="114"/>
      <c r="JU441" s="114"/>
      <c r="JV441" s="114"/>
      <c r="JW441" s="114">
        <f t="shared" ref="JW441:KK441" si="618">JW442+JW472+JW497</f>
        <v>0</v>
      </c>
      <c r="JX441" s="114">
        <f t="shared" si="618"/>
        <v>0</v>
      </c>
      <c r="JY441" s="114">
        <f t="shared" si="618"/>
        <v>0</v>
      </c>
      <c r="JZ441" s="114">
        <f t="shared" si="618"/>
        <v>0</v>
      </c>
      <c r="KA441" s="114">
        <f t="shared" si="618"/>
        <v>0</v>
      </c>
      <c r="KB441" s="114">
        <f t="shared" si="618"/>
        <v>0</v>
      </c>
      <c r="KC441" s="114">
        <f t="shared" si="618"/>
        <v>0</v>
      </c>
      <c r="KD441" s="114">
        <f t="shared" si="618"/>
        <v>0</v>
      </c>
      <c r="KE441" s="114">
        <f t="shared" si="618"/>
        <v>0</v>
      </c>
      <c r="KF441" s="114">
        <f t="shared" si="618"/>
        <v>0</v>
      </c>
      <c r="KG441" s="114">
        <f t="shared" si="618"/>
        <v>0</v>
      </c>
      <c r="KH441" s="114">
        <f t="shared" si="618"/>
        <v>0</v>
      </c>
      <c r="KI441" s="114">
        <f t="shared" si="618"/>
        <v>0</v>
      </c>
      <c r="KJ441" s="114">
        <f t="shared" si="618"/>
        <v>0</v>
      </c>
      <c r="KK441" s="114">
        <f t="shared" si="618"/>
        <v>0</v>
      </c>
      <c r="KL441" s="114"/>
      <c r="KM441" s="114"/>
      <c r="KN441" s="114"/>
      <c r="KO441" s="114">
        <f t="shared" ref="KO441:LK441" si="619">KO442+KO472+KO497</f>
        <v>0</v>
      </c>
      <c r="KP441" s="114">
        <f t="shared" si="619"/>
        <v>0</v>
      </c>
      <c r="KQ441" s="114">
        <f t="shared" si="619"/>
        <v>0</v>
      </c>
      <c r="KR441" s="114">
        <f t="shared" si="619"/>
        <v>0</v>
      </c>
      <c r="KS441" s="114">
        <f t="shared" si="619"/>
        <v>0</v>
      </c>
      <c r="KT441" s="114">
        <f t="shared" si="619"/>
        <v>0</v>
      </c>
      <c r="KU441" s="114">
        <f t="shared" si="619"/>
        <v>0</v>
      </c>
      <c r="KV441" s="114">
        <f t="shared" si="619"/>
        <v>0</v>
      </c>
      <c r="KW441" s="114">
        <f t="shared" si="619"/>
        <v>0</v>
      </c>
      <c r="KX441" s="114">
        <f t="shared" si="619"/>
        <v>0</v>
      </c>
      <c r="KY441" s="114">
        <f t="shared" si="619"/>
        <v>0</v>
      </c>
      <c r="KZ441" s="114">
        <f t="shared" si="619"/>
        <v>0</v>
      </c>
      <c r="LA441" s="114">
        <f t="shared" si="619"/>
        <v>0</v>
      </c>
      <c r="LB441" s="114">
        <f t="shared" si="619"/>
        <v>0</v>
      </c>
      <c r="LC441" s="114">
        <f t="shared" si="619"/>
        <v>0</v>
      </c>
      <c r="LD441" s="114">
        <f t="shared" si="619"/>
        <v>0</v>
      </c>
      <c r="LE441" s="114">
        <f t="shared" si="619"/>
        <v>0</v>
      </c>
      <c r="LF441" s="114">
        <f t="shared" si="619"/>
        <v>0</v>
      </c>
      <c r="LG441" s="114">
        <f t="shared" si="619"/>
        <v>0</v>
      </c>
      <c r="LH441" s="114">
        <f t="shared" si="619"/>
        <v>0</v>
      </c>
      <c r="LI441" s="114">
        <f t="shared" si="619"/>
        <v>0</v>
      </c>
      <c r="LJ441" s="114">
        <f t="shared" si="619"/>
        <v>0</v>
      </c>
      <c r="LK441" s="114">
        <f t="shared" si="619"/>
        <v>0</v>
      </c>
      <c r="LL441" s="114"/>
      <c r="LM441" s="114"/>
      <c r="LN441" s="114"/>
      <c r="LO441" s="114"/>
      <c r="LP441" s="114">
        <f t="shared" ref="LP441:MU441" si="620">LP442+LP472+LP497</f>
        <v>0</v>
      </c>
      <c r="LQ441" s="114">
        <f t="shared" si="620"/>
        <v>0</v>
      </c>
      <c r="LR441" s="114">
        <f t="shared" si="620"/>
        <v>0</v>
      </c>
      <c r="LS441" s="114">
        <f t="shared" si="620"/>
        <v>0</v>
      </c>
      <c r="LT441" s="114">
        <f t="shared" si="620"/>
        <v>0</v>
      </c>
      <c r="LU441" s="114">
        <f t="shared" si="620"/>
        <v>0</v>
      </c>
      <c r="LV441" s="114">
        <f t="shared" si="620"/>
        <v>0</v>
      </c>
      <c r="LW441" s="114">
        <f t="shared" si="620"/>
        <v>0</v>
      </c>
      <c r="LX441" s="114">
        <f t="shared" si="620"/>
        <v>0</v>
      </c>
      <c r="LY441" s="114">
        <f t="shared" si="620"/>
        <v>0</v>
      </c>
      <c r="LZ441" s="114">
        <f t="shared" si="620"/>
        <v>0</v>
      </c>
      <c r="MA441" s="114">
        <f t="shared" si="620"/>
        <v>0</v>
      </c>
      <c r="MB441" s="114">
        <f t="shared" si="620"/>
        <v>0</v>
      </c>
      <c r="MC441" s="114">
        <f t="shared" si="620"/>
        <v>0</v>
      </c>
      <c r="MD441" s="114">
        <f t="shared" si="620"/>
        <v>0</v>
      </c>
      <c r="ME441" s="114">
        <f t="shared" si="620"/>
        <v>0</v>
      </c>
      <c r="MF441" s="114">
        <f t="shared" si="620"/>
        <v>0</v>
      </c>
      <c r="MG441" s="114">
        <f t="shared" si="620"/>
        <v>0</v>
      </c>
      <c r="MH441" s="114">
        <f t="shared" si="620"/>
        <v>0</v>
      </c>
      <c r="MI441" s="114">
        <f t="shared" si="620"/>
        <v>0</v>
      </c>
      <c r="MJ441" s="114">
        <f t="shared" si="620"/>
        <v>0</v>
      </c>
      <c r="MK441" s="114">
        <f t="shared" si="620"/>
        <v>0</v>
      </c>
      <c r="ML441" s="114">
        <f t="shared" si="620"/>
        <v>0</v>
      </c>
      <c r="MM441" s="114">
        <f t="shared" si="620"/>
        <v>0</v>
      </c>
      <c r="MN441" s="114">
        <f t="shared" si="620"/>
        <v>0</v>
      </c>
      <c r="MO441" s="114">
        <f t="shared" si="620"/>
        <v>0</v>
      </c>
      <c r="MP441" s="114">
        <f t="shared" si="620"/>
        <v>0</v>
      </c>
      <c r="MQ441" s="114">
        <f t="shared" si="620"/>
        <v>0</v>
      </c>
      <c r="MR441" s="114">
        <f t="shared" si="620"/>
        <v>0</v>
      </c>
      <c r="MS441" s="114">
        <f t="shared" si="620"/>
        <v>0</v>
      </c>
      <c r="MT441" s="114">
        <f t="shared" si="620"/>
        <v>0</v>
      </c>
      <c r="MU441" s="114">
        <f t="shared" si="620"/>
        <v>0</v>
      </c>
      <c r="MV441" s="114">
        <f t="shared" ref="MV441:OA441" si="621">MV442+MV472+MV497</f>
        <v>0</v>
      </c>
      <c r="MW441" s="114">
        <f t="shared" si="621"/>
        <v>0</v>
      </c>
      <c r="MX441" s="114">
        <f t="shared" si="621"/>
        <v>0</v>
      </c>
      <c r="MY441" s="114">
        <f t="shared" si="621"/>
        <v>0</v>
      </c>
      <c r="MZ441" s="114">
        <f t="shared" si="621"/>
        <v>0</v>
      </c>
      <c r="NA441" s="114">
        <f t="shared" si="621"/>
        <v>0</v>
      </c>
      <c r="NB441" s="114">
        <f t="shared" si="621"/>
        <v>0</v>
      </c>
      <c r="NC441" s="114">
        <f t="shared" si="621"/>
        <v>0</v>
      </c>
      <c r="ND441" s="114">
        <f t="shared" si="621"/>
        <v>0</v>
      </c>
      <c r="NE441" s="114">
        <f t="shared" si="621"/>
        <v>0</v>
      </c>
      <c r="NF441" s="114">
        <f t="shared" si="621"/>
        <v>0</v>
      </c>
      <c r="NG441" s="114">
        <f t="shared" si="621"/>
        <v>0</v>
      </c>
      <c r="NH441" s="114">
        <f t="shared" si="621"/>
        <v>0</v>
      </c>
      <c r="NI441" s="114">
        <f t="shared" si="621"/>
        <v>0</v>
      </c>
      <c r="NJ441" s="114">
        <f t="shared" si="621"/>
        <v>0</v>
      </c>
      <c r="NK441" s="114">
        <f t="shared" si="621"/>
        <v>0</v>
      </c>
      <c r="NL441" s="114">
        <f t="shared" si="621"/>
        <v>0</v>
      </c>
      <c r="NM441" s="114">
        <f t="shared" si="621"/>
        <v>0</v>
      </c>
      <c r="NN441" s="114">
        <f t="shared" si="621"/>
        <v>0</v>
      </c>
      <c r="NO441" s="114">
        <f t="shared" si="621"/>
        <v>0</v>
      </c>
      <c r="NP441" s="114">
        <f t="shared" si="621"/>
        <v>0</v>
      </c>
      <c r="NQ441" s="114">
        <f t="shared" si="621"/>
        <v>0</v>
      </c>
      <c r="NR441" s="114">
        <f t="shared" si="621"/>
        <v>0</v>
      </c>
      <c r="NS441" s="114">
        <f t="shared" si="621"/>
        <v>0</v>
      </c>
      <c r="NT441" s="114">
        <f t="shared" si="621"/>
        <v>0</v>
      </c>
      <c r="NU441" s="114">
        <f t="shared" si="621"/>
        <v>0</v>
      </c>
      <c r="NV441" s="114">
        <f t="shared" si="621"/>
        <v>0</v>
      </c>
      <c r="NW441" s="114">
        <f t="shared" si="621"/>
        <v>0</v>
      </c>
      <c r="NX441" s="114">
        <f t="shared" si="621"/>
        <v>0</v>
      </c>
      <c r="NY441" s="114">
        <f t="shared" si="621"/>
        <v>0</v>
      </c>
      <c r="NZ441" s="114">
        <f t="shared" si="621"/>
        <v>0</v>
      </c>
      <c r="OA441" s="114">
        <f t="shared" si="621"/>
        <v>0</v>
      </c>
      <c r="OB441" s="114">
        <f t="shared" ref="OB441:OZ441" si="622">OB442+OB472+OB497</f>
        <v>0</v>
      </c>
      <c r="OC441" s="114">
        <f t="shared" si="622"/>
        <v>0</v>
      </c>
      <c r="OD441" s="114">
        <f t="shared" si="622"/>
        <v>0</v>
      </c>
      <c r="OE441" s="114">
        <f t="shared" si="622"/>
        <v>0</v>
      </c>
      <c r="OF441" s="114">
        <f t="shared" si="622"/>
        <v>0</v>
      </c>
      <c r="OG441" s="114">
        <f t="shared" si="622"/>
        <v>0</v>
      </c>
      <c r="OH441" s="114">
        <f t="shared" si="622"/>
        <v>0</v>
      </c>
      <c r="OI441" s="114">
        <f t="shared" si="622"/>
        <v>0</v>
      </c>
      <c r="OJ441" s="114">
        <f t="shared" si="622"/>
        <v>0</v>
      </c>
      <c r="OK441" s="114">
        <f t="shared" si="622"/>
        <v>0</v>
      </c>
      <c r="OL441" s="114">
        <f t="shared" si="622"/>
        <v>0</v>
      </c>
      <c r="OM441" s="114">
        <f t="shared" si="622"/>
        <v>0</v>
      </c>
      <c r="ON441" s="114">
        <f t="shared" si="622"/>
        <v>0</v>
      </c>
      <c r="OO441" s="114">
        <f t="shared" si="622"/>
        <v>0</v>
      </c>
      <c r="OP441" s="114">
        <f t="shared" si="622"/>
        <v>0</v>
      </c>
      <c r="OQ441" s="114">
        <f t="shared" si="622"/>
        <v>0</v>
      </c>
      <c r="OR441" s="114">
        <f t="shared" si="622"/>
        <v>0</v>
      </c>
      <c r="OS441" s="114">
        <f t="shared" si="622"/>
        <v>0</v>
      </c>
      <c r="OT441" s="114">
        <f t="shared" si="622"/>
        <v>0</v>
      </c>
      <c r="OU441" s="114">
        <f t="shared" si="622"/>
        <v>0</v>
      </c>
      <c r="OV441" s="114">
        <f t="shared" si="622"/>
        <v>0</v>
      </c>
      <c r="OW441" s="114">
        <f t="shared" si="622"/>
        <v>0</v>
      </c>
      <c r="OX441" s="114">
        <f t="shared" si="622"/>
        <v>0</v>
      </c>
      <c r="OY441" s="114">
        <f t="shared" si="622"/>
        <v>0</v>
      </c>
      <c r="OZ441" s="114">
        <f t="shared" si="622"/>
        <v>0</v>
      </c>
      <c r="PA441" s="14"/>
      <c r="PB441" s="75"/>
    </row>
    <row r="442" spans="1:418" ht="22.5" customHeight="1">
      <c r="A442" s="56"/>
      <c r="B442" s="2"/>
      <c r="C442" s="2"/>
      <c r="D442" s="311" t="s">
        <v>325</v>
      </c>
      <c r="E442" s="311"/>
      <c r="F442" s="311"/>
      <c r="G442" s="253"/>
      <c r="H442" s="254">
        <f>COUNTIF(H443:H471,"x")</f>
        <v>1</v>
      </c>
      <c r="I442" s="253"/>
      <c r="J442" s="253"/>
      <c r="K442" s="255"/>
      <c r="L442" s="258"/>
      <c r="M442" s="255"/>
      <c r="N442" s="176"/>
      <c r="O442" s="176"/>
      <c r="P442" s="114">
        <f>COUNTIF(P443:P471,"x")</f>
        <v>7</v>
      </c>
      <c r="Q442" s="56">
        <f>SUM(Q443:Q471)</f>
        <v>7</v>
      </c>
      <c r="R442" s="14">
        <f>COUNTIF(R443:R471,"X")</f>
        <v>3</v>
      </c>
      <c r="S442" s="114">
        <f t="shared" ref="S442:T442" si="623">COUNTIF(S443:S471,"X")</f>
        <v>2</v>
      </c>
      <c r="T442" s="114">
        <f t="shared" si="623"/>
        <v>2</v>
      </c>
      <c r="U442" s="114">
        <f t="shared" ref="U442:AB442" si="624">COUNTIF(U443:U471,"X")</f>
        <v>3</v>
      </c>
      <c r="V442" s="114">
        <f t="shared" si="624"/>
        <v>2</v>
      </c>
      <c r="W442" s="114">
        <f t="shared" si="624"/>
        <v>3</v>
      </c>
      <c r="X442" s="114">
        <f t="shared" si="624"/>
        <v>3</v>
      </c>
      <c r="Y442" s="114">
        <f t="shared" si="624"/>
        <v>3</v>
      </c>
      <c r="Z442" s="114">
        <f t="shared" si="624"/>
        <v>3</v>
      </c>
      <c r="AA442" s="114">
        <f t="shared" si="624"/>
        <v>2</v>
      </c>
      <c r="AB442" s="114">
        <f t="shared" si="624"/>
        <v>2</v>
      </c>
      <c r="AC442" s="114"/>
      <c r="AD442" s="300"/>
      <c r="AE442" s="295"/>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182"/>
      <c r="BK442" s="182"/>
      <c r="BL442" s="182"/>
      <c r="BM442" s="182"/>
      <c r="BN442" s="182"/>
      <c r="BO442" s="182"/>
      <c r="BP442" s="182"/>
      <c r="BQ442" s="182"/>
      <c r="BR442" s="182"/>
      <c r="BS442" s="185"/>
      <c r="BT442" s="70"/>
      <c r="BU442" s="70"/>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f t="shared" ref="DJ442:EK442" si="625">COUNTIF(DJ443:DJ471,"X")</f>
        <v>0</v>
      </c>
      <c r="DK442" s="114">
        <f t="shared" si="625"/>
        <v>0</v>
      </c>
      <c r="DL442" s="114">
        <f t="shared" si="625"/>
        <v>0</v>
      </c>
      <c r="DM442" s="114">
        <f t="shared" si="625"/>
        <v>0</v>
      </c>
      <c r="DN442" s="114">
        <f t="shared" si="625"/>
        <v>0</v>
      </c>
      <c r="DO442" s="114">
        <f t="shared" si="625"/>
        <v>0</v>
      </c>
      <c r="DP442" s="114">
        <f t="shared" si="625"/>
        <v>0</v>
      </c>
      <c r="DQ442" s="114">
        <f t="shared" si="625"/>
        <v>0</v>
      </c>
      <c r="DR442" s="114">
        <f t="shared" si="625"/>
        <v>0</v>
      </c>
      <c r="DS442" s="114">
        <f t="shared" si="625"/>
        <v>0</v>
      </c>
      <c r="DT442" s="114">
        <f t="shared" si="625"/>
        <v>0</v>
      </c>
      <c r="DU442" s="114">
        <f t="shared" si="625"/>
        <v>0</v>
      </c>
      <c r="DV442" s="114">
        <f t="shared" si="625"/>
        <v>0</v>
      </c>
      <c r="DW442" s="114">
        <f t="shared" si="625"/>
        <v>0</v>
      </c>
      <c r="DX442" s="114">
        <f t="shared" si="625"/>
        <v>0</v>
      </c>
      <c r="DY442" s="114">
        <f t="shared" si="625"/>
        <v>0</v>
      </c>
      <c r="DZ442" s="114">
        <f t="shared" si="625"/>
        <v>0</v>
      </c>
      <c r="EA442" s="114">
        <f t="shared" si="625"/>
        <v>0</v>
      </c>
      <c r="EB442" s="114">
        <f t="shared" si="625"/>
        <v>0</v>
      </c>
      <c r="EC442" s="114">
        <f t="shared" si="625"/>
        <v>0</v>
      </c>
      <c r="ED442" s="114">
        <f t="shared" si="625"/>
        <v>0</v>
      </c>
      <c r="EE442" s="114">
        <f t="shared" si="625"/>
        <v>0</v>
      </c>
      <c r="EF442" s="114">
        <f t="shared" si="625"/>
        <v>0</v>
      </c>
      <c r="EG442" s="114">
        <f t="shared" si="625"/>
        <v>0</v>
      </c>
      <c r="EH442" s="114">
        <f t="shared" si="625"/>
        <v>0</v>
      </c>
      <c r="EI442" s="114">
        <f t="shared" si="625"/>
        <v>0</v>
      </c>
      <c r="EJ442" s="114">
        <f t="shared" si="625"/>
        <v>0</v>
      </c>
      <c r="EK442" s="114">
        <f t="shared" si="625"/>
        <v>0</v>
      </c>
      <c r="EL442" s="114"/>
      <c r="EM442" s="114"/>
      <c r="EN442" s="114"/>
      <c r="EO442" s="114"/>
      <c r="EP442" s="114"/>
      <c r="EQ442" s="114">
        <f>COUNTIF(EQ443:EQ471,"X")</f>
        <v>0</v>
      </c>
      <c r="ER442" s="114">
        <f>COUNTIF(ER443:ER471,"X")</f>
        <v>0</v>
      </c>
      <c r="ES442" s="114">
        <f>COUNTIF(ES443:ES471,"X")</f>
        <v>0</v>
      </c>
      <c r="ET442" s="114"/>
      <c r="EU442" s="114">
        <f t="shared" ref="EU442:FE442" si="626">COUNTIF(EU443:EU471,"X")</f>
        <v>0</v>
      </c>
      <c r="EV442" s="114">
        <f t="shared" si="626"/>
        <v>0</v>
      </c>
      <c r="EW442" s="114">
        <f t="shared" si="626"/>
        <v>0</v>
      </c>
      <c r="EX442" s="114">
        <f t="shared" si="626"/>
        <v>0</v>
      </c>
      <c r="EY442" s="114">
        <f t="shared" si="626"/>
        <v>0</v>
      </c>
      <c r="EZ442" s="114">
        <f t="shared" si="626"/>
        <v>0</v>
      </c>
      <c r="FA442" s="114">
        <f t="shared" si="626"/>
        <v>0</v>
      </c>
      <c r="FB442" s="114">
        <f t="shared" si="626"/>
        <v>0</v>
      </c>
      <c r="FC442" s="114">
        <f t="shared" si="626"/>
        <v>0</v>
      </c>
      <c r="FD442" s="114">
        <f t="shared" si="626"/>
        <v>0</v>
      </c>
      <c r="FE442" s="114">
        <f t="shared" si="626"/>
        <v>0</v>
      </c>
      <c r="FF442" s="114"/>
      <c r="FG442" s="114"/>
      <c r="FH442" s="114"/>
      <c r="FI442" s="114"/>
      <c r="FJ442" s="114"/>
      <c r="FK442" s="114">
        <f t="shared" ref="FK442:GD442" si="627">COUNTIF(FK443:FK471,"X")</f>
        <v>0</v>
      </c>
      <c r="FL442" s="114">
        <f t="shared" si="627"/>
        <v>0</v>
      </c>
      <c r="FM442" s="114">
        <f t="shared" si="627"/>
        <v>0</v>
      </c>
      <c r="FN442" s="114">
        <f t="shared" si="627"/>
        <v>0</v>
      </c>
      <c r="FO442" s="114">
        <f t="shared" si="627"/>
        <v>0</v>
      </c>
      <c r="FP442" s="114">
        <f t="shared" si="627"/>
        <v>0</v>
      </c>
      <c r="FQ442" s="114">
        <f t="shared" si="627"/>
        <v>0</v>
      </c>
      <c r="FR442" s="114">
        <f t="shared" si="627"/>
        <v>0</v>
      </c>
      <c r="FS442" s="114">
        <f t="shared" si="627"/>
        <v>0</v>
      </c>
      <c r="FT442" s="114">
        <f t="shared" si="627"/>
        <v>0</v>
      </c>
      <c r="FU442" s="114">
        <f t="shared" si="627"/>
        <v>0</v>
      </c>
      <c r="FV442" s="114">
        <f t="shared" si="627"/>
        <v>0</v>
      </c>
      <c r="FW442" s="114">
        <f t="shared" si="627"/>
        <v>0</v>
      </c>
      <c r="FX442" s="114">
        <f t="shared" si="627"/>
        <v>0</v>
      </c>
      <c r="FY442" s="114">
        <f t="shared" si="627"/>
        <v>0</v>
      </c>
      <c r="FZ442" s="114">
        <f t="shared" si="627"/>
        <v>0</v>
      </c>
      <c r="GA442" s="114">
        <f t="shared" si="627"/>
        <v>0</v>
      </c>
      <c r="GB442" s="114">
        <f t="shared" si="627"/>
        <v>0</v>
      </c>
      <c r="GC442" s="114">
        <f t="shared" si="627"/>
        <v>0</v>
      </c>
      <c r="GD442" s="114">
        <f t="shared" si="627"/>
        <v>0</v>
      </c>
      <c r="GE442" s="114"/>
      <c r="GF442" s="114"/>
      <c r="GG442" s="114"/>
      <c r="GH442" s="114"/>
      <c r="GI442" s="114"/>
      <c r="GJ442" s="114">
        <f>COUNTIF(GJ443:GJ471,"X")</f>
        <v>0</v>
      </c>
      <c r="GK442" s="114">
        <f>COUNTIF(GK443:GK471,"X")</f>
        <v>0</v>
      </c>
      <c r="GL442" s="114">
        <f>COUNTIF(GL443:GL471,"X")</f>
        <v>0</v>
      </c>
      <c r="GM442" s="114">
        <f>COUNTIF(GM443:GM471,"X")</f>
        <v>0</v>
      </c>
      <c r="GN442" s="114"/>
      <c r="GO442" s="114">
        <f t="shared" ref="GO442:GY442" si="628">COUNTIF(GO443:GO471,"X")</f>
        <v>0</v>
      </c>
      <c r="GP442" s="114">
        <f t="shared" si="628"/>
        <v>0</v>
      </c>
      <c r="GQ442" s="114">
        <f t="shared" si="628"/>
        <v>0</v>
      </c>
      <c r="GR442" s="114">
        <f t="shared" si="628"/>
        <v>0</v>
      </c>
      <c r="GS442" s="114">
        <f t="shared" si="628"/>
        <v>0</v>
      </c>
      <c r="GT442" s="114">
        <f t="shared" si="628"/>
        <v>0</v>
      </c>
      <c r="GU442" s="114">
        <f t="shared" si="628"/>
        <v>0</v>
      </c>
      <c r="GV442" s="114">
        <f t="shared" si="628"/>
        <v>0</v>
      </c>
      <c r="GW442" s="114">
        <f t="shared" si="628"/>
        <v>0</v>
      </c>
      <c r="GX442" s="114">
        <f t="shared" si="628"/>
        <v>0</v>
      </c>
      <c r="GY442" s="114">
        <f t="shared" si="628"/>
        <v>0</v>
      </c>
      <c r="GZ442" s="70"/>
      <c r="HA442" s="70"/>
      <c r="HB442" s="70"/>
      <c r="HC442" s="70"/>
      <c r="HD442" s="70"/>
      <c r="HE442" s="114">
        <f t="shared" ref="HE442:HW442" si="629">COUNTIF(HE443:HE471,"X")</f>
        <v>0</v>
      </c>
      <c r="HF442" s="114">
        <f t="shared" si="629"/>
        <v>0</v>
      </c>
      <c r="HG442" s="114">
        <f t="shared" si="629"/>
        <v>0</v>
      </c>
      <c r="HH442" s="114">
        <f t="shared" si="629"/>
        <v>0</v>
      </c>
      <c r="HI442" s="114">
        <f t="shared" si="629"/>
        <v>0</v>
      </c>
      <c r="HJ442" s="114">
        <f t="shared" si="629"/>
        <v>0</v>
      </c>
      <c r="HK442" s="114">
        <f t="shared" si="629"/>
        <v>0</v>
      </c>
      <c r="HL442" s="114">
        <f t="shared" si="629"/>
        <v>0</v>
      </c>
      <c r="HM442" s="114">
        <f t="shared" si="629"/>
        <v>0</v>
      </c>
      <c r="HN442" s="114">
        <f t="shared" si="629"/>
        <v>0</v>
      </c>
      <c r="HO442" s="114">
        <f t="shared" si="629"/>
        <v>0</v>
      </c>
      <c r="HP442" s="114">
        <f t="shared" si="629"/>
        <v>0</v>
      </c>
      <c r="HQ442" s="114">
        <f t="shared" si="629"/>
        <v>0</v>
      </c>
      <c r="HR442" s="114">
        <f t="shared" si="629"/>
        <v>0</v>
      </c>
      <c r="HS442" s="114">
        <f t="shared" si="629"/>
        <v>0</v>
      </c>
      <c r="HT442" s="114">
        <f t="shared" si="629"/>
        <v>0</v>
      </c>
      <c r="HU442" s="114">
        <f t="shared" si="629"/>
        <v>0</v>
      </c>
      <c r="HV442" s="114">
        <f t="shared" si="629"/>
        <v>0</v>
      </c>
      <c r="HW442" s="114">
        <f t="shared" si="629"/>
        <v>0</v>
      </c>
      <c r="HX442" s="114"/>
      <c r="HY442" s="114"/>
      <c r="HZ442" s="114"/>
      <c r="IA442" s="114"/>
      <c r="IB442" s="114"/>
      <c r="IC442" s="114"/>
      <c r="ID442" s="114">
        <f t="shared" ref="ID442:JQ442" si="630">COUNTIF(ID443:ID471,"X")</f>
        <v>0</v>
      </c>
      <c r="IE442" s="114">
        <f t="shared" si="630"/>
        <v>0</v>
      </c>
      <c r="IF442" s="114">
        <f t="shared" si="630"/>
        <v>0</v>
      </c>
      <c r="IG442" s="114">
        <f t="shared" si="630"/>
        <v>0</v>
      </c>
      <c r="IH442" s="114">
        <f t="shared" si="630"/>
        <v>0</v>
      </c>
      <c r="II442" s="114">
        <f t="shared" si="630"/>
        <v>0</v>
      </c>
      <c r="IJ442" s="114">
        <f t="shared" si="630"/>
        <v>0</v>
      </c>
      <c r="IK442" s="114">
        <f t="shared" si="630"/>
        <v>0</v>
      </c>
      <c r="IL442" s="114">
        <f t="shared" si="630"/>
        <v>0</v>
      </c>
      <c r="IM442" s="114">
        <f t="shared" si="630"/>
        <v>0</v>
      </c>
      <c r="IN442" s="114">
        <f t="shared" si="630"/>
        <v>0</v>
      </c>
      <c r="IO442" s="114">
        <f t="shared" si="630"/>
        <v>0</v>
      </c>
      <c r="IP442" s="114">
        <f t="shared" si="630"/>
        <v>0</v>
      </c>
      <c r="IQ442" s="114">
        <f t="shared" si="630"/>
        <v>0</v>
      </c>
      <c r="IR442" s="114">
        <f t="shared" si="630"/>
        <v>0</v>
      </c>
      <c r="IS442" s="114">
        <f t="shared" si="630"/>
        <v>0</v>
      </c>
      <c r="IT442" s="114">
        <f t="shared" si="630"/>
        <v>0</v>
      </c>
      <c r="IU442" s="114">
        <f t="shared" si="630"/>
        <v>0</v>
      </c>
      <c r="IV442" s="114">
        <f t="shared" si="630"/>
        <v>0</v>
      </c>
      <c r="IW442" s="114">
        <f t="shared" si="630"/>
        <v>0</v>
      </c>
      <c r="IX442" s="114">
        <f t="shared" si="630"/>
        <v>0</v>
      </c>
      <c r="IY442" s="114">
        <f t="shared" si="630"/>
        <v>0</v>
      </c>
      <c r="IZ442" s="114">
        <f t="shared" si="630"/>
        <v>0</v>
      </c>
      <c r="JA442" s="114">
        <f t="shared" si="630"/>
        <v>0</v>
      </c>
      <c r="JB442" s="114">
        <f t="shared" si="630"/>
        <v>0</v>
      </c>
      <c r="JC442" s="114">
        <f t="shared" si="630"/>
        <v>0</v>
      </c>
      <c r="JD442" s="114">
        <f t="shared" si="630"/>
        <v>0</v>
      </c>
      <c r="JE442" s="114">
        <f t="shared" si="630"/>
        <v>0</v>
      </c>
      <c r="JF442" s="114">
        <f t="shared" si="630"/>
        <v>0</v>
      </c>
      <c r="JG442" s="114">
        <f t="shared" si="630"/>
        <v>0</v>
      </c>
      <c r="JH442" s="114">
        <f t="shared" si="630"/>
        <v>0</v>
      </c>
      <c r="JI442" s="114">
        <f t="shared" si="630"/>
        <v>0</v>
      </c>
      <c r="JJ442" s="114">
        <f t="shared" si="630"/>
        <v>0</v>
      </c>
      <c r="JK442" s="114">
        <f t="shared" si="630"/>
        <v>0</v>
      </c>
      <c r="JL442" s="114">
        <f t="shared" si="630"/>
        <v>0</v>
      </c>
      <c r="JM442" s="114">
        <f t="shared" si="630"/>
        <v>0</v>
      </c>
      <c r="JN442" s="114">
        <f t="shared" si="630"/>
        <v>0</v>
      </c>
      <c r="JO442" s="114">
        <f t="shared" si="630"/>
        <v>0</v>
      </c>
      <c r="JP442" s="114">
        <f t="shared" si="630"/>
        <v>0</v>
      </c>
      <c r="JQ442" s="114">
        <f t="shared" si="630"/>
        <v>0</v>
      </c>
      <c r="JR442" s="114"/>
      <c r="JS442" s="114"/>
      <c r="JT442" s="114"/>
      <c r="JU442" s="114"/>
      <c r="JV442" s="114"/>
      <c r="JW442" s="114">
        <f t="shared" ref="JW442:KK442" si="631">COUNTIF(JW443:JW471,"X")</f>
        <v>0</v>
      </c>
      <c r="JX442" s="114">
        <f t="shared" si="631"/>
        <v>0</v>
      </c>
      <c r="JY442" s="114">
        <f t="shared" si="631"/>
        <v>0</v>
      </c>
      <c r="JZ442" s="114">
        <f t="shared" si="631"/>
        <v>0</v>
      </c>
      <c r="KA442" s="114">
        <f t="shared" si="631"/>
        <v>0</v>
      </c>
      <c r="KB442" s="114">
        <f t="shared" si="631"/>
        <v>0</v>
      </c>
      <c r="KC442" s="114">
        <f t="shared" si="631"/>
        <v>0</v>
      </c>
      <c r="KD442" s="114">
        <f t="shared" si="631"/>
        <v>0</v>
      </c>
      <c r="KE442" s="114">
        <f t="shared" si="631"/>
        <v>0</v>
      </c>
      <c r="KF442" s="114">
        <f t="shared" si="631"/>
        <v>0</v>
      </c>
      <c r="KG442" s="114">
        <f t="shared" si="631"/>
        <v>0</v>
      </c>
      <c r="KH442" s="114">
        <f t="shared" si="631"/>
        <v>0</v>
      </c>
      <c r="KI442" s="114">
        <f t="shared" si="631"/>
        <v>0</v>
      </c>
      <c r="KJ442" s="114">
        <f t="shared" si="631"/>
        <v>0</v>
      </c>
      <c r="KK442" s="114">
        <f t="shared" si="631"/>
        <v>0</v>
      </c>
      <c r="KL442" s="114"/>
      <c r="KM442" s="114"/>
      <c r="KN442" s="114"/>
      <c r="KO442" s="114">
        <f t="shared" ref="KO442:LK442" si="632">COUNTIF(KO443:KO471,"X")</f>
        <v>0</v>
      </c>
      <c r="KP442" s="114">
        <f t="shared" si="632"/>
        <v>0</v>
      </c>
      <c r="KQ442" s="114">
        <f t="shared" si="632"/>
        <v>0</v>
      </c>
      <c r="KR442" s="114">
        <f t="shared" si="632"/>
        <v>0</v>
      </c>
      <c r="KS442" s="114">
        <f t="shared" si="632"/>
        <v>0</v>
      </c>
      <c r="KT442" s="114">
        <f t="shared" si="632"/>
        <v>0</v>
      </c>
      <c r="KU442" s="114">
        <f t="shared" si="632"/>
        <v>0</v>
      </c>
      <c r="KV442" s="114">
        <f t="shared" si="632"/>
        <v>0</v>
      </c>
      <c r="KW442" s="114">
        <f t="shared" si="632"/>
        <v>0</v>
      </c>
      <c r="KX442" s="114">
        <f t="shared" si="632"/>
        <v>0</v>
      </c>
      <c r="KY442" s="114">
        <f t="shared" si="632"/>
        <v>0</v>
      </c>
      <c r="KZ442" s="114">
        <f t="shared" si="632"/>
        <v>0</v>
      </c>
      <c r="LA442" s="114">
        <f t="shared" si="632"/>
        <v>0</v>
      </c>
      <c r="LB442" s="114">
        <f t="shared" si="632"/>
        <v>0</v>
      </c>
      <c r="LC442" s="114">
        <f t="shared" si="632"/>
        <v>0</v>
      </c>
      <c r="LD442" s="114">
        <f t="shared" si="632"/>
        <v>0</v>
      </c>
      <c r="LE442" s="114">
        <f t="shared" si="632"/>
        <v>0</v>
      </c>
      <c r="LF442" s="114">
        <f t="shared" si="632"/>
        <v>0</v>
      </c>
      <c r="LG442" s="114">
        <f t="shared" si="632"/>
        <v>0</v>
      </c>
      <c r="LH442" s="114">
        <f t="shared" si="632"/>
        <v>0</v>
      </c>
      <c r="LI442" s="114">
        <f t="shared" si="632"/>
        <v>0</v>
      </c>
      <c r="LJ442" s="114">
        <f t="shared" si="632"/>
        <v>0</v>
      </c>
      <c r="LK442" s="114">
        <f t="shared" si="632"/>
        <v>0</v>
      </c>
      <c r="LL442" s="114"/>
      <c r="LM442" s="114"/>
      <c r="LN442" s="114"/>
      <c r="LO442" s="114"/>
      <c r="LP442" s="114">
        <f t="shared" ref="LP442:MU442" si="633">COUNTIF(LP443:LP471,"X")</f>
        <v>0</v>
      </c>
      <c r="LQ442" s="114">
        <f t="shared" si="633"/>
        <v>0</v>
      </c>
      <c r="LR442" s="114">
        <f t="shared" si="633"/>
        <v>0</v>
      </c>
      <c r="LS442" s="114">
        <f t="shared" si="633"/>
        <v>0</v>
      </c>
      <c r="LT442" s="114">
        <f t="shared" si="633"/>
        <v>0</v>
      </c>
      <c r="LU442" s="114">
        <f t="shared" si="633"/>
        <v>0</v>
      </c>
      <c r="LV442" s="114">
        <f t="shared" si="633"/>
        <v>0</v>
      </c>
      <c r="LW442" s="114">
        <f t="shared" si="633"/>
        <v>0</v>
      </c>
      <c r="LX442" s="114">
        <f t="shared" si="633"/>
        <v>0</v>
      </c>
      <c r="LY442" s="114">
        <f t="shared" si="633"/>
        <v>0</v>
      </c>
      <c r="LZ442" s="114">
        <f t="shared" si="633"/>
        <v>0</v>
      </c>
      <c r="MA442" s="114">
        <f t="shared" si="633"/>
        <v>0</v>
      </c>
      <c r="MB442" s="114">
        <f t="shared" si="633"/>
        <v>0</v>
      </c>
      <c r="MC442" s="114">
        <f t="shared" si="633"/>
        <v>0</v>
      </c>
      <c r="MD442" s="114">
        <f t="shared" si="633"/>
        <v>0</v>
      </c>
      <c r="ME442" s="114">
        <f t="shared" si="633"/>
        <v>0</v>
      </c>
      <c r="MF442" s="114">
        <f t="shared" si="633"/>
        <v>0</v>
      </c>
      <c r="MG442" s="114">
        <f t="shared" si="633"/>
        <v>0</v>
      </c>
      <c r="MH442" s="114">
        <f t="shared" si="633"/>
        <v>0</v>
      </c>
      <c r="MI442" s="114">
        <f t="shared" si="633"/>
        <v>0</v>
      </c>
      <c r="MJ442" s="114">
        <f t="shared" si="633"/>
        <v>0</v>
      </c>
      <c r="MK442" s="114">
        <f t="shared" si="633"/>
        <v>0</v>
      </c>
      <c r="ML442" s="114">
        <f t="shared" si="633"/>
        <v>0</v>
      </c>
      <c r="MM442" s="114">
        <f t="shared" si="633"/>
        <v>0</v>
      </c>
      <c r="MN442" s="114">
        <f t="shared" si="633"/>
        <v>0</v>
      </c>
      <c r="MO442" s="114">
        <f t="shared" si="633"/>
        <v>0</v>
      </c>
      <c r="MP442" s="114">
        <f t="shared" si="633"/>
        <v>0</v>
      </c>
      <c r="MQ442" s="114">
        <f t="shared" si="633"/>
        <v>0</v>
      </c>
      <c r="MR442" s="114">
        <f t="shared" si="633"/>
        <v>0</v>
      </c>
      <c r="MS442" s="114">
        <f t="shared" si="633"/>
        <v>0</v>
      </c>
      <c r="MT442" s="114">
        <f t="shared" si="633"/>
        <v>0</v>
      </c>
      <c r="MU442" s="114">
        <f t="shared" si="633"/>
        <v>0</v>
      </c>
      <c r="MV442" s="114">
        <f t="shared" ref="MV442:OA442" si="634">COUNTIF(MV443:MV471,"X")</f>
        <v>0</v>
      </c>
      <c r="MW442" s="114">
        <f t="shared" si="634"/>
        <v>0</v>
      </c>
      <c r="MX442" s="114">
        <f t="shared" si="634"/>
        <v>0</v>
      </c>
      <c r="MY442" s="114">
        <f t="shared" si="634"/>
        <v>0</v>
      </c>
      <c r="MZ442" s="114">
        <f t="shared" si="634"/>
        <v>0</v>
      </c>
      <c r="NA442" s="114">
        <f t="shared" si="634"/>
        <v>0</v>
      </c>
      <c r="NB442" s="114">
        <f t="shared" si="634"/>
        <v>0</v>
      </c>
      <c r="NC442" s="114">
        <f t="shared" si="634"/>
        <v>0</v>
      </c>
      <c r="ND442" s="114">
        <f t="shared" si="634"/>
        <v>0</v>
      </c>
      <c r="NE442" s="114">
        <f t="shared" si="634"/>
        <v>0</v>
      </c>
      <c r="NF442" s="114">
        <f t="shared" si="634"/>
        <v>0</v>
      </c>
      <c r="NG442" s="114">
        <f t="shared" si="634"/>
        <v>0</v>
      </c>
      <c r="NH442" s="114">
        <f t="shared" si="634"/>
        <v>0</v>
      </c>
      <c r="NI442" s="114">
        <f t="shared" si="634"/>
        <v>0</v>
      </c>
      <c r="NJ442" s="114">
        <f t="shared" si="634"/>
        <v>0</v>
      </c>
      <c r="NK442" s="114">
        <f t="shared" si="634"/>
        <v>0</v>
      </c>
      <c r="NL442" s="114">
        <f t="shared" si="634"/>
        <v>0</v>
      </c>
      <c r="NM442" s="114">
        <f t="shared" si="634"/>
        <v>0</v>
      </c>
      <c r="NN442" s="114">
        <f t="shared" si="634"/>
        <v>0</v>
      </c>
      <c r="NO442" s="114">
        <f t="shared" si="634"/>
        <v>0</v>
      </c>
      <c r="NP442" s="114">
        <f t="shared" si="634"/>
        <v>0</v>
      </c>
      <c r="NQ442" s="114">
        <f t="shared" si="634"/>
        <v>0</v>
      </c>
      <c r="NR442" s="114">
        <f t="shared" si="634"/>
        <v>0</v>
      </c>
      <c r="NS442" s="114">
        <f t="shared" si="634"/>
        <v>0</v>
      </c>
      <c r="NT442" s="114">
        <f t="shared" si="634"/>
        <v>0</v>
      </c>
      <c r="NU442" s="114">
        <f t="shared" si="634"/>
        <v>0</v>
      </c>
      <c r="NV442" s="114">
        <f t="shared" si="634"/>
        <v>0</v>
      </c>
      <c r="NW442" s="114">
        <f t="shared" si="634"/>
        <v>0</v>
      </c>
      <c r="NX442" s="114">
        <f t="shared" si="634"/>
        <v>0</v>
      </c>
      <c r="NY442" s="114">
        <f t="shared" si="634"/>
        <v>0</v>
      </c>
      <c r="NZ442" s="114">
        <f t="shared" si="634"/>
        <v>0</v>
      </c>
      <c r="OA442" s="114">
        <f t="shared" si="634"/>
        <v>0</v>
      </c>
      <c r="OB442" s="114">
        <f t="shared" ref="OB442:OZ442" si="635">COUNTIF(OB443:OB471,"X")</f>
        <v>0</v>
      </c>
      <c r="OC442" s="114">
        <f t="shared" si="635"/>
        <v>0</v>
      </c>
      <c r="OD442" s="114">
        <f t="shared" si="635"/>
        <v>0</v>
      </c>
      <c r="OE442" s="114">
        <f t="shared" si="635"/>
        <v>0</v>
      </c>
      <c r="OF442" s="114">
        <f t="shared" si="635"/>
        <v>0</v>
      </c>
      <c r="OG442" s="114">
        <f t="shared" si="635"/>
        <v>0</v>
      </c>
      <c r="OH442" s="114">
        <f t="shared" si="635"/>
        <v>0</v>
      </c>
      <c r="OI442" s="114">
        <f t="shared" si="635"/>
        <v>0</v>
      </c>
      <c r="OJ442" s="114">
        <f t="shared" si="635"/>
        <v>0</v>
      </c>
      <c r="OK442" s="114">
        <f t="shared" si="635"/>
        <v>0</v>
      </c>
      <c r="OL442" s="114">
        <f t="shared" si="635"/>
        <v>0</v>
      </c>
      <c r="OM442" s="114">
        <f t="shared" si="635"/>
        <v>0</v>
      </c>
      <c r="ON442" s="114">
        <f t="shared" si="635"/>
        <v>0</v>
      </c>
      <c r="OO442" s="114">
        <f t="shared" si="635"/>
        <v>0</v>
      </c>
      <c r="OP442" s="114">
        <f t="shared" si="635"/>
        <v>0</v>
      </c>
      <c r="OQ442" s="114">
        <f t="shared" si="635"/>
        <v>0</v>
      </c>
      <c r="OR442" s="114">
        <f t="shared" si="635"/>
        <v>0</v>
      </c>
      <c r="OS442" s="114">
        <f t="shared" si="635"/>
        <v>0</v>
      </c>
      <c r="OT442" s="114">
        <f t="shared" si="635"/>
        <v>0</v>
      </c>
      <c r="OU442" s="114">
        <f t="shared" si="635"/>
        <v>0</v>
      </c>
      <c r="OV442" s="114">
        <f t="shared" si="635"/>
        <v>0</v>
      </c>
      <c r="OW442" s="114">
        <f t="shared" si="635"/>
        <v>0</v>
      </c>
      <c r="OX442" s="114">
        <f t="shared" si="635"/>
        <v>0</v>
      </c>
      <c r="OY442" s="114">
        <f t="shared" si="635"/>
        <v>0</v>
      </c>
      <c r="OZ442" s="114">
        <f t="shared" si="635"/>
        <v>0</v>
      </c>
      <c r="PA442" s="14"/>
      <c r="PB442" s="75"/>
    </row>
    <row r="443" spans="1:418" s="116" customFormat="1" ht="94.5" hidden="1" customHeight="1">
      <c r="A443" s="56"/>
      <c r="B443" s="56">
        <v>393</v>
      </c>
      <c r="C443" s="56">
        <v>164</v>
      </c>
      <c r="D443" s="126" t="s">
        <v>253</v>
      </c>
      <c r="E443" s="122" t="s">
        <v>6</v>
      </c>
      <c r="F443" s="126" t="s">
        <v>258</v>
      </c>
      <c r="G443" s="123" t="s">
        <v>6</v>
      </c>
      <c r="H443" s="122"/>
      <c r="I443" s="126" t="s">
        <v>258</v>
      </c>
      <c r="J443" s="126" t="s">
        <v>1140</v>
      </c>
      <c r="K443" s="123"/>
      <c r="L443" s="183" t="s">
        <v>661</v>
      </c>
      <c r="M443" s="123" t="s">
        <v>501</v>
      </c>
      <c r="N443" s="51" t="s">
        <v>378</v>
      </c>
      <c r="O443" s="56" t="s">
        <v>350</v>
      </c>
      <c r="P443" s="56" t="s">
        <v>205</v>
      </c>
      <c r="Q443" s="56"/>
      <c r="R443" s="120"/>
      <c r="S443" s="120"/>
      <c r="T443" s="120"/>
      <c r="U443" s="120"/>
      <c r="V443" s="120"/>
      <c r="W443" s="120" t="s">
        <v>205</v>
      </c>
      <c r="X443" s="120"/>
      <c r="Y443" s="120"/>
      <c r="Z443" s="120"/>
      <c r="AA443" s="120"/>
      <c r="AB443" s="120"/>
      <c r="AC443" s="119">
        <f t="shared" ref="AC443:AC471" si="636">COUNTIF($R443:$AB443,"x")</f>
        <v>1</v>
      </c>
      <c r="AD443" s="229"/>
      <c r="AE443" s="229"/>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70"/>
      <c r="BU443" s="70"/>
      <c r="BV443" s="72"/>
      <c r="BW443" s="182"/>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179"/>
      <c r="DD443" s="180"/>
      <c r="DE443" s="179"/>
      <c r="DF443" s="180"/>
      <c r="DG443" s="179"/>
      <c r="DH443" s="180"/>
      <c r="DI443" s="179"/>
      <c r="DJ443" s="180" t="e">
        <f>DI443/(DC443+DE443+DG443+DI443)</f>
        <v>#DIV/0!</v>
      </c>
      <c r="DK443" s="181" t="e">
        <f>(((DC443*2)+(DE443*1)+(DG443*0)))/(DC443+DE443+DG443)</f>
        <v>#DIV/0!</v>
      </c>
      <c r="DL443" s="184" t="e">
        <f>IF(DJ443&gt;=50%,"KĐG",IF(DK443&gt;=1.6,"Đạt mục tiêu",IF(DK443&gt;=1,"Cần cố gắng","Chưa đạt")))</f>
        <v>#DIV/0!</v>
      </c>
      <c r="DM443" s="70"/>
      <c r="DN443" s="70"/>
      <c r="DO443" s="70"/>
      <c r="DP443" s="70"/>
      <c r="DQ443" s="178">
        <v>2</v>
      </c>
      <c r="DR443" s="178">
        <v>2</v>
      </c>
      <c r="DS443" s="178">
        <v>2</v>
      </c>
      <c r="DT443" s="178">
        <v>2</v>
      </c>
      <c r="DU443" s="178">
        <v>2</v>
      </c>
      <c r="DV443" s="178">
        <v>2</v>
      </c>
      <c r="DW443" s="178">
        <v>2</v>
      </c>
      <c r="DX443" s="178">
        <v>2</v>
      </c>
      <c r="DY443" s="178">
        <v>2</v>
      </c>
      <c r="DZ443" s="178">
        <v>2</v>
      </c>
      <c r="EA443" s="178">
        <v>2</v>
      </c>
      <c r="EB443" s="178">
        <v>2</v>
      </c>
      <c r="EC443" s="178">
        <v>2</v>
      </c>
      <c r="ED443" s="178">
        <v>2</v>
      </c>
      <c r="EE443" s="178">
        <v>2</v>
      </c>
      <c r="EF443" s="178">
        <v>2</v>
      </c>
      <c r="EG443" s="178">
        <v>2</v>
      </c>
      <c r="EH443" s="178">
        <v>2</v>
      </c>
      <c r="EI443" s="178">
        <v>2</v>
      </c>
      <c r="EJ443" s="178">
        <v>2</v>
      </c>
      <c r="EK443" s="178">
        <v>2</v>
      </c>
      <c r="EL443" s="178">
        <v>2</v>
      </c>
      <c r="EM443" s="178">
        <v>2</v>
      </c>
      <c r="EN443" s="178">
        <v>2</v>
      </c>
      <c r="EO443" s="178">
        <v>2</v>
      </c>
      <c r="EP443" s="178">
        <v>2</v>
      </c>
      <c r="EQ443" s="178">
        <v>2</v>
      </c>
      <c r="ER443" s="178">
        <v>2</v>
      </c>
      <c r="ES443" s="178">
        <v>2</v>
      </c>
      <c r="ET443" s="178">
        <v>2</v>
      </c>
      <c r="EU443" s="178">
        <v>2</v>
      </c>
      <c r="EV443" s="179">
        <f>COUNTIF(DM443:EU443,"2")</f>
        <v>31</v>
      </c>
      <c r="EW443" s="180">
        <f>EV443/(EV443+EX443+EZ443+FB443)</f>
        <v>1</v>
      </c>
      <c r="EX443" s="179">
        <f>COUNTIF(DM443:EU443,"1")</f>
        <v>0</v>
      </c>
      <c r="EY443" s="180">
        <f>EX443/(EV443+EX443+EZ443+FB443)</f>
        <v>0</v>
      </c>
      <c r="EZ443" s="179">
        <f>COUNTIF(DM443:EU443,"0")</f>
        <v>0</v>
      </c>
      <c r="FA443" s="180">
        <f>EZ443/(EV443+EX443+EZ443+FB443)</f>
        <v>0</v>
      </c>
      <c r="FB443" s="179">
        <f>COUNTIF(DM443:EU443,"KĐG")</f>
        <v>0</v>
      </c>
      <c r="FC443" s="180">
        <f>FB443/(EV443+EX443+EZ443+FB443)</f>
        <v>0</v>
      </c>
      <c r="FD443" s="181">
        <f>(((EV443*2)+(EX443*1)+(EZ443*0)))/(EV443+EX443+EZ443)</f>
        <v>2</v>
      </c>
      <c r="FE443" s="184" t="str">
        <f>IF(FC443&gt;=50%,"KĐG",IF(FD443&gt;=1.6,"Đạt mục tiêu",IF(FD443&gt;=1,"Cần cố gắng","Chưa đạt")))</f>
        <v>Đạt mục tiêu</v>
      </c>
      <c r="FF443" s="70"/>
      <c r="FG443" s="70"/>
      <c r="FH443" s="70"/>
      <c r="FI443" s="70"/>
      <c r="FJ443" s="70"/>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70"/>
      <c r="HA443" s="70"/>
      <c r="HB443" s="70"/>
      <c r="HC443" s="70"/>
      <c r="HD443" s="70"/>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c r="IO443" s="56"/>
      <c r="IP443" s="56"/>
      <c r="IQ443" s="56"/>
      <c r="IR443" s="56"/>
      <c r="IS443" s="56"/>
      <c r="IT443" s="70"/>
      <c r="IU443" s="70"/>
      <c r="IV443" s="70"/>
      <c r="IW443" s="70"/>
      <c r="IX443" s="56"/>
      <c r="IY443" s="56"/>
      <c r="IZ443" s="56"/>
      <c r="JA443" s="56"/>
      <c r="JB443" s="56"/>
      <c r="JC443" s="56"/>
      <c r="JD443" s="56"/>
      <c r="JE443" s="56"/>
      <c r="JF443" s="56"/>
      <c r="JG443" s="56"/>
      <c r="JH443" s="56"/>
      <c r="JI443" s="56"/>
      <c r="JJ443" s="56"/>
      <c r="JK443" s="56"/>
      <c r="JL443" s="56"/>
      <c r="JM443" s="56"/>
      <c r="JN443" s="56"/>
      <c r="JO443" s="56"/>
      <c r="JP443" s="56"/>
      <c r="JQ443" s="56"/>
      <c r="JR443" s="56"/>
      <c r="JS443" s="56"/>
      <c r="JT443" s="56"/>
      <c r="JU443" s="56"/>
      <c r="JV443" s="56"/>
      <c r="JW443" s="56"/>
      <c r="JX443" s="56"/>
      <c r="JY443" s="56"/>
      <c r="JZ443" s="56"/>
      <c r="KA443" s="56"/>
      <c r="KB443" s="56"/>
      <c r="KC443" s="56"/>
      <c r="KD443" s="56"/>
      <c r="KE443" s="56"/>
      <c r="KF443" s="56"/>
      <c r="KG443" s="56"/>
      <c r="KH443" s="56"/>
      <c r="KI443" s="56"/>
      <c r="KJ443" s="56"/>
      <c r="KK443" s="56"/>
      <c r="KL443" s="56"/>
      <c r="KM443" s="56"/>
      <c r="KN443" s="56"/>
      <c r="KO443" s="56"/>
      <c r="KP443" s="56"/>
      <c r="KQ443" s="56"/>
      <c r="KR443" s="56"/>
      <c r="KS443" s="56"/>
      <c r="KT443" s="56"/>
      <c r="KU443" s="56"/>
      <c r="KV443" s="56"/>
      <c r="KW443" s="56"/>
      <c r="KX443" s="56"/>
      <c r="KY443" s="56"/>
      <c r="KZ443" s="56"/>
      <c r="LA443" s="56"/>
      <c r="LB443" s="56"/>
      <c r="LC443" s="56"/>
      <c r="LD443" s="56"/>
      <c r="LE443" s="56"/>
      <c r="LF443" s="56"/>
      <c r="LG443" s="56"/>
      <c r="LH443" s="56"/>
      <c r="LI443" s="56"/>
      <c r="LJ443" s="56"/>
      <c r="LK443" s="56"/>
      <c r="LL443" s="56"/>
      <c r="LM443" s="56"/>
      <c r="LN443" s="56"/>
      <c r="LO443" s="56"/>
      <c r="LP443" s="56"/>
      <c r="LQ443" s="56"/>
      <c r="LR443" s="56"/>
      <c r="LS443" s="56"/>
      <c r="LT443" s="56"/>
      <c r="LU443" s="56"/>
      <c r="LV443" s="56"/>
      <c r="LW443" s="56"/>
      <c r="LX443" s="56"/>
      <c r="LY443" s="56"/>
      <c r="LZ443" s="56"/>
      <c r="MA443" s="56"/>
      <c r="MB443" s="56"/>
      <c r="MC443" s="56"/>
      <c r="MD443" s="56"/>
      <c r="ME443" s="56"/>
      <c r="MF443" s="56"/>
      <c r="MG443" s="56"/>
      <c r="MH443" s="56"/>
      <c r="MI443" s="56"/>
      <c r="MJ443" s="56"/>
      <c r="MK443" s="56"/>
      <c r="ML443" s="56"/>
      <c r="MM443" s="56"/>
      <c r="MN443" s="56"/>
      <c r="MO443" s="56"/>
      <c r="MP443" s="56"/>
      <c r="MQ443" s="56"/>
      <c r="MR443" s="56"/>
      <c r="MS443" s="56"/>
      <c r="MT443" s="56"/>
      <c r="MU443" s="56"/>
      <c r="MV443" s="56"/>
      <c r="MW443" s="56"/>
      <c r="MX443" s="56"/>
      <c r="MY443" s="56"/>
      <c r="MZ443" s="56"/>
      <c r="NA443" s="56"/>
      <c r="NB443" s="56"/>
      <c r="NC443" s="56"/>
      <c r="ND443" s="56"/>
      <c r="NE443" s="56"/>
      <c r="NF443" s="56"/>
      <c r="NG443" s="56"/>
      <c r="NH443" s="56"/>
      <c r="NI443" s="56"/>
      <c r="NJ443" s="56"/>
      <c r="NK443" s="56"/>
      <c r="NL443" s="56"/>
      <c r="NM443" s="56"/>
      <c r="NN443" s="56"/>
      <c r="NO443" s="56"/>
      <c r="NP443" s="56"/>
      <c r="NQ443" s="56"/>
      <c r="NR443" s="56"/>
      <c r="NS443" s="56"/>
      <c r="NT443" s="56"/>
      <c r="NU443" s="56"/>
      <c r="NV443" s="56"/>
      <c r="NW443" s="56"/>
      <c r="NX443" s="56"/>
      <c r="NY443" s="56"/>
      <c r="NZ443" s="56"/>
      <c r="OA443" s="56"/>
      <c r="OB443" s="56"/>
      <c r="OC443" s="56"/>
      <c r="OD443" s="56"/>
      <c r="OE443" s="56"/>
      <c r="OF443" s="56"/>
      <c r="OG443" s="56"/>
      <c r="OH443" s="56"/>
      <c r="OI443" s="56"/>
      <c r="OJ443" s="56"/>
      <c r="OK443" s="56"/>
      <c r="OL443" s="56"/>
      <c r="OM443" s="56"/>
      <c r="ON443" s="56"/>
      <c r="OO443" s="56"/>
      <c r="OP443" s="56"/>
      <c r="OQ443" s="56"/>
      <c r="OR443" s="56"/>
      <c r="OS443" s="56"/>
      <c r="OT443" s="56"/>
      <c r="OU443" s="56"/>
      <c r="OV443" s="56"/>
      <c r="OW443" s="56"/>
      <c r="OX443" s="56"/>
      <c r="OY443" s="56"/>
      <c r="OZ443" s="56"/>
      <c r="PA443" s="56"/>
    </row>
    <row r="444" spans="1:418" s="116" customFormat="1" ht="91.5" customHeight="1">
      <c r="A444" s="56"/>
      <c r="B444" s="344">
        <v>396</v>
      </c>
      <c r="C444" s="344">
        <v>165</v>
      </c>
      <c r="D444" s="312" t="s">
        <v>254</v>
      </c>
      <c r="E444" s="355" t="s">
        <v>12</v>
      </c>
      <c r="F444" s="312" t="s">
        <v>255</v>
      </c>
      <c r="G444" s="319" t="s">
        <v>6</v>
      </c>
      <c r="H444" s="319"/>
      <c r="I444" s="208" t="s">
        <v>793</v>
      </c>
      <c r="J444" s="208" t="s">
        <v>891</v>
      </c>
      <c r="K444" s="76"/>
      <c r="L444" s="234" t="s">
        <v>661</v>
      </c>
      <c r="M444" s="238" t="s">
        <v>501</v>
      </c>
      <c r="N444" s="51" t="s">
        <v>378</v>
      </c>
      <c r="O444" s="56" t="s">
        <v>350</v>
      </c>
      <c r="P444" s="340" t="s">
        <v>205</v>
      </c>
      <c r="Q444" s="340"/>
      <c r="R444" s="235" t="s">
        <v>205</v>
      </c>
      <c r="S444" s="120"/>
      <c r="T444" s="120"/>
      <c r="U444" s="120"/>
      <c r="V444" s="120"/>
      <c r="W444" s="120"/>
      <c r="X444" s="120"/>
      <c r="Y444" s="120"/>
      <c r="Z444" s="120"/>
      <c r="AA444" s="120"/>
      <c r="AB444" s="120"/>
      <c r="AC444" s="119">
        <f t="shared" si="636"/>
        <v>1</v>
      </c>
      <c r="AD444" s="300"/>
      <c r="AE444" s="300" t="s">
        <v>553</v>
      </c>
      <c r="AF444" s="178">
        <v>2</v>
      </c>
      <c r="AG444" s="178">
        <v>1</v>
      </c>
      <c r="AH444" s="178">
        <v>1</v>
      </c>
      <c r="AI444" s="178">
        <v>2</v>
      </c>
      <c r="AJ444" s="178">
        <v>2</v>
      </c>
      <c r="AK444" s="178">
        <v>2</v>
      </c>
      <c r="AL444" s="178">
        <v>2</v>
      </c>
      <c r="AM444" s="178">
        <v>2</v>
      </c>
      <c r="AN444" s="178">
        <v>2</v>
      </c>
      <c r="AO444" s="178">
        <v>2</v>
      </c>
      <c r="AP444" s="178">
        <v>2</v>
      </c>
      <c r="AQ444" s="178">
        <v>2</v>
      </c>
      <c r="AR444" s="178">
        <v>1</v>
      </c>
      <c r="AS444" s="178">
        <v>2</v>
      </c>
      <c r="AT444" s="178">
        <v>2</v>
      </c>
      <c r="AU444" s="178">
        <v>2</v>
      </c>
      <c r="AV444" s="178">
        <v>2</v>
      </c>
      <c r="AW444" s="178">
        <v>2</v>
      </c>
      <c r="AX444" s="178">
        <v>2</v>
      </c>
      <c r="AY444" s="178">
        <v>2</v>
      </c>
      <c r="AZ444" s="178">
        <v>2</v>
      </c>
      <c r="BA444" s="178">
        <v>2</v>
      </c>
      <c r="BB444" s="178">
        <v>2</v>
      </c>
      <c r="BC444" s="178">
        <v>2</v>
      </c>
      <c r="BD444" s="178">
        <v>2</v>
      </c>
      <c r="BE444" s="178">
        <v>2</v>
      </c>
      <c r="BF444" s="178">
        <v>2</v>
      </c>
      <c r="BG444" s="178">
        <v>1</v>
      </c>
      <c r="BH444" s="178">
        <v>1</v>
      </c>
      <c r="BI444" s="178">
        <v>2</v>
      </c>
      <c r="BJ444" s="179">
        <f>COUNTIF(AF444:BI444,"2")</f>
        <v>25</v>
      </c>
      <c r="BK444" s="180">
        <f>BJ444/(BJ444+BL444+BN444+BP444)</f>
        <v>0.83333333333333337</v>
      </c>
      <c r="BL444" s="179">
        <f>COUNTIF(AF444:BI444,"1")</f>
        <v>5</v>
      </c>
      <c r="BM444" s="180">
        <f>BL444/(BJ444+BL444+BN444+BP444)</f>
        <v>0.16666666666666666</v>
      </c>
      <c r="BN444" s="179">
        <f>COUNTIF(AF444:BI444,"0")</f>
        <v>0</v>
      </c>
      <c r="BO444" s="180">
        <f>BN444/(BJ444+BL444+BN444+BP444)</f>
        <v>0</v>
      </c>
      <c r="BP444" s="179">
        <f>COUNTIF(Q444:BI444,"KĐG")</f>
        <v>0</v>
      </c>
      <c r="BQ444" s="180">
        <f>BP444/(BJ444+BL444+BN444+BP444)</f>
        <v>0</v>
      </c>
      <c r="BR444" s="181">
        <f>(((BJ444*2)+(BL444*1)+(BN444*0)))/(BJ444+BL444+BN444)</f>
        <v>1.8333333333333333</v>
      </c>
      <c r="BS444" s="182" t="str">
        <f>IF(BQ444&gt;=50%,"KĐG",IF(BR444&gt;=1.6,"Đạt mục tiêu",IF(BR444&gt;=1,"Cần cố gắng","Chưa đạt")))</f>
        <v>Đạt mục tiêu</v>
      </c>
      <c r="BT444" s="70"/>
      <c r="BU444" s="70"/>
      <c r="BV444" s="70">
        <v>2</v>
      </c>
      <c r="BW444" s="70">
        <v>1</v>
      </c>
      <c r="BX444" s="178">
        <v>1</v>
      </c>
      <c r="BY444" s="178">
        <v>2</v>
      </c>
      <c r="BZ444" s="178">
        <v>2</v>
      </c>
      <c r="CA444" s="178">
        <v>2</v>
      </c>
      <c r="CB444" s="178">
        <v>2</v>
      </c>
      <c r="CC444" s="178">
        <v>2</v>
      </c>
      <c r="CD444" s="178">
        <v>2</v>
      </c>
      <c r="CE444" s="178">
        <v>2</v>
      </c>
      <c r="CF444" s="178">
        <v>2</v>
      </c>
      <c r="CG444" s="178">
        <v>2</v>
      </c>
      <c r="CH444" s="178">
        <v>1</v>
      </c>
      <c r="CI444" s="178">
        <v>2</v>
      </c>
      <c r="CJ444" s="178">
        <v>2</v>
      </c>
      <c r="CK444" s="178">
        <v>2</v>
      </c>
      <c r="CL444" s="178">
        <v>2</v>
      </c>
      <c r="CM444" s="178">
        <v>2</v>
      </c>
      <c r="CN444" s="178">
        <v>2</v>
      </c>
      <c r="CO444" s="178">
        <v>2</v>
      </c>
      <c r="CP444" s="178">
        <v>2</v>
      </c>
      <c r="CQ444" s="178">
        <v>2</v>
      </c>
      <c r="CR444" s="178">
        <v>2</v>
      </c>
      <c r="CS444" s="178">
        <v>2</v>
      </c>
      <c r="CT444" s="178">
        <v>2</v>
      </c>
      <c r="CU444" s="178">
        <v>2</v>
      </c>
      <c r="CV444" s="178">
        <v>2</v>
      </c>
      <c r="CW444" s="178">
        <v>1</v>
      </c>
      <c r="CX444" s="178">
        <v>1</v>
      </c>
      <c r="CY444" s="178">
        <v>2</v>
      </c>
      <c r="CZ444" s="178">
        <f>COUNTIF(BV444:CY444,"2")</f>
        <v>25</v>
      </c>
      <c r="DA444" s="178">
        <f>CZ444/(CZ444+DB444+DD444+DF444)</f>
        <v>0.83333333333333337</v>
      </c>
      <c r="DB444" s="178">
        <f>COUNTIF(BV444:CY444,"1")</f>
        <v>5</v>
      </c>
      <c r="DC444" s="179">
        <f>DB444/(CZ444+DB444+DD444+DF444)</f>
        <v>0.16666666666666666</v>
      </c>
      <c r="DD444" s="180">
        <f>COUNTIF(BV444:CY444,"0")</f>
        <v>0</v>
      </c>
      <c r="DE444" s="179">
        <f>DD444/(CZ444+DB444+DD444+DF444)</f>
        <v>0</v>
      </c>
      <c r="DF444" s="180">
        <f>COUNTIF(BH444:CY444,"KĐG")</f>
        <v>0</v>
      </c>
      <c r="DG444" s="179">
        <f>DF444/(CZ444+DB444+DD444+DF444)</f>
        <v>0</v>
      </c>
      <c r="DH444" s="180">
        <f>(((CZ444*2)+(DB444*1)+(DD444*0)))/(CZ444+DB444+DD444)</f>
        <v>1.8333333333333333</v>
      </c>
      <c r="DI444" s="179" t="str">
        <f>IF(DG444&gt;=50%,"KĐG",IF(DH444&gt;=1.6,"Đạt mục tiêu",IF(DH444&gt;=1,"Cần cố gắng","Chưa đạt")))</f>
        <v>Đạt mục tiêu</v>
      </c>
      <c r="DJ444" s="180" t="e">
        <f>DI444/(DC444+DE444+DG444+DI444)</f>
        <v>#VALUE!</v>
      </c>
      <c r="DK444" s="181">
        <f>(((DC444*2)+(DE444*1)+(DG444*0)))/(DC444+DE444+DG444)</f>
        <v>2</v>
      </c>
      <c r="DL444" s="184" t="e">
        <f>IF(DJ444&gt;=50%,"KĐG",IF(DK444&gt;=1.6,"Đạt mục tiêu",IF(DK444&gt;=1,"Cần cố gắng","Chưa đạt")))</f>
        <v>#VALUE!</v>
      </c>
      <c r="DM444" s="70"/>
      <c r="DN444" s="70"/>
      <c r="DO444" s="70"/>
      <c r="DP444" s="70"/>
      <c r="DQ444" s="178">
        <v>2</v>
      </c>
      <c r="DR444" s="178">
        <v>2</v>
      </c>
      <c r="DS444" s="178">
        <v>2</v>
      </c>
      <c r="DT444" s="178">
        <v>2</v>
      </c>
      <c r="DU444" s="178">
        <v>2</v>
      </c>
      <c r="DV444" s="178">
        <v>2</v>
      </c>
      <c r="DW444" s="178">
        <v>2</v>
      </c>
      <c r="DX444" s="178">
        <v>1</v>
      </c>
      <c r="DY444" s="178">
        <v>2</v>
      </c>
      <c r="DZ444" s="178">
        <v>2</v>
      </c>
      <c r="EA444" s="178">
        <v>2</v>
      </c>
      <c r="EB444" s="178">
        <v>2</v>
      </c>
      <c r="EC444" s="178">
        <v>2</v>
      </c>
      <c r="ED444" s="178">
        <v>2</v>
      </c>
      <c r="EE444" s="178">
        <v>2</v>
      </c>
      <c r="EF444" s="178">
        <v>2</v>
      </c>
      <c r="EG444" s="178">
        <v>2</v>
      </c>
      <c r="EH444" s="178">
        <v>1</v>
      </c>
      <c r="EI444" s="178">
        <v>2</v>
      </c>
      <c r="EJ444" s="178">
        <v>2</v>
      </c>
      <c r="EK444" s="178">
        <v>2</v>
      </c>
      <c r="EL444" s="178"/>
      <c r="EM444" s="178"/>
      <c r="EN444" s="178"/>
      <c r="EO444" s="178"/>
      <c r="EP444" s="178"/>
      <c r="EQ444" s="178">
        <v>2</v>
      </c>
      <c r="ER444" s="178">
        <v>2</v>
      </c>
      <c r="ES444" s="178">
        <v>2</v>
      </c>
      <c r="ET444" s="178"/>
      <c r="EU444" s="178">
        <v>2</v>
      </c>
      <c r="EV444" s="179">
        <v>23</v>
      </c>
      <c r="EW444" s="180">
        <v>0.85185185185185186</v>
      </c>
      <c r="EX444" s="179">
        <v>2</v>
      </c>
      <c r="EY444" s="180">
        <v>7.407407407407407E-2</v>
      </c>
      <c r="EZ444" s="179">
        <v>2</v>
      </c>
      <c r="FA444" s="180">
        <v>7.407407407407407E-2</v>
      </c>
      <c r="FB444" s="179">
        <v>0</v>
      </c>
      <c r="FC444" s="180">
        <v>0</v>
      </c>
      <c r="FD444" s="181">
        <v>1.7777777777777777</v>
      </c>
      <c r="FE444" s="184" t="s">
        <v>670</v>
      </c>
      <c r="FF444" s="70"/>
      <c r="FG444" s="70"/>
      <c r="FH444" s="70"/>
      <c r="FI444" s="70"/>
      <c r="FJ444" s="70"/>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70"/>
      <c r="HA444" s="70"/>
      <c r="HB444" s="70"/>
      <c r="HC444" s="70"/>
      <c r="HD444" s="70"/>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c r="IK444" s="56"/>
      <c r="IL444" s="56"/>
      <c r="IM444" s="56"/>
      <c r="IN444" s="56"/>
      <c r="IO444" s="56"/>
      <c r="IP444" s="56"/>
      <c r="IQ444" s="56"/>
      <c r="IR444" s="56"/>
      <c r="IS444" s="56"/>
      <c r="IT444" s="70"/>
      <c r="IU444" s="70"/>
      <c r="IV444" s="70"/>
      <c r="IW444" s="70"/>
      <c r="IX444" s="56"/>
      <c r="IY444" s="56"/>
      <c r="IZ444" s="56"/>
      <c r="JA444" s="56"/>
      <c r="JB444" s="56"/>
      <c r="JC444" s="56"/>
      <c r="JD444" s="56"/>
      <c r="JE444" s="56"/>
      <c r="JF444" s="56"/>
      <c r="JG444" s="56"/>
      <c r="JH444" s="56"/>
      <c r="JI444" s="56"/>
      <c r="JJ444" s="56"/>
      <c r="JK444" s="56"/>
      <c r="JL444" s="56"/>
      <c r="JM444" s="56"/>
      <c r="JN444" s="56"/>
      <c r="JO444" s="56"/>
      <c r="JP444" s="56"/>
      <c r="JQ444" s="56"/>
      <c r="JR444" s="56"/>
      <c r="JS444" s="56"/>
      <c r="JT444" s="56"/>
      <c r="JU444" s="56"/>
      <c r="JV444" s="56"/>
      <c r="JW444" s="56"/>
      <c r="JX444" s="56"/>
      <c r="JY444" s="56"/>
      <c r="JZ444" s="56"/>
      <c r="KA444" s="56"/>
      <c r="KB444" s="56"/>
      <c r="KC444" s="56"/>
      <c r="KD444" s="56"/>
      <c r="KE444" s="56"/>
      <c r="KF444" s="56"/>
      <c r="KG444" s="56"/>
      <c r="KH444" s="56"/>
      <c r="KI444" s="56"/>
      <c r="KJ444" s="56"/>
      <c r="KK444" s="56"/>
      <c r="KL444" s="56"/>
      <c r="KM444" s="56"/>
      <c r="KN444" s="56"/>
      <c r="KO444" s="56"/>
      <c r="KP444" s="56"/>
      <c r="KQ444" s="56"/>
      <c r="KR444" s="56"/>
      <c r="KS444" s="56"/>
      <c r="KT444" s="56"/>
      <c r="KU444" s="56"/>
      <c r="KV444" s="56"/>
      <c r="KW444" s="56"/>
      <c r="KX444" s="56"/>
      <c r="KY444" s="56"/>
      <c r="KZ444" s="56"/>
      <c r="LA444" s="56"/>
      <c r="LB444" s="56"/>
      <c r="LC444" s="56"/>
      <c r="LD444" s="56"/>
      <c r="LE444" s="56"/>
      <c r="LF444" s="56"/>
      <c r="LG444" s="56"/>
      <c r="LH444" s="56"/>
      <c r="LI444" s="56"/>
      <c r="LJ444" s="56"/>
      <c r="LK444" s="56"/>
      <c r="LL444" s="56"/>
      <c r="LM444" s="56"/>
      <c r="LN444" s="56"/>
      <c r="LO444" s="56"/>
      <c r="LP444" s="56"/>
      <c r="LQ444" s="56"/>
      <c r="LR444" s="56"/>
      <c r="LS444" s="56"/>
      <c r="LT444" s="56"/>
      <c r="LU444" s="56"/>
      <c r="LV444" s="56"/>
      <c r="LW444" s="56"/>
      <c r="LX444" s="56"/>
      <c r="LY444" s="56"/>
      <c r="LZ444" s="56"/>
      <c r="MA444" s="56"/>
      <c r="MB444" s="56"/>
      <c r="MC444" s="56"/>
      <c r="MD444" s="56"/>
      <c r="ME444" s="56"/>
      <c r="MF444" s="56"/>
      <c r="MG444" s="56"/>
      <c r="MH444" s="56"/>
      <c r="MI444" s="56"/>
      <c r="MJ444" s="56"/>
      <c r="MK444" s="56"/>
      <c r="ML444" s="56"/>
      <c r="MM444" s="56"/>
      <c r="MN444" s="56"/>
      <c r="MO444" s="56"/>
      <c r="MP444" s="56"/>
      <c r="MQ444" s="56"/>
      <c r="MR444" s="56"/>
      <c r="MS444" s="56"/>
      <c r="MT444" s="56"/>
      <c r="MU444" s="56"/>
      <c r="MV444" s="56"/>
      <c r="MW444" s="56"/>
      <c r="MX444" s="56"/>
      <c r="MY444" s="56"/>
      <c r="MZ444" s="56"/>
      <c r="NA444" s="56"/>
      <c r="NB444" s="56"/>
      <c r="NC444" s="56"/>
      <c r="ND444" s="56"/>
      <c r="NE444" s="56"/>
      <c r="NF444" s="56"/>
      <c r="NG444" s="56"/>
      <c r="NH444" s="56"/>
      <c r="NI444" s="56"/>
      <c r="NJ444" s="56"/>
      <c r="NK444" s="56"/>
      <c r="NL444" s="56"/>
      <c r="NM444" s="56"/>
      <c r="NN444" s="56"/>
      <c r="NO444" s="56"/>
      <c r="NP444" s="56"/>
      <c r="NQ444" s="56"/>
      <c r="NR444" s="56"/>
      <c r="NS444" s="56"/>
      <c r="NT444" s="56"/>
      <c r="NU444" s="56"/>
      <c r="NV444" s="56"/>
      <c r="NW444" s="56"/>
      <c r="NX444" s="56"/>
      <c r="NY444" s="56"/>
      <c r="NZ444" s="56"/>
      <c r="OA444" s="56"/>
      <c r="OB444" s="56"/>
      <c r="OC444" s="56"/>
      <c r="OD444" s="56"/>
      <c r="OE444" s="56"/>
      <c r="OF444" s="56"/>
      <c r="OG444" s="56"/>
      <c r="OH444" s="56"/>
      <c r="OI444" s="56"/>
      <c r="OJ444" s="56"/>
      <c r="OK444" s="56"/>
      <c r="OL444" s="56"/>
      <c r="OM444" s="56"/>
      <c r="ON444" s="56"/>
      <c r="OO444" s="56"/>
      <c r="OP444" s="56"/>
      <c r="OQ444" s="56"/>
      <c r="OR444" s="56"/>
      <c r="OS444" s="56"/>
      <c r="OT444" s="56"/>
      <c r="OU444" s="56"/>
      <c r="OV444" s="56"/>
      <c r="OW444" s="56"/>
      <c r="OX444" s="56"/>
      <c r="OY444" s="56"/>
      <c r="OZ444" s="56"/>
      <c r="PA444" s="2"/>
    </row>
    <row r="445" spans="1:418" s="116" customFormat="1" ht="78.75" hidden="1" customHeight="1">
      <c r="A445" s="56"/>
      <c r="B445" s="310"/>
      <c r="C445" s="310"/>
      <c r="D445" s="318"/>
      <c r="E445" s="325"/>
      <c r="F445" s="313"/>
      <c r="G445" s="328"/>
      <c r="H445" s="325"/>
      <c r="I445" s="126" t="s">
        <v>1325</v>
      </c>
      <c r="J445" s="126" t="s">
        <v>1324</v>
      </c>
      <c r="K445" s="123"/>
      <c r="L445" s="183" t="s">
        <v>661</v>
      </c>
      <c r="M445" s="123" t="s">
        <v>500</v>
      </c>
      <c r="N445" s="51" t="s">
        <v>378</v>
      </c>
      <c r="O445" s="56" t="s">
        <v>350</v>
      </c>
      <c r="P445" s="310"/>
      <c r="Q445" s="310"/>
      <c r="R445" s="120"/>
      <c r="S445" s="120"/>
      <c r="T445" s="120"/>
      <c r="U445" s="120" t="s">
        <v>205</v>
      </c>
      <c r="V445" s="120"/>
      <c r="W445" s="120"/>
      <c r="X445" s="120"/>
      <c r="Y445" s="120"/>
      <c r="Z445" s="120"/>
      <c r="AA445" s="120"/>
      <c r="AB445" s="120"/>
      <c r="AC445" s="119">
        <f t="shared" si="636"/>
        <v>1</v>
      </c>
      <c r="AD445" s="229"/>
      <c r="AE445" s="229"/>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72" t="s">
        <v>553</v>
      </c>
      <c r="BU445" s="70"/>
      <c r="BV445" s="70"/>
      <c r="BW445" s="70"/>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9"/>
      <c r="DD445" s="180"/>
      <c r="DE445" s="179"/>
      <c r="DF445" s="180"/>
      <c r="DG445" s="179"/>
      <c r="DH445" s="180"/>
      <c r="DI445" s="179"/>
      <c r="DJ445" s="180"/>
      <c r="DK445" s="181"/>
      <c r="DL445" s="184"/>
      <c r="DM445" s="70"/>
      <c r="DN445" s="70"/>
      <c r="DO445" s="70"/>
      <c r="DP445" s="70"/>
      <c r="DQ445" s="178"/>
      <c r="DR445" s="178"/>
      <c r="DS445" s="178"/>
      <c r="DT445" s="178"/>
      <c r="DU445" s="178"/>
      <c r="DV445" s="178"/>
      <c r="DW445" s="178"/>
      <c r="DX445" s="178"/>
      <c r="DY445" s="178"/>
      <c r="DZ445" s="178"/>
      <c r="EA445" s="178"/>
      <c r="EB445" s="178"/>
      <c r="EC445" s="178"/>
      <c r="ED445" s="178"/>
      <c r="EE445" s="178"/>
      <c r="EF445" s="178"/>
      <c r="EG445" s="178"/>
      <c r="EH445" s="178"/>
      <c r="EI445" s="178"/>
      <c r="EJ445" s="178"/>
      <c r="EK445" s="178"/>
      <c r="EL445" s="178"/>
      <c r="EM445" s="178"/>
      <c r="EN445" s="178"/>
      <c r="EO445" s="178"/>
      <c r="EP445" s="178"/>
      <c r="EQ445" s="178"/>
      <c r="ER445" s="178"/>
      <c r="ES445" s="178"/>
      <c r="ET445" s="178"/>
      <c r="EU445" s="178"/>
      <c r="EV445" s="179"/>
      <c r="EW445" s="180"/>
      <c r="EX445" s="179"/>
      <c r="EY445" s="180"/>
      <c r="EZ445" s="179"/>
      <c r="FA445" s="180"/>
      <c r="FB445" s="179"/>
      <c r="FC445" s="180"/>
      <c r="FD445" s="181"/>
      <c r="FE445" s="184"/>
      <c r="FF445" s="70"/>
      <c r="FG445" s="70"/>
      <c r="FH445" s="70"/>
      <c r="FI445" s="70"/>
      <c r="FJ445" s="70"/>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70"/>
      <c r="HA445" s="70"/>
      <c r="HB445" s="70"/>
      <c r="HC445" s="70"/>
      <c r="HD445" s="70"/>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c r="IK445" s="56"/>
      <c r="IL445" s="56"/>
      <c r="IM445" s="56"/>
      <c r="IN445" s="56"/>
      <c r="IO445" s="56"/>
      <c r="IP445" s="56"/>
      <c r="IQ445" s="56"/>
      <c r="IR445" s="56"/>
      <c r="IS445" s="56"/>
      <c r="IT445" s="70"/>
      <c r="IU445" s="70"/>
      <c r="IV445" s="70"/>
      <c r="IW445" s="70"/>
      <c r="IX445" s="56"/>
      <c r="IY445" s="56"/>
      <c r="IZ445" s="56"/>
      <c r="JA445" s="56"/>
      <c r="JB445" s="56"/>
      <c r="JC445" s="56"/>
      <c r="JD445" s="56"/>
      <c r="JE445" s="56"/>
      <c r="JF445" s="56"/>
      <c r="JG445" s="56"/>
      <c r="JH445" s="56"/>
      <c r="JI445" s="56"/>
      <c r="JJ445" s="56"/>
      <c r="JK445" s="56"/>
      <c r="JL445" s="56"/>
      <c r="JM445" s="56"/>
      <c r="JN445" s="56"/>
      <c r="JO445" s="56"/>
      <c r="JP445" s="56"/>
      <c r="JQ445" s="56"/>
      <c r="JR445" s="56"/>
      <c r="JS445" s="56"/>
      <c r="JT445" s="56"/>
      <c r="JU445" s="56"/>
      <c r="JV445" s="56"/>
      <c r="JW445" s="56"/>
      <c r="JX445" s="56"/>
      <c r="JY445" s="56"/>
      <c r="JZ445" s="56"/>
      <c r="KA445" s="56"/>
      <c r="KB445" s="56"/>
      <c r="KC445" s="56"/>
      <c r="KD445" s="56"/>
      <c r="KE445" s="56"/>
      <c r="KF445" s="56"/>
      <c r="KG445" s="56"/>
      <c r="KH445" s="56"/>
      <c r="KI445" s="56"/>
      <c r="KJ445" s="56"/>
      <c r="KK445" s="56"/>
      <c r="KL445" s="56"/>
      <c r="KM445" s="56"/>
      <c r="KN445" s="56"/>
      <c r="KO445" s="56"/>
      <c r="KP445" s="56"/>
      <c r="KQ445" s="56"/>
      <c r="KR445" s="56"/>
      <c r="KS445" s="56"/>
      <c r="KT445" s="56"/>
      <c r="KU445" s="56"/>
      <c r="KV445" s="56"/>
      <c r="KW445" s="56"/>
      <c r="KX445" s="56"/>
      <c r="KY445" s="56"/>
      <c r="KZ445" s="56"/>
      <c r="LA445" s="56"/>
      <c r="LB445" s="56"/>
      <c r="LC445" s="56"/>
      <c r="LD445" s="56"/>
      <c r="LE445" s="56"/>
      <c r="LF445" s="56"/>
      <c r="LG445" s="56"/>
      <c r="LH445" s="56"/>
      <c r="LI445" s="56"/>
      <c r="LJ445" s="56"/>
      <c r="LK445" s="56"/>
      <c r="LL445" s="56"/>
      <c r="LM445" s="56"/>
      <c r="LN445" s="56"/>
      <c r="LO445" s="56"/>
      <c r="LP445" s="56"/>
      <c r="LQ445" s="56"/>
      <c r="LR445" s="56"/>
      <c r="LS445" s="56"/>
      <c r="LT445" s="56"/>
      <c r="LU445" s="56"/>
      <c r="LV445" s="56"/>
      <c r="LW445" s="56"/>
      <c r="LX445" s="56"/>
      <c r="LY445" s="56"/>
      <c r="LZ445" s="56"/>
      <c r="MA445" s="56"/>
      <c r="MB445" s="56"/>
      <c r="MC445" s="56"/>
      <c r="MD445" s="56"/>
      <c r="ME445" s="56"/>
      <c r="MF445" s="56"/>
      <c r="MG445" s="56"/>
      <c r="MH445" s="56"/>
      <c r="MI445" s="56"/>
      <c r="MJ445" s="56"/>
      <c r="MK445" s="56"/>
      <c r="ML445" s="56"/>
      <c r="MM445" s="56"/>
      <c r="MN445" s="56"/>
      <c r="MO445" s="56"/>
      <c r="MP445" s="56"/>
      <c r="MQ445" s="56"/>
      <c r="MR445" s="56"/>
      <c r="MS445" s="56"/>
      <c r="MT445" s="56"/>
      <c r="MU445" s="56"/>
      <c r="MV445" s="56"/>
      <c r="MW445" s="56"/>
      <c r="MX445" s="56"/>
      <c r="MY445" s="56"/>
      <c r="MZ445" s="56"/>
      <c r="NA445" s="56"/>
      <c r="NB445" s="56"/>
      <c r="NC445" s="56"/>
      <c r="ND445" s="56"/>
      <c r="NE445" s="56"/>
      <c r="NF445" s="56"/>
      <c r="NG445" s="56"/>
      <c r="NH445" s="56"/>
      <c r="NI445" s="56"/>
      <c r="NJ445" s="56"/>
      <c r="NK445" s="56"/>
      <c r="NL445" s="56"/>
      <c r="NM445" s="56"/>
      <c r="NN445" s="56"/>
      <c r="NO445" s="56"/>
      <c r="NP445" s="56"/>
      <c r="NQ445" s="56"/>
      <c r="NR445" s="56"/>
      <c r="NS445" s="56"/>
      <c r="NT445" s="56"/>
      <c r="NU445" s="56"/>
      <c r="NV445" s="56"/>
      <c r="NW445" s="56"/>
      <c r="NX445" s="56"/>
      <c r="NY445" s="56"/>
      <c r="NZ445" s="56"/>
      <c r="OA445" s="56"/>
      <c r="OB445" s="56"/>
      <c r="OC445" s="56"/>
      <c r="OD445" s="56"/>
      <c r="OE445" s="56"/>
      <c r="OF445" s="56"/>
      <c r="OG445" s="56"/>
      <c r="OH445" s="56"/>
      <c r="OI445" s="56"/>
      <c r="OJ445" s="56"/>
      <c r="OK445" s="56"/>
      <c r="OL445" s="56"/>
      <c r="OM445" s="56"/>
      <c r="ON445" s="56"/>
      <c r="OO445" s="56"/>
      <c r="OP445" s="56"/>
      <c r="OQ445" s="56"/>
      <c r="OR445" s="56"/>
      <c r="OS445" s="56"/>
      <c r="OT445" s="56"/>
      <c r="OU445" s="56"/>
      <c r="OV445" s="56"/>
      <c r="OW445" s="56"/>
      <c r="OX445" s="56"/>
      <c r="OY445" s="56"/>
      <c r="OZ445" s="56"/>
      <c r="PA445" s="56"/>
    </row>
    <row r="446" spans="1:418" s="116" customFormat="1" ht="63" hidden="1" customHeight="1">
      <c r="A446" s="56"/>
      <c r="B446" s="56">
        <v>398</v>
      </c>
      <c r="C446" s="56">
        <v>166</v>
      </c>
      <c r="D446" s="126" t="s">
        <v>256</v>
      </c>
      <c r="E446" s="122" t="s">
        <v>6</v>
      </c>
      <c r="F446" s="126" t="s">
        <v>257</v>
      </c>
      <c r="G446" s="123"/>
      <c r="H446" s="122"/>
      <c r="I446" s="126" t="s">
        <v>257</v>
      </c>
      <c r="J446" s="126" t="s">
        <v>893</v>
      </c>
      <c r="K446" s="123"/>
      <c r="L446" s="183" t="s">
        <v>661</v>
      </c>
      <c r="M446" s="123" t="s">
        <v>501</v>
      </c>
      <c r="N446" s="51" t="s">
        <v>378</v>
      </c>
      <c r="O446" s="56" t="s">
        <v>350</v>
      </c>
      <c r="P446" s="114" t="s">
        <v>205</v>
      </c>
      <c r="Q446" s="56"/>
      <c r="R446" s="120"/>
      <c r="S446" s="120"/>
      <c r="T446" s="120"/>
      <c r="U446" s="120"/>
      <c r="V446" s="120"/>
      <c r="W446" s="120"/>
      <c r="X446" s="120" t="s">
        <v>205</v>
      </c>
      <c r="Y446" s="120"/>
      <c r="Z446" s="120"/>
      <c r="AA446" s="120"/>
      <c r="AB446" s="120"/>
      <c r="AC446" s="119">
        <f t="shared" si="636"/>
        <v>1</v>
      </c>
      <c r="AD446" s="229"/>
      <c r="AE446" s="229"/>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70"/>
      <c r="BU446" s="70"/>
      <c r="BV446" s="70"/>
      <c r="BW446" s="70"/>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9"/>
      <c r="DD446" s="180"/>
      <c r="DE446" s="179"/>
      <c r="DF446" s="180"/>
      <c r="DG446" s="179"/>
      <c r="DH446" s="180"/>
      <c r="DI446" s="179"/>
      <c r="DJ446" s="180"/>
      <c r="DK446" s="181"/>
      <c r="DL446" s="184"/>
      <c r="DM446" s="70"/>
      <c r="DN446" s="70"/>
      <c r="DO446" s="70"/>
      <c r="DP446" s="70"/>
      <c r="DQ446" s="178"/>
      <c r="DR446" s="178"/>
      <c r="DS446" s="178"/>
      <c r="DT446" s="178"/>
      <c r="DU446" s="178"/>
      <c r="DV446" s="178"/>
      <c r="DW446" s="178"/>
      <c r="DX446" s="178"/>
      <c r="DY446" s="178"/>
      <c r="DZ446" s="178"/>
      <c r="EA446" s="178"/>
      <c r="EB446" s="178"/>
      <c r="EC446" s="178"/>
      <c r="ED446" s="178"/>
      <c r="EE446" s="178"/>
      <c r="EF446" s="178"/>
      <c r="EG446" s="178"/>
      <c r="EH446" s="178"/>
      <c r="EI446" s="178"/>
      <c r="EJ446" s="178"/>
      <c r="EK446" s="178"/>
      <c r="EL446" s="178"/>
      <c r="EM446" s="178"/>
      <c r="EN446" s="178"/>
      <c r="EO446" s="178"/>
      <c r="EP446" s="178"/>
      <c r="EQ446" s="178"/>
      <c r="ER446" s="178"/>
      <c r="ES446" s="178"/>
      <c r="ET446" s="178"/>
      <c r="EU446" s="178"/>
      <c r="EV446" s="179"/>
      <c r="EW446" s="180"/>
      <c r="EX446" s="179"/>
      <c r="EY446" s="180"/>
      <c r="EZ446" s="179"/>
      <c r="FA446" s="180"/>
      <c r="FB446" s="179"/>
      <c r="FC446" s="180"/>
      <c r="FD446" s="181"/>
      <c r="FE446" s="184"/>
      <c r="FF446" s="72" t="s">
        <v>662</v>
      </c>
      <c r="FG446" s="72" t="s">
        <v>662</v>
      </c>
      <c r="FH446" s="72" t="s">
        <v>662</v>
      </c>
      <c r="FI446" s="72" t="s">
        <v>662</v>
      </c>
      <c r="FJ446" s="72" t="s">
        <v>662</v>
      </c>
      <c r="FK446" s="70" t="s">
        <v>464</v>
      </c>
      <c r="FL446" s="70" t="s">
        <v>464</v>
      </c>
      <c r="FM446" s="70" t="s">
        <v>464</v>
      </c>
      <c r="FN446" s="70" t="s">
        <v>1025</v>
      </c>
      <c r="FO446" s="70" t="s">
        <v>1025</v>
      </c>
      <c r="FP446" s="70" t="s">
        <v>464</v>
      </c>
      <c r="FQ446" s="70" t="s">
        <v>464</v>
      </c>
      <c r="FR446" s="70" t="s">
        <v>464</v>
      </c>
      <c r="FS446" s="70" t="s">
        <v>464</v>
      </c>
      <c r="FT446" s="70" t="s">
        <v>464</v>
      </c>
      <c r="FU446" s="70" t="s">
        <v>464</v>
      </c>
      <c r="FV446" s="70" t="s">
        <v>464</v>
      </c>
      <c r="FW446" s="70" t="s">
        <v>464</v>
      </c>
      <c r="FX446" s="70" t="s">
        <v>464</v>
      </c>
      <c r="FY446" s="70" t="s">
        <v>464</v>
      </c>
      <c r="FZ446" s="70" t="s">
        <v>464</v>
      </c>
      <c r="GA446" s="70" t="s">
        <v>464</v>
      </c>
      <c r="GB446" s="70" t="s">
        <v>464</v>
      </c>
      <c r="GC446" s="70" t="s">
        <v>464</v>
      </c>
      <c r="GD446" s="70" t="s">
        <v>464</v>
      </c>
      <c r="GE446" s="70" t="s">
        <v>464</v>
      </c>
      <c r="GF446" s="70" t="s">
        <v>464</v>
      </c>
      <c r="GG446" s="70" t="s">
        <v>464</v>
      </c>
      <c r="GH446" s="70" t="s">
        <v>1025</v>
      </c>
      <c r="GI446" s="70" t="s">
        <v>464</v>
      </c>
      <c r="GJ446" s="70" t="s">
        <v>464</v>
      </c>
      <c r="GK446" s="70" t="s">
        <v>464</v>
      </c>
      <c r="GL446" s="70" t="s">
        <v>464</v>
      </c>
      <c r="GM446" s="70" t="s">
        <v>464</v>
      </c>
      <c r="GN446" s="70" t="s">
        <v>464</v>
      </c>
      <c r="GO446" s="70" t="s">
        <v>464</v>
      </c>
      <c r="GP446" s="179">
        <f>COUNTIF(FA446:GO446,"2")</f>
        <v>28</v>
      </c>
      <c r="GQ446" s="180">
        <f t="shared" ref="GQ446" si="637">GP446/(GP446+GR446+GT446+GV446)</f>
        <v>0.90322580645161288</v>
      </c>
      <c r="GR446" s="179">
        <f>COUNTIF(FA446:GO446,"1")</f>
        <v>3</v>
      </c>
      <c r="GS446" s="180">
        <f t="shared" ref="GS446" si="638">GR446/(GP446+GR446+GT446+GV446)</f>
        <v>9.6774193548387094E-2</v>
      </c>
      <c r="GT446" s="179">
        <f>COUNTIF(FA446:GO446,"0")</f>
        <v>0</v>
      </c>
      <c r="GU446" s="180">
        <f t="shared" ref="GU446" si="639">GT446/(GP446+GR446+GT446+GV446)</f>
        <v>0</v>
      </c>
      <c r="GV446" s="179">
        <f>COUNTIF(FA446:GO446,"KĐG")</f>
        <v>0</v>
      </c>
      <c r="GW446" s="180">
        <f t="shared" ref="GW446" si="640">GV446/(GP446+GR446+GT446+GV446)</f>
        <v>0</v>
      </c>
      <c r="GX446" s="181">
        <f t="shared" ref="GX446" si="641">(((GP446*2)+(GR446*1)+(GT446*0)))/(GP446+GR446+GT446)</f>
        <v>1.903225806451613</v>
      </c>
      <c r="GY446" s="182" t="str">
        <f t="shared" ref="GY446" si="642">IF(GW446&gt;=50%,"KĐG",IF(GX446&gt;=1.6,"Đạt mục tiêu",IF(GX446&gt;=1,"Cần cố gắng","Chưa đạt")))</f>
        <v>Đạt mục tiêu</v>
      </c>
      <c r="GZ446" s="70"/>
      <c r="HA446" s="70"/>
      <c r="HB446" s="70"/>
      <c r="HC446" s="70"/>
      <c r="HD446" s="70"/>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c r="IK446" s="56"/>
      <c r="IL446" s="56"/>
      <c r="IM446" s="56"/>
      <c r="IN446" s="56"/>
      <c r="IO446" s="56"/>
      <c r="IP446" s="56"/>
      <c r="IQ446" s="56"/>
      <c r="IR446" s="56"/>
      <c r="IS446" s="56"/>
      <c r="IT446" s="70"/>
      <c r="IU446" s="70"/>
      <c r="IV446" s="70"/>
      <c r="IW446" s="70"/>
      <c r="IX446" s="56"/>
      <c r="IY446" s="56"/>
      <c r="IZ446" s="56"/>
      <c r="JA446" s="56"/>
      <c r="JB446" s="56"/>
      <c r="JC446" s="56"/>
      <c r="JD446" s="56"/>
      <c r="JE446" s="56"/>
      <c r="JF446" s="56"/>
      <c r="JG446" s="56"/>
      <c r="JH446" s="56"/>
      <c r="JI446" s="56"/>
      <c r="JJ446" s="56"/>
      <c r="JK446" s="56"/>
      <c r="JL446" s="56"/>
      <c r="JM446" s="56"/>
      <c r="JN446" s="56"/>
      <c r="JO446" s="56"/>
      <c r="JP446" s="56"/>
      <c r="JQ446" s="56"/>
      <c r="JR446" s="56"/>
      <c r="JS446" s="56"/>
      <c r="JT446" s="56"/>
      <c r="JU446" s="56"/>
      <c r="JV446" s="56"/>
      <c r="JW446" s="56"/>
      <c r="JX446" s="56"/>
      <c r="JY446" s="56"/>
      <c r="JZ446" s="56"/>
      <c r="KA446" s="56"/>
      <c r="KB446" s="56"/>
      <c r="KC446" s="56"/>
      <c r="KD446" s="56"/>
      <c r="KE446" s="56"/>
      <c r="KF446" s="56"/>
      <c r="KG446" s="56"/>
      <c r="KH446" s="56"/>
      <c r="KI446" s="56"/>
      <c r="KJ446" s="56"/>
      <c r="KK446" s="56"/>
      <c r="KL446" s="56"/>
      <c r="KM446" s="56"/>
      <c r="KN446" s="56"/>
      <c r="KO446" s="56"/>
      <c r="KP446" s="56"/>
      <c r="KQ446" s="56"/>
      <c r="KR446" s="56"/>
      <c r="KS446" s="56"/>
      <c r="KT446" s="56"/>
      <c r="KU446" s="56"/>
      <c r="KV446" s="56"/>
      <c r="KW446" s="56"/>
      <c r="KX446" s="56"/>
      <c r="KY446" s="56"/>
      <c r="KZ446" s="56"/>
      <c r="LA446" s="56"/>
      <c r="LB446" s="56"/>
      <c r="LC446" s="56"/>
      <c r="LD446" s="56"/>
      <c r="LE446" s="56"/>
      <c r="LF446" s="56"/>
      <c r="LG446" s="56"/>
      <c r="LH446" s="56"/>
      <c r="LI446" s="56"/>
      <c r="LJ446" s="56"/>
      <c r="LK446" s="56"/>
      <c r="LL446" s="56"/>
      <c r="LM446" s="56"/>
      <c r="LN446" s="56"/>
      <c r="LO446" s="56"/>
      <c r="LP446" s="56"/>
      <c r="LQ446" s="56"/>
      <c r="LR446" s="56"/>
      <c r="LS446" s="56"/>
      <c r="LT446" s="56"/>
      <c r="LU446" s="56"/>
      <c r="LV446" s="56"/>
      <c r="LW446" s="56"/>
      <c r="LX446" s="56"/>
      <c r="LY446" s="56"/>
      <c r="LZ446" s="56"/>
      <c r="MA446" s="56"/>
      <c r="MB446" s="56"/>
      <c r="MC446" s="56"/>
      <c r="MD446" s="56"/>
      <c r="ME446" s="56"/>
      <c r="MF446" s="56"/>
      <c r="MG446" s="56"/>
      <c r="MH446" s="56"/>
      <c r="MI446" s="56"/>
      <c r="MJ446" s="56"/>
      <c r="MK446" s="56"/>
      <c r="ML446" s="56"/>
      <c r="MM446" s="56"/>
      <c r="MN446" s="56"/>
      <c r="MO446" s="56"/>
      <c r="MP446" s="56"/>
      <c r="MQ446" s="56"/>
      <c r="MR446" s="56"/>
      <c r="MS446" s="56"/>
      <c r="MT446" s="56"/>
      <c r="MU446" s="56"/>
      <c r="MV446" s="56"/>
      <c r="MW446" s="56"/>
      <c r="MX446" s="56"/>
      <c r="MY446" s="56"/>
      <c r="MZ446" s="56"/>
      <c r="NA446" s="56"/>
      <c r="NB446" s="56"/>
      <c r="NC446" s="56"/>
      <c r="ND446" s="56"/>
      <c r="NE446" s="56"/>
      <c r="NF446" s="56"/>
      <c r="NG446" s="56"/>
      <c r="NH446" s="56"/>
      <c r="NI446" s="56"/>
      <c r="NJ446" s="56"/>
      <c r="NK446" s="56"/>
      <c r="NL446" s="56"/>
      <c r="NM446" s="56"/>
      <c r="NN446" s="56"/>
      <c r="NO446" s="56"/>
      <c r="NP446" s="56"/>
      <c r="NQ446" s="56"/>
      <c r="NR446" s="56"/>
      <c r="NS446" s="56"/>
      <c r="NT446" s="56"/>
      <c r="NU446" s="56"/>
      <c r="NV446" s="56"/>
      <c r="NW446" s="56"/>
      <c r="NX446" s="56"/>
      <c r="NY446" s="56"/>
      <c r="NZ446" s="56"/>
      <c r="OA446" s="56"/>
      <c r="OB446" s="56"/>
      <c r="OC446" s="56"/>
      <c r="OD446" s="56"/>
      <c r="OE446" s="56"/>
      <c r="OF446" s="56"/>
      <c r="OG446" s="56"/>
      <c r="OH446" s="56"/>
      <c r="OI446" s="56"/>
      <c r="OJ446" s="56"/>
      <c r="OK446" s="56"/>
      <c r="OL446" s="56"/>
      <c r="OM446" s="56"/>
      <c r="ON446" s="56"/>
      <c r="OO446" s="56"/>
      <c r="OP446" s="56"/>
      <c r="OQ446" s="56"/>
      <c r="OR446" s="56"/>
      <c r="OS446" s="56"/>
      <c r="OT446" s="56"/>
      <c r="OU446" s="56"/>
      <c r="OV446" s="56"/>
      <c r="OW446" s="56"/>
      <c r="OX446" s="56"/>
      <c r="OY446" s="56"/>
      <c r="OZ446" s="56"/>
      <c r="PA446" s="56"/>
    </row>
    <row r="447" spans="1:418" s="116" customFormat="1" ht="29.25" customHeight="1">
      <c r="A447" s="278"/>
      <c r="B447" s="279"/>
      <c r="C447" s="344">
        <v>167</v>
      </c>
      <c r="D447" s="321" t="s">
        <v>358</v>
      </c>
      <c r="E447" s="319" t="s">
        <v>6</v>
      </c>
      <c r="F447" s="277"/>
      <c r="G447" s="280"/>
      <c r="H447" s="316"/>
      <c r="I447" s="342" t="s">
        <v>513</v>
      </c>
      <c r="J447" s="282" t="s">
        <v>1630</v>
      </c>
      <c r="K447" s="316"/>
      <c r="L447" s="332" t="s">
        <v>661</v>
      </c>
      <c r="M447" s="330" t="s">
        <v>501</v>
      </c>
      <c r="N447" s="51"/>
      <c r="O447" s="278"/>
      <c r="P447" s="284"/>
      <c r="Q447" s="278"/>
      <c r="R447" s="120"/>
      <c r="S447" s="120"/>
      <c r="T447" s="120"/>
      <c r="U447" s="120"/>
      <c r="V447" s="120"/>
      <c r="W447" s="120"/>
      <c r="X447" s="120"/>
      <c r="Y447" s="120"/>
      <c r="Z447" s="120"/>
      <c r="AA447" s="120"/>
      <c r="AB447" s="120"/>
      <c r="AC447" s="119"/>
      <c r="AD447" s="71" t="s">
        <v>552</v>
      </c>
      <c r="AE447" s="71"/>
      <c r="AF447" s="278"/>
      <c r="AG447" s="278"/>
      <c r="AH447" s="278"/>
      <c r="AI447" s="278"/>
      <c r="AJ447" s="278"/>
      <c r="AK447" s="278"/>
      <c r="AL447" s="278"/>
      <c r="AM447" s="278"/>
      <c r="AN447" s="278"/>
      <c r="AO447" s="278"/>
      <c r="AP447" s="278"/>
      <c r="AQ447" s="278"/>
      <c r="AR447" s="278"/>
      <c r="AS447" s="278"/>
      <c r="AT447" s="278"/>
      <c r="AU447" s="278"/>
      <c r="AV447" s="278"/>
      <c r="AW447" s="278"/>
      <c r="AX447" s="278"/>
      <c r="AY447" s="278"/>
      <c r="AZ447" s="278"/>
      <c r="BA447" s="278"/>
      <c r="BB447" s="278"/>
      <c r="BC447" s="278"/>
      <c r="BD447" s="278"/>
      <c r="BE447" s="278"/>
      <c r="BF447" s="278"/>
      <c r="BG447" s="278"/>
      <c r="BH447" s="278"/>
      <c r="BI447" s="278"/>
      <c r="BJ447" s="278"/>
      <c r="BK447" s="278"/>
      <c r="BL447" s="278"/>
      <c r="BM447" s="278"/>
      <c r="BN447" s="278"/>
      <c r="BO447" s="278"/>
      <c r="BP447" s="278"/>
      <c r="BQ447" s="278"/>
      <c r="BR447" s="278"/>
      <c r="BS447" s="278"/>
      <c r="BT447" s="288"/>
      <c r="BU447" s="288"/>
      <c r="BV447" s="288"/>
      <c r="BW447" s="28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9"/>
      <c r="DD447" s="180"/>
      <c r="DE447" s="179"/>
      <c r="DF447" s="180"/>
      <c r="DG447" s="179"/>
      <c r="DH447" s="180"/>
      <c r="DI447" s="179"/>
      <c r="DJ447" s="180"/>
      <c r="DK447" s="181"/>
      <c r="DL447" s="184"/>
      <c r="DM447" s="288"/>
      <c r="DN447" s="288"/>
      <c r="DO447" s="288"/>
      <c r="DP447" s="288"/>
      <c r="DQ447" s="178"/>
      <c r="DR447" s="178"/>
      <c r="DS447" s="178"/>
      <c r="DT447" s="178"/>
      <c r="DU447" s="178"/>
      <c r="DV447" s="178"/>
      <c r="DW447" s="178"/>
      <c r="DX447" s="178"/>
      <c r="DY447" s="178"/>
      <c r="DZ447" s="178"/>
      <c r="EA447" s="178"/>
      <c r="EB447" s="178"/>
      <c r="EC447" s="178"/>
      <c r="ED447" s="178"/>
      <c r="EE447" s="178"/>
      <c r="EF447" s="178"/>
      <c r="EG447" s="178"/>
      <c r="EH447" s="178"/>
      <c r="EI447" s="178"/>
      <c r="EJ447" s="178"/>
      <c r="EK447" s="178"/>
      <c r="EL447" s="178"/>
      <c r="EM447" s="178"/>
      <c r="EN447" s="178"/>
      <c r="EO447" s="178"/>
      <c r="EP447" s="178"/>
      <c r="EQ447" s="178"/>
      <c r="ER447" s="178"/>
      <c r="ES447" s="178"/>
      <c r="ET447" s="178"/>
      <c r="EU447" s="178"/>
      <c r="EV447" s="179"/>
      <c r="EW447" s="180"/>
      <c r="EX447" s="179"/>
      <c r="EY447" s="180"/>
      <c r="EZ447" s="179"/>
      <c r="FA447" s="180"/>
      <c r="FB447" s="179"/>
      <c r="FC447" s="180"/>
      <c r="FD447" s="181"/>
      <c r="FE447" s="184"/>
      <c r="FF447" s="72"/>
      <c r="FG447" s="72"/>
      <c r="FH447" s="72"/>
      <c r="FI447" s="72"/>
      <c r="FJ447" s="72"/>
      <c r="FK447" s="288"/>
      <c r="FL447" s="288"/>
      <c r="FM447" s="288"/>
      <c r="FN447" s="288"/>
      <c r="FO447" s="288"/>
      <c r="FP447" s="288"/>
      <c r="FQ447" s="288"/>
      <c r="FR447" s="288"/>
      <c r="FS447" s="288"/>
      <c r="FT447" s="288"/>
      <c r="FU447" s="288"/>
      <c r="FV447" s="288"/>
      <c r="FW447" s="288"/>
      <c r="FX447" s="288"/>
      <c r="FY447" s="288"/>
      <c r="FZ447" s="288"/>
      <c r="GA447" s="288"/>
      <c r="GB447" s="288"/>
      <c r="GC447" s="288"/>
      <c r="GD447" s="288"/>
      <c r="GE447" s="288"/>
      <c r="GF447" s="288"/>
      <c r="GG447" s="288"/>
      <c r="GH447" s="288"/>
      <c r="GI447" s="288"/>
      <c r="GJ447" s="288"/>
      <c r="GK447" s="288"/>
      <c r="GL447" s="288"/>
      <c r="GM447" s="288"/>
      <c r="GN447" s="288"/>
      <c r="GO447" s="288"/>
      <c r="GP447" s="179"/>
      <c r="GQ447" s="180"/>
      <c r="GR447" s="179"/>
      <c r="GS447" s="180"/>
      <c r="GT447" s="179"/>
      <c r="GU447" s="180"/>
      <c r="GV447" s="179"/>
      <c r="GW447" s="180"/>
      <c r="GX447" s="181"/>
      <c r="GY447" s="182"/>
      <c r="GZ447" s="288"/>
      <c r="HA447" s="288"/>
      <c r="HB447" s="288"/>
      <c r="HC447" s="288"/>
      <c r="HD447" s="288"/>
      <c r="HE447" s="278"/>
      <c r="HF447" s="278"/>
      <c r="HG447" s="278"/>
      <c r="HH447" s="278"/>
      <c r="HI447" s="278"/>
      <c r="HJ447" s="278"/>
      <c r="HK447" s="278"/>
      <c r="HL447" s="278"/>
      <c r="HM447" s="278"/>
      <c r="HN447" s="278"/>
      <c r="HO447" s="278"/>
      <c r="HP447" s="278"/>
      <c r="HQ447" s="278"/>
      <c r="HR447" s="278"/>
      <c r="HS447" s="278"/>
      <c r="HT447" s="278"/>
      <c r="HU447" s="278"/>
      <c r="HV447" s="278"/>
      <c r="HW447" s="278"/>
      <c r="HX447" s="278"/>
      <c r="HY447" s="278"/>
      <c r="HZ447" s="278"/>
      <c r="IA447" s="278"/>
      <c r="IB447" s="278"/>
      <c r="IC447" s="278"/>
      <c r="ID447" s="278"/>
      <c r="IE447" s="278"/>
      <c r="IF447" s="278"/>
      <c r="IG447" s="278"/>
      <c r="IH447" s="278"/>
      <c r="II447" s="278"/>
      <c r="IJ447" s="278"/>
      <c r="IK447" s="278"/>
      <c r="IL447" s="278"/>
      <c r="IM447" s="278"/>
      <c r="IN447" s="278"/>
      <c r="IO447" s="278"/>
      <c r="IP447" s="278"/>
      <c r="IQ447" s="278"/>
      <c r="IR447" s="278"/>
      <c r="IS447" s="278"/>
      <c r="IT447" s="288"/>
      <c r="IU447" s="288"/>
      <c r="IV447" s="288"/>
      <c r="IW447" s="288"/>
      <c r="IX447" s="278"/>
      <c r="IY447" s="278"/>
      <c r="IZ447" s="278"/>
      <c r="JA447" s="278"/>
      <c r="JB447" s="278"/>
      <c r="JC447" s="278"/>
      <c r="JD447" s="278"/>
      <c r="JE447" s="278"/>
      <c r="JF447" s="278"/>
      <c r="JG447" s="278"/>
      <c r="JH447" s="278"/>
      <c r="JI447" s="278"/>
      <c r="JJ447" s="278"/>
      <c r="JK447" s="278"/>
      <c r="JL447" s="278"/>
      <c r="JM447" s="278"/>
      <c r="JN447" s="278"/>
      <c r="JO447" s="278"/>
      <c r="JP447" s="278"/>
      <c r="JQ447" s="278"/>
      <c r="JR447" s="278"/>
      <c r="JS447" s="278"/>
      <c r="JT447" s="278"/>
      <c r="JU447" s="278"/>
      <c r="JV447" s="278"/>
      <c r="JW447" s="278"/>
      <c r="JX447" s="278"/>
      <c r="JY447" s="278"/>
      <c r="JZ447" s="278"/>
      <c r="KA447" s="278"/>
      <c r="KB447" s="278"/>
      <c r="KC447" s="278"/>
      <c r="KD447" s="278"/>
      <c r="KE447" s="278"/>
      <c r="KF447" s="278"/>
      <c r="KG447" s="278"/>
      <c r="KH447" s="278"/>
      <c r="KI447" s="278"/>
      <c r="KJ447" s="278"/>
      <c r="KK447" s="278"/>
      <c r="KL447" s="278"/>
      <c r="KM447" s="278"/>
      <c r="KN447" s="278"/>
      <c r="KO447" s="278"/>
      <c r="KP447" s="278"/>
      <c r="KQ447" s="278"/>
      <c r="KR447" s="278"/>
      <c r="KS447" s="278"/>
      <c r="KT447" s="278"/>
      <c r="KU447" s="278"/>
      <c r="KV447" s="278"/>
      <c r="KW447" s="278"/>
      <c r="KX447" s="278"/>
      <c r="KY447" s="278"/>
      <c r="KZ447" s="278"/>
      <c r="LA447" s="278"/>
      <c r="LB447" s="278"/>
      <c r="LC447" s="278"/>
      <c r="LD447" s="278"/>
      <c r="LE447" s="278"/>
      <c r="LF447" s="278"/>
      <c r="LG447" s="278"/>
      <c r="LH447" s="278"/>
      <c r="LI447" s="278"/>
      <c r="LJ447" s="278"/>
      <c r="LK447" s="278"/>
      <c r="LL447" s="278"/>
      <c r="LM447" s="278"/>
      <c r="LN447" s="278"/>
      <c r="LO447" s="278"/>
      <c r="LP447" s="278"/>
      <c r="LQ447" s="278"/>
      <c r="LR447" s="278"/>
      <c r="LS447" s="278"/>
      <c r="LT447" s="278"/>
      <c r="LU447" s="278"/>
      <c r="LV447" s="278"/>
      <c r="LW447" s="278"/>
      <c r="LX447" s="278"/>
      <c r="LY447" s="278"/>
      <c r="LZ447" s="278"/>
      <c r="MA447" s="278"/>
      <c r="MB447" s="278"/>
      <c r="MC447" s="278"/>
      <c r="MD447" s="278"/>
      <c r="ME447" s="278"/>
      <c r="MF447" s="278"/>
      <c r="MG447" s="278"/>
      <c r="MH447" s="278"/>
      <c r="MI447" s="278"/>
      <c r="MJ447" s="278"/>
      <c r="MK447" s="278"/>
      <c r="ML447" s="278"/>
      <c r="MM447" s="278"/>
      <c r="MN447" s="278"/>
      <c r="MO447" s="278"/>
      <c r="MP447" s="278"/>
      <c r="MQ447" s="278"/>
      <c r="MR447" s="278"/>
      <c r="MS447" s="278"/>
      <c r="MT447" s="278"/>
      <c r="MU447" s="278"/>
      <c r="MV447" s="278"/>
      <c r="MW447" s="278"/>
      <c r="MX447" s="278"/>
      <c r="MY447" s="278"/>
      <c r="MZ447" s="278"/>
      <c r="NA447" s="278"/>
      <c r="NB447" s="278"/>
      <c r="NC447" s="278"/>
      <c r="ND447" s="278"/>
      <c r="NE447" s="278"/>
      <c r="NF447" s="278"/>
      <c r="NG447" s="278"/>
      <c r="NH447" s="278"/>
      <c r="NI447" s="278"/>
      <c r="NJ447" s="278"/>
      <c r="NK447" s="278"/>
      <c r="NL447" s="278"/>
      <c r="NM447" s="278"/>
      <c r="NN447" s="278"/>
      <c r="NO447" s="278"/>
      <c r="NP447" s="278"/>
      <c r="NQ447" s="278"/>
      <c r="NR447" s="278"/>
      <c r="NS447" s="278"/>
      <c r="NT447" s="278"/>
      <c r="NU447" s="278"/>
      <c r="NV447" s="278"/>
      <c r="NW447" s="278"/>
      <c r="NX447" s="278"/>
      <c r="NY447" s="278"/>
      <c r="NZ447" s="278"/>
      <c r="OA447" s="278"/>
      <c r="OB447" s="278"/>
      <c r="OC447" s="278"/>
      <c r="OD447" s="278"/>
      <c r="OE447" s="278"/>
      <c r="OF447" s="278"/>
      <c r="OG447" s="278"/>
      <c r="OH447" s="278"/>
      <c r="OI447" s="278"/>
      <c r="OJ447" s="278"/>
      <c r="OK447" s="278"/>
      <c r="OL447" s="278"/>
      <c r="OM447" s="278"/>
      <c r="ON447" s="278"/>
      <c r="OO447" s="278"/>
      <c r="OP447" s="278"/>
      <c r="OQ447" s="278"/>
      <c r="OR447" s="278"/>
      <c r="OS447" s="278"/>
      <c r="OT447" s="278"/>
      <c r="OU447" s="278"/>
      <c r="OV447" s="278"/>
      <c r="OW447" s="278"/>
      <c r="OX447" s="278"/>
      <c r="OY447" s="278"/>
      <c r="OZ447" s="278"/>
      <c r="PA447" s="278"/>
    </row>
    <row r="448" spans="1:418" ht="111" customHeight="1">
      <c r="A448" s="310"/>
      <c r="B448" s="344">
        <v>399</v>
      </c>
      <c r="C448" s="368"/>
      <c r="D448" s="322"/>
      <c r="E448" s="320"/>
      <c r="F448" s="312" t="s">
        <v>578</v>
      </c>
      <c r="G448" s="319" t="s">
        <v>6</v>
      </c>
      <c r="H448" s="327"/>
      <c r="I448" s="343"/>
      <c r="J448" s="209" t="s">
        <v>1631</v>
      </c>
      <c r="K448" s="353"/>
      <c r="L448" s="333"/>
      <c r="M448" s="331"/>
      <c r="N448" s="40" t="s">
        <v>378</v>
      </c>
      <c r="O448" s="30" t="s">
        <v>386</v>
      </c>
      <c r="P448" s="310" t="s">
        <v>205</v>
      </c>
      <c r="Q448" s="30">
        <v>1</v>
      </c>
      <c r="R448" s="235" t="s">
        <v>205</v>
      </c>
      <c r="S448" s="207"/>
      <c r="T448" s="207"/>
      <c r="U448" s="207"/>
      <c r="V448" s="207"/>
      <c r="W448" s="207"/>
      <c r="X448" s="207"/>
      <c r="Y448" s="207"/>
      <c r="Z448" s="207"/>
      <c r="AA448" s="207"/>
      <c r="AB448" s="207"/>
      <c r="AC448" s="119">
        <f t="shared" si="636"/>
        <v>1</v>
      </c>
      <c r="AD448" s="300" t="s">
        <v>556</v>
      </c>
      <c r="AE448" s="300" t="s">
        <v>807</v>
      </c>
      <c r="AF448" s="212">
        <v>2</v>
      </c>
      <c r="AG448" s="212">
        <v>1</v>
      </c>
      <c r="AH448" s="212">
        <v>1</v>
      </c>
      <c r="AI448" s="212">
        <v>2</v>
      </c>
      <c r="AJ448" s="212">
        <v>2</v>
      </c>
      <c r="AK448" s="212">
        <v>2</v>
      </c>
      <c r="AL448" s="212">
        <v>2</v>
      </c>
      <c r="AM448" s="212">
        <v>2</v>
      </c>
      <c r="AN448" s="212">
        <v>2</v>
      </c>
      <c r="AO448" s="212">
        <v>2</v>
      </c>
      <c r="AP448" s="212">
        <v>2</v>
      </c>
      <c r="AQ448" s="212">
        <v>2</v>
      </c>
      <c r="AR448" s="212">
        <v>1</v>
      </c>
      <c r="AS448" s="212">
        <v>2</v>
      </c>
      <c r="AT448" s="212">
        <v>2</v>
      </c>
      <c r="AU448" s="212">
        <v>2</v>
      </c>
      <c r="AV448" s="212">
        <v>2</v>
      </c>
      <c r="AW448" s="212">
        <v>2</v>
      </c>
      <c r="AX448" s="212">
        <v>2</v>
      </c>
      <c r="AY448" s="212">
        <v>2</v>
      </c>
      <c r="AZ448" s="212">
        <v>2</v>
      </c>
      <c r="BA448" s="212">
        <v>2</v>
      </c>
      <c r="BB448" s="212">
        <v>2</v>
      </c>
      <c r="BC448" s="212">
        <v>2</v>
      </c>
      <c r="BD448" s="212">
        <v>2</v>
      </c>
      <c r="BE448" s="212">
        <v>2</v>
      </c>
      <c r="BF448" s="212">
        <v>2</v>
      </c>
      <c r="BG448" s="212">
        <v>1</v>
      </c>
      <c r="BH448" s="212">
        <v>1</v>
      </c>
      <c r="BI448" s="212">
        <v>2</v>
      </c>
      <c r="BJ448" s="213">
        <f>COUNTIF(AF448:BI448,"2")</f>
        <v>25</v>
      </c>
      <c r="BK448" s="214">
        <f>BJ448/(BJ448+BL448+BN448+BP448)</f>
        <v>0.83333333333333337</v>
      </c>
      <c r="BL448" s="213">
        <f>COUNTIF(AF448:BI448,"1")</f>
        <v>5</v>
      </c>
      <c r="BM448" s="214">
        <f>BL448/(BJ448+BL448+BN448+BP448)</f>
        <v>0.16666666666666666</v>
      </c>
      <c r="BN448" s="213">
        <f>COUNTIF(AF448:BI448,"0")</f>
        <v>0</v>
      </c>
      <c r="BO448" s="214">
        <f>BN448/(BJ448+BL448+BN448+BP448)</f>
        <v>0</v>
      </c>
      <c r="BP448" s="213">
        <f>COUNTIF(Q448:BI448,"KĐG")</f>
        <v>0</v>
      </c>
      <c r="BQ448" s="214">
        <f>BP448/(BJ448+BL448+BN448+BP448)</f>
        <v>0</v>
      </c>
      <c r="BR448" s="215">
        <f>(((BJ448*2)+(BL448*1)+(BN448*0)))/(BJ448+BL448+BN448)</f>
        <v>1.8333333333333333</v>
      </c>
      <c r="BS448" s="211" t="str">
        <f>IF(BQ448&gt;=50%,"KĐG",IF(BR448&gt;=1.6,"Đạt mục tiêu",IF(BR448&gt;=1,"Cần cố gắng","Chưa đạt")))</f>
        <v>Đạt mục tiêu</v>
      </c>
      <c r="BT448" s="216"/>
      <c r="BU448" s="216"/>
      <c r="BV448" s="216">
        <v>2</v>
      </c>
      <c r="BW448" s="216">
        <v>1</v>
      </c>
      <c r="BX448" s="30">
        <v>1</v>
      </c>
      <c r="BY448" s="30">
        <v>2</v>
      </c>
      <c r="BZ448" s="30">
        <v>2</v>
      </c>
      <c r="CA448" s="30">
        <v>2</v>
      </c>
      <c r="CB448" s="30">
        <v>2</v>
      </c>
      <c r="CC448" s="30">
        <v>2</v>
      </c>
      <c r="CD448" s="30">
        <v>2</v>
      </c>
      <c r="CE448" s="30">
        <v>2</v>
      </c>
      <c r="CF448" s="30">
        <v>2</v>
      </c>
      <c r="CG448" s="30">
        <v>2</v>
      </c>
      <c r="CH448" s="30">
        <v>1</v>
      </c>
      <c r="CI448" s="30">
        <v>2</v>
      </c>
      <c r="CJ448" s="30">
        <v>2</v>
      </c>
      <c r="CK448" s="30">
        <v>2</v>
      </c>
      <c r="CL448" s="30">
        <v>2</v>
      </c>
      <c r="CM448" s="30">
        <v>2</v>
      </c>
      <c r="CN448" s="30">
        <v>2</v>
      </c>
      <c r="CO448" s="30">
        <v>2</v>
      </c>
      <c r="CP448" s="30">
        <v>2</v>
      </c>
      <c r="CQ448" s="30">
        <v>2</v>
      </c>
      <c r="CR448" s="30">
        <v>2</v>
      </c>
      <c r="CS448" s="30">
        <v>2</v>
      </c>
      <c r="CT448" s="30">
        <v>2</v>
      </c>
      <c r="CU448" s="30">
        <v>2</v>
      </c>
      <c r="CV448" s="30">
        <v>2</v>
      </c>
      <c r="CW448" s="30">
        <v>1</v>
      </c>
      <c r="CX448" s="30">
        <v>1</v>
      </c>
      <c r="CY448" s="30">
        <v>2</v>
      </c>
      <c r="CZ448" s="30">
        <f>COUNTIF(BV448:CY448,"2")</f>
        <v>25</v>
      </c>
      <c r="DA448" s="30">
        <f>CZ448/(CZ448+DB448+DD448+DF448)</f>
        <v>0.83333333333333337</v>
      </c>
      <c r="DB448" s="30">
        <f>COUNTIF(BV448:CY448,"1")</f>
        <v>5</v>
      </c>
      <c r="DC448" s="30">
        <f>DB448/(CZ448+DB448+DD448+DF448)</f>
        <v>0.16666666666666666</v>
      </c>
      <c r="DD448" s="30">
        <f>COUNTIF(BV448:CY448,"0")</f>
        <v>0</v>
      </c>
      <c r="DE448" s="30">
        <f>DD448/(CZ448+DB448+DD448+DF448)</f>
        <v>0</v>
      </c>
      <c r="DF448" s="30">
        <f>COUNTIF(BH448:CY448,"KĐG")</f>
        <v>0</v>
      </c>
      <c r="DG448" s="30">
        <f>DF448/(CZ448+DB448+DD448+DF448)</f>
        <v>0</v>
      </c>
      <c r="DH448" s="30">
        <f>(((CZ448*2)+(DB448*1)+(DD448*0)))/(CZ448+DB448+DD448)</f>
        <v>1.8333333333333333</v>
      </c>
      <c r="DI448" s="30" t="str">
        <f>IF(DG448&gt;=50%,"KĐG",IF(DH448&gt;=1.6,"Đạt mục tiêu",IF(DH448&gt;=1,"Cần cố gắng","Chưa đạt")))</f>
        <v>Đạt mục tiêu</v>
      </c>
      <c r="DJ448" s="30"/>
      <c r="DK448" s="30"/>
      <c r="DL448" s="30"/>
      <c r="DM448" s="216"/>
      <c r="DN448" s="216"/>
      <c r="DO448" s="216"/>
      <c r="DP448" s="216"/>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216"/>
      <c r="FG448" s="216"/>
      <c r="FH448" s="216"/>
      <c r="FI448" s="216"/>
      <c r="FJ448" s="216"/>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216"/>
      <c r="HA448" s="216"/>
      <c r="HB448" s="216"/>
      <c r="HC448" s="216"/>
      <c r="HD448" s="216"/>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216"/>
      <c r="IU448" s="216"/>
      <c r="IV448" s="216"/>
      <c r="IW448" s="216"/>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30"/>
      <c r="LJ448" s="30"/>
      <c r="LK448" s="30"/>
      <c r="LL448" s="30"/>
      <c r="LM448" s="30"/>
      <c r="LN448" s="30"/>
      <c r="LO448" s="30"/>
      <c r="LP448" s="30"/>
      <c r="LQ448" s="30"/>
      <c r="LR448" s="30"/>
      <c r="LS448" s="30"/>
      <c r="LT448" s="30"/>
      <c r="LU448" s="30"/>
      <c r="LV448" s="30"/>
      <c r="LW448" s="30"/>
      <c r="LX448" s="30"/>
      <c r="LY448" s="30"/>
      <c r="LZ448" s="30"/>
      <c r="MA448" s="30"/>
      <c r="MB448" s="30"/>
      <c r="MC448" s="30"/>
      <c r="MD448" s="30"/>
      <c r="ME448" s="30"/>
      <c r="MF448" s="30"/>
      <c r="MG448" s="30"/>
      <c r="MH448" s="30"/>
      <c r="MI448" s="30"/>
      <c r="MJ448" s="30"/>
      <c r="MK448" s="30"/>
      <c r="ML448" s="30"/>
      <c r="MM448" s="30"/>
      <c r="MN448" s="30"/>
      <c r="MO448" s="30"/>
      <c r="MP448" s="30"/>
      <c r="MQ448" s="30"/>
      <c r="MR448" s="30"/>
      <c r="MS448" s="30"/>
      <c r="MT448" s="30"/>
      <c r="MU448" s="30"/>
      <c r="MV448" s="30"/>
      <c r="MW448" s="30"/>
      <c r="MX448" s="30"/>
      <c r="MY448" s="30"/>
      <c r="MZ448" s="30"/>
      <c r="NA448" s="30"/>
      <c r="NB448" s="30"/>
      <c r="NC448" s="30"/>
      <c r="ND448" s="30"/>
      <c r="NE448" s="30"/>
      <c r="NF448" s="30"/>
      <c r="NG448" s="30"/>
      <c r="NH448" s="30"/>
      <c r="NI448" s="30"/>
      <c r="NJ448" s="30"/>
      <c r="NK448" s="30"/>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2"/>
    </row>
    <row r="449" spans="1:417" s="116" customFormat="1" ht="78.75" hidden="1" customHeight="1">
      <c r="A449" s="310"/>
      <c r="B449" s="357"/>
      <c r="C449" s="368"/>
      <c r="D449" s="322"/>
      <c r="E449" s="320"/>
      <c r="F449" s="313"/>
      <c r="G449" s="327"/>
      <c r="H449" s="327"/>
      <c r="I449" s="126" t="s">
        <v>1326</v>
      </c>
      <c r="J449" s="167" t="s">
        <v>1330</v>
      </c>
      <c r="K449" s="123"/>
      <c r="L449" s="183" t="s">
        <v>661</v>
      </c>
      <c r="M449" s="177" t="s">
        <v>501</v>
      </c>
      <c r="N449" s="51" t="s">
        <v>378</v>
      </c>
      <c r="O449" s="56" t="s">
        <v>386</v>
      </c>
      <c r="P449" s="310"/>
      <c r="Q449" s="56"/>
      <c r="R449" s="120"/>
      <c r="S449" s="120" t="s">
        <v>205</v>
      </c>
      <c r="T449" s="120"/>
      <c r="U449" s="120"/>
      <c r="V449" s="120"/>
      <c r="W449" s="120"/>
      <c r="X449" s="120"/>
      <c r="Y449" s="120"/>
      <c r="Z449" s="120"/>
      <c r="AA449" s="120"/>
      <c r="AB449" s="120"/>
      <c r="AC449" s="119">
        <f t="shared" si="636"/>
        <v>1</v>
      </c>
      <c r="AD449" s="229"/>
      <c r="AE449" s="229"/>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70"/>
      <c r="BU449" s="70"/>
      <c r="BV449" s="70"/>
      <c r="BW449" s="70"/>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9"/>
      <c r="DD449" s="180"/>
      <c r="DE449" s="179"/>
      <c r="DF449" s="180"/>
      <c r="DG449" s="179"/>
      <c r="DH449" s="180"/>
      <c r="DI449" s="179"/>
      <c r="DJ449" s="180"/>
      <c r="DK449" s="181"/>
      <c r="DL449" s="184"/>
      <c r="DM449" s="70"/>
      <c r="DN449" s="70"/>
      <c r="DO449" s="70"/>
      <c r="DP449" s="70"/>
      <c r="DQ449" s="178"/>
      <c r="DR449" s="178"/>
      <c r="DS449" s="178"/>
      <c r="DT449" s="178"/>
      <c r="DU449" s="178"/>
      <c r="DV449" s="178"/>
      <c r="DW449" s="178"/>
      <c r="DX449" s="178"/>
      <c r="DY449" s="178"/>
      <c r="DZ449" s="178"/>
      <c r="EA449" s="178"/>
      <c r="EB449" s="178"/>
      <c r="EC449" s="178"/>
      <c r="ED449" s="178"/>
      <c r="EE449" s="178"/>
      <c r="EF449" s="178"/>
      <c r="EG449" s="178"/>
      <c r="EH449" s="178"/>
      <c r="EI449" s="178"/>
      <c r="EJ449" s="178"/>
      <c r="EK449" s="178"/>
      <c r="EL449" s="178"/>
      <c r="EM449" s="178"/>
      <c r="EN449" s="178"/>
      <c r="EO449" s="178"/>
      <c r="EP449" s="178"/>
      <c r="EQ449" s="178"/>
      <c r="ER449" s="178"/>
      <c r="ES449" s="178"/>
      <c r="ET449" s="178"/>
      <c r="EU449" s="178"/>
      <c r="EV449" s="179"/>
      <c r="EW449" s="180"/>
      <c r="EX449" s="179"/>
      <c r="EY449" s="180"/>
      <c r="EZ449" s="179"/>
      <c r="FA449" s="180"/>
      <c r="FB449" s="179"/>
      <c r="FC449" s="180"/>
      <c r="FD449" s="181"/>
      <c r="FE449" s="184"/>
      <c r="FF449" s="70"/>
      <c r="FG449" s="70"/>
      <c r="FH449" s="70"/>
      <c r="FI449" s="70"/>
      <c r="FJ449" s="70"/>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70"/>
      <c r="HA449" s="70"/>
      <c r="HB449" s="70"/>
      <c r="HC449" s="70"/>
      <c r="HD449" s="72" t="s">
        <v>552</v>
      </c>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c r="IJ449" s="56"/>
      <c r="IK449" s="56"/>
      <c r="IL449" s="56"/>
      <c r="IM449" s="56"/>
      <c r="IN449" s="56"/>
      <c r="IO449" s="56"/>
      <c r="IP449" s="56"/>
      <c r="IQ449" s="56"/>
      <c r="IR449" s="56"/>
      <c r="IS449" s="56"/>
      <c r="IT449" s="70"/>
      <c r="IU449" s="70"/>
      <c r="IV449" s="70"/>
      <c r="IW449" s="70"/>
      <c r="IX449" s="56"/>
      <c r="IY449" s="56"/>
      <c r="IZ449" s="56"/>
      <c r="JA449" s="56"/>
      <c r="JB449" s="56"/>
      <c r="JC449" s="56"/>
      <c r="JD449" s="56"/>
      <c r="JE449" s="56"/>
      <c r="JF449" s="56"/>
      <c r="JG449" s="56"/>
      <c r="JH449" s="56"/>
      <c r="JI449" s="56"/>
      <c r="JJ449" s="56"/>
      <c r="JK449" s="56"/>
      <c r="JL449" s="56"/>
      <c r="JM449" s="56"/>
      <c r="JN449" s="56"/>
      <c r="JO449" s="56"/>
      <c r="JP449" s="56"/>
      <c r="JQ449" s="56"/>
      <c r="JR449" s="56"/>
      <c r="JS449" s="56"/>
      <c r="JT449" s="56"/>
      <c r="JU449" s="56"/>
      <c r="JV449" s="56"/>
      <c r="JW449" s="56"/>
      <c r="JX449" s="56"/>
      <c r="JY449" s="56"/>
      <c r="JZ449" s="56"/>
      <c r="KA449" s="56"/>
      <c r="KB449" s="56"/>
      <c r="KC449" s="56"/>
      <c r="KD449" s="56"/>
      <c r="KE449" s="56"/>
      <c r="KF449" s="56"/>
      <c r="KG449" s="56"/>
      <c r="KH449" s="56"/>
      <c r="KI449" s="56"/>
      <c r="KJ449" s="56"/>
      <c r="KK449" s="56"/>
      <c r="KL449" s="56"/>
      <c r="KM449" s="56"/>
      <c r="KN449" s="56"/>
      <c r="KO449" s="56"/>
      <c r="KP449" s="56"/>
      <c r="KQ449" s="56"/>
      <c r="KR449" s="56"/>
      <c r="KS449" s="56"/>
      <c r="KT449" s="56"/>
      <c r="KU449" s="56"/>
      <c r="KV449" s="56"/>
      <c r="KW449" s="56"/>
      <c r="KX449" s="56"/>
      <c r="KY449" s="56"/>
      <c r="KZ449" s="56"/>
      <c r="LA449" s="56"/>
      <c r="LB449" s="56"/>
      <c r="LC449" s="56"/>
      <c r="LD449" s="56"/>
      <c r="LE449" s="56"/>
      <c r="LF449" s="56"/>
      <c r="LG449" s="56"/>
      <c r="LH449" s="56"/>
      <c r="LI449" s="56"/>
      <c r="LJ449" s="56"/>
      <c r="LK449" s="56"/>
      <c r="LL449" s="56"/>
      <c r="LM449" s="56"/>
      <c r="LN449" s="56"/>
      <c r="LO449" s="56"/>
      <c r="LP449" s="56"/>
      <c r="LQ449" s="56"/>
      <c r="LR449" s="56"/>
      <c r="LS449" s="56"/>
      <c r="LT449" s="56"/>
      <c r="LU449" s="56"/>
      <c r="LV449" s="56"/>
      <c r="LW449" s="56"/>
      <c r="LX449" s="56"/>
      <c r="LY449" s="56"/>
      <c r="LZ449" s="56"/>
      <c r="MA449" s="56"/>
      <c r="MB449" s="56"/>
      <c r="MC449" s="56"/>
      <c r="MD449" s="56"/>
      <c r="ME449" s="56"/>
      <c r="MF449" s="56"/>
      <c r="MG449" s="56"/>
      <c r="MH449" s="56"/>
      <c r="MI449" s="56"/>
      <c r="MJ449" s="56"/>
      <c r="MK449" s="56"/>
      <c r="ML449" s="56"/>
      <c r="MM449" s="56"/>
      <c r="MN449" s="56"/>
      <c r="MO449" s="56"/>
      <c r="MP449" s="56"/>
      <c r="MQ449" s="56"/>
      <c r="MR449" s="56"/>
      <c r="MS449" s="56"/>
      <c r="MT449" s="56"/>
      <c r="MU449" s="56"/>
      <c r="MV449" s="56"/>
      <c r="MW449" s="56"/>
      <c r="MX449" s="56"/>
      <c r="MY449" s="56"/>
      <c r="MZ449" s="56"/>
      <c r="NA449" s="56"/>
      <c r="NB449" s="56"/>
      <c r="NC449" s="56"/>
      <c r="ND449" s="56"/>
      <c r="NE449" s="56"/>
      <c r="NF449" s="56"/>
      <c r="NG449" s="56"/>
      <c r="NH449" s="56"/>
      <c r="NI449" s="56"/>
      <c r="NJ449" s="56"/>
      <c r="NK449" s="56"/>
      <c r="NL449" s="56"/>
      <c r="NM449" s="56"/>
      <c r="NN449" s="56"/>
      <c r="NO449" s="56"/>
      <c r="NP449" s="56"/>
      <c r="NQ449" s="56"/>
      <c r="NR449" s="56"/>
      <c r="NS449" s="56"/>
      <c r="NT449" s="56"/>
      <c r="NU449" s="56"/>
      <c r="NV449" s="56"/>
      <c r="NW449" s="56"/>
      <c r="NX449" s="56"/>
      <c r="NY449" s="56"/>
      <c r="NZ449" s="56"/>
      <c r="OA449" s="56"/>
      <c r="OB449" s="56"/>
      <c r="OC449" s="56"/>
      <c r="OD449" s="56"/>
      <c r="OE449" s="56"/>
      <c r="OF449" s="56"/>
      <c r="OG449" s="56"/>
      <c r="OH449" s="56"/>
      <c r="OI449" s="56"/>
      <c r="OJ449" s="56"/>
      <c r="OK449" s="56"/>
      <c r="OL449" s="56"/>
      <c r="OM449" s="56"/>
      <c r="ON449" s="56"/>
      <c r="OO449" s="56"/>
      <c r="OP449" s="56"/>
      <c r="OQ449" s="56"/>
      <c r="OR449" s="56"/>
      <c r="OS449" s="56"/>
      <c r="OT449" s="56"/>
      <c r="OU449" s="56"/>
      <c r="OV449" s="56"/>
      <c r="OW449" s="56"/>
      <c r="OX449" s="56"/>
      <c r="OY449" s="56"/>
      <c r="OZ449" s="56"/>
      <c r="PA449" s="56"/>
    </row>
    <row r="450" spans="1:417" s="116" customFormat="1" ht="216" hidden="1" customHeight="1">
      <c r="A450" s="310"/>
      <c r="B450" s="357"/>
      <c r="C450" s="368"/>
      <c r="D450" s="322"/>
      <c r="E450" s="320"/>
      <c r="F450" s="313"/>
      <c r="G450" s="327"/>
      <c r="H450" s="327"/>
      <c r="I450" s="132" t="s">
        <v>512</v>
      </c>
      <c r="J450" s="118" t="s">
        <v>1329</v>
      </c>
      <c r="K450" s="159" t="s">
        <v>611</v>
      </c>
      <c r="L450" s="183" t="s">
        <v>661</v>
      </c>
      <c r="M450" s="123" t="s">
        <v>501</v>
      </c>
      <c r="N450" s="51" t="s">
        <v>378</v>
      </c>
      <c r="O450" s="56" t="s">
        <v>386</v>
      </c>
      <c r="P450" s="310"/>
      <c r="Q450" s="56">
        <v>1</v>
      </c>
      <c r="R450" s="120"/>
      <c r="S450" s="120"/>
      <c r="T450" s="120"/>
      <c r="U450" s="120"/>
      <c r="V450" s="120"/>
      <c r="W450" s="120" t="s">
        <v>205</v>
      </c>
      <c r="X450" s="120"/>
      <c r="Y450" s="120"/>
      <c r="Z450" s="120"/>
      <c r="AA450" s="120"/>
      <c r="AB450" s="120"/>
      <c r="AC450" s="119">
        <f t="shared" si="636"/>
        <v>1</v>
      </c>
      <c r="AD450" s="229"/>
      <c r="AE450" s="229"/>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70"/>
      <c r="BU450" s="70"/>
      <c r="BV450" s="69"/>
      <c r="BW450" s="182"/>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70"/>
      <c r="DN450" s="70"/>
      <c r="DO450" s="70"/>
      <c r="DP450" s="70"/>
      <c r="DQ450" s="178">
        <v>2</v>
      </c>
      <c r="DR450" s="178">
        <v>2</v>
      </c>
      <c r="DS450" s="178">
        <v>2</v>
      </c>
      <c r="DT450" s="178">
        <v>2</v>
      </c>
      <c r="DU450" s="178">
        <v>2</v>
      </c>
      <c r="DV450" s="178">
        <v>2</v>
      </c>
      <c r="DW450" s="178">
        <v>2</v>
      </c>
      <c r="DX450" s="178">
        <v>2</v>
      </c>
      <c r="DY450" s="178">
        <v>2</v>
      </c>
      <c r="DZ450" s="178">
        <v>2</v>
      </c>
      <c r="EA450" s="178">
        <v>2</v>
      </c>
      <c r="EB450" s="178">
        <v>2</v>
      </c>
      <c r="EC450" s="178">
        <v>2</v>
      </c>
      <c r="ED450" s="178">
        <v>2</v>
      </c>
      <c r="EE450" s="178">
        <v>2</v>
      </c>
      <c r="EF450" s="178">
        <v>2</v>
      </c>
      <c r="EG450" s="178">
        <v>2</v>
      </c>
      <c r="EH450" s="178">
        <v>2</v>
      </c>
      <c r="EI450" s="178">
        <v>2</v>
      </c>
      <c r="EJ450" s="178">
        <v>2</v>
      </c>
      <c r="EK450" s="178">
        <v>2</v>
      </c>
      <c r="EL450" s="178">
        <v>2</v>
      </c>
      <c r="EM450" s="178">
        <v>2</v>
      </c>
      <c r="EN450" s="178">
        <v>2</v>
      </c>
      <c r="EO450" s="178">
        <v>2</v>
      </c>
      <c r="EP450" s="178">
        <v>2</v>
      </c>
      <c r="EQ450" s="178">
        <v>2</v>
      </c>
      <c r="ER450" s="178">
        <v>2</v>
      </c>
      <c r="ES450" s="178">
        <v>2</v>
      </c>
      <c r="ET450" s="178">
        <v>2</v>
      </c>
      <c r="EU450" s="178">
        <v>2</v>
      </c>
      <c r="EV450" s="179">
        <f>COUNTIF(DM450:EU450,"2")</f>
        <v>31</v>
      </c>
      <c r="EW450" s="180">
        <f>EV450/(EV450+EX450+EZ450+FB450)</f>
        <v>1</v>
      </c>
      <c r="EX450" s="179">
        <f>COUNTIF(DM450:EU450,"1")</f>
        <v>0</v>
      </c>
      <c r="EY450" s="180">
        <f>EX450/(EV450+EX450+EZ450+FB450)</f>
        <v>0</v>
      </c>
      <c r="EZ450" s="179">
        <f>COUNTIF(DM450:EU450,"0")</f>
        <v>0</v>
      </c>
      <c r="FA450" s="180">
        <f>EZ450/(EV450+EX450+EZ450+FB450)</f>
        <v>0</v>
      </c>
      <c r="FB450" s="179">
        <f>COUNTIF(DM450:EU450,"KĐG")</f>
        <v>0</v>
      </c>
      <c r="FC450" s="180">
        <f>FB450/(EV450+EX450+EZ450+FB450)</f>
        <v>0</v>
      </c>
      <c r="FD450" s="181">
        <f>(((EV450*2)+(EX450*1)+(EZ450*0)))/(EV450+EX450+EZ450)</f>
        <v>2</v>
      </c>
      <c r="FE450" s="184" t="str">
        <f>IF(FC450&gt;=50%,"KĐG",IF(FD450&gt;=1.6,"Đạt mục tiêu",IF(FD450&gt;=1,"Cần cố gắng","Chưa đạt")))</f>
        <v>Đạt mục tiêu</v>
      </c>
      <c r="FF450" s="70"/>
      <c r="FG450" s="70"/>
      <c r="FH450" s="70"/>
      <c r="FI450" s="70"/>
      <c r="FJ450" s="70"/>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70"/>
      <c r="HA450" s="70"/>
      <c r="HB450" s="70"/>
      <c r="HC450" s="70"/>
      <c r="HD450" s="70"/>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c r="IJ450" s="56"/>
      <c r="IK450" s="56"/>
      <c r="IL450" s="56"/>
      <c r="IM450" s="56"/>
      <c r="IN450" s="56"/>
      <c r="IO450" s="56"/>
      <c r="IP450" s="56"/>
      <c r="IQ450" s="56"/>
      <c r="IR450" s="56"/>
      <c r="IS450" s="56"/>
      <c r="IT450" s="70"/>
      <c r="IU450" s="70"/>
      <c r="IV450" s="70"/>
      <c r="IW450" s="70"/>
      <c r="IX450" s="56"/>
      <c r="IY450" s="56"/>
      <c r="IZ450" s="56"/>
      <c r="JA450" s="56"/>
      <c r="JB450" s="56"/>
      <c r="JC450" s="56"/>
      <c r="JD450" s="56"/>
      <c r="JE450" s="56"/>
      <c r="JF450" s="56"/>
      <c r="JG450" s="56"/>
      <c r="JH450" s="56"/>
      <c r="JI450" s="56"/>
      <c r="JJ450" s="56"/>
      <c r="JK450" s="56"/>
      <c r="JL450" s="56"/>
      <c r="JM450" s="56"/>
      <c r="JN450" s="56"/>
      <c r="JO450" s="56"/>
      <c r="JP450" s="56"/>
      <c r="JQ450" s="56"/>
      <c r="JR450" s="56"/>
      <c r="JS450" s="56"/>
      <c r="JT450" s="56"/>
      <c r="JU450" s="56"/>
      <c r="JV450" s="56"/>
      <c r="JW450" s="56"/>
      <c r="JX450" s="56"/>
      <c r="JY450" s="56"/>
      <c r="JZ450" s="56"/>
      <c r="KA450" s="56"/>
      <c r="KB450" s="56"/>
      <c r="KC450" s="56"/>
      <c r="KD450" s="56"/>
      <c r="KE450" s="56"/>
      <c r="KF450" s="56"/>
      <c r="KG450" s="56"/>
      <c r="KH450" s="56"/>
      <c r="KI450" s="56"/>
      <c r="KJ450" s="56"/>
      <c r="KK450" s="56"/>
      <c r="KL450" s="56"/>
      <c r="KM450" s="56"/>
      <c r="KN450" s="56"/>
      <c r="KO450" s="56"/>
      <c r="KP450" s="56"/>
      <c r="KQ450" s="56"/>
      <c r="KR450" s="56"/>
      <c r="KS450" s="56"/>
      <c r="KT450" s="56"/>
      <c r="KU450" s="56"/>
      <c r="KV450" s="56"/>
      <c r="KW450" s="56"/>
      <c r="KX450" s="56"/>
      <c r="KY450" s="56"/>
      <c r="KZ450" s="56"/>
      <c r="LA450" s="56"/>
      <c r="LB450" s="56"/>
      <c r="LC450" s="56"/>
      <c r="LD450" s="56"/>
      <c r="LE450" s="56"/>
      <c r="LF450" s="56"/>
      <c r="LG450" s="56"/>
      <c r="LH450" s="56"/>
      <c r="LI450" s="56"/>
      <c r="LJ450" s="56"/>
      <c r="LK450" s="56"/>
      <c r="LL450" s="56"/>
      <c r="LM450" s="56"/>
      <c r="LN450" s="56"/>
      <c r="LO450" s="56"/>
      <c r="LP450" s="56"/>
      <c r="LQ450" s="56"/>
      <c r="LR450" s="56"/>
      <c r="LS450" s="56"/>
      <c r="LT450" s="56"/>
      <c r="LU450" s="56"/>
      <c r="LV450" s="56"/>
      <c r="LW450" s="56"/>
      <c r="LX450" s="56"/>
      <c r="LY450" s="56"/>
      <c r="LZ450" s="56"/>
      <c r="MA450" s="56"/>
      <c r="MB450" s="56"/>
      <c r="MC450" s="56"/>
      <c r="MD450" s="56"/>
      <c r="ME450" s="56"/>
      <c r="MF450" s="56"/>
      <c r="MG450" s="56"/>
      <c r="MH450" s="56"/>
      <c r="MI450" s="56"/>
      <c r="MJ450" s="56"/>
      <c r="MK450" s="56"/>
      <c r="ML450" s="56"/>
      <c r="MM450" s="56"/>
      <c r="MN450" s="56"/>
      <c r="MO450" s="56"/>
      <c r="MP450" s="56"/>
      <c r="MQ450" s="56"/>
      <c r="MR450" s="56"/>
      <c r="MS450" s="56"/>
      <c r="MT450" s="56"/>
      <c r="MU450" s="56"/>
      <c r="MV450" s="56"/>
      <c r="MW450" s="56"/>
      <c r="MX450" s="56"/>
      <c r="MY450" s="56"/>
      <c r="MZ450" s="56"/>
      <c r="NA450" s="56"/>
      <c r="NB450" s="56"/>
      <c r="NC450" s="56"/>
      <c r="ND450" s="56"/>
      <c r="NE450" s="56"/>
      <c r="NF450" s="56"/>
      <c r="NG450" s="56"/>
      <c r="NH450" s="56"/>
      <c r="NI450" s="56"/>
      <c r="NJ450" s="56"/>
      <c r="NK450" s="56"/>
      <c r="NL450" s="56"/>
      <c r="NM450" s="56"/>
      <c r="NN450" s="56"/>
      <c r="NO450" s="56"/>
      <c r="NP450" s="56"/>
      <c r="NQ450" s="56"/>
      <c r="NR450" s="56"/>
      <c r="NS450" s="56"/>
      <c r="NT450" s="56"/>
      <c r="NU450" s="56"/>
      <c r="NV450" s="56"/>
      <c r="NW450" s="56"/>
      <c r="NX450" s="56"/>
      <c r="NY450" s="56"/>
      <c r="NZ450" s="56"/>
      <c r="OA450" s="56"/>
      <c r="OB450" s="56"/>
      <c r="OC450" s="56"/>
      <c r="OD450" s="56"/>
      <c r="OE450" s="56"/>
      <c r="OF450" s="56"/>
      <c r="OG450" s="56"/>
      <c r="OH450" s="56"/>
      <c r="OI450" s="56"/>
      <c r="OJ450" s="56"/>
      <c r="OK450" s="56"/>
      <c r="OL450" s="56"/>
      <c r="OM450" s="56"/>
      <c r="ON450" s="56"/>
      <c r="OO450" s="56"/>
      <c r="OP450" s="56"/>
      <c r="OQ450" s="56"/>
      <c r="OR450" s="56"/>
      <c r="OS450" s="56"/>
      <c r="OT450" s="56"/>
      <c r="OU450" s="56"/>
      <c r="OV450" s="56"/>
      <c r="OW450" s="56"/>
      <c r="OX450" s="56"/>
      <c r="OY450" s="56"/>
      <c r="OZ450" s="56"/>
      <c r="PA450" s="56"/>
    </row>
    <row r="451" spans="1:417" s="116" customFormat="1" ht="94.5" hidden="1" customHeight="1">
      <c r="A451" s="310"/>
      <c r="B451" s="357"/>
      <c r="C451" s="368"/>
      <c r="D451" s="322"/>
      <c r="E451" s="320"/>
      <c r="F451" s="313"/>
      <c r="G451" s="327"/>
      <c r="H451" s="327"/>
      <c r="I451" s="132" t="s">
        <v>1338</v>
      </c>
      <c r="J451" s="118" t="s">
        <v>1337</v>
      </c>
      <c r="K451" s="159"/>
      <c r="L451" s="183"/>
      <c r="M451" s="123"/>
      <c r="N451" s="51" t="s">
        <v>378</v>
      </c>
      <c r="O451" s="56" t="s">
        <v>350</v>
      </c>
      <c r="P451" s="310"/>
      <c r="Q451" s="56"/>
      <c r="R451" s="120"/>
      <c r="S451" s="120"/>
      <c r="T451" s="120" t="s">
        <v>205</v>
      </c>
      <c r="U451" s="120"/>
      <c r="V451" s="120"/>
      <c r="W451" s="120"/>
      <c r="X451" s="120"/>
      <c r="Y451" s="120"/>
      <c r="Z451" s="120"/>
      <c r="AA451" s="120"/>
      <c r="AB451" s="120"/>
      <c r="AC451" s="119">
        <f t="shared" si="636"/>
        <v>1</v>
      </c>
      <c r="AD451" s="229"/>
      <c r="AE451" s="229"/>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70"/>
      <c r="BU451" s="70"/>
      <c r="BV451" s="69"/>
      <c r="BW451" s="182"/>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70"/>
      <c r="DN451" s="70"/>
      <c r="DO451" s="70"/>
      <c r="DP451" s="70"/>
      <c r="DQ451" s="178"/>
      <c r="DR451" s="178"/>
      <c r="DS451" s="178"/>
      <c r="DT451" s="178"/>
      <c r="DU451" s="178"/>
      <c r="DV451" s="178"/>
      <c r="DW451" s="178"/>
      <c r="DX451" s="178"/>
      <c r="DY451" s="178"/>
      <c r="DZ451" s="178"/>
      <c r="EA451" s="178"/>
      <c r="EB451" s="178"/>
      <c r="EC451" s="178"/>
      <c r="ED451" s="178"/>
      <c r="EE451" s="178"/>
      <c r="EF451" s="178"/>
      <c r="EG451" s="178"/>
      <c r="EH451" s="178"/>
      <c r="EI451" s="178"/>
      <c r="EJ451" s="178"/>
      <c r="EK451" s="178"/>
      <c r="EL451" s="178"/>
      <c r="EM451" s="178"/>
      <c r="EN451" s="178"/>
      <c r="EO451" s="178"/>
      <c r="EP451" s="178"/>
      <c r="EQ451" s="178"/>
      <c r="ER451" s="178"/>
      <c r="ES451" s="178"/>
      <c r="ET451" s="178"/>
      <c r="EU451" s="178"/>
      <c r="EV451" s="179"/>
      <c r="EW451" s="180"/>
      <c r="EX451" s="179"/>
      <c r="EY451" s="180"/>
      <c r="EZ451" s="179"/>
      <c r="FA451" s="180"/>
      <c r="FB451" s="179"/>
      <c r="FC451" s="180"/>
      <c r="FD451" s="181"/>
      <c r="FE451" s="184"/>
      <c r="FF451" s="70"/>
      <c r="FG451" s="70"/>
      <c r="FH451" s="70"/>
      <c r="FI451" s="70"/>
      <c r="FJ451" s="70"/>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70"/>
      <c r="HA451" s="70"/>
      <c r="HB451" s="70"/>
      <c r="HC451" s="70"/>
      <c r="HD451" s="70"/>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c r="IK451" s="56"/>
      <c r="IL451" s="56"/>
      <c r="IM451" s="56"/>
      <c r="IN451" s="56"/>
      <c r="IO451" s="56"/>
      <c r="IP451" s="56"/>
      <c r="IQ451" s="56"/>
      <c r="IR451" s="56"/>
      <c r="IS451" s="56"/>
      <c r="IT451" s="70"/>
      <c r="IU451" s="70"/>
      <c r="IV451" s="70"/>
      <c r="IW451" s="70"/>
      <c r="IX451" s="56"/>
      <c r="IY451" s="56"/>
      <c r="IZ451" s="56"/>
      <c r="JA451" s="56"/>
      <c r="JB451" s="56"/>
      <c r="JC451" s="56"/>
      <c r="JD451" s="56"/>
      <c r="JE451" s="56"/>
      <c r="JF451" s="56"/>
      <c r="JG451" s="56"/>
      <c r="JH451" s="56"/>
      <c r="JI451" s="56"/>
      <c r="JJ451" s="56"/>
      <c r="JK451" s="56"/>
      <c r="JL451" s="56"/>
      <c r="JM451" s="56"/>
      <c r="JN451" s="56"/>
      <c r="JO451" s="56"/>
      <c r="JP451" s="56"/>
      <c r="JQ451" s="56"/>
      <c r="JR451" s="56"/>
      <c r="JS451" s="56"/>
      <c r="JT451" s="56"/>
      <c r="JU451" s="56"/>
      <c r="JV451" s="56"/>
      <c r="JW451" s="56"/>
      <c r="JX451" s="56"/>
      <c r="JY451" s="56"/>
      <c r="JZ451" s="56"/>
      <c r="KA451" s="56"/>
      <c r="KB451" s="56"/>
      <c r="KC451" s="56"/>
      <c r="KD451" s="56"/>
      <c r="KE451" s="56"/>
      <c r="KF451" s="56"/>
      <c r="KG451" s="56"/>
      <c r="KH451" s="56"/>
      <c r="KI451" s="56"/>
      <c r="KJ451" s="56"/>
      <c r="KK451" s="56"/>
      <c r="KL451" s="56"/>
      <c r="KM451" s="56"/>
      <c r="KN451" s="56"/>
      <c r="KO451" s="56"/>
      <c r="KP451" s="56"/>
      <c r="KQ451" s="56"/>
      <c r="KR451" s="56"/>
      <c r="KS451" s="56"/>
      <c r="KT451" s="56"/>
      <c r="KU451" s="56"/>
      <c r="KV451" s="56"/>
      <c r="KW451" s="56"/>
      <c r="KX451" s="56"/>
      <c r="KY451" s="56"/>
      <c r="KZ451" s="56"/>
      <c r="LA451" s="56"/>
      <c r="LB451" s="56"/>
      <c r="LC451" s="56"/>
      <c r="LD451" s="56"/>
      <c r="LE451" s="56"/>
      <c r="LF451" s="56"/>
      <c r="LG451" s="56"/>
      <c r="LH451" s="56"/>
      <c r="LI451" s="56"/>
      <c r="LJ451" s="56"/>
      <c r="LK451" s="56"/>
      <c r="LL451" s="56"/>
      <c r="LM451" s="56"/>
      <c r="LN451" s="56"/>
      <c r="LO451" s="56"/>
      <c r="LP451" s="56"/>
      <c r="LQ451" s="56"/>
      <c r="LR451" s="56"/>
      <c r="LS451" s="56"/>
      <c r="LT451" s="56"/>
      <c r="LU451" s="56"/>
      <c r="LV451" s="56"/>
      <c r="LW451" s="56"/>
      <c r="LX451" s="56"/>
      <c r="LY451" s="56"/>
      <c r="LZ451" s="56"/>
      <c r="MA451" s="56"/>
      <c r="MB451" s="56"/>
      <c r="MC451" s="56"/>
      <c r="MD451" s="56"/>
      <c r="ME451" s="56"/>
      <c r="MF451" s="56"/>
      <c r="MG451" s="56"/>
      <c r="MH451" s="56"/>
      <c r="MI451" s="56"/>
      <c r="MJ451" s="56"/>
      <c r="MK451" s="56"/>
      <c r="ML451" s="56"/>
      <c r="MM451" s="56"/>
      <c r="MN451" s="56"/>
      <c r="MO451" s="56"/>
      <c r="MP451" s="56"/>
      <c r="MQ451" s="56"/>
      <c r="MR451" s="56"/>
      <c r="MS451" s="56"/>
      <c r="MT451" s="56"/>
      <c r="MU451" s="56"/>
      <c r="MV451" s="56"/>
      <c r="MW451" s="56"/>
      <c r="MX451" s="56"/>
      <c r="MY451" s="56"/>
      <c r="MZ451" s="56"/>
      <c r="NA451" s="56"/>
      <c r="NB451" s="56"/>
      <c r="NC451" s="56"/>
      <c r="ND451" s="56"/>
      <c r="NE451" s="56"/>
      <c r="NF451" s="56"/>
      <c r="NG451" s="56"/>
      <c r="NH451" s="56"/>
      <c r="NI451" s="56"/>
      <c r="NJ451" s="56"/>
      <c r="NK451" s="56"/>
      <c r="NL451" s="56"/>
      <c r="NM451" s="56"/>
      <c r="NN451" s="56"/>
      <c r="NO451" s="56"/>
      <c r="NP451" s="56"/>
      <c r="NQ451" s="56"/>
      <c r="NR451" s="56"/>
      <c r="NS451" s="56"/>
      <c r="NT451" s="56"/>
      <c r="NU451" s="56"/>
      <c r="NV451" s="56"/>
      <c r="NW451" s="56"/>
      <c r="NX451" s="56"/>
      <c r="NY451" s="56"/>
      <c r="NZ451" s="56"/>
      <c r="OA451" s="56"/>
      <c r="OB451" s="56"/>
      <c r="OC451" s="56"/>
      <c r="OD451" s="56"/>
      <c r="OE451" s="56"/>
      <c r="OF451" s="56"/>
      <c r="OG451" s="56"/>
      <c r="OH451" s="56"/>
      <c r="OI451" s="56"/>
      <c r="OJ451" s="56"/>
      <c r="OK451" s="56"/>
      <c r="OL451" s="56"/>
      <c r="OM451" s="56"/>
      <c r="ON451" s="56"/>
      <c r="OO451" s="56"/>
      <c r="OP451" s="56"/>
      <c r="OQ451" s="56"/>
      <c r="OR451" s="56"/>
      <c r="OS451" s="56"/>
      <c r="OT451" s="56"/>
      <c r="OU451" s="56"/>
      <c r="OV451" s="56"/>
      <c r="OW451" s="56"/>
      <c r="OX451" s="56"/>
      <c r="OY451" s="56"/>
      <c r="OZ451" s="56"/>
      <c r="PA451" s="56"/>
    </row>
    <row r="452" spans="1:417" s="116" customFormat="1" ht="236.25" hidden="1" customHeight="1">
      <c r="A452" s="310"/>
      <c r="B452" s="357"/>
      <c r="C452" s="368"/>
      <c r="D452" s="322"/>
      <c r="E452" s="320"/>
      <c r="F452" s="313"/>
      <c r="G452" s="327"/>
      <c r="H452" s="327"/>
      <c r="I452" s="126" t="s">
        <v>514</v>
      </c>
      <c r="J452" s="126" t="s">
        <v>1328</v>
      </c>
      <c r="K452" s="159" t="s">
        <v>612</v>
      </c>
      <c r="L452" s="183" t="s">
        <v>661</v>
      </c>
      <c r="M452" s="123" t="s">
        <v>501</v>
      </c>
      <c r="N452" s="51" t="s">
        <v>378</v>
      </c>
      <c r="O452" s="56" t="s">
        <v>386</v>
      </c>
      <c r="P452" s="310"/>
      <c r="Q452" s="56">
        <v>1</v>
      </c>
      <c r="R452" s="120"/>
      <c r="S452" s="120"/>
      <c r="T452" s="120"/>
      <c r="U452" s="120"/>
      <c r="V452" s="120"/>
      <c r="W452" s="120"/>
      <c r="X452" s="120"/>
      <c r="Y452" s="120" t="s">
        <v>205</v>
      </c>
      <c r="Z452" s="120"/>
      <c r="AA452" s="120"/>
      <c r="AB452" s="120"/>
      <c r="AC452" s="119">
        <f t="shared" si="636"/>
        <v>1</v>
      </c>
      <c r="AD452" s="229"/>
      <c r="AE452" s="229"/>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70"/>
      <c r="BU452" s="70"/>
      <c r="BV452" s="70"/>
      <c r="BW452" s="70"/>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72"/>
      <c r="DN452" s="72" t="s">
        <v>552</v>
      </c>
      <c r="DO452" s="56"/>
      <c r="DP452" s="56"/>
      <c r="DQ452" s="178">
        <v>2</v>
      </c>
      <c r="DR452" s="178">
        <v>2</v>
      </c>
      <c r="DS452" s="178">
        <v>1</v>
      </c>
      <c r="DT452" s="178">
        <v>2</v>
      </c>
      <c r="DU452" s="178">
        <v>2</v>
      </c>
      <c r="DV452" s="178">
        <v>2</v>
      </c>
      <c r="DW452" s="178">
        <v>2</v>
      </c>
      <c r="DX452" s="178">
        <v>2</v>
      </c>
      <c r="DY452" s="178">
        <v>2</v>
      </c>
      <c r="DZ452" s="178">
        <v>2</v>
      </c>
      <c r="EA452" s="178">
        <v>1</v>
      </c>
      <c r="EB452" s="178">
        <v>2</v>
      </c>
      <c r="EC452" s="178">
        <v>2</v>
      </c>
      <c r="ED452" s="178">
        <v>2</v>
      </c>
      <c r="EE452" s="178">
        <v>2</v>
      </c>
      <c r="EF452" s="178">
        <v>2</v>
      </c>
      <c r="EG452" s="178">
        <v>2</v>
      </c>
      <c r="EH452" s="178">
        <v>2</v>
      </c>
      <c r="EI452" s="178">
        <v>2</v>
      </c>
      <c r="EJ452" s="178">
        <v>2</v>
      </c>
      <c r="EK452" s="178">
        <v>2</v>
      </c>
      <c r="EL452" s="178">
        <v>2</v>
      </c>
      <c r="EM452" s="178">
        <v>2</v>
      </c>
      <c r="EN452" s="178">
        <v>1</v>
      </c>
      <c r="EO452" s="178">
        <v>2</v>
      </c>
      <c r="EP452" s="178">
        <v>2</v>
      </c>
      <c r="EQ452" s="178">
        <v>2</v>
      </c>
      <c r="ER452" s="178">
        <v>2</v>
      </c>
      <c r="ES452" s="178">
        <v>2</v>
      </c>
      <c r="ET452" s="178">
        <v>2</v>
      </c>
      <c r="EU452" s="178">
        <v>2</v>
      </c>
      <c r="EV452" s="179">
        <f>COUNTIF(DM452:EU452,"2")</f>
        <v>28</v>
      </c>
      <c r="EW452" s="180">
        <f>EV452/(EV452+EX452+EZ452+FB452)</f>
        <v>0.90322580645161288</v>
      </c>
      <c r="EX452" s="179">
        <f>COUNTIF(DM452:EU452,"1")</f>
        <v>3</v>
      </c>
      <c r="EY452" s="180">
        <f>EX452/(EV452+EX452+EZ452+FB452)</f>
        <v>9.6774193548387094E-2</v>
      </c>
      <c r="EZ452" s="179">
        <f>COUNTIF(DM452:EU452,"0")</f>
        <v>0</v>
      </c>
      <c r="FA452" s="180">
        <f>EZ452/(EV452+EX452+EZ452+FB452)</f>
        <v>0</v>
      </c>
      <c r="FB452" s="179">
        <f>COUNTIF(DM452:EU452,"KĐG")</f>
        <v>0</v>
      </c>
      <c r="FC452" s="180">
        <f>FB452/(EV452+EX452+EZ452+FB452)</f>
        <v>0</v>
      </c>
      <c r="FD452" s="181">
        <f>(((EV452*2)+(EX452*1)+(EZ452*0)))/(EV452+EX452+EZ452)</f>
        <v>1.903225806451613</v>
      </c>
      <c r="FE452" s="184" t="str">
        <f>IF(FC452&gt;=50%,"KĐG",IF(FD452&gt;=1.6,"Đạt mục tiêu",IF(FD452&gt;=1,"Cần cố gắng","Chưa đạt")))</f>
        <v>Đạt mục tiêu</v>
      </c>
      <c r="FF452" s="70"/>
      <c r="FG452" s="70"/>
      <c r="FH452" s="70"/>
      <c r="FI452" s="70"/>
      <c r="FJ452" s="70"/>
      <c r="FK452" s="56">
        <v>2</v>
      </c>
      <c r="FL452" s="56">
        <v>2</v>
      </c>
      <c r="FM452" s="56">
        <v>1</v>
      </c>
      <c r="FN452" s="56">
        <v>2</v>
      </c>
      <c r="FO452" s="56">
        <v>2</v>
      </c>
      <c r="FP452" s="56">
        <v>2</v>
      </c>
      <c r="FQ452" s="56">
        <v>2</v>
      </c>
      <c r="FR452" s="56">
        <v>2</v>
      </c>
      <c r="FS452" s="56">
        <v>2</v>
      </c>
      <c r="FT452" s="56">
        <v>2</v>
      </c>
      <c r="FU452" s="56">
        <v>1</v>
      </c>
      <c r="FV452" s="56">
        <v>2</v>
      </c>
      <c r="FW452" s="56">
        <v>2</v>
      </c>
      <c r="FX452" s="56">
        <v>2</v>
      </c>
      <c r="FY452" s="56">
        <v>2</v>
      </c>
      <c r="FZ452" s="56">
        <v>2</v>
      </c>
      <c r="GA452" s="56">
        <v>1</v>
      </c>
      <c r="GB452" s="56">
        <v>2</v>
      </c>
      <c r="GC452" s="56">
        <v>2</v>
      </c>
      <c r="GD452" s="56">
        <v>2</v>
      </c>
      <c r="GE452" s="56"/>
      <c r="GF452" s="56"/>
      <c r="GG452" s="56"/>
      <c r="GH452" s="56"/>
      <c r="GI452" s="56"/>
      <c r="GJ452" s="56">
        <v>2</v>
      </c>
      <c r="GK452" s="56">
        <v>2</v>
      </c>
      <c r="GL452" s="56">
        <v>2</v>
      </c>
      <c r="GM452" s="56">
        <v>2</v>
      </c>
      <c r="GN452" s="56"/>
      <c r="GO452" s="56">
        <v>2</v>
      </c>
      <c r="GP452" s="179">
        <f>COUNTIF(FB452:GO452,"2")</f>
        <v>22</v>
      </c>
      <c r="GQ452" s="180">
        <f>GP452/(GP452+GR452+GT452+GV452)</f>
        <v>0.81481481481481477</v>
      </c>
      <c r="GR452" s="179">
        <f>COUNTIF(FB452:GO452,"1")</f>
        <v>3</v>
      </c>
      <c r="GS452" s="180">
        <f>GR452/(GP452+GR452+GT452+GV452)</f>
        <v>0.1111111111111111</v>
      </c>
      <c r="GT452" s="179">
        <f>COUNTIF(FB452:GO452,"0")</f>
        <v>2</v>
      </c>
      <c r="GU452" s="180">
        <f>GT452/(GP452+GR452+GT452+GV452)</f>
        <v>7.407407407407407E-2</v>
      </c>
      <c r="GV452" s="179">
        <f>COUNTIF(EV452:GO452,"KĐG")</f>
        <v>0</v>
      </c>
      <c r="GW452" s="180">
        <f>GV452/(GP452+GR452+GT452+GV452)</f>
        <v>0</v>
      </c>
      <c r="GX452" s="181">
        <f>(((GP452*2)+(GR452*1)+(GT452*0)))/(GP452+GR452+GT452)</f>
        <v>1.7407407407407407</v>
      </c>
      <c r="GY452" s="184" t="str">
        <f>IF(GW452&gt;=50%,"KĐG",IF(GX452&gt;=1.6,"Đạt mục tiêu",IF(GX452&gt;=1,"Cần cố gắng","Chưa đạt")))</f>
        <v>Đạt mục tiêu</v>
      </c>
      <c r="GZ452" s="70"/>
      <c r="HA452" s="70"/>
      <c r="HB452" s="70"/>
      <c r="HC452" s="70"/>
      <c r="HD452" s="70"/>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c r="IK452" s="56"/>
      <c r="IL452" s="56"/>
      <c r="IM452" s="56"/>
      <c r="IN452" s="56"/>
      <c r="IO452" s="56"/>
      <c r="IP452" s="56"/>
      <c r="IQ452" s="56"/>
      <c r="IR452" s="56"/>
      <c r="IS452" s="56"/>
      <c r="IT452" s="70"/>
      <c r="IU452" s="70"/>
      <c r="IV452" s="70"/>
      <c r="IW452" s="70"/>
      <c r="IX452" s="56"/>
      <c r="IY452" s="56"/>
      <c r="IZ452" s="56"/>
      <c r="JA452" s="56"/>
      <c r="JB452" s="56"/>
      <c r="JC452" s="56"/>
      <c r="JD452" s="56"/>
      <c r="JE452" s="56"/>
      <c r="JF452" s="56"/>
      <c r="JG452" s="56"/>
      <c r="JH452" s="56"/>
      <c r="JI452" s="56"/>
      <c r="JJ452" s="56"/>
      <c r="JK452" s="56"/>
      <c r="JL452" s="56"/>
      <c r="JM452" s="56"/>
      <c r="JN452" s="56"/>
      <c r="JO452" s="56"/>
      <c r="JP452" s="56"/>
      <c r="JQ452" s="56"/>
      <c r="JR452" s="56"/>
      <c r="JS452" s="56"/>
      <c r="JT452" s="56"/>
      <c r="JU452" s="56"/>
      <c r="JV452" s="56"/>
      <c r="JW452" s="56"/>
      <c r="JX452" s="56"/>
      <c r="JY452" s="56"/>
      <c r="JZ452" s="56"/>
      <c r="KA452" s="56"/>
      <c r="KB452" s="56"/>
      <c r="KC452" s="56"/>
      <c r="KD452" s="56"/>
      <c r="KE452" s="56"/>
      <c r="KF452" s="56"/>
      <c r="KG452" s="56"/>
      <c r="KH452" s="56"/>
      <c r="KI452" s="56"/>
      <c r="KJ452" s="56"/>
      <c r="KK452" s="56"/>
      <c r="KL452" s="56"/>
      <c r="KM452" s="56"/>
      <c r="KN452" s="56"/>
      <c r="KO452" s="56"/>
      <c r="KP452" s="56"/>
      <c r="KQ452" s="56"/>
      <c r="KR452" s="56"/>
      <c r="KS452" s="56"/>
      <c r="KT452" s="56"/>
      <c r="KU452" s="56"/>
      <c r="KV452" s="56"/>
      <c r="KW452" s="56"/>
      <c r="KX452" s="56"/>
      <c r="KY452" s="56"/>
      <c r="KZ452" s="56"/>
      <c r="LA452" s="56"/>
      <c r="LB452" s="56"/>
      <c r="LC452" s="56"/>
      <c r="LD452" s="56"/>
      <c r="LE452" s="56"/>
      <c r="LF452" s="56"/>
      <c r="LG452" s="56"/>
      <c r="LH452" s="56"/>
      <c r="LI452" s="56"/>
      <c r="LJ452" s="56"/>
      <c r="LK452" s="56"/>
      <c r="LL452" s="56"/>
      <c r="LM452" s="56"/>
      <c r="LN452" s="56"/>
      <c r="LO452" s="56"/>
      <c r="LP452" s="56"/>
      <c r="LQ452" s="56"/>
      <c r="LR452" s="56"/>
      <c r="LS452" s="56"/>
      <c r="LT452" s="56"/>
      <c r="LU452" s="56"/>
      <c r="LV452" s="56"/>
      <c r="LW452" s="56"/>
      <c r="LX452" s="56"/>
      <c r="LY452" s="56"/>
      <c r="LZ452" s="56"/>
      <c r="MA452" s="56"/>
      <c r="MB452" s="56"/>
      <c r="MC452" s="56"/>
      <c r="MD452" s="56"/>
      <c r="ME452" s="56"/>
      <c r="MF452" s="56"/>
      <c r="MG452" s="56"/>
      <c r="MH452" s="56"/>
      <c r="MI452" s="56"/>
      <c r="MJ452" s="56"/>
      <c r="MK452" s="56"/>
      <c r="ML452" s="56"/>
      <c r="MM452" s="56"/>
      <c r="MN452" s="56"/>
      <c r="MO452" s="56"/>
      <c r="MP452" s="56"/>
      <c r="MQ452" s="56"/>
      <c r="MR452" s="56"/>
      <c r="MS452" s="56"/>
      <c r="MT452" s="56"/>
      <c r="MU452" s="56"/>
      <c r="MV452" s="56"/>
      <c r="MW452" s="56"/>
      <c r="MX452" s="56"/>
      <c r="MY452" s="56"/>
      <c r="MZ452" s="56"/>
      <c r="NA452" s="56"/>
      <c r="NB452" s="56"/>
      <c r="NC452" s="56"/>
      <c r="ND452" s="56"/>
      <c r="NE452" s="56"/>
      <c r="NF452" s="56"/>
      <c r="NG452" s="56"/>
      <c r="NH452" s="56"/>
      <c r="NI452" s="56"/>
      <c r="NJ452" s="56"/>
      <c r="NK452" s="56"/>
      <c r="NL452" s="56"/>
      <c r="NM452" s="56"/>
      <c r="NN452" s="56"/>
      <c r="NO452" s="56"/>
      <c r="NP452" s="56"/>
      <c r="NQ452" s="56"/>
      <c r="NR452" s="56"/>
      <c r="NS452" s="56"/>
      <c r="NT452" s="56"/>
      <c r="NU452" s="56"/>
      <c r="NV452" s="56"/>
      <c r="NW452" s="56"/>
      <c r="NX452" s="56"/>
      <c r="NY452" s="56"/>
      <c r="NZ452" s="56"/>
      <c r="OA452" s="56"/>
      <c r="OB452" s="56"/>
      <c r="OC452" s="56"/>
      <c r="OD452" s="56"/>
      <c r="OE452" s="56"/>
      <c r="OF452" s="56"/>
      <c r="OG452" s="56"/>
      <c r="OH452" s="56"/>
      <c r="OI452" s="56"/>
      <c r="OJ452" s="56"/>
      <c r="OK452" s="56"/>
      <c r="OL452" s="56"/>
      <c r="OM452" s="56"/>
      <c r="ON452" s="56"/>
      <c r="OO452" s="56"/>
      <c r="OP452" s="56"/>
      <c r="OQ452" s="56"/>
      <c r="OR452" s="56"/>
      <c r="OS452" s="56"/>
      <c r="OT452" s="56"/>
      <c r="OU452" s="56"/>
      <c r="OV452" s="56"/>
      <c r="OW452" s="56"/>
      <c r="OX452" s="56"/>
      <c r="OY452" s="56"/>
      <c r="OZ452" s="56"/>
      <c r="PA452" s="56"/>
    </row>
    <row r="453" spans="1:417" s="116" customFormat="1" ht="168" hidden="1" customHeight="1">
      <c r="A453" s="310"/>
      <c r="B453" s="357"/>
      <c r="C453" s="368"/>
      <c r="D453" s="322"/>
      <c r="E453" s="320"/>
      <c r="F453" s="313"/>
      <c r="G453" s="327"/>
      <c r="H453" s="327"/>
      <c r="I453" s="126" t="s">
        <v>515</v>
      </c>
      <c r="J453" s="126" t="s">
        <v>1327</v>
      </c>
      <c r="K453" s="159" t="s">
        <v>613</v>
      </c>
      <c r="L453" s="183" t="s">
        <v>661</v>
      </c>
      <c r="M453" s="123" t="s">
        <v>501</v>
      </c>
      <c r="N453" s="51" t="s">
        <v>378</v>
      </c>
      <c r="O453" s="56" t="s">
        <v>386</v>
      </c>
      <c r="P453" s="310"/>
      <c r="Q453" s="56">
        <v>1</v>
      </c>
      <c r="R453" s="120"/>
      <c r="S453" s="120"/>
      <c r="T453" s="120"/>
      <c r="U453" s="120"/>
      <c r="V453" s="120"/>
      <c r="W453" s="120"/>
      <c r="X453" s="120" t="s">
        <v>205</v>
      </c>
      <c r="Y453" s="120"/>
      <c r="Z453" s="120"/>
      <c r="AA453" s="120"/>
      <c r="AB453" s="120"/>
      <c r="AC453" s="119">
        <f t="shared" si="636"/>
        <v>1</v>
      </c>
      <c r="AD453" s="229"/>
      <c r="AE453" s="229"/>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70"/>
      <c r="BU453" s="70"/>
      <c r="BV453" s="70"/>
      <c r="BW453" s="70"/>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70"/>
      <c r="DN453" s="70"/>
      <c r="DO453" s="70"/>
      <c r="DP453" s="70"/>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70"/>
      <c r="FG453" s="70"/>
      <c r="FH453" s="70"/>
      <c r="FI453" s="70"/>
      <c r="FJ453" s="70"/>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72" t="s">
        <v>552</v>
      </c>
      <c r="HA453" s="70"/>
      <c r="HB453" s="70"/>
      <c r="HD453" s="70"/>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c r="IK453" s="56"/>
      <c r="IL453" s="56"/>
      <c r="IM453" s="56"/>
      <c r="IN453" s="56"/>
      <c r="IO453" s="56"/>
      <c r="IP453" s="56"/>
      <c r="IQ453" s="56"/>
      <c r="IR453" s="56"/>
      <c r="IS453" s="56"/>
      <c r="IT453" s="70"/>
      <c r="IU453" s="70"/>
      <c r="IV453" s="70"/>
      <c r="IW453" s="70"/>
      <c r="IX453" s="56"/>
      <c r="IY453" s="56"/>
      <c r="IZ453" s="56"/>
      <c r="JA453" s="56"/>
      <c r="JB453" s="56"/>
      <c r="JC453" s="56"/>
      <c r="JD453" s="56"/>
      <c r="JE453" s="56"/>
      <c r="JF453" s="56"/>
      <c r="JG453" s="56"/>
      <c r="JH453" s="56"/>
      <c r="JI453" s="56"/>
      <c r="JJ453" s="56"/>
      <c r="JK453" s="56"/>
      <c r="JL453" s="56"/>
      <c r="JM453" s="56"/>
      <c r="JN453" s="56"/>
      <c r="JO453" s="56"/>
      <c r="JP453" s="56"/>
      <c r="JQ453" s="56"/>
      <c r="JR453" s="56"/>
      <c r="JS453" s="56"/>
      <c r="JT453" s="56"/>
      <c r="JU453" s="56"/>
      <c r="JV453" s="56"/>
      <c r="JW453" s="56"/>
      <c r="JX453" s="56"/>
      <c r="JY453" s="56"/>
      <c r="JZ453" s="56"/>
      <c r="KA453" s="56"/>
      <c r="KB453" s="56"/>
      <c r="KC453" s="56"/>
      <c r="KD453" s="56"/>
      <c r="KE453" s="56"/>
      <c r="KF453" s="56"/>
      <c r="KG453" s="56"/>
      <c r="KH453" s="56"/>
      <c r="KI453" s="56"/>
      <c r="KJ453" s="56"/>
      <c r="KK453" s="56"/>
      <c r="KL453" s="56"/>
      <c r="KM453" s="56"/>
      <c r="KN453" s="56"/>
      <c r="KO453" s="56"/>
      <c r="KP453" s="56"/>
      <c r="KQ453" s="56"/>
      <c r="KR453" s="56"/>
      <c r="KS453" s="56"/>
      <c r="KT453" s="56"/>
      <c r="KU453" s="56"/>
      <c r="KV453" s="56"/>
      <c r="KW453" s="56"/>
      <c r="KX453" s="56"/>
      <c r="KY453" s="56"/>
      <c r="KZ453" s="56"/>
      <c r="LA453" s="56"/>
      <c r="LB453" s="56"/>
      <c r="LC453" s="56"/>
      <c r="LD453" s="56"/>
      <c r="LE453" s="56"/>
      <c r="LF453" s="56"/>
      <c r="LG453" s="56"/>
      <c r="LH453" s="56"/>
      <c r="LI453" s="56"/>
      <c r="LJ453" s="56"/>
      <c r="LK453" s="56"/>
      <c r="LL453" s="56"/>
      <c r="LM453" s="56"/>
      <c r="LN453" s="56"/>
      <c r="LO453" s="56"/>
      <c r="LP453" s="56"/>
      <c r="LQ453" s="56"/>
      <c r="LR453" s="56"/>
      <c r="LS453" s="56"/>
      <c r="LT453" s="56"/>
      <c r="LU453" s="56"/>
      <c r="LV453" s="56"/>
      <c r="LW453" s="56"/>
      <c r="LX453" s="56"/>
      <c r="LY453" s="56"/>
      <c r="LZ453" s="56"/>
      <c r="MA453" s="56"/>
      <c r="MB453" s="56"/>
      <c r="MC453" s="56"/>
      <c r="MD453" s="56"/>
      <c r="ME453" s="56"/>
      <c r="MF453" s="56"/>
      <c r="MG453" s="56"/>
      <c r="MH453" s="56"/>
      <c r="MI453" s="56"/>
      <c r="MJ453" s="56"/>
      <c r="MK453" s="56"/>
      <c r="ML453" s="56"/>
      <c r="MM453" s="56"/>
      <c r="MN453" s="56"/>
      <c r="MO453" s="56"/>
      <c r="MP453" s="56"/>
      <c r="MQ453" s="56"/>
      <c r="MR453" s="56"/>
      <c r="MS453" s="56"/>
      <c r="MT453" s="56"/>
      <c r="MU453" s="56"/>
      <c r="MV453" s="56"/>
      <c r="MW453" s="56"/>
      <c r="MX453" s="56"/>
      <c r="MY453" s="56"/>
      <c r="MZ453" s="56"/>
      <c r="NA453" s="56"/>
      <c r="NB453" s="56"/>
      <c r="NC453" s="56"/>
      <c r="ND453" s="56"/>
      <c r="NE453" s="56"/>
      <c r="NF453" s="56"/>
      <c r="NG453" s="56"/>
      <c r="NH453" s="56"/>
      <c r="NI453" s="56"/>
      <c r="NJ453" s="56"/>
      <c r="NK453" s="56"/>
      <c r="NL453" s="56"/>
      <c r="NM453" s="56"/>
      <c r="NN453" s="56"/>
      <c r="NO453" s="56"/>
      <c r="NP453" s="56"/>
      <c r="NQ453" s="56"/>
      <c r="NR453" s="56"/>
      <c r="NS453" s="56"/>
      <c r="NT453" s="56"/>
      <c r="NU453" s="56"/>
      <c r="NV453" s="56"/>
      <c r="NW453" s="56"/>
      <c r="NX453" s="56"/>
      <c r="NY453" s="56"/>
      <c r="NZ453" s="56"/>
      <c r="OA453" s="56"/>
      <c r="OB453" s="56"/>
      <c r="OC453" s="56"/>
      <c r="OD453" s="56"/>
      <c r="OE453" s="56"/>
      <c r="OF453" s="56"/>
      <c r="OG453" s="56"/>
      <c r="OH453" s="56"/>
      <c r="OI453" s="56"/>
      <c r="OJ453" s="56"/>
      <c r="OK453" s="56"/>
      <c r="OL453" s="56"/>
      <c r="OM453" s="56"/>
      <c r="ON453" s="56"/>
      <c r="OO453" s="56"/>
      <c r="OP453" s="56"/>
      <c r="OQ453" s="56"/>
      <c r="OR453" s="56"/>
      <c r="OS453" s="56"/>
      <c r="OT453" s="56"/>
      <c r="OU453" s="56"/>
      <c r="OV453" s="56"/>
      <c r="OW453" s="56"/>
      <c r="OX453" s="56"/>
      <c r="OY453" s="56"/>
      <c r="OZ453" s="56"/>
      <c r="PA453" s="56"/>
    </row>
    <row r="454" spans="1:417" s="116" customFormat="1" ht="94.5" hidden="1" customHeight="1">
      <c r="A454" s="310"/>
      <c r="B454" s="357"/>
      <c r="C454" s="368"/>
      <c r="D454" s="322"/>
      <c r="E454" s="320"/>
      <c r="F454" s="313"/>
      <c r="G454" s="327"/>
      <c r="H454" s="327"/>
      <c r="I454" s="126" t="s">
        <v>1334</v>
      </c>
      <c r="J454" s="126" t="s">
        <v>1333</v>
      </c>
      <c r="K454" s="159"/>
      <c r="L454" s="183"/>
      <c r="M454" s="123"/>
      <c r="N454" s="51" t="s">
        <v>378</v>
      </c>
      <c r="O454" s="56" t="s">
        <v>350</v>
      </c>
      <c r="P454" s="310"/>
      <c r="Q454" s="56"/>
      <c r="R454" s="120"/>
      <c r="S454" s="120"/>
      <c r="T454" s="120"/>
      <c r="U454" s="120"/>
      <c r="V454" s="120"/>
      <c r="W454" s="120"/>
      <c r="X454" s="120"/>
      <c r="Y454" s="120"/>
      <c r="Z454" s="120" t="s">
        <v>205</v>
      </c>
      <c r="AA454" s="120"/>
      <c r="AB454" s="120"/>
      <c r="AC454" s="119">
        <f t="shared" si="636"/>
        <v>1</v>
      </c>
      <c r="AD454" s="229"/>
      <c r="AE454" s="229"/>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70"/>
      <c r="BU454" s="70"/>
      <c r="BV454" s="70"/>
      <c r="BW454" s="70"/>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70"/>
      <c r="DN454" s="70"/>
      <c r="DO454" s="70"/>
      <c r="DP454" s="70"/>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70"/>
      <c r="FG454" s="70"/>
      <c r="FH454" s="70"/>
      <c r="FI454" s="70"/>
      <c r="FJ454" s="70"/>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72"/>
      <c r="HA454" s="70"/>
      <c r="HB454" s="70"/>
      <c r="HD454" s="70"/>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c r="IK454" s="56"/>
      <c r="IL454" s="56"/>
      <c r="IM454" s="56"/>
      <c r="IN454" s="56"/>
      <c r="IO454" s="56"/>
      <c r="IP454" s="56"/>
      <c r="IQ454" s="56"/>
      <c r="IR454" s="56"/>
      <c r="IS454" s="56"/>
      <c r="IT454" s="70"/>
      <c r="IU454" s="70"/>
      <c r="IV454" s="70"/>
      <c r="IW454" s="70"/>
      <c r="IX454" s="56"/>
      <c r="IY454" s="56"/>
      <c r="IZ454" s="56"/>
      <c r="JA454" s="56"/>
      <c r="JB454" s="56"/>
      <c r="JC454" s="56"/>
      <c r="JD454" s="56"/>
      <c r="JE454" s="56"/>
      <c r="JF454" s="56"/>
      <c r="JG454" s="56"/>
      <c r="JH454" s="56"/>
      <c r="JI454" s="56"/>
      <c r="JJ454" s="56"/>
      <c r="JK454" s="56"/>
      <c r="JL454" s="56"/>
      <c r="JM454" s="56"/>
      <c r="JN454" s="56"/>
      <c r="JO454" s="56"/>
      <c r="JP454" s="56"/>
      <c r="JQ454" s="56"/>
      <c r="JR454" s="56"/>
      <c r="JS454" s="56"/>
      <c r="JT454" s="56"/>
      <c r="JU454" s="56"/>
      <c r="JV454" s="56"/>
      <c r="JW454" s="56"/>
      <c r="JX454" s="56"/>
      <c r="JY454" s="56"/>
      <c r="JZ454" s="56"/>
      <c r="KA454" s="56"/>
      <c r="KB454" s="56"/>
      <c r="KC454" s="56"/>
      <c r="KD454" s="56"/>
      <c r="KE454" s="56"/>
      <c r="KF454" s="56"/>
      <c r="KG454" s="56"/>
      <c r="KH454" s="56"/>
      <c r="KI454" s="56"/>
      <c r="KJ454" s="56"/>
      <c r="KK454" s="56"/>
      <c r="KL454" s="56"/>
      <c r="KM454" s="56"/>
      <c r="KN454" s="56"/>
      <c r="KO454" s="56"/>
      <c r="KP454" s="56"/>
      <c r="KQ454" s="56"/>
      <c r="KR454" s="56"/>
      <c r="KS454" s="56"/>
      <c r="KT454" s="56"/>
      <c r="KU454" s="56"/>
      <c r="KV454" s="56"/>
      <c r="KW454" s="56"/>
      <c r="KX454" s="56"/>
      <c r="KY454" s="56"/>
      <c r="KZ454" s="56"/>
      <c r="LA454" s="56"/>
      <c r="LB454" s="56"/>
      <c r="LC454" s="56"/>
      <c r="LD454" s="56"/>
      <c r="LE454" s="56"/>
      <c r="LF454" s="56"/>
      <c r="LG454" s="56"/>
      <c r="LH454" s="56"/>
      <c r="LI454" s="56"/>
      <c r="LJ454" s="56"/>
      <c r="LK454" s="56"/>
      <c r="LL454" s="56"/>
      <c r="LM454" s="56"/>
      <c r="LN454" s="56"/>
      <c r="LO454" s="56"/>
      <c r="LP454" s="56"/>
      <c r="LQ454" s="56"/>
      <c r="LR454" s="56"/>
      <c r="LS454" s="56"/>
      <c r="LT454" s="56"/>
      <c r="LU454" s="56"/>
      <c r="LV454" s="56"/>
      <c r="LW454" s="56"/>
      <c r="LX454" s="56"/>
      <c r="LY454" s="56"/>
      <c r="LZ454" s="56"/>
      <c r="MA454" s="56"/>
      <c r="MB454" s="56"/>
      <c r="MC454" s="56"/>
      <c r="MD454" s="56"/>
      <c r="ME454" s="56"/>
      <c r="MF454" s="56"/>
      <c r="MG454" s="56"/>
      <c r="MH454" s="56"/>
      <c r="MI454" s="56"/>
      <c r="MJ454" s="56"/>
      <c r="MK454" s="56"/>
      <c r="ML454" s="56"/>
      <c r="MM454" s="56"/>
      <c r="MN454" s="56"/>
      <c r="MO454" s="56"/>
      <c r="MP454" s="56"/>
      <c r="MQ454" s="56"/>
      <c r="MR454" s="56"/>
      <c r="MS454" s="56"/>
      <c r="MT454" s="56"/>
      <c r="MU454" s="56"/>
      <c r="MV454" s="56"/>
      <c r="MW454" s="56"/>
      <c r="MX454" s="56"/>
      <c r="MY454" s="56"/>
      <c r="MZ454" s="56"/>
      <c r="NA454" s="56"/>
      <c r="NB454" s="56"/>
      <c r="NC454" s="56"/>
      <c r="ND454" s="56"/>
      <c r="NE454" s="56"/>
      <c r="NF454" s="56"/>
      <c r="NG454" s="56"/>
      <c r="NH454" s="56"/>
      <c r="NI454" s="56"/>
      <c r="NJ454" s="56"/>
      <c r="NK454" s="56"/>
      <c r="NL454" s="56"/>
      <c r="NM454" s="56"/>
      <c r="NN454" s="56"/>
      <c r="NO454" s="56"/>
      <c r="NP454" s="56"/>
      <c r="NQ454" s="56"/>
      <c r="NR454" s="56"/>
      <c r="NS454" s="56"/>
      <c r="NT454" s="56"/>
      <c r="NU454" s="56"/>
      <c r="NV454" s="56"/>
      <c r="NW454" s="56"/>
      <c r="NX454" s="56"/>
      <c r="NY454" s="56"/>
      <c r="NZ454" s="56"/>
      <c r="OA454" s="56"/>
      <c r="OB454" s="56"/>
      <c r="OC454" s="56"/>
      <c r="OD454" s="56"/>
      <c r="OE454" s="56"/>
      <c r="OF454" s="56"/>
      <c r="OG454" s="56"/>
      <c r="OH454" s="56"/>
      <c r="OI454" s="56"/>
      <c r="OJ454" s="56"/>
      <c r="OK454" s="56"/>
      <c r="OL454" s="56"/>
      <c r="OM454" s="56"/>
      <c r="ON454" s="56"/>
      <c r="OO454" s="56"/>
      <c r="OP454" s="56"/>
      <c r="OQ454" s="56"/>
      <c r="OR454" s="56"/>
      <c r="OS454" s="56"/>
      <c r="OT454" s="56"/>
      <c r="OU454" s="56"/>
      <c r="OV454" s="56"/>
      <c r="OW454" s="56"/>
      <c r="OX454" s="56"/>
      <c r="OY454" s="56"/>
      <c r="OZ454" s="56"/>
      <c r="PA454" s="56"/>
    </row>
    <row r="455" spans="1:417" s="116" customFormat="1" ht="78.75" hidden="1" customHeight="1">
      <c r="A455" s="310"/>
      <c r="B455" s="357"/>
      <c r="C455" s="368"/>
      <c r="D455" s="322"/>
      <c r="E455" s="320"/>
      <c r="F455" s="313"/>
      <c r="G455" s="327"/>
      <c r="H455" s="327"/>
      <c r="I455" s="126" t="s">
        <v>1335</v>
      </c>
      <c r="J455" s="126" t="s">
        <v>1336</v>
      </c>
      <c r="K455" s="159"/>
      <c r="L455" s="183"/>
      <c r="M455" s="123"/>
      <c r="N455" s="51" t="s">
        <v>378</v>
      </c>
      <c r="O455" s="56" t="s">
        <v>350</v>
      </c>
      <c r="P455" s="310"/>
      <c r="Q455" s="56">
        <v>1</v>
      </c>
      <c r="R455" s="120"/>
      <c r="S455" s="120"/>
      <c r="T455" s="120"/>
      <c r="U455" s="120"/>
      <c r="V455" s="120"/>
      <c r="W455" s="120"/>
      <c r="X455" s="120"/>
      <c r="Y455" s="120"/>
      <c r="Z455" s="120"/>
      <c r="AA455" s="120" t="s">
        <v>205</v>
      </c>
      <c r="AB455" s="120"/>
      <c r="AC455" s="119">
        <f t="shared" si="636"/>
        <v>1</v>
      </c>
      <c r="AD455" s="229"/>
      <c r="AE455" s="229"/>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70"/>
      <c r="BU455" s="70"/>
      <c r="BV455" s="70"/>
      <c r="BW455" s="70"/>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70"/>
      <c r="DN455" s="70"/>
      <c r="DO455" s="70"/>
      <c r="DP455" s="70"/>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70"/>
      <c r="FG455" s="70"/>
      <c r="FH455" s="70"/>
      <c r="FI455" s="70"/>
      <c r="FJ455" s="70"/>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72"/>
      <c r="HA455" s="70"/>
      <c r="HB455" s="70"/>
      <c r="HD455" s="70"/>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c r="IK455" s="56"/>
      <c r="IL455" s="56"/>
      <c r="IM455" s="56"/>
      <c r="IN455" s="56"/>
      <c r="IO455" s="56"/>
      <c r="IP455" s="56"/>
      <c r="IQ455" s="56"/>
      <c r="IR455" s="56"/>
      <c r="IS455" s="56"/>
      <c r="IT455" s="70"/>
      <c r="IU455" s="70"/>
      <c r="IV455" s="70"/>
      <c r="IW455" s="70"/>
      <c r="IX455" s="56"/>
      <c r="IY455" s="56"/>
      <c r="IZ455" s="56"/>
      <c r="JA455" s="56"/>
      <c r="JB455" s="56"/>
      <c r="JC455" s="56"/>
      <c r="JD455" s="56"/>
      <c r="JE455" s="56"/>
      <c r="JF455" s="56"/>
      <c r="JG455" s="56"/>
      <c r="JH455" s="56"/>
      <c r="JI455" s="56"/>
      <c r="JJ455" s="56"/>
      <c r="JK455" s="56"/>
      <c r="JL455" s="56"/>
      <c r="JM455" s="56"/>
      <c r="JN455" s="56"/>
      <c r="JO455" s="56"/>
      <c r="JP455" s="56"/>
      <c r="JQ455" s="56"/>
      <c r="JR455" s="56"/>
      <c r="JS455" s="56"/>
      <c r="JT455" s="56"/>
      <c r="JU455" s="56"/>
      <c r="JV455" s="56"/>
      <c r="JW455" s="56"/>
      <c r="JX455" s="56"/>
      <c r="JY455" s="56"/>
      <c r="JZ455" s="56"/>
      <c r="KA455" s="56"/>
      <c r="KB455" s="56"/>
      <c r="KC455" s="56"/>
      <c r="KD455" s="56"/>
      <c r="KE455" s="56"/>
      <c r="KF455" s="56"/>
      <c r="KG455" s="56"/>
      <c r="KH455" s="56"/>
      <c r="KI455" s="56"/>
      <c r="KJ455" s="56"/>
      <c r="KK455" s="56"/>
      <c r="KL455" s="56"/>
      <c r="KM455" s="56"/>
      <c r="KN455" s="56"/>
      <c r="KO455" s="56"/>
      <c r="KP455" s="56"/>
      <c r="KQ455" s="56"/>
      <c r="KR455" s="56"/>
      <c r="KS455" s="56"/>
      <c r="KT455" s="56"/>
      <c r="KU455" s="56"/>
      <c r="KV455" s="56"/>
      <c r="KW455" s="56"/>
      <c r="KX455" s="56"/>
      <c r="KY455" s="56"/>
      <c r="KZ455" s="56"/>
      <c r="LA455" s="56"/>
      <c r="LB455" s="56"/>
      <c r="LC455" s="56"/>
      <c r="LD455" s="56"/>
      <c r="LE455" s="56"/>
      <c r="LF455" s="56"/>
      <c r="LG455" s="56"/>
      <c r="LH455" s="56"/>
      <c r="LI455" s="56"/>
      <c r="LJ455" s="56"/>
      <c r="LK455" s="56"/>
      <c r="LL455" s="56"/>
      <c r="LM455" s="56"/>
      <c r="LN455" s="56"/>
      <c r="LO455" s="56"/>
      <c r="LP455" s="56"/>
      <c r="LQ455" s="56"/>
      <c r="LR455" s="56"/>
      <c r="LS455" s="56"/>
      <c r="LT455" s="56"/>
      <c r="LU455" s="56"/>
      <c r="LV455" s="56"/>
      <c r="LW455" s="56"/>
      <c r="LX455" s="56"/>
      <c r="LY455" s="56"/>
      <c r="LZ455" s="56"/>
      <c r="MA455" s="56"/>
      <c r="MB455" s="56"/>
      <c r="MC455" s="56"/>
      <c r="MD455" s="56"/>
      <c r="ME455" s="56"/>
      <c r="MF455" s="56"/>
      <c r="MG455" s="56"/>
      <c r="MH455" s="56"/>
      <c r="MI455" s="56"/>
      <c r="MJ455" s="56"/>
      <c r="MK455" s="56"/>
      <c r="ML455" s="56"/>
      <c r="MM455" s="56"/>
      <c r="MN455" s="56"/>
      <c r="MO455" s="56"/>
      <c r="MP455" s="56"/>
      <c r="MQ455" s="56"/>
      <c r="MR455" s="56"/>
      <c r="MS455" s="56"/>
      <c r="MT455" s="56"/>
      <c r="MU455" s="56"/>
      <c r="MV455" s="56"/>
      <c r="MW455" s="56"/>
      <c r="MX455" s="56"/>
      <c r="MY455" s="56"/>
      <c r="MZ455" s="56"/>
      <c r="NA455" s="56"/>
      <c r="NB455" s="56"/>
      <c r="NC455" s="56"/>
      <c r="ND455" s="56"/>
      <c r="NE455" s="56"/>
      <c r="NF455" s="56"/>
      <c r="NG455" s="56"/>
      <c r="NH455" s="56"/>
      <c r="NI455" s="56"/>
      <c r="NJ455" s="56"/>
      <c r="NK455" s="56"/>
      <c r="NL455" s="56"/>
      <c r="NM455" s="56"/>
      <c r="NN455" s="56"/>
      <c r="NO455" s="56"/>
      <c r="NP455" s="56"/>
      <c r="NQ455" s="56"/>
      <c r="NR455" s="56"/>
      <c r="NS455" s="56"/>
      <c r="NT455" s="56"/>
      <c r="NU455" s="56"/>
      <c r="NV455" s="56"/>
      <c r="NW455" s="56"/>
      <c r="NX455" s="56"/>
      <c r="NY455" s="56"/>
      <c r="NZ455" s="56"/>
      <c r="OA455" s="56"/>
      <c r="OB455" s="56"/>
      <c r="OC455" s="56"/>
      <c r="OD455" s="56"/>
      <c r="OE455" s="56"/>
      <c r="OF455" s="56"/>
      <c r="OG455" s="56"/>
      <c r="OH455" s="56"/>
      <c r="OI455" s="56"/>
      <c r="OJ455" s="56"/>
      <c r="OK455" s="56"/>
      <c r="OL455" s="56"/>
      <c r="OM455" s="56"/>
      <c r="ON455" s="56"/>
      <c r="OO455" s="56"/>
      <c r="OP455" s="56"/>
      <c r="OQ455" s="56"/>
      <c r="OR455" s="56"/>
      <c r="OS455" s="56"/>
      <c r="OT455" s="56"/>
      <c r="OU455" s="56"/>
      <c r="OV455" s="56"/>
      <c r="OW455" s="56"/>
      <c r="OX455" s="56"/>
      <c r="OY455" s="56"/>
      <c r="OZ455" s="56"/>
      <c r="PA455" s="56"/>
    </row>
    <row r="456" spans="1:417" s="116" customFormat="1" ht="141.75" hidden="1" customHeight="1">
      <c r="A456" s="310"/>
      <c r="B456" s="357"/>
      <c r="C456" s="368"/>
      <c r="D456" s="322"/>
      <c r="E456" s="320"/>
      <c r="F456" s="313"/>
      <c r="G456" s="327"/>
      <c r="H456" s="327"/>
      <c r="I456" s="126" t="s">
        <v>926</v>
      </c>
      <c r="J456" s="126" t="s">
        <v>1331</v>
      </c>
      <c r="K456" s="123"/>
      <c r="L456" s="183" t="s">
        <v>661</v>
      </c>
      <c r="M456" s="123" t="s">
        <v>501</v>
      </c>
      <c r="N456" s="51" t="s">
        <v>378</v>
      </c>
      <c r="O456" s="56" t="s">
        <v>386</v>
      </c>
      <c r="P456" s="310"/>
      <c r="Q456" s="56">
        <v>1</v>
      </c>
      <c r="R456" s="120"/>
      <c r="S456" s="120"/>
      <c r="T456" s="120"/>
      <c r="U456" s="120"/>
      <c r="V456" s="120" t="s">
        <v>205</v>
      </c>
      <c r="W456" s="120"/>
      <c r="X456" s="120"/>
      <c r="Y456" s="120"/>
      <c r="Z456" s="120"/>
      <c r="AA456" s="120"/>
      <c r="AB456" s="120"/>
      <c r="AC456" s="119">
        <f t="shared" si="636"/>
        <v>1</v>
      </c>
      <c r="AD456" s="229"/>
      <c r="AE456" s="229"/>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70"/>
      <c r="BU456" s="70"/>
      <c r="BV456" s="70"/>
      <c r="BW456" s="70"/>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70"/>
      <c r="DN456" s="70"/>
      <c r="DO456" s="70"/>
      <c r="DP456" s="70"/>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72" t="s">
        <v>556</v>
      </c>
      <c r="FG456" s="72" t="s">
        <v>556</v>
      </c>
      <c r="FH456" s="72" t="s">
        <v>556</v>
      </c>
      <c r="FI456" s="72" t="s">
        <v>556</v>
      </c>
      <c r="FJ456" s="72" t="s">
        <v>556</v>
      </c>
      <c r="FK456" s="70" t="s">
        <v>464</v>
      </c>
      <c r="FL456" s="70" t="s">
        <v>464</v>
      </c>
      <c r="FM456" s="70" t="s">
        <v>464</v>
      </c>
      <c r="FN456" s="70" t="s">
        <v>464</v>
      </c>
      <c r="FO456" s="70" t="s">
        <v>464</v>
      </c>
      <c r="FP456" s="70" t="s">
        <v>464</v>
      </c>
      <c r="FQ456" s="70" t="s">
        <v>464</v>
      </c>
      <c r="FR456" s="70" t="s">
        <v>464</v>
      </c>
      <c r="FS456" s="70" t="s">
        <v>464</v>
      </c>
      <c r="FT456" s="70" t="s">
        <v>464</v>
      </c>
      <c r="FU456" s="70" t="s">
        <v>464</v>
      </c>
      <c r="FV456" s="70" t="s">
        <v>464</v>
      </c>
      <c r="FW456" s="70" t="s">
        <v>464</v>
      </c>
      <c r="FX456" s="70" t="s">
        <v>464</v>
      </c>
      <c r="FY456" s="70" t="s">
        <v>464</v>
      </c>
      <c r="FZ456" s="70" t="s">
        <v>464</v>
      </c>
      <c r="GA456" s="70" t="s">
        <v>464</v>
      </c>
      <c r="GB456" s="70" t="s">
        <v>464</v>
      </c>
      <c r="GC456" s="70" t="s">
        <v>464</v>
      </c>
      <c r="GD456" s="70" t="s">
        <v>464</v>
      </c>
      <c r="GE456" s="70" t="s">
        <v>464</v>
      </c>
      <c r="GF456" s="70" t="s">
        <v>464</v>
      </c>
      <c r="GG456" s="70" t="s">
        <v>464</v>
      </c>
      <c r="GH456" s="70" t="s">
        <v>464</v>
      </c>
      <c r="GI456" s="70" t="s">
        <v>464</v>
      </c>
      <c r="GJ456" s="70" t="s">
        <v>464</v>
      </c>
      <c r="GK456" s="70" t="s">
        <v>464</v>
      </c>
      <c r="GL456" s="70" t="s">
        <v>464</v>
      </c>
      <c r="GM456" s="70" t="s">
        <v>464</v>
      </c>
      <c r="GN456" s="70" t="s">
        <v>464</v>
      </c>
      <c r="GO456" s="70" t="s">
        <v>464</v>
      </c>
      <c r="GP456" s="179">
        <f>COUNTIF(FA456:GO456,"2")</f>
        <v>31</v>
      </c>
      <c r="GQ456" s="180">
        <f t="shared" ref="GQ456" si="643">GP456/(GP456+GR456+GT456+GV456)</f>
        <v>1</v>
      </c>
      <c r="GR456" s="179">
        <f>COUNTIF(FA456:GO456,"1")</f>
        <v>0</v>
      </c>
      <c r="GS456" s="180">
        <f t="shared" ref="GS456" si="644">GR456/(GP456+GR456+GT456+GV456)</f>
        <v>0</v>
      </c>
      <c r="GT456" s="179">
        <f>COUNTIF(FA456:GO456,"0")</f>
        <v>0</v>
      </c>
      <c r="GU456" s="180">
        <f t="shared" ref="GU456" si="645">GT456/(GP456+GR456+GT456+GV456)</f>
        <v>0</v>
      </c>
      <c r="GV456" s="179">
        <f>COUNTIF(FA456:GO456,"KĐG")</f>
        <v>0</v>
      </c>
      <c r="GW456" s="180">
        <f t="shared" ref="GW456" si="646">GV456/(GP456+GR456+GT456+GV456)</f>
        <v>0</v>
      </c>
      <c r="GX456" s="181">
        <f t="shared" ref="GX456" si="647">(((GP456*2)+(GR456*1)+(GT456*0)))/(GP456+GR456+GT456)</f>
        <v>2</v>
      </c>
      <c r="GY456" s="182" t="str">
        <f t="shared" ref="GY456" si="648">IF(GW456&gt;=50%,"KĐG",IF(GX456&gt;=1.6,"Đạt mục tiêu",IF(GX456&gt;=1,"Cần cố gắng","Chưa đạt")))</f>
        <v>Đạt mục tiêu</v>
      </c>
      <c r="GZ456" s="70"/>
      <c r="HA456" s="70"/>
      <c r="HB456" s="70"/>
      <c r="HC456" s="70"/>
      <c r="HD456" s="70"/>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c r="IK456" s="56"/>
      <c r="IL456" s="56"/>
      <c r="IM456" s="56"/>
      <c r="IN456" s="56"/>
      <c r="IO456" s="56"/>
      <c r="IP456" s="56"/>
      <c r="IQ456" s="56"/>
      <c r="IR456" s="56"/>
      <c r="IS456" s="56"/>
      <c r="IT456" s="70"/>
      <c r="IU456" s="70"/>
      <c r="IV456" s="70"/>
      <c r="IW456" s="70"/>
      <c r="IX456" s="56">
        <v>2</v>
      </c>
      <c r="IY456" s="56">
        <v>2</v>
      </c>
      <c r="IZ456" s="56">
        <v>2</v>
      </c>
      <c r="JA456" s="56">
        <v>2</v>
      </c>
      <c r="JB456" s="56">
        <v>2</v>
      </c>
      <c r="JC456" s="56">
        <v>2</v>
      </c>
      <c r="JD456" s="56">
        <v>2</v>
      </c>
      <c r="JE456" s="56">
        <v>2</v>
      </c>
      <c r="JF456" s="56">
        <v>2</v>
      </c>
      <c r="JG456" s="56">
        <v>2</v>
      </c>
      <c r="JH456" s="56">
        <v>1</v>
      </c>
      <c r="JI456" s="56">
        <v>2</v>
      </c>
      <c r="JJ456" s="56">
        <v>1</v>
      </c>
      <c r="JK456" s="56">
        <v>2</v>
      </c>
      <c r="JL456" s="56">
        <v>2</v>
      </c>
      <c r="JM456" s="56">
        <v>2</v>
      </c>
      <c r="JN456" s="56">
        <v>2</v>
      </c>
      <c r="JO456" s="56">
        <v>2</v>
      </c>
      <c r="JP456" s="56">
        <v>2</v>
      </c>
      <c r="JQ456" s="56">
        <v>2</v>
      </c>
      <c r="JR456" s="56"/>
      <c r="JS456" s="56"/>
      <c r="JT456" s="56"/>
      <c r="JU456" s="56"/>
      <c r="JV456" s="56"/>
      <c r="JW456" s="56">
        <v>2</v>
      </c>
      <c r="JX456" s="56">
        <v>2</v>
      </c>
      <c r="JY456" s="56">
        <v>2</v>
      </c>
      <c r="JZ456" s="56">
        <v>2</v>
      </c>
      <c r="KA456" s="56">
        <v>2</v>
      </c>
      <c r="KB456" s="179">
        <f>COUNTIF(IX456:KA456,"2")</f>
        <v>23</v>
      </c>
      <c r="KC456" s="180">
        <f>KB456/(KB456+KD456+KF456+KH456)</f>
        <v>0.92</v>
      </c>
      <c r="KD456" s="179">
        <f>COUNTIF(IX456:KA456,"1")</f>
        <v>2</v>
      </c>
      <c r="KE456" s="180">
        <f>KD456/(KB456+KD456+KF456+KH456)</f>
        <v>0.08</v>
      </c>
      <c r="KF456" s="179">
        <f>COUNTIF(IX456:KA456,"0")</f>
        <v>0</v>
      </c>
      <c r="KG456" s="180">
        <f>KF456/(KB456+KD456+KF456+KH456)</f>
        <v>0</v>
      </c>
      <c r="KH456" s="179">
        <f>COUNTIF(IJ456:KA456,"KĐG")</f>
        <v>0</v>
      </c>
      <c r="KI456" s="180">
        <f>KH456/(KB456+KD456+KF456+KH456)</f>
        <v>0</v>
      </c>
      <c r="KJ456" s="181">
        <f>(((KB456*2)+(KD456*1)+(KF456*0)))/(KB456+KD456+KF456)</f>
        <v>1.92</v>
      </c>
      <c r="KK456" s="185" t="str">
        <f>IF(KI456&gt;=50%,"KĐG",IF(KJ456&gt;=1.6,"Đạt mục tiêu",IF(KJ456&gt;=1,"Cần cố gắng","Chưa đạt")))</f>
        <v>Đạt mục tiêu</v>
      </c>
      <c r="KL456" s="56"/>
      <c r="KM456" s="56"/>
      <c r="KN456" s="56"/>
      <c r="KO456" s="56"/>
      <c r="KP456" s="56"/>
      <c r="KQ456" s="56"/>
      <c r="KR456" s="56"/>
      <c r="KS456" s="56"/>
      <c r="KT456" s="56"/>
      <c r="KU456" s="56"/>
      <c r="KV456" s="56"/>
      <c r="KW456" s="56"/>
      <c r="KX456" s="56"/>
      <c r="KY456" s="56"/>
      <c r="KZ456" s="56"/>
      <c r="LA456" s="56"/>
      <c r="LB456" s="56"/>
      <c r="LC456" s="56"/>
      <c r="LD456" s="56"/>
      <c r="LE456" s="56"/>
      <c r="LF456" s="56"/>
      <c r="LG456" s="56"/>
      <c r="LH456" s="56"/>
      <c r="LI456" s="56"/>
      <c r="LJ456" s="56"/>
      <c r="LK456" s="56"/>
      <c r="LL456" s="56"/>
      <c r="LM456" s="56"/>
      <c r="LN456" s="56"/>
      <c r="LO456" s="56"/>
      <c r="LP456" s="56"/>
      <c r="LQ456" s="56"/>
      <c r="LR456" s="56"/>
      <c r="LS456" s="56"/>
      <c r="LT456" s="56"/>
      <c r="LU456" s="56"/>
      <c r="LV456" s="56"/>
      <c r="LW456" s="56"/>
      <c r="LX456" s="56"/>
      <c r="LY456" s="56"/>
      <c r="LZ456" s="56"/>
      <c r="MA456" s="56"/>
      <c r="MB456" s="56"/>
      <c r="MC456" s="56"/>
      <c r="MD456" s="56"/>
      <c r="ME456" s="56"/>
      <c r="MF456" s="56"/>
      <c r="MG456" s="56"/>
      <c r="MH456" s="56"/>
      <c r="MI456" s="56"/>
      <c r="MJ456" s="56"/>
      <c r="MK456" s="56"/>
      <c r="ML456" s="56"/>
      <c r="MM456" s="56"/>
      <c r="MN456" s="56"/>
      <c r="MO456" s="56"/>
      <c r="MP456" s="56"/>
      <c r="MQ456" s="56"/>
      <c r="MR456" s="56"/>
      <c r="MS456" s="56"/>
      <c r="MT456" s="56"/>
      <c r="MU456" s="56"/>
      <c r="MV456" s="56"/>
      <c r="MW456" s="56"/>
      <c r="MX456" s="56"/>
      <c r="MY456" s="56"/>
      <c r="MZ456" s="56"/>
      <c r="NA456" s="56"/>
      <c r="NB456" s="56"/>
      <c r="NC456" s="56"/>
      <c r="ND456" s="56"/>
      <c r="NE456" s="56"/>
      <c r="NF456" s="56"/>
      <c r="NG456" s="56"/>
      <c r="NH456" s="56"/>
      <c r="NI456" s="56"/>
      <c r="NJ456" s="56"/>
      <c r="NK456" s="56"/>
      <c r="NL456" s="56"/>
      <c r="NM456" s="56"/>
      <c r="NN456" s="56"/>
      <c r="NO456" s="56"/>
      <c r="NP456" s="56"/>
      <c r="NQ456" s="56"/>
      <c r="NR456" s="56"/>
      <c r="NS456" s="56"/>
      <c r="NT456" s="56"/>
      <c r="NU456" s="56"/>
      <c r="NV456" s="56"/>
      <c r="NW456" s="56"/>
      <c r="NX456" s="56"/>
      <c r="NY456" s="56"/>
      <c r="NZ456" s="56"/>
      <c r="OA456" s="56"/>
      <c r="OB456" s="56"/>
      <c r="OC456" s="56"/>
      <c r="OD456" s="56"/>
      <c r="OE456" s="56"/>
      <c r="OF456" s="56"/>
      <c r="OG456" s="56"/>
      <c r="OH456" s="56"/>
      <c r="OI456" s="56"/>
      <c r="OJ456" s="56"/>
      <c r="OK456" s="56"/>
      <c r="OL456" s="56"/>
      <c r="OM456" s="56"/>
      <c r="ON456" s="56"/>
      <c r="OO456" s="56"/>
      <c r="OP456" s="56"/>
      <c r="OQ456" s="56"/>
      <c r="OR456" s="56"/>
      <c r="OS456" s="56"/>
      <c r="OT456" s="56"/>
      <c r="OU456" s="56"/>
      <c r="OV456" s="56"/>
      <c r="OW456" s="56"/>
      <c r="OX456" s="56"/>
      <c r="OY456" s="56"/>
      <c r="OZ456" s="56"/>
      <c r="PA456" s="56"/>
    </row>
    <row r="457" spans="1:417" s="116" customFormat="1" ht="110.25" hidden="1" customHeight="1">
      <c r="A457" s="310"/>
      <c r="B457" s="357"/>
      <c r="C457" s="345"/>
      <c r="D457" s="323"/>
      <c r="E457" s="317"/>
      <c r="F457" s="313"/>
      <c r="G457" s="327"/>
      <c r="H457" s="353"/>
      <c r="I457" s="126" t="s">
        <v>927</v>
      </c>
      <c r="J457" s="126" t="s">
        <v>1332</v>
      </c>
      <c r="K457" s="123"/>
      <c r="L457" s="183" t="s">
        <v>661</v>
      </c>
      <c r="M457" s="123" t="s">
        <v>501</v>
      </c>
      <c r="N457" s="51" t="s">
        <v>378</v>
      </c>
      <c r="O457" s="56" t="s">
        <v>386</v>
      </c>
      <c r="P457" s="310"/>
      <c r="Q457" s="56">
        <v>1</v>
      </c>
      <c r="R457" s="120"/>
      <c r="S457" s="120"/>
      <c r="T457" s="120"/>
      <c r="U457" s="120"/>
      <c r="V457" s="120"/>
      <c r="W457" s="120"/>
      <c r="X457" s="120"/>
      <c r="Y457" s="120"/>
      <c r="Z457" s="120"/>
      <c r="AA457" s="120"/>
      <c r="AB457" s="120" t="s">
        <v>205</v>
      </c>
      <c r="AC457" s="119">
        <f t="shared" si="636"/>
        <v>1</v>
      </c>
      <c r="AD457" s="229"/>
      <c r="AE457" s="229"/>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70"/>
      <c r="BU457" s="70"/>
      <c r="BV457" s="70"/>
      <c r="BW457" s="70"/>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70"/>
      <c r="DN457" s="70"/>
      <c r="DO457" s="70"/>
      <c r="DP457" s="70"/>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70"/>
      <c r="FG457" s="70"/>
      <c r="FH457" s="70"/>
      <c r="FI457" s="70"/>
      <c r="FJ457" s="70"/>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70"/>
      <c r="HA457" s="70"/>
      <c r="HB457" s="70"/>
      <c r="HC457" s="70"/>
      <c r="HD457" s="70"/>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c r="IK457" s="56"/>
      <c r="IL457" s="56"/>
      <c r="IM457" s="56"/>
      <c r="IN457" s="56"/>
      <c r="IO457" s="56"/>
      <c r="IP457" s="56"/>
      <c r="IQ457" s="56"/>
      <c r="IR457" s="56"/>
      <c r="IS457" s="56"/>
      <c r="IT457" s="70"/>
      <c r="IU457" s="70"/>
      <c r="IV457" s="70"/>
      <c r="IW457" s="70"/>
      <c r="IX457" s="56"/>
      <c r="IY457" s="56"/>
      <c r="IZ457" s="56"/>
      <c r="JA457" s="56"/>
      <c r="JB457" s="56"/>
      <c r="JC457" s="56"/>
      <c r="JD457" s="56"/>
      <c r="JE457" s="56"/>
      <c r="JF457" s="56"/>
      <c r="JG457" s="56"/>
      <c r="JH457" s="56"/>
      <c r="JI457" s="56"/>
      <c r="JJ457" s="56"/>
      <c r="JK457" s="56"/>
      <c r="JL457" s="56"/>
      <c r="JM457" s="56"/>
      <c r="JN457" s="56"/>
      <c r="JO457" s="56"/>
      <c r="JP457" s="56"/>
      <c r="JQ457" s="56"/>
      <c r="JR457" s="56"/>
      <c r="JS457" s="56"/>
      <c r="JT457" s="56"/>
      <c r="JU457" s="56"/>
      <c r="JV457" s="56"/>
      <c r="JW457" s="56"/>
      <c r="JX457" s="56"/>
      <c r="JY457" s="56"/>
      <c r="JZ457" s="56"/>
      <c r="KA457" s="56"/>
      <c r="KB457" s="56"/>
      <c r="KC457" s="56"/>
      <c r="KD457" s="56"/>
      <c r="KE457" s="56"/>
      <c r="KF457" s="56"/>
      <c r="KG457" s="56"/>
      <c r="KH457" s="56"/>
      <c r="KI457" s="56"/>
      <c r="KJ457" s="56"/>
      <c r="KK457" s="56"/>
      <c r="KL457" s="56"/>
      <c r="KM457" s="56"/>
      <c r="KN457" s="56"/>
      <c r="KO457" s="56"/>
      <c r="KP457" s="56"/>
      <c r="KQ457" s="56"/>
      <c r="KR457" s="56"/>
      <c r="KS457" s="56"/>
      <c r="KT457" s="56"/>
      <c r="KU457" s="56"/>
      <c r="KV457" s="56"/>
      <c r="KW457" s="56"/>
      <c r="KX457" s="56"/>
      <c r="KY457" s="56"/>
      <c r="KZ457" s="56"/>
      <c r="LA457" s="56"/>
      <c r="LB457" s="56"/>
      <c r="LC457" s="56"/>
      <c r="LD457" s="56"/>
      <c r="LE457" s="56"/>
      <c r="LF457" s="56"/>
      <c r="LG457" s="56"/>
      <c r="LH457" s="56"/>
      <c r="LI457" s="56"/>
      <c r="LJ457" s="56"/>
      <c r="LK457" s="56"/>
      <c r="LL457" s="56"/>
      <c r="LM457" s="56"/>
      <c r="LN457" s="56"/>
      <c r="LO457" s="56"/>
      <c r="LP457" s="56"/>
      <c r="LQ457" s="56"/>
      <c r="LR457" s="56"/>
      <c r="LS457" s="56"/>
      <c r="LT457" s="56"/>
      <c r="LU457" s="56"/>
      <c r="LV457" s="56"/>
      <c r="LW457" s="56"/>
      <c r="LX457" s="56"/>
      <c r="LY457" s="56"/>
      <c r="LZ457" s="56"/>
      <c r="MA457" s="56"/>
      <c r="MB457" s="56"/>
      <c r="MC457" s="71" t="s">
        <v>552</v>
      </c>
      <c r="MD457" s="56"/>
      <c r="ME457" s="56">
        <v>2</v>
      </c>
      <c r="MF457" s="56">
        <v>2</v>
      </c>
      <c r="MG457" s="56">
        <v>2</v>
      </c>
      <c r="MH457" s="56">
        <v>2</v>
      </c>
      <c r="MI457" s="56">
        <v>2</v>
      </c>
      <c r="MJ457" s="56">
        <v>2</v>
      </c>
      <c r="MK457" s="56">
        <v>2</v>
      </c>
      <c r="ML457" s="56">
        <v>2</v>
      </c>
      <c r="MM457" s="56">
        <v>2</v>
      </c>
      <c r="MN457" s="56">
        <v>2</v>
      </c>
      <c r="MO457" s="56">
        <v>1</v>
      </c>
      <c r="MP457" s="56">
        <v>2</v>
      </c>
      <c r="MQ457" s="56">
        <v>1</v>
      </c>
      <c r="MR457" s="56">
        <v>2</v>
      </c>
      <c r="MS457" s="56">
        <v>2</v>
      </c>
      <c r="MT457" s="56">
        <v>2</v>
      </c>
      <c r="MU457" s="56">
        <v>2</v>
      </c>
      <c r="MV457" s="56">
        <v>2</v>
      </c>
      <c r="MW457" s="56">
        <v>2</v>
      </c>
      <c r="MX457" s="56">
        <v>2</v>
      </c>
      <c r="MY457" s="56">
        <v>2</v>
      </c>
      <c r="MZ457" s="56">
        <v>2</v>
      </c>
      <c r="NA457" s="56">
        <v>2</v>
      </c>
      <c r="NB457" s="56">
        <v>2</v>
      </c>
      <c r="NC457" s="56">
        <v>2</v>
      </c>
      <c r="ND457" s="56">
        <v>2</v>
      </c>
      <c r="NE457" s="179">
        <f>COUNTIF(ME457:ND457,"2")</f>
        <v>24</v>
      </c>
      <c r="NF457" s="180">
        <f>NE457/(NE457+NG457+NI457+NK457)</f>
        <v>0.92307692307692313</v>
      </c>
      <c r="NG457" s="179">
        <f>COUNTIF(ME457:ND457,"1")</f>
        <v>2</v>
      </c>
      <c r="NH457" s="180">
        <f>NG457/(NE457+NG457+NI457+NK457)</f>
        <v>7.6923076923076927E-2</v>
      </c>
      <c r="NI457" s="179">
        <f>COUNTIF(ME457:ND457,"0")</f>
        <v>0</v>
      </c>
      <c r="NJ457" s="180">
        <f>NI457/(NE457+NG457+NI457+NK457)</f>
        <v>0</v>
      </c>
      <c r="NK457" s="179">
        <f>COUNTIF(LR457:ND457,"KĐG")</f>
        <v>0</v>
      </c>
      <c r="NL457" s="180">
        <f>NK457/(NE457+NG457+NI457+NK457)</f>
        <v>0</v>
      </c>
      <c r="NM457" s="181">
        <f>(((NE457*2)+(NG457*1)+(NI457*0)))/(NE457+NG457+NI457)</f>
        <v>1.9230769230769231</v>
      </c>
      <c r="NN457" s="184" t="str">
        <f>IF(NL457&gt;=50%,"KĐG",IF(NM457&gt;=1.6,"Đạt mục tiêu",IF(NM457&gt;=1,"Cần cố gắng","Chưa đạt")))</f>
        <v>Đạt mục tiêu</v>
      </c>
      <c r="NO457" s="56"/>
      <c r="NP457" s="56"/>
      <c r="NQ457" s="56"/>
      <c r="NR457" s="56"/>
      <c r="NS457" s="56"/>
      <c r="NT457" s="56"/>
      <c r="NU457" s="56"/>
      <c r="NV457" s="56"/>
      <c r="NW457" s="56"/>
      <c r="NX457" s="56"/>
      <c r="NY457" s="56"/>
      <c r="NZ457" s="56"/>
      <c r="OA457" s="56"/>
      <c r="OB457" s="56"/>
      <c r="OC457" s="56"/>
      <c r="OD457" s="56"/>
      <c r="OE457" s="56"/>
      <c r="OF457" s="56"/>
      <c r="OG457" s="56"/>
      <c r="OH457" s="56"/>
      <c r="OI457" s="56"/>
      <c r="OJ457" s="56"/>
      <c r="OK457" s="56"/>
      <c r="OL457" s="56"/>
      <c r="OM457" s="56"/>
      <c r="ON457" s="56"/>
      <c r="OO457" s="56"/>
      <c r="OP457" s="56"/>
      <c r="OQ457" s="56"/>
      <c r="OR457" s="56"/>
      <c r="OS457" s="56"/>
      <c r="OT457" s="56"/>
      <c r="OU457" s="56"/>
      <c r="OV457" s="56"/>
      <c r="OW457" s="56"/>
      <c r="OX457" s="56"/>
      <c r="OY457" s="56"/>
      <c r="OZ457" s="56"/>
      <c r="PA457" s="56"/>
    </row>
    <row r="458" spans="1:417" ht="117.75" customHeight="1">
      <c r="A458" s="310"/>
      <c r="B458" s="344">
        <v>400</v>
      </c>
      <c r="C458" s="344">
        <v>168</v>
      </c>
      <c r="D458" s="312" t="s">
        <v>359</v>
      </c>
      <c r="E458" s="355" t="s">
        <v>6</v>
      </c>
      <c r="F458" s="312" t="s">
        <v>579</v>
      </c>
      <c r="G458" s="319" t="s">
        <v>6</v>
      </c>
      <c r="H458" s="324"/>
      <c r="I458" s="208" t="s">
        <v>516</v>
      </c>
      <c r="J458" s="209" t="s">
        <v>1632</v>
      </c>
      <c r="K458" s="76"/>
      <c r="L458" s="234" t="s">
        <v>661</v>
      </c>
      <c r="M458" s="238" t="s">
        <v>501</v>
      </c>
      <c r="N458" s="51" t="s">
        <v>378</v>
      </c>
      <c r="O458" s="56" t="s">
        <v>386</v>
      </c>
      <c r="P458" s="310" t="s">
        <v>205</v>
      </c>
      <c r="Q458" s="340"/>
      <c r="R458" s="235" t="s">
        <v>205</v>
      </c>
      <c r="S458" s="120"/>
      <c r="T458" s="120"/>
      <c r="U458" s="120"/>
      <c r="V458" s="120"/>
      <c r="W458" s="120"/>
      <c r="X458" s="120"/>
      <c r="Y458" s="120"/>
      <c r="Z458" s="120"/>
      <c r="AA458" s="120"/>
      <c r="AB458" s="120"/>
      <c r="AC458" s="119">
        <f t="shared" si="636"/>
        <v>1</v>
      </c>
      <c r="AD458" s="300" t="s">
        <v>807</v>
      </c>
      <c r="AE458" s="300" t="s">
        <v>556</v>
      </c>
      <c r="AF458" s="178">
        <v>2</v>
      </c>
      <c r="AG458" s="178">
        <v>1</v>
      </c>
      <c r="AH458" s="178">
        <v>1</v>
      </c>
      <c r="AI458" s="178">
        <v>2</v>
      </c>
      <c r="AJ458" s="178">
        <v>2</v>
      </c>
      <c r="AK458" s="178">
        <v>2</v>
      </c>
      <c r="AL458" s="178">
        <v>2</v>
      </c>
      <c r="AM458" s="178">
        <v>2</v>
      </c>
      <c r="AN458" s="178">
        <v>2</v>
      </c>
      <c r="AO458" s="178">
        <v>2</v>
      </c>
      <c r="AP458" s="178">
        <v>2</v>
      </c>
      <c r="AQ458" s="178">
        <v>2</v>
      </c>
      <c r="AR458" s="178">
        <v>1</v>
      </c>
      <c r="AS458" s="178">
        <v>2</v>
      </c>
      <c r="AT458" s="178">
        <v>2</v>
      </c>
      <c r="AU458" s="178">
        <v>2</v>
      </c>
      <c r="AV458" s="178">
        <v>2</v>
      </c>
      <c r="AW458" s="178">
        <v>2</v>
      </c>
      <c r="AX458" s="178">
        <v>2</v>
      </c>
      <c r="AY458" s="178">
        <v>2</v>
      </c>
      <c r="AZ458" s="178">
        <v>2</v>
      </c>
      <c r="BA458" s="178">
        <v>2</v>
      </c>
      <c r="BB458" s="178">
        <v>2</v>
      </c>
      <c r="BC458" s="178">
        <v>2</v>
      </c>
      <c r="BD458" s="178">
        <v>2</v>
      </c>
      <c r="BE458" s="178">
        <v>2</v>
      </c>
      <c r="BF458" s="178">
        <v>2</v>
      </c>
      <c r="BG458" s="178">
        <v>1</v>
      </c>
      <c r="BH458" s="178">
        <v>1</v>
      </c>
      <c r="BI458" s="178">
        <v>2</v>
      </c>
      <c r="BJ458" s="179">
        <f>COUNTIF(AF458:BI458,"2")</f>
        <v>25</v>
      </c>
      <c r="BK458" s="180">
        <f>BJ458/(BJ458+BL458+BN458+BP458)</f>
        <v>0.83333333333333337</v>
      </c>
      <c r="BL458" s="179">
        <f>COUNTIF(AF458:BI458,"1")</f>
        <v>5</v>
      </c>
      <c r="BM458" s="180">
        <f>BL458/(BJ458+BL458+BN458+BP458)</f>
        <v>0.16666666666666666</v>
      </c>
      <c r="BN458" s="179">
        <f>COUNTIF(AF458:BI458,"0")</f>
        <v>0</v>
      </c>
      <c r="BO458" s="180">
        <f>BN458/(BJ458+BL458+BN458+BP458)</f>
        <v>0</v>
      </c>
      <c r="BP458" s="179">
        <f>COUNTIF(Q458:BI458,"KĐG")</f>
        <v>0</v>
      </c>
      <c r="BQ458" s="180">
        <f>BP458/(BJ458+BL458+BN458+BP458)</f>
        <v>0</v>
      </c>
      <c r="BR458" s="181">
        <f>(((BJ458*2)+(BL458*1)+(BN458*0)))/(BJ458+BL458+BN458)</f>
        <v>1.8333333333333333</v>
      </c>
      <c r="BS458" s="182" t="str">
        <f>IF(BQ458&gt;=50%,"KĐG",IF(BR458&gt;=1.6,"Đạt mục tiêu",IF(BR458&gt;=1,"Cần cố gắng","Chưa đạt")))</f>
        <v>Đạt mục tiêu</v>
      </c>
      <c r="BT458" s="70"/>
      <c r="BU458" s="70"/>
      <c r="BV458" s="70">
        <v>2</v>
      </c>
      <c r="BW458" s="70">
        <v>1</v>
      </c>
      <c r="BX458" s="56">
        <v>1</v>
      </c>
      <c r="BY458" s="56">
        <v>2</v>
      </c>
      <c r="BZ458" s="56">
        <v>2</v>
      </c>
      <c r="CA458" s="56">
        <v>2</v>
      </c>
      <c r="CB458" s="56">
        <v>2</v>
      </c>
      <c r="CC458" s="56">
        <v>2</v>
      </c>
      <c r="CD458" s="56">
        <v>2</v>
      </c>
      <c r="CE458" s="56">
        <v>2</v>
      </c>
      <c r="CF458" s="56">
        <v>2</v>
      </c>
      <c r="CG458" s="56">
        <v>2</v>
      </c>
      <c r="CH458" s="56">
        <v>1</v>
      </c>
      <c r="CI458" s="56">
        <v>2</v>
      </c>
      <c r="CJ458" s="56">
        <v>2</v>
      </c>
      <c r="CK458" s="56">
        <v>2</v>
      </c>
      <c r="CL458" s="56">
        <v>2</v>
      </c>
      <c r="CM458" s="56">
        <v>2</v>
      </c>
      <c r="CN458" s="56">
        <v>2</v>
      </c>
      <c r="CO458" s="56">
        <v>2</v>
      </c>
      <c r="CP458" s="56">
        <v>2</v>
      </c>
      <c r="CQ458" s="56">
        <v>2</v>
      </c>
      <c r="CR458" s="56">
        <v>2</v>
      </c>
      <c r="CS458" s="56">
        <v>2</v>
      </c>
      <c r="CT458" s="56">
        <v>2</v>
      </c>
      <c r="CU458" s="56">
        <v>2</v>
      </c>
      <c r="CV458" s="56">
        <v>2</v>
      </c>
      <c r="CW458" s="56">
        <v>1</v>
      </c>
      <c r="CX458" s="56">
        <v>1</v>
      </c>
      <c r="CY458" s="56">
        <v>2</v>
      </c>
      <c r="CZ458" s="56">
        <f>COUNTIF(BV458:CY458,"2")</f>
        <v>25</v>
      </c>
      <c r="DA458" s="56">
        <f>CZ458/(CZ458+DB458+DD458+DF458)</f>
        <v>0.83333333333333337</v>
      </c>
      <c r="DB458" s="56">
        <f>COUNTIF(BV458:CY458,"1")</f>
        <v>5</v>
      </c>
      <c r="DC458" s="56">
        <f>DB458/(CZ458+DB458+DD458+DF458)</f>
        <v>0.16666666666666666</v>
      </c>
      <c r="DD458" s="56">
        <f>COUNTIF(BV458:CY458,"0")</f>
        <v>0</v>
      </c>
      <c r="DE458" s="56">
        <f>DD458/(CZ458+DB458+DD458+DF458)</f>
        <v>0</v>
      </c>
      <c r="DF458" s="56">
        <f>COUNTIF(BH458:CY458,"KĐG")</f>
        <v>0</v>
      </c>
      <c r="DG458" s="56">
        <f>DF458/(CZ458+DB458+DD458+DF458)</f>
        <v>0</v>
      </c>
      <c r="DH458" s="56">
        <f>(((CZ458*2)+(DB458*1)+(DD458*0)))/(CZ458+DB458+DD458)</f>
        <v>1.8333333333333333</v>
      </c>
      <c r="DI458" s="56" t="str">
        <f>IF(DG458&gt;=50%,"KĐG",IF(DH458&gt;=1.6,"Đạt mục tiêu",IF(DH458&gt;=1,"Cần cố gắng","Chưa đạt")))</f>
        <v>Đạt mục tiêu</v>
      </c>
      <c r="DJ458" s="56"/>
      <c r="DK458" s="56"/>
      <c r="DL458" s="56"/>
      <c r="DM458" s="70"/>
      <c r="DN458" s="70"/>
      <c r="DO458" s="70"/>
      <c r="DP458" s="70"/>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70"/>
      <c r="FG458" s="70"/>
      <c r="FH458" s="70"/>
      <c r="FI458" s="70"/>
      <c r="FJ458" s="70"/>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70"/>
      <c r="HA458" s="70"/>
      <c r="HB458" s="70"/>
      <c r="HC458" s="70"/>
      <c r="HD458" s="70"/>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c r="IO458" s="56"/>
      <c r="IP458" s="56"/>
      <c r="IQ458" s="56"/>
      <c r="IR458" s="56"/>
      <c r="IS458" s="56"/>
      <c r="IT458" s="70"/>
      <c r="IU458" s="70"/>
      <c r="IV458" s="70"/>
      <c r="IW458" s="70"/>
      <c r="IX458" s="56"/>
      <c r="IY458" s="56"/>
      <c r="IZ458" s="56"/>
      <c r="JA458" s="56"/>
      <c r="JB458" s="56"/>
      <c r="JC458" s="56"/>
      <c r="JD458" s="56"/>
      <c r="JE458" s="56"/>
      <c r="JF458" s="56"/>
      <c r="JG458" s="56"/>
      <c r="JH458" s="56"/>
      <c r="JI458" s="56"/>
      <c r="JJ458" s="56"/>
      <c r="JK458" s="56"/>
      <c r="JL458" s="56"/>
      <c r="JM458" s="56"/>
      <c r="JN458" s="56"/>
      <c r="JO458" s="56"/>
      <c r="JP458" s="56"/>
      <c r="JQ458" s="56"/>
      <c r="JR458" s="56"/>
      <c r="JS458" s="56"/>
      <c r="JT458" s="56"/>
      <c r="JU458" s="56"/>
      <c r="JV458" s="56"/>
      <c r="JW458" s="56"/>
      <c r="JX458" s="56"/>
      <c r="JY458" s="56"/>
      <c r="JZ458" s="56"/>
      <c r="KA458" s="56"/>
      <c r="KB458" s="56"/>
      <c r="KC458" s="56"/>
      <c r="KD458" s="56"/>
      <c r="KE458" s="56"/>
      <c r="KF458" s="56"/>
      <c r="KG458" s="56"/>
      <c r="KH458" s="56"/>
      <c r="KI458" s="56"/>
      <c r="KJ458" s="56"/>
      <c r="KK458" s="56"/>
      <c r="KL458" s="56"/>
      <c r="KM458" s="56"/>
      <c r="KN458" s="56"/>
      <c r="KO458" s="56"/>
      <c r="KP458" s="56"/>
      <c r="KQ458" s="56"/>
      <c r="KR458" s="56"/>
      <c r="KS458" s="56"/>
      <c r="KT458" s="56"/>
      <c r="KU458" s="56"/>
      <c r="KV458" s="56"/>
      <c r="KW458" s="56"/>
      <c r="KX458" s="56"/>
      <c r="KY458" s="56"/>
      <c r="KZ458" s="56"/>
      <c r="LA458" s="56"/>
      <c r="LB458" s="56"/>
      <c r="LC458" s="56"/>
      <c r="LD458" s="56"/>
      <c r="LE458" s="56"/>
      <c r="LF458" s="56"/>
      <c r="LG458" s="56"/>
      <c r="LH458" s="56"/>
      <c r="LI458" s="56"/>
      <c r="LJ458" s="56"/>
      <c r="LK458" s="56"/>
      <c r="LL458" s="56"/>
      <c r="LM458" s="56"/>
      <c r="LN458" s="56"/>
      <c r="LO458" s="56"/>
      <c r="LP458" s="56"/>
      <c r="LQ458" s="56"/>
      <c r="LR458" s="56"/>
      <c r="LS458" s="56"/>
      <c r="LT458" s="56"/>
      <c r="LU458" s="56"/>
      <c r="LV458" s="56"/>
      <c r="LW458" s="56"/>
      <c r="LX458" s="56"/>
      <c r="LY458" s="56"/>
      <c r="LZ458" s="56"/>
      <c r="MA458" s="56"/>
      <c r="MB458" s="56"/>
      <c r="MC458" s="56"/>
      <c r="MD458" s="56"/>
      <c r="ME458" s="56"/>
      <c r="MF458" s="56"/>
      <c r="MG458" s="56"/>
      <c r="MH458" s="56"/>
      <c r="MI458" s="56"/>
      <c r="MJ458" s="56"/>
      <c r="MK458" s="56"/>
      <c r="ML458" s="56"/>
      <c r="MM458" s="56"/>
      <c r="MN458" s="56"/>
      <c r="MO458" s="56"/>
      <c r="MP458" s="56"/>
      <c r="MQ458" s="56"/>
      <c r="MR458" s="56"/>
      <c r="MS458" s="56"/>
      <c r="MT458" s="56"/>
      <c r="MU458" s="56"/>
      <c r="MV458" s="56"/>
      <c r="MW458" s="56"/>
      <c r="MX458" s="56"/>
      <c r="MY458" s="56"/>
      <c r="MZ458" s="56"/>
      <c r="NA458" s="56"/>
      <c r="NB458" s="56"/>
      <c r="NC458" s="56"/>
      <c r="ND458" s="56"/>
      <c r="NE458" s="56"/>
      <c r="NF458" s="56"/>
      <c r="NG458" s="56"/>
      <c r="NH458" s="56"/>
      <c r="NI458" s="56"/>
      <c r="NJ458" s="56"/>
      <c r="NK458" s="56"/>
      <c r="NL458" s="56"/>
      <c r="NM458" s="56"/>
      <c r="NN458" s="56"/>
      <c r="NO458" s="56"/>
      <c r="NP458" s="56"/>
      <c r="NQ458" s="56"/>
      <c r="NR458" s="56"/>
      <c r="NS458" s="56"/>
      <c r="NT458" s="56"/>
      <c r="NU458" s="56"/>
      <c r="NV458" s="56"/>
      <c r="NW458" s="56"/>
      <c r="NX458" s="56"/>
      <c r="NY458" s="56"/>
      <c r="NZ458" s="56"/>
      <c r="OA458" s="56"/>
      <c r="OB458" s="56"/>
      <c r="OC458" s="56"/>
      <c r="OD458" s="56"/>
      <c r="OE458" s="56"/>
      <c r="OF458" s="56"/>
      <c r="OG458" s="56"/>
      <c r="OH458" s="56"/>
      <c r="OI458" s="56"/>
      <c r="OJ458" s="56"/>
      <c r="OK458" s="56"/>
      <c r="OL458" s="56"/>
      <c r="OM458" s="56"/>
      <c r="ON458" s="56"/>
      <c r="OO458" s="56"/>
      <c r="OP458" s="56"/>
      <c r="OQ458" s="56"/>
      <c r="OR458" s="56"/>
      <c r="OS458" s="56"/>
      <c r="OT458" s="56"/>
      <c r="OU458" s="56"/>
      <c r="OV458" s="56"/>
      <c r="OW458" s="56"/>
      <c r="OX458" s="56"/>
      <c r="OY458" s="56"/>
      <c r="OZ458" s="56"/>
      <c r="PA458" s="2"/>
    </row>
    <row r="459" spans="1:417" s="116" customFormat="1" ht="157.5" hidden="1" customHeight="1">
      <c r="A459" s="310"/>
      <c r="B459" s="357"/>
      <c r="C459" s="357"/>
      <c r="D459" s="313"/>
      <c r="E459" s="356"/>
      <c r="F459" s="313"/>
      <c r="G459" s="327"/>
      <c r="H459" s="325"/>
      <c r="I459" s="126" t="s">
        <v>1339</v>
      </c>
      <c r="J459" s="118" t="s">
        <v>1340</v>
      </c>
      <c r="K459" s="123"/>
      <c r="L459" s="183"/>
      <c r="M459" s="177"/>
      <c r="N459" s="51" t="s">
        <v>378</v>
      </c>
      <c r="O459" s="56" t="s">
        <v>350</v>
      </c>
      <c r="P459" s="310"/>
      <c r="Q459" s="357"/>
      <c r="R459" s="120"/>
      <c r="S459" s="120" t="s">
        <v>205</v>
      </c>
      <c r="T459" s="120"/>
      <c r="U459" s="120"/>
      <c r="V459" s="120"/>
      <c r="W459" s="120"/>
      <c r="X459" s="120"/>
      <c r="Y459" s="120"/>
      <c r="Z459" s="120"/>
      <c r="AA459" s="120"/>
      <c r="AB459" s="120"/>
      <c r="AC459" s="119">
        <f t="shared" si="636"/>
        <v>1</v>
      </c>
      <c r="AD459" s="229"/>
      <c r="AE459" s="229"/>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9"/>
      <c r="BK459" s="180"/>
      <c r="BL459" s="179"/>
      <c r="BM459" s="180"/>
      <c r="BN459" s="179"/>
      <c r="BO459" s="180"/>
      <c r="BP459" s="179"/>
      <c r="BQ459" s="180"/>
      <c r="BR459" s="181"/>
      <c r="BS459" s="182"/>
      <c r="BT459" s="70"/>
      <c r="BU459" s="70"/>
      <c r="BV459" s="70"/>
      <c r="BW459" s="70"/>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70"/>
      <c r="DN459" s="70"/>
      <c r="DO459" s="70"/>
      <c r="DP459" s="70"/>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70"/>
      <c r="FG459" s="70"/>
      <c r="FH459" s="70"/>
      <c r="FI459" s="70"/>
      <c r="FJ459" s="70"/>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70"/>
      <c r="HA459" s="70"/>
      <c r="HB459" s="70"/>
      <c r="HC459" s="70"/>
      <c r="HD459" s="70"/>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c r="IJ459" s="56"/>
      <c r="IK459" s="56"/>
      <c r="IL459" s="56"/>
      <c r="IM459" s="56"/>
      <c r="IN459" s="56"/>
      <c r="IO459" s="56"/>
      <c r="IP459" s="56"/>
      <c r="IQ459" s="56"/>
      <c r="IR459" s="56"/>
      <c r="IS459" s="56"/>
      <c r="IT459" s="70"/>
      <c r="IU459" s="70"/>
      <c r="IV459" s="70"/>
      <c r="IW459" s="70"/>
      <c r="IX459" s="56"/>
      <c r="IY459" s="56"/>
      <c r="IZ459" s="56"/>
      <c r="JA459" s="56"/>
      <c r="JB459" s="56"/>
      <c r="JC459" s="56"/>
      <c r="JD459" s="56"/>
      <c r="JE459" s="56"/>
      <c r="JF459" s="56"/>
      <c r="JG459" s="56"/>
      <c r="JH459" s="56"/>
      <c r="JI459" s="56"/>
      <c r="JJ459" s="56"/>
      <c r="JK459" s="56"/>
      <c r="JL459" s="56"/>
      <c r="JM459" s="56"/>
      <c r="JN459" s="56"/>
      <c r="JO459" s="56"/>
      <c r="JP459" s="56"/>
      <c r="JQ459" s="56"/>
      <c r="JR459" s="56"/>
      <c r="JS459" s="56"/>
      <c r="JT459" s="56"/>
      <c r="JU459" s="56"/>
      <c r="JV459" s="56"/>
      <c r="JW459" s="56"/>
      <c r="JX459" s="56"/>
      <c r="JY459" s="56"/>
      <c r="JZ459" s="56"/>
      <c r="KA459" s="56"/>
      <c r="KB459" s="56"/>
      <c r="KC459" s="56"/>
      <c r="KD459" s="56"/>
      <c r="KE459" s="56"/>
      <c r="KF459" s="56"/>
      <c r="KG459" s="56"/>
      <c r="KH459" s="56"/>
      <c r="KI459" s="56"/>
      <c r="KJ459" s="56"/>
      <c r="KK459" s="56"/>
      <c r="KL459" s="56"/>
      <c r="KM459" s="56"/>
      <c r="KN459" s="56"/>
      <c r="KO459" s="56"/>
      <c r="KP459" s="56"/>
      <c r="KQ459" s="56"/>
      <c r="KR459" s="56"/>
      <c r="KS459" s="56"/>
      <c r="KT459" s="56"/>
      <c r="KU459" s="56"/>
      <c r="KV459" s="56"/>
      <c r="KW459" s="56"/>
      <c r="KX459" s="56"/>
      <c r="KY459" s="56"/>
      <c r="KZ459" s="56"/>
      <c r="LA459" s="56"/>
      <c r="LB459" s="56"/>
      <c r="LC459" s="56"/>
      <c r="LD459" s="56"/>
      <c r="LE459" s="56"/>
      <c r="LF459" s="56"/>
      <c r="LG459" s="56"/>
      <c r="LH459" s="56"/>
      <c r="LI459" s="56"/>
      <c r="LJ459" s="56"/>
      <c r="LK459" s="56"/>
      <c r="LL459" s="56"/>
      <c r="LM459" s="56"/>
      <c r="LN459" s="56"/>
      <c r="LO459" s="56"/>
      <c r="LP459" s="56"/>
      <c r="LQ459" s="56"/>
      <c r="LR459" s="56"/>
      <c r="LS459" s="56"/>
      <c r="LT459" s="56"/>
      <c r="LU459" s="56"/>
      <c r="LV459" s="56"/>
      <c r="LW459" s="56"/>
      <c r="LX459" s="56"/>
      <c r="LY459" s="56"/>
      <c r="LZ459" s="56"/>
      <c r="MA459" s="56"/>
      <c r="MB459" s="56"/>
      <c r="MC459" s="56"/>
      <c r="MD459" s="56"/>
      <c r="ME459" s="56"/>
      <c r="MF459" s="56"/>
      <c r="MG459" s="56"/>
      <c r="MH459" s="56"/>
      <c r="MI459" s="56"/>
      <c r="MJ459" s="56"/>
      <c r="MK459" s="56"/>
      <c r="ML459" s="56"/>
      <c r="MM459" s="56"/>
      <c r="MN459" s="56"/>
      <c r="MO459" s="56"/>
      <c r="MP459" s="56"/>
      <c r="MQ459" s="56"/>
      <c r="MR459" s="56"/>
      <c r="MS459" s="56"/>
      <c r="MT459" s="56"/>
      <c r="MU459" s="56"/>
      <c r="MV459" s="56"/>
      <c r="MW459" s="56"/>
      <c r="MX459" s="56"/>
      <c r="MY459" s="56"/>
      <c r="MZ459" s="56"/>
      <c r="NA459" s="56"/>
      <c r="NB459" s="56"/>
      <c r="NC459" s="56"/>
      <c r="ND459" s="56"/>
      <c r="NE459" s="56"/>
      <c r="NF459" s="56"/>
      <c r="NG459" s="56"/>
      <c r="NH459" s="56"/>
      <c r="NI459" s="56"/>
      <c r="NJ459" s="56"/>
      <c r="NK459" s="56"/>
      <c r="NL459" s="56"/>
      <c r="NM459" s="56"/>
      <c r="NN459" s="56"/>
      <c r="NO459" s="56"/>
      <c r="NP459" s="56"/>
      <c r="NQ459" s="56"/>
      <c r="NR459" s="56"/>
      <c r="NS459" s="56"/>
      <c r="NT459" s="56"/>
      <c r="NU459" s="56"/>
      <c r="NV459" s="56"/>
      <c r="NW459" s="56"/>
      <c r="NX459" s="56"/>
      <c r="NY459" s="56"/>
      <c r="NZ459" s="56"/>
      <c r="OA459" s="56"/>
      <c r="OB459" s="56"/>
      <c r="OC459" s="56"/>
      <c r="OD459" s="56"/>
      <c r="OE459" s="56"/>
      <c r="OF459" s="56"/>
      <c r="OG459" s="56"/>
      <c r="OH459" s="56"/>
      <c r="OI459" s="56"/>
      <c r="OJ459" s="56"/>
      <c r="OK459" s="56"/>
      <c r="OL459" s="56"/>
      <c r="OM459" s="56"/>
      <c r="ON459" s="56"/>
      <c r="OO459" s="56"/>
      <c r="OP459" s="56"/>
      <c r="OQ459" s="56"/>
      <c r="OR459" s="56"/>
      <c r="OS459" s="56"/>
      <c r="OT459" s="56"/>
      <c r="OU459" s="56"/>
      <c r="OV459" s="56"/>
      <c r="OW459" s="56"/>
      <c r="OX459" s="56"/>
      <c r="OY459" s="56"/>
      <c r="OZ459" s="56"/>
      <c r="PA459" s="56"/>
    </row>
    <row r="460" spans="1:417" s="116" customFormat="1" ht="204.75" hidden="1" customHeight="1">
      <c r="A460" s="310"/>
      <c r="B460" s="357"/>
      <c r="C460" s="357"/>
      <c r="D460" s="313"/>
      <c r="E460" s="356"/>
      <c r="F460" s="313"/>
      <c r="G460" s="327"/>
      <c r="H460" s="325"/>
      <c r="I460" s="126" t="s">
        <v>1348</v>
      </c>
      <c r="J460" s="118" t="s">
        <v>1349</v>
      </c>
      <c r="K460" s="123"/>
      <c r="L460" s="183"/>
      <c r="M460" s="177"/>
      <c r="N460" s="51" t="s">
        <v>378</v>
      </c>
      <c r="O460" s="56" t="s">
        <v>350</v>
      </c>
      <c r="P460" s="310"/>
      <c r="Q460" s="357"/>
      <c r="R460" s="120"/>
      <c r="S460" s="120"/>
      <c r="T460" s="120" t="s">
        <v>205</v>
      </c>
      <c r="U460" s="120"/>
      <c r="V460" s="120"/>
      <c r="W460" s="120"/>
      <c r="X460" s="120"/>
      <c r="Y460" s="120"/>
      <c r="Z460" s="120"/>
      <c r="AA460" s="120"/>
      <c r="AB460" s="120"/>
      <c r="AC460" s="119">
        <f t="shared" si="636"/>
        <v>1</v>
      </c>
      <c r="AD460" s="229"/>
      <c r="AE460" s="229"/>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9"/>
      <c r="BK460" s="180"/>
      <c r="BL460" s="179"/>
      <c r="BM460" s="180"/>
      <c r="BN460" s="179"/>
      <c r="BO460" s="180"/>
      <c r="BP460" s="179"/>
      <c r="BQ460" s="180"/>
      <c r="BR460" s="181"/>
      <c r="BS460" s="182"/>
      <c r="BT460" s="70"/>
      <c r="BU460" s="70"/>
      <c r="BV460" s="70"/>
      <c r="BW460" s="70"/>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70"/>
      <c r="DN460" s="70"/>
      <c r="DO460" s="70"/>
      <c r="DP460" s="70"/>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70"/>
      <c r="FG460" s="70"/>
      <c r="FH460" s="70"/>
      <c r="FI460" s="70"/>
      <c r="FJ460" s="70"/>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70"/>
      <c r="HA460" s="70"/>
      <c r="HB460" s="70"/>
      <c r="HC460" s="70"/>
      <c r="HD460" s="70"/>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c r="IK460" s="56"/>
      <c r="IL460" s="56"/>
      <c r="IM460" s="56"/>
      <c r="IN460" s="56"/>
      <c r="IO460" s="56"/>
      <c r="IP460" s="56"/>
      <c r="IQ460" s="56"/>
      <c r="IR460" s="56"/>
      <c r="IS460" s="56"/>
      <c r="IT460" s="70"/>
      <c r="IU460" s="70"/>
      <c r="IV460" s="70"/>
      <c r="IW460" s="70"/>
      <c r="IX460" s="56"/>
      <c r="IY460" s="56"/>
      <c r="IZ460" s="56"/>
      <c r="JA460" s="56"/>
      <c r="JB460" s="56"/>
      <c r="JC460" s="56"/>
      <c r="JD460" s="56"/>
      <c r="JE460" s="56"/>
      <c r="JF460" s="56"/>
      <c r="JG460" s="56"/>
      <c r="JH460" s="56"/>
      <c r="JI460" s="56"/>
      <c r="JJ460" s="56"/>
      <c r="JK460" s="56"/>
      <c r="JL460" s="56"/>
      <c r="JM460" s="56"/>
      <c r="JN460" s="56"/>
      <c r="JO460" s="56"/>
      <c r="JP460" s="56"/>
      <c r="JQ460" s="56"/>
      <c r="JR460" s="56"/>
      <c r="JS460" s="56"/>
      <c r="JT460" s="56"/>
      <c r="JU460" s="56"/>
      <c r="JV460" s="56"/>
      <c r="JW460" s="56"/>
      <c r="JX460" s="56"/>
      <c r="JY460" s="56"/>
      <c r="JZ460" s="56"/>
      <c r="KA460" s="56"/>
      <c r="KB460" s="56"/>
      <c r="KC460" s="56"/>
      <c r="KD460" s="56"/>
      <c r="KE460" s="56"/>
      <c r="KF460" s="56"/>
      <c r="KG460" s="56"/>
      <c r="KH460" s="56"/>
      <c r="KI460" s="56"/>
      <c r="KJ460" s="56"/>
      <c r="KK460" s="56"/>
      <c r="KL460" s="56"/>
      <c r="KM460" s="56"/>
      <c r="KN460" s="56"/>
      <c r="KO460" s="56"/>
      <c r="KP460" s="56"/>
      <c r="KQ460" s="56"/>
      <c r="KR460" s="56"/>
      <c r="KS460" s="56"/>
      <c r="KT460" s="56"/>
      <c r="KU460" s="56"/>
      <c r="KV460" s="56"/>
      <c r="KW460" s="56"/>
      <c r="KX460" s="56"/>
      <c r="KY460" s="56"/>
      <c r="KZ460" s="56"/>
      <c r="LA460" s="56"/>
      <c r="LB460" s="56"/>
      <c r="LC460" s="56"/>
      <c r="LD460" s="56"/>
      <c r="LE460" s="56"/>
      <c r="LF460" s="56"/>
      <c r="LG460" s="56"/>
      <c r="LH460" s="56"/>
      <c r="LI460" s="56"/>
      <c r="LJ460" s="56"/>
      <c r="LK460" s="56"/>
      <c r="LL460" s="56"/>
      <c r="LM460" s="56"/>
      <c r="LN460" s="56"/>
      <c r="LO460" s="56"/>
      <c r="LP460" s="56"/>
      <c r="LQ460" s="56"/>
      <c r="LR460" s="56"/>
      <c r="LS460" s="56"/>
      <c r="LT460" s="56"/>
      <c r="LU460" s="56"/>
      <c r="LV460" s="56"/>
      <c r="LW460" s="56"/>
      <c r="LX460" s="56"/>
      <c r="LY460" s="56"/>
      <c r="LZ460" s="56"/>
      <c r="MA460" s="56"/>
      <c r="MB460" s="56"/>
      <c r="MC460" s="56"/>
      <c r="MD460" s="56"/>
      <c r="ME460" s="56"/>
      <c r="MF460" s="56"/>
      <c r="MG460" s="56"/>
      <c r="MH460" s="56"/>
      <c r="MI460" s="56"/>
      <c r="MJ460" s="56"/>
      <c r="MK460" s="56"/>
      <c r="ML460" s="56"/>
      <c r="MM460" s="56"/>
      <c r="MN460" s="56"/>
      <c r="MO460" s="56"/>
      <c r="MP460" s="56"/>
      <c r="MQ460" s="56"/>
      <c r="MR460" s="56"/>
      <c r="MS460" s="56"/>
      <c r="MT460" s="56"/>
      <c r="MU460" s="56"/>
      <c r="MV460" s="56"/>
      <c r="MW460" s="56"/>
      <c r="MX460" s="56"/>
      <c r="MY460" s="56"/>
      <c r="MZ460" s="56"/>
      <c r="NA460" s="56"/>
      <c r="NB460" s="56"/>
      <c r="NC460" s="56"/>
      <c r="ND460" s="56"/>
      <c r="NE460" s="56"/>
      <c r="NF460" s="56"/>
      <c r="NG460" s="56"/>
      <c r="NH460" s="56"/>
      <c r="NI460" s="56"/>
      <c r="NJ460" s="56"/>
      <c r="NK460" s="56"/>
      <c r="NL460" s="56"/>
      <c r="NM460" s="56"/>
      <c r="NN460" s="56"/>
      <c r="NO460" s="56"/>
      <c r="NP460" s="56"/>
      <c r="NQ460" s="56"/>
      <c r="NR460" s="56"/>
      <c r="NS460" s="56"/>
      <c r="NT460" s="56"/>
      <c r="NU460" s="56"/>
      <c r="NV460" s="56"/>
      <c r="NW460" s="56"/>
      <c r="NX460" s="56"/>
      <c r="NY460" s="56"/>
      <c r="NZ460" s="56"/>
      <c r="OA460" s="56"/>
      <c r="OB460" s="56"/>
      <c r="OC460" s="56"/>
      <c r="OD460" s="56"/>
      <c r="OE460" s="56"/>
      <c r="OF460" s="56"/>
      <c r="OG460" s="56"/>
      <c r="OH460" s="56"/>
      <c r="OI460" s="56"/>
      <c r="OJ460" s="56"/>
      <c r="OK460" s="56"/>
      <c r="OL460" s="56"/>
      <c r="OM460" s="56"/>
      <c r="ON460" s="56"/>
      <c r="OO460" s="56"/>
      <c r="OP460" s="56"/>
      <c r="OQ460" s="56"/>
      <c r="OR460" s="56"/>
      <c r="OS460" s="56"/>
      <c r="OT460" s="56"/>
      <c r="OU460" s="56"/>
      <c r="OV460" s="56"/>
      <c r="OW460" s="56"/>
      <c r="OX460" s="56"/>
      <c r="OY460" s="56"/>
      <c r="OZ460" s="56"/>
      <c r="PA460" s="56"/>
    </row>
    <row r="461" spans="1:417" s="116" customFormat="1" ht="173.25" hidden="1" customHeight="1">
      <c r="A461" s="310"/>
      <c r="B461" s="357"/>
      <c r="C461" s="357"/>
      <c r="D461" s="313"/>
      <c r="E461" s="356"/>
      <c r="F461" s="313"/>
      <c r="G461" s="327"/>
      <c r="H461" s="325"/>
      <c r="I461" s="126" t="s">
        <v>928</v>
      </c>
      <c r="J461" s="118" t="s">
        <v>1589</v>
      </c>
      <c r="K461" s="123"/>
      <c r="L461" s="183" t="s">
        <v>661</v>
      </c>
      <c r="M461" s="177" t="s">
        <v>501</v>
      </c>
      <c r="N461" s="51" t="s">
        <v>378</v>
      </c>
      <c r="O461" s="56" t="s">
        <v>386</v>
      </c>
      <c r="P461" s="310"/>
      <c r="Q461" s="357"/>
      <c r="R461" s="120"/>
      <c r="S461" s="120"/>
      <c r="T461" s="120"/>
      <c r="U461" s="120"/>
      <c r="V461" s="120"/>
      <c r="W461" s="120" t="s">
        <v>205</v>
      </c>
      <c r="X461" s="120"/>
      <c r="Y461" s="120"/>
      <c r="Z461" s="120"/>
      <c r="AA461" s="120"/>
      <c r="AB461" s="120"/>
      <c r="AC461" s="119">
        <f t="shared" si="636"/>
        <v>1</v>
      </c>
      <c r="AD461" s="229"/>
      <c r="AE461" s="229"/>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70"/>
      <c r="BU461" s="70"/>
      <c r="BV461" s="72"/>
      <c r="BW461" s="72"/>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179"/>
      <c r="DD461" s="180"/>
      <c r="DE461" s="179"/>
      <c r="DF461" s="180"/>
      <c r="DG461" s="179"/>
      <c r="DH461" s="180"/>
      <c r="DI461" s="179"/>
      <c r="DJ461" s="180" t="e">
        <f>DI461/(DC461+DE461+DG461+DI461)</f>
        <v>#DIV/0!</v>
      </c>
      <c r="DK461" s="181" t="e">
        <f>(((DC461*2)+(DE461*1)+(DG461*0)))/(DC461+DE461+DG461)</f>
        <v>#DIV/0!</v>
      </c>
      <c r="DL461" s="184" t="e">
        <f>IF(DJ461&gt;=50%,"KĐG",IF(DK461&gt;=1.6,"Đạt mục tiêu",IF(DK461&gt;=1,"Cần cố gắng","Chưa đạt")))</f>
        <v>#DIV/0!</v>
      </c>
      <c r="DM461" s="70"/>
      <c r="DN461" s="70"/>
      <c r="DO461" s="70"/>
      <c r="DP461" s="70"/>
      <c r="DQ461" s="178">
        <v>2</v>
      </c>
      <c r="DR461" s="178">
        <v>2</v>
      </c>
      <c r="DS461" s="178">
        <v>2</v>
      </c>
      <c r="DT461" s="178">
        <v>2</v>
      </c>
      <c r="DU461" s="178">
        <v>2</v>
      </c>
      <c r="DV461" s="178">
        <v>2</v>
      </c>
      <c r="DW461" s="178">
        <v>2</v>
      </c>
      <c r="DX461" s="178">
        <v>2</v>
      </c>
      <c r="DY461" s="178">
        <v>2</v>
      </c>
      <c r="DZ461" s="178">
        <v>2</v>
      </c>
      <c r="EA461" s="178">
        <v>2</v>
      </c>
      <c r="EB461" s="178">
        <v>2</v>
      </c>
      <c r="EC461" s="178">
        <v>2</v>
      </c>
      <c r="ED461" s="178">
        <v>2</v>
      </c>
      <c r="EE461" s="178">
        <v>2</v>
      </c>
      <c r="EF461" s="178">
        <v>2</v>
      </c>
      <c r="EG461" s="178">
        <v>2</v>
      </c>
      <c r="EH461" s="178">
        <v>2</v>
      </c>
      <c r="EI461" s="178">
        <v>2</v>
      </c>
      <c r="EJ461" s="178">
        <v>2</v>
      </c>
      <c r="EK461" s="178">
        <v>2</v>
      </c>
      <c r="EL461" s="178">
        <v>2</v>
      </c>
      <c r="EM461" s="178">
        <v>2</v>
      </c>
      <c r="EN461" s="178">
        <v>2</v>
      </c>
      <c r="EO461" s="178">
        <v>2</v>
      </c>
      <c r="EP461" s="178">
        <v>2</v>
      </c>
      <c r="EQ461" s="178">
        <v>2</v>
      </c>
      <c r="ER461" s="178">
        <v>2</v>
      </c>
      <c r="ES461" s="178">
        <v>2</v>
      </c>
      <c r="ET461" s="178">
        <v>2</v>
      </c>
      <c r="EU461" s="178">
        <v>2</v>
      </c>
      <c r="EV461" s="56"/>
      <c r="EW461" s="56"/>
      <c r="EX461" s="56"/>
      <c r="EY461" s="56"/>
      <c r="EZ461" s="56"/>
      <c r="FA461" s="56"/>
      <c r="FB461" s="56"/>
      <c r="FC461" s="56"/>
      <c r="FD461" s="56"/>
      <c r="FE461" s="56"/>
      <c r="FF461" s="70"/>
      <c r="FG461" s="70"/>
      <c r="FH461" s="70"/>
      <c r="FI461" s="70"/>
      <c r="FJ461" s="70"/>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70"/>
      <c r="HA461" s="70"/>
      <c r="HB461" s="70"/>
      <c r="HC461" s="70"/>
      <c r="HD461" s="70"/>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c r="IK461" s="56"/>
      <c r="IL461" s="56"/>
      <c r="IM461" s="56"/>
      <c r="IN461" s="56"/>
      <c r="IO461" s="56"/>
      <c r="IP461" s="56"/>
      <c r="IQ461" s="56"/>
      <c r="IR461" s="56"/>
      <c r="IS461" s="56"/>
      <c r="IT461" s="70"/>
      <c r="IU461" s="70"/>
      <c r="IV461" s="70"/>
      <c r="IW461" s="70"/>
      <c r="IX461" s="56"/>
      <c r="IY461" s="56"/>
      <c r="IZ461" s="56"/>
      <c r="JA461" s="56"/>
      <c r="JB461" s="56"/>
      <c r="JC461" s="56"/>
      <c r="JD461" s="56"/>
      <c r="JE461" s="56"/>
      <c r="JF461" s="56"/>
      <c r="JG461" s="56"/>
      <c r="JH461" s="56"/>
      <c r="JI461" s="56"/>
      <c r="JJ461" s="56"/>
      <c r="JK461" s="56"/>
      <c r="JL461" s="56"/>
      <c r="JM461" s="56"/>
      <c r="JN461" s="56"/>
      <c r="JO461" s="56"/>
      <c r="JP461" s="56"/>
      <c r="JQ461" s="56"/>
      <c r="JR461" s="56"/>
      <c r="JS461" s="56"/>
      <c r="JT461" s="56"/>
      <c r="JU461" s="56"/>
      <c r="JV461" s="56"/>
      <c r="JW461" s="56"/>
      <c r="JX461" s="56"/>
      <c r="JY461" s="56"/>
      <c r="JZ461" s="56"/>
      <c r="KA461" s="56"/>
      <c r="KB461" s="56"/>
      <c r="KC461" s="56"/>
      <c r="KD461" s="56"/>
      <c r="KE461" s="56"/>
      <c r="KF461" s="56"/>
      <c r="KG461" s="56"/>
      <c r="KH461" s="56"/>
      <c r="KI461" s="56"/>
      <c r="KJ461" s="56"/>
      <c r="KK461" s="56"/>
      <c r="KL461" s="56"/>
      <c r="KM461" s="56"/>
      <c r="KN461" s="56"/>
      <c r="KO461" s="56"/>
      <c r="KP461" s="56"/>
      <c r="KQ461" s="56"/>
      <c r="KR461" s="56"/>
      <c r="KS461" s="56"/>
      <c r="KT461" s="56"/>
      <c r="KU461" s="56"/>
      <c r="KV461" s="56"/>
      <c r="KW461" s="56"/>
      <c r="KX461" s="56"/>
      <c r="KY461" s="56"/>
      <c r="KZ461" s="56"/>
      <c r="LA461" s="56"/>
      <c r="LB461" s="56"/>
      <c r="LC461" s="56"/>
      <c r="LD461" s="56"/>
      <c r="LE461" s="56"/>
      <c r="LF461" s="56"/>
      <c r="LG461" s="56"/>
      <c r="LH461" s="56"/>
      <c r="LI461" s="56"/>
      <c r="LJ461" s="56"/>
      <c r="LK461" s="56"/>
      <c r="LL461" s="56"/>
      <c r="LM461" s="56"/>
      <c r="LN461" s="56"/>
      <c r="LO461" s="56"/>
      <c r="LP461" s="56"/>
      <c r="LQ461" s="56"/>
      <c r="LR461" s="56"/>
      <c r="LS461" s="56"/>
      <c r="LT461" s="56"/>
      <c r="LU461" s="56"/>
      <c r="LV461" s="56"/>
      <c r="LW461" s="56"/>
      <c r="LX461" s="56"/>
      <c r="LY461" s="56"/>
      <c r="LZ461" s="56"/>
      <c r="MA461" s="56"/>
      <c r="MB461" s="56"/>
      <c r="MC461" s="56"/>
      <c r="MD461" s="56"/>
      <c r="ME461" s="56"/>
      <c r="MF461" s="56"/>
      <c r="MG461" s="56"/>
      <c r="MH461" s="56"/>
      <c r="MI461" s="56"/>
      <c r="MJ461" s="56"/>
      <c r="MK461" s="56"/>
      <c r="ML461" s="56"/>
      <c r="MM461" s="56"/>
      <c r="MN461" s="56"/>
      <c r="MO461" s="56"/>
      <c r="MP461" s="56"/>
      <c r="MQ461" s="56"/>
      <c r="MR461" s="56"/>
      <c r="MS461" s="56"/>
      <c r="MT461" s="56"/>
      <c r="MU461" s="56"/>
      <c r="MV461" s="56"/>
      <c r="MW461" s="56"/>
      <c r="MX461" s="56"/>
      <c r="MY461" s="56"/>
      <c r="MZ461" s="56"/>
      <c r="NA461" s="56"/>
      <c r="NB461" s="56"/>
      <c r="NC461" s="56"/>
      <c r="ND461" s="56"/>
      <c r="NE461" s="56"/>
      <c r="NF461" s="56"/>
      <c r="NG461" s="56"/>
      <c r="NH461" s="56"/>
      <c r="NI461" s="56"/>
      <c r="NJ461" s="56"/>
      <c r="NK461" s="56"/>
      <c r="NL461" s="56"/>
      <c r="NM461" s="56"/>
      <c r="NN461" s="56"/>
      <c r="NO461" s="56"/>
      <c r="NP461" s="56"/>
      <c r="NQ461" s="56"/>
      <c r="NR461" s="56"/>
      <c r="NS461" s="56"/>
      <c r="NT461" s="56"/>
      <c r="NU461" s="56"/>
      <c r="NV461" s="56"/>
      <c r="NW461" s="56"/>
      <c r="NX461" s="56"/>
      <c r="NY461" s="56"/>
      <c r="NZ461" s="56"/>
      <c r="OA461" s="56"/>
      <c r="OB461" s="56"/>
      <c r="OC461" s="56"/>
      <c r="OD461" s="56"/>
      <c r="OE461" s="56"/>
      <c r="OF461" s="56"/>
      <c r="OG461" s="56"/>
      <c r="OH461" s="56"/>
      <c r="OI461" s="56"/>
      <c r="OJ461" s="56"/>
      <c r="OK461" s="56"/>
      <c r="OL461" s="56"/>
      <c r="OM461" s="56"/>
      <c r="ON461" s="56"/>
      <c r="OO461" s="56"/>
      <c r="OP461" s="56"/>
      <c r="OQ461" s="56"/>
      <c r="OR461" s="56"/>
      <c r="OS461" s="56"/>
      <c r="OT461" s="56"/>
      <c r="OU461" s="56"/>
      <c r="OV461" s="56"/>
      <c r="OW461" s="56"/>
      <c r="OX461" s="56"/>
      <c r="OY461" s="56"/>
      <c r="OZ461" s="56"/>
      <c r="PA461" s="56"/>
    </row>
    <row r="462" spans="1:417" s="116" customFormat="1" ht="157.5" hidden="1" customHeight="1">
      <c r="A462" s="310"/>
      <c r="B462" s="357"/>
      <c r="C462" s="357"/>
      <c r="D462" s="313"/>
      <c r="E462" s="356"/>
      <c r="F462" s="313"/>
      <c r="G462" s="327"/>
      <c r="H462" s="325"/>
      <c r="I462" s="126" t="s">
        <v>929</v>
      </c>
      <c r="J462" s="118" t="s">
        <v>1341</v>
      </c>
      <c r="K462" s="123"/>
      <c r="L462" s="183" t="s">
        <v>661</v>
      </c>
      <c r="M462" s="177" t="s">
        <v>501</v>
      </c>
      <c r="N462" s="51" t="s">
        <v>378</v>
      </c>
      <c r="O462" s="56" t="s">
        <v>386</v>
      </c>
      <c r="P462" s="310"/>
      <c r="Q462" s="357"/>
      <c r="R462" s="120"/>
      <c r="S462" s="120"/>
      <c r="T462" s="120"/>
      <c r="U462" s="120"/>
      <c r="V462" s="120"/>
      <c r="W462" s="120"/>
      <c r="X462" s="120"/>
      <c r="Y462" s="120" t="s">
        <v>205</v>
      </c>
      <c r="Z462" s="120"/>
      <c r="AA462" s="120"/>
      <c r="AB462" s="120"/>
      <c r="AC462" s="119">
        <f t="shared" si="636"/>
        <v>1</v>
      </c>
      <c r="AD462" s="229"/>
      <c r="AE462" s="229"/>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70"/>
      <c r="BU462" s="70"/>
      <c r="BV462" s="70"/>
      <c r="BW462" s="70"/>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9"/>
      <c r="DD462" s="180"/>
      <c r="DE462" s="179"/>
      <c r="DF462" s="180"/>
      <c r="DG462" s="179"/>
      <c r="DH462" s="180"/>
      <c r="DI462" s="179"/>
      <c r="DJ462" s="180" t="e">
        <f>DI462/(DC462+DE462+DG462+DI462)</f>
        <v>#DIV/0!</v>
      </c>
      <c r="DK462" s="181" t="e">
        <f>(((DC462*2)+(DE462*1)+(DG462*0)))/(DC462+DE462+DG462)</f>
        <v>#DIV/0!</v>
      </c>
      <c r="DL462" s="184" t="e">
        <f>IF(DJ462&gt;=50%,"KĐG",IF(DK462&gt;=1.6,"Đạt mục tiêu",IF(DK462&gt;=1,"Cần cố gắng","Chưa đạt")))</f>
        <v>#DIV/0!</v>
      </c>
      <c r="DM462" s="72" t="s">
        <v>556</v>
      </c>
      <c r="DN462" s="72" t="s">
        <v>556</v>
      </c>
      <c r="DO462" s="72" t="s">
        <v>556</v>
      </c>
      <c r="DP462" s="72" t="s">
        <v>556</v>
      </c>
      <c r="DQ462" s="178">
        <v>2</v>
      </c>
      <c r="DR462" s="178">
        <v>2</v>
      </c>
      <c r="DS462" s="178">
        <v>2</v>
      </c>
      <c r="DT462" s="178">
        <v>2</v>
      </c>
      <c r="DU462" s="178">
        <v>2</v>
      </c>
      <c r="DV462" s="178">
        <v>2</v>
      </c>
      <c r="DW462" s="178">
        <v>2</v>
      </c>
      <c r="DX462" s="178">
        <v>2</v>
      </c>
      <c r="DY462" s="178">
        <v>2</v>
      </c>
      <c r="DZ462" s="178">
        <v>2</v>
      </c>
      <c r="EA462" s="178">
        <v>1</v>
      </c>
      <c r="EB462" s="178">
        <v>2</v>
      </c>
      <c r="EC462" s="178">
        <v>2</v>
      </c>
      <c r="ED462" s="178">
        <v>2</v>
      </c>
      <c r="EE462" s="178">
        <v>2</v>
      </c>
      <c r="EF462" s="178">
        <v>2</v>
      </c>
      <c r="EG462" s="178">
        <v>2</v>
      </c>
      <c r="EH462" s="178">
        <v>2</v>
      </c>
      <c r="EI462" s="178">
        <v>2</v>
      </c>
      <c r="EJ462" s="178">
        <v>2</v>
      </c>
      <c r="EK462" s="178">
        <v>2</v>
      </c>
      <c r="EL462" s="178">
        <v>2</v>
      </c>
      <c r="EM462" s="178">
        <v>2</v>
      </c>
      <c r="EN462" s="178">
        <v>2</v>
      </c>
      <c r="EO462" s="178">
        <v>2</v>
      </c>
      <c r="EP462" s="178">
        <v>2</v>
      </c>
      <c r="EQ462" s="178">
        <v>2</v>
      </c>
      <c r="ER462" s="178">
        <v>2</v>
      </c>
      <c r="ES462" s="178">
        <v>2</v>
      </c>
      <c r="ET462" s="178">
        <v>2</v>
      </c>
      <c r="EU462" s="178">
        <v>2</v>
      </c>
      <c r="EV462" s="179">
        <f>COUNTIF(DM462:EU462,"2")</f>
        <v>30</v>
      </c>
      <c r="EW462" s="180">
        <f>EV462/(EV462+EX462+EZ462+FB462)</f>
        <v>0.967741935483871</v>
      </c>
      <c r="EX462" s="179">
        <f>COUNTIF(DM462:EU462,"1")</f>
        <v>1</v>
      </c>
      <c r="EY462" s="180">
        <f>EX462/(EV462+EX462+EZ462+FB462)</f>
        <v>3.2258064516129031E-2</v>
      </c>
      <c r="EZ462" s="179">
        <f>COUNTIF(DM462:EU462,"0")</f>
        <v>0</v>
      </c>
      <c r="FA462" s="180">
        <f>EZ462/(EV462+EX462+EZ462+FB462)</f>
        <v>0</v>
      </c>
      <c r="FB462" s="179">
        <f>COUNTIF(DM462:EU462,"KĐG")</f>
        <v>0</v>
      </c>
      <c r="FC462" s="180">
        <f>FB462/(EV462+EX462+EZ462+FB462)</f>
        <v>0</v>
      </c>
      <c r="FD462" s="181">
        <f>(((EV462*2)+(EX462*1)+(EZ462*0)))/(EV462+EX462+EZ462)</f>
        <v>1.967741935483871</v>
      </c>
      <c r="FE462" s="184" t="str">
        <f>IF(FC462&gt;=50%,"KĐG",IF(FD462&gt;=1.6,"Đạt mục tiêu",IF(FD462&gt;=1,"Cần cố gắng","Chưa đạt")))</f>
        <v>Đạt mục tiêu</v>
      </c>
      <c r="FF462" s="70"/>
      <c r="FG462" s="70"/>
      <c r="FH462" s="70"/>
      <c r="FI462" s="70"/>
      <c r="FJ462" s="70"/>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70"/>
      <c r="HA462" s="70"/>
      <c r="HB462" s="70"/>
      <c r="HC462" s="70"/>
      <c r="HD462" s="70"/>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c r="IK462" s="56"/>
      <c r="IL462" s="56"/>
      <c r="IM462" s="56"/>
      <c r="IN462" s="56"/>
      <c r="IO462" s="56"/>
      <c r="IP462" s="56"/>
      <c r="IQ462" s="56"/>
      <c r="IR462" s="56"/>
      <c r="IS462" s="56"/>
      <c r="IT462" s="70"/>
      <c r="IU462" s="70"/>
      <c r="IV462" s="70"/>
      <c r="IW462" s="70"/>
      <c r="IX462" s="56"/>
      <c r="IY462" s="56"/>
      <c r="IZ462" s="56"/>
      <c r="JA462" s="56"/>
      <c r="JB462" s="56"/>
      <c r="JC462" s="56"/>
      <c r="JD462" s="56"/>
      <c r="JE462" s="56"/>
      <c r="JF462" s="56"/>
      <c r="JG462" s="56"/>
      <c r="JH462" s="56"/>
      <c r="JI462" s="56"/>
      <c r="JJ462" s="56"/>
      <c r="JK462" s="56"/>
      <c r="JL462" s="56"/>
      <c r="JM462" s="56"/>
      <c r="JN462" s="56"/>
      <c r="JO462" s="56"/>
      <c r="JP462" s="56"/>
      <c r="JQ462" s="56"/>
      <c r="JR462" s="56"/>
      <c r="JS462" s="56"/>
      <c r="JT462" s="56"/>
      <c r="JU462" s="56"/>
      <c r="JV462" s="56"/>
      <c r="JW462" s="56"/>
      <c r="JX462" s="56"/>
      <c r="JY462" s="56"/>
      <c r="JZ462" s="56"/>
      <c r="KA462" s="56"/>
      <c r="KB462" s="56"/>
      <c r="KC462" s="56"/>
      <c r="KD462" s="56"/>
      <c r="KE462" s="56"/>
      <c r="KF462" s="56"/>
      <c r="KG462" s="56"/>
      <c r="KH462" s="56"/>
      <c r="KI462" s="56"/>
      <c r="KJ462" s="56"/>
      <c r="KK462" s="56"/>
      <c r="KL462" s="56"/>
      <c r="KM462" s="56"/>
      <c r="KN462" s="56"/>
      <c r="KO462" s="56"/>
      <c r="KP462" s="56"/>
      <c r="KQ462" s="56"/>
      <c r="KR462" s="56"/>
      <c r="KS462" s="56"/>
      <c r="KT462" s="56"/>
      <c r="KU462" s="56"/>
      <c r="KV462" s="56"/>
      <c r="KW462" s="56"/>
      <c r="KX462" s="56"/>
      <c r="KY462" s="56"/>
      <c r="KZ462" s="56"/>
      <c r="LA462" s="56"/>
      <c r="LB462" s="56"/>
      <c r="LC462" s="56"/>
      <c r="LD462" s="56"/>
      <c r="LE462" s="56"/>
      <c r="LF462" s="56"/>
      <c r="LG462" s="56"/>
      <c r="LH462" s="56"/>
      <c r="LI462" s="56"/>
      <c r="LJ462" s="56"/>
      <c r="LK462" s="56"/>
      <c r="LL462" s="56"/>
      <c r="LM462" s="56"/>
      <c r="LN462" s="56"/>
      <c r="LO462" s="56"/>
      <c r="LP462" s="56"/>
      <c r="LQ462" s="56"/>
      <c r="LR462" s="56"/>
      <c r="LS462" s="56"/>
      <c r="LT462" s="56"/>
      <c r="LU462" s="56"/>
      <c r="LV462" s="56"/>
      <c r="LW462" s="56"/>
      <c r="LX462" s="56"/>
      <c r="LY462" s="56"/>
      <c r="LZ462" s="56"/>
      <c r="MA462" s="56"/>
      <c r="MB462" s="56"/>
      <c r="MC462" s="56"/>
      <c r="MD462" s="56"/>
      <c r="ME462" s="56"/>
      <c r="MF462" s="56"/>
      <c r="MG462" s="56"/>
      <c r="MH462" s="56"/>
      <c r="MI462" s="56"/>
      <c r="MJ462" s="56"/>
      <c r="MK462" s="56"/>
      <c r="ML462" s="56"/>
      <c r="MM462" s="56"/>
      <c r="MN462" s="56"/>
      <c r="MO462" s="56"/>
      <c r="MP462" s="56"/>
      <c r="MQ462" s="56"/>
      <c r="MR462" s="56"/>
      <c r="MS462" s="56"/>
      <c r="MT462" s="56"/>
      <c r="MU462" s="56"/>
      <c r="MV462" s="56"/>
      <c r="MW462" s="56"/>
      <c r="MX462" s="56"/>
      <c r="MY462" s="56"/>
      <c r="MZ462" s="56"/>
      <c r="NA462" s="56"/>
      <c r="NB462" s="56"/>
      <c r="NC462" s="56"/>
      <c r="ND462" s="56"/>
      <c r="NE462" s="56"/>
      <c r="NF462" s="56"/>
      <c r="NG462" s="56"/>
      <c r="NH462" s="56"/>
      <c r="NI462" s="56"/>
      <c r="NJ462" s="56"/>
      <c r="NK462" s="56"/>
      <c r="NL462" s="56"/>
      <c r="NM462" s="56"/>
      <c r="NN462" s="56"/>
      <c r="NO462" s="56"/>
      <c r="NP462" s="56"/>
      <c r="NQ462" s="56"/>
      <c r="NR462" s="56"/>
      <c r="NS462" s="56"/>
      <c r="NT462" s="56"/>
      <c r="NU462" s="56"/>
      <c r="NV462" s="56"/>
      <c r="NW462" s="56"/>
      <c r="NX462" s="56"/>
      <c r="NY462" s="56"/>
      <c r="NZ462" s="56"/>
      <c r="OA462" s="56"/>
      <c r="OB462" s="56"/>
      <c r="OC462" s="56"/>
      <c r="OD462" s="56"/>
      <c r="OE462" s="56"/>
      <c r="OF462" s="56"/>
      <c r="OG462" s="56"/>
      <c r="OH462" s="56"/>
      <c r="OI462" s="56"/>
      <c r="OJ462" s="56"/>
      <c r="OK462" s="56"/>
      <c r="OL462" s="56"/>
      <c r="OM462" s="56"/>
      <c r="ON462" s="56"/>
      <c r="OO462" s="56"/>
      <c r="OP462" s="56"/>
      <c r="OQ462" s="56"/>
      <c r="OR462" s="56"/>
      <c r="OS462" s="56"/>
      <c r="OT462" s="56"/>
      <c r="OU462" s="56"/>
      <c r="OV462" s="56"/>
      <c r="OW462" s="56"/>
      <c r="OX462" s="56"/>
      <c r="OY462" s="56"/>
      <c r="OZ462" s="56"/>
      <c r="PA462" s="56"/>
    </row>
    <row r="463" spans="1:417" s="116" customFormat="1" ht="173.25" hidden="1" customHeight="1">
      <c r="A463" s="310"/>
      <c r="B463" s="357"/>
      <c r="C463" s="357"/>
      <c r="D463" s="313"/>
      <c r="E463" s="356"/>
      <c r="F463" s="313"/>
      <c r="G463" s="327"/>
      <c r="H463" s="325"/>
      <c r="I463" s="132" t="s">
        <v>930</v>
      </c>
      <c r="J463" s="118" t="s">
        <v>1342</v>
      </c>
      <c r="K463" s="123"/>
      <c r="L463" s="183" t="s">
        <v>661</v>
      </c>
      <c r="M463" s="123" t="s">
        <v>501</v>
      </c>
      <c r="N463" s="51" t="s">
        <v>378</v>
      </c>
      <c r="O463" s="56" t="s">
        <v>386</v>
      </c>
      <c r="P463" s="310"/>
      <c r="Q463" s="357"/>
      <c r="R463" s="120"/>
      <c r="S463" s="120"/>
      <c r="T463" s="120"/>
      <c r="U463" s="120"/>
      <c r="V463" s="120" t="s">
        <v>205</v>
      </c>
      <c r="W463" s="120"/>
      <c r="X463" s="120"/>
      <c r="Y463" s="120"/>
      <c r="Z463" s="120"/>
      <c r="AA463" s="120"/>
      <c r="AB463" s="120"/>
      <c r="AC463" s="119">
        <f t="shared" si="636"/>
        <v>1</v>
      </c>
      <c r="AD463" s="229"/>
      <c r="AE463" s="229"/>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70"/>
      <c r="BU463" s="70"/>
      <c r="BV463" s="70"/>
      <c r="BW463" s="70"/>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70"/>
      <c r="DN463" s="70"/>
      <c r="DO463" s="70"/>
      <c r="DP463" s="70"/>
      <c r="DQ463" s="168" t="s">
        <v>557</v>
      </c>
      <c r="DR463" s="168" t="s">
        <v>557</v>
      </c>
      <c r="DS463" s="168" t="s">
        <v>557</v>
      </c>
      <c r="DT463" s="168" t="s">
        <v>557</v>
      </c>
      <c r="DU463" s="168" t="s">
        <v>557</v>
      </c>
      <c r="DV463" s="168" t="s">
        <v>557</v>
      </c>
      <c r="DW463" s="168" t="s">
        <v>557</v>
      </c>
      <c r="DX463" s="168" t="s">
        <v>557</v>
      </c>
      <c r="DY463" s="168" t="s">
        <v>557</v>
      </c>
      <c r="DZ463" s="168" t="s">
        <v>557</v>
      </c>
      <c r="EA463" s="168" t="s">
        <v>557</v>
      </c>
      <c r="EB463" s="168" t="s">
        <v>557</v>
      </c>
      <c r="EC463" s="168" t="s">
        <v>557</v>
      </c>
      <c r="ED463" s="168" t="s">
        <v>557</v>
      </c>
      <c r="EE463" s="168" t="s">
        <v>557</v>
      </c>
      <c r="EF463" s="168" t="s">
        <v>557</v>
      </c>
      <c r="EG463" s="168" t="s">
        <v>557</v>
      </c>
      <c r="EH463" s="168" t="s">
        <v>557</v>
      </c>
      <c r="EI463" s="168" t="s">
        <v>557</v>
      </c>
      <c r="EJ463" s="168" t="s">
        <v>557</v>
      </c>
      <c r="EK463" s="168" t="s">
        <v>557</v>
      </c>
      <c r="EL463" s="168"/>
      <c r="EM463" s="168"/>
      <c r="EN463" s="168"/>
      <c r="EO463" s="168"/>
      <c r="EP463" s="168"/>
      <c r="EQ463" s="168" t="s">
        <v>557</v>
      </c>
      <c r="ER463" s="168" t="s">
        <v>557</v>
      </c>
      <c r="ES463" s="168" t="s">
        <v>557</v>
      </c>
      <c r="ET463" s="168"/>
      <c r="EU463" s="168" t="s">
        <v>557</v>
      </c>
      <c r="EV463" s="168" t="s">
        <v>557</v>
      </c>
      <c r="EW463" s="168" t="s">
        <v>557</v>
      </c>
      <c r="EX463" s="168" t="s">
        <v>557</v>
      </c>
      <c r="EY463" s="168" t="s">
        <v>557</v>
      </c>
      <c r="EZ463" s="168" t="s">
        <v>557</v>
      </c>
      <c r="FA463" s="168" t="s">
        <v>557</v>
      </c>
      <c r="FB463" s="168" t="s">
        <v>557</v>
      </c>
      <c r="FC463" s="168" t="s">
        <v>557</v>
      </c>
      <c r="FD463" s="168" t="s">
        <v>557</v>
      </c>
      <c r="FE463" s="168" t="s">
        <v>557</v>
      </c>
      <c r="FF463" s="72" t="s">
        <v>556</v>
      </c>
      <c r="FG463" s="72" t="s">
        <v>556</v>
      </c>
      <c r="FH463" s="72" t="s">
        <v>556</v>
      </c>
      <c r="FI463" s="72" t="s">
        <v>556</v>
      </c>
      <c r="FJ463" s="72" t="s">
        <v>556</v>
      </c>
      <c r="FK463" s="70" t="s">
        <v>464</v>
      </c>
      <c r="FL463" s="70" t="s">
        <v>464</v>
      </c>
      <c r="FM463" s="70" t="s">
        <v>464</v>
      </c>
      <c r="FN463" s="70" t="s">
        <v>464</v>
      </c>
      <c r="FO463" s="70" t="s">
        <v>464</v>
      </c>
      <c r="FP463" s="70" t="s">
        <v>464</v>
      </c>
      <c r="FQ463" s="70" t="s">
        <v>464</v>
      </c>
      <c r="FR463" s="70" t="s">
        <v>464</v>
      </c>
      <c r="FS463" s="70" t="s">
        <v>464</v>
      </c>
      <c r="FT463" s="70" t="s">
        <v>464</v>
      </c>
      <c r="FU463" s="70" t="s">
        <v>464</v>
      </c>
      <c r="FV463" s="70" t="s">
        <v>464</v>
      </c>
      <c r="FW463" s="70" t="s">
        <v>464</v>
      </c>
      <c r="FX463" s="70" t="s">
        <v>464</v>
      </c>
      <c r="FY463" s="70" t="s">
        <v>464</v>
      </c>
      <c r="FZ463" s="70" t="s">
        <v>464</v>
      </c>
      <c r="GA463" s="70" t="s">
        <v>464</v>
      </c>
      <c r="GB463" s="70" t="s">
        <v>464</v>
      </c>
      <c r="GC463" s="70" t="s">
        <v>464</v>
      </c>
      <c r="GD463" s="70" t="s">
        <v>464</v>
      </c>
      <c r="GE463" s="70" t="s">
        <v>464</v>
      </c>
      <c r="GF463" s="70" t="s">
        <v>464</v>
      </c>
      <c r="GG463" s="70" t="s">
        <v>464</v>
      </c>
      <c r="GH463" s="70" t="s">
        <v>464</v>
      </c>
      <c r="GI463" s="70" t="s">
        <v>464</v>
      </c>
      <c r="GJ463" s="70" t="s">
        <v>464</v>
      </c>
      <c r="GK463" s="70" t="s">
        <v>464</v>
      </c>
      <c r="GL463" s="70" t="s">
        <v>464</v>
      </c>
      <c r="GM463" s="70" t="s">
        <v>464</v>
      </c>
      <c r="GN463" s="70" t="s">
        <v>464</v>
      </c>
      <c r="GO463" s="70" t="s">
        <v>464</v>
      </c>
      <c r="GP463" s="179">
        <f t="shared" ref="GP463" si="649">COUNTIF(FA463:GO463,"2")</f>
        <v>31</v>
      </c>
      <c r="GQ463" s="180">
        <f t="shared" ref="GQ463" si="650">GP463/(GP463+GR463+GT463+GV463)</f>
        <v>1</v>
      </c>
      <c r="GR463" s="179">
        <f t="shared" ref="GR463" si="651">COUNTIF(FA463:GO463,"1")</f>
        <v>0</v>
      </c>
      <c r="GS463" s="180">
        <f t="shared" ref="GS463" si="652">GR463/(GP463+GR463+GT463+GV463)</f>
        <v>0</v>
      </c>
      <c r="GT463" s="179">
        <f t="shared" ref="GT463" si="653">COUNTIF(FA463:GO463,"0")</f>
        <v>0</v>
      </c>
      <c r="GU463" s="180">
        <f t="shared" ref="GU463" si="654">GT463/(GP463+GR463+GT463+GV463)</f>
        <v>0</v>
      </c>
      <c r="GV463" s="179">
        <f t="shared" ref="GV463" si="655">COUNTIF(FA463:GO463,"KĐG")</f>
        <v>0</v>
      </c>
      <c r="GW463" s="180">
        <f t="shared" ref="GW463" si="656">GV463/(GP463+GR463+GT463+GV463)</f>
        <v>0</v>
      </c>
      <c r="GX463" s="181">
        <f t="shared" ref="GX463" si="657">(((GP463*2)+(GR463*1)+(GT463*0)))/(GP463+GR463+GT463)</f>
        <v>2</v>
      </c>
      <c r="GY463" s="182" t="str">
        <f t="shared" ref="GY463" si="658">IF(GW463&gt;=50%,"KĐG",IF(GX463&gt;=1.6,"Đạt mục tiêu",IF(GX463&gt;=1,"Cần cố gắng","Chưa đạt")))</f>
        <v>Đạt mục tiêu</v>
      </c>
      <c r="GZ463" s="70"/>
      <c r="HA463" s="70"/>
      <c r="HB463" s="70"/>
      <c r="HC463" s="70"/>
      <c r="HD463" s="70"/>
      <c r="HE463" s="168" t="s">
        <v>557</v>
      </c>
      <c r="HF463" s="168" t="s">
        <v>557</v>
      </c>
      <c r="HG463" s="168" t="s">
        <v>557</v>
      </c>
      <c r="HH463" s="168" t="s">
        <v>557</v>
      </c>
      <c r="HI463" s="168" t="s">
        <v>557</v>
      </c>
      <c r="HJ463" s="168" t="s">
        <v>557</v>
      </c>
      <c r="HK463" s="168" t="s">
        <v>557</v>
      </c>
      <c r="HL463" s="168" t="s">
        <v>557</v>
      </c>
      <c r="HM463" s="168" t="s">
        <v>557</v>
      </c>
      <c r="HN463" s="168" t="s">
        <v>557</v>
      </c>
      <c r="HO463" s="168" t="s">
        <v>557</v>
      </c>
      <c r="HP463" s="168" t="s">
        <v>557</v>
      </c>
      <c r="HQ463" s="168" t="s">
        <v>557</v>
      </c>
      <c r="HR463" s="168" t="s">
        <v>557</v>
      </c>
      <c r="HS463" s="168" t="s">
        <v>557</v>
      </c>
      <c r="HT463" s="168" t="s">
        <v>557</v>
      </c>
      <c r="HU463" s="168" t="s">
        <v>557</v>
      </c>
      <c r="HV463" s="168" t="s">
        <v>557</v>
      </c>
      <c r="HW463" s="168" t="s">
        <v>557</v>
      </c>
      <c r="HX463" s="168"/>
      <c r="HY463" s="168"/>
      <c r="HZ463" s="168"/>
      <c r="IA463" s="168"/>
      <c r="IB463" s="168"/>
      <c r="IC463" s="168"/>
      <c r="ID463" s="168" t="s">
        <v>557</v>
      </c>
      <c r="IE463" s="168" t="s">
        <v>557</v>
      </c>
      <c r="IF463" s="168" t="s">
        <v>557</v>
      </c>
      <c r="IG463" s="168" t="s">
        <v>557</v>
      </c>
      <c r="IH463" s="168" t="s">
        <v>557</v>
      </c>
      <c r="II463" s="168" t="s">
        <v>557</v>
      </c>
      <c r="IJ463" s="168" t="s">
        <v>557</v>
      </c>
      <c r="IK463" s="168" t="s">
        <v>557</v>
      </c>
      <c r="IL463" s="168" t="s">
        <v>557</v>
      </c>
      <c r="IM463" s="168" t="s">
        <v>557</v>
      </c>
      <c r="IN463" s="168" t="s">
        <v>557</v>
      </c>
      <c r="IO463" s="168" t="s">
        <v>557</v>
      </c>
      <c r="IP463" s="168" t="s">
        <v>557</v>
      </c>
      <c r="IQ463" s="168" t="s">
        <v>557</v>
      </c>
      <c r="IR463" s="168" t="s">
        <v>557</v>
      </c>
      <c r="IS463" s="168"/>
      <c r="IT463" s="70"/>
      <c r="IU463" s="70"/>
      <c r="IV463" s="70"/>
      <c r="IW463" s="70"/>
      <c r="IX463" s="168" t="s">
        <v>557</v>
      </c>
      <c r="IY463" s="168" t="s">
        <v>557</v>
      </c>
      <c r="IZ463" s="168" t="s">
        <v>557</v>
      </c>
      <c r="JA463" s="168" t="s">
        <v>557</v>
      </c>
      <c r="JB463" s="168" t="s">
        <v>557</v>
      </c>
      <c r="JC463" s="168" t="s">
        <v>557</v>
      </c>
      <c r="JD463" s="168" t="s">
        <v>557</v>
      </c>
      <c r="JE463" s="168" t="s">
        <v>557</v>
      </c>
      <c r="JF463" s="168" t="s">
        <v>557</v>
      </c>
      <c r="JG463" s="168" t="s">
        <v>557</v>
      </c>
      <c r="JH463" s="168" t="s">
        <v>557</v>
      </c>
      <c r="JI463" s="168" t="s">
        <v>557</v>
      </c>
      <c r="JJ463" s="168" t="s">
        <v>557</v>
      </c>
      <c r="JK463" s="168" t="s">
        <v>557</v>
      </c>
      <c r="JL463" s="168" t="s">
        <v>557</v>
      </c>
      <c r="JM463" s="168" t="s">
        <v>557</v>
      </c>
      <c r="JN463" s="168" t="s">
        <v>557</v>
      </c>
      <c r="JO463" s="168" t="s">
        <v>557</v>
      </c>
      <c r="JP463" s="168" t="s">
        <v>557</v>
      </c>
      <c r="JQ463" s="168" t="s">
        <v>557</v>
      </c>
      <c r="JR463" s="168"/>
      <c r="JS463" s="168"/>
      <c r="JT463" s="168"/>
      <c r="JU463" s="168"/>
      <c r="JV463" s="168"/>
      <c r="JW463" s="168" t="s">
        <v>557</v>
      </c>
      <c r="JX463" s="168" t="s">
        <v>557</v>
      </c>
      <c r="JY463" s="168" t="s">
        <v>557</v>
      </c>
      <c r="JZ463" s="168" t="s">
        <v>557</v>
      </c>
      <c r="KA463" s="168" t="s">
        <v>557</v>
      </c>
      <c r="KB463" s="168" t="s">
        <v>557</v>
      </c>
      <c r="KC463" s="168" t="s">
        <v>557</v>
      </c>
      <c r="KD463" s="168" t="s">
        <v>557</v>
      </c>
      <c r="KE463" s="168" t="s">
        <v>557</v>
      </c>
      <c r="KF463" s="168" t="s">
        <v>557</v>
      </c>
      <c r="KG463" s="168" t="s">
        <v>557</v>
      </c>
      <c r="KH463" s="168" t="s">
        <v>557</v>
      </c>
      <c r="KI463" s="168" t="s">
        <v>557</v>
      </c>
      <c r="KJ463" s="168" t="s">
        <v>557</v>
      </c>
      <c r="KK463" s="168" t="s">
        <v>557</v>
      </c>
      <c r="KL463" s="168"/>
      <c r="KM463" s="168"/>
      <c r="KN463" s="168"/>
      <c r="KO463" s="168" t="s">
        <v>557</v>
      </c>
      <c r="KP463" s="168" t="s">
        <v>557</v>
      </c>
      <c r="KQ463" s="168" t="s">
        <v>557</v>
      </c>
      <c r="KR463" s="168" t="s">
        <v>557</v>
      </c>
      <c r="KS463" s="168" t="s">
        <v>557</v>
      </c>
      <c r="KT463" s="168" t="s">
        <v>557</v>
      </c>
      <c r="KU463" s="168" t="s">
        <v>557</v>
      </c>
      <c r="KV463" s="168" t="s">
        <v>557</v>
      </c>
      <c r="KW463" s="168" t="s">
        <v>557</v>
      </c>
      <c r="KX463" s="168" t="s">
        <v>557</v>
      </c>
      <c r="KY463" s="168" t="s">
        <v>557</v>
      </c>
      <c r="KZ463" s="168" t="s">
        <v>557</v>
      </c>
      <c r="LA463" s="168" t="s">
        <v>557</v>
      </c>
      <c r="LB463" s="168" t="s">
        <v>557</v>
      </c>
      <c r="LC463" s="168" t="s">
        <v>557</v>
      </c>
      <c r="LD463" s="168" t="s">
        <v>557</v>
      </c>
      <c r="LE463" s="168" t="s">
        <v>557</v>
      </c>
      <c r="LF463" s="168" t="s">
        <v>557</v>
      </c>
      <c r="LG463" s="168" t="s">
        <v>557</v>
      </c>
      <c r="LH463" s="168" t="s">
        <v>557</v>
      </c>
      <c r="LI463" s="168" t="s">
        <v>557</v>
      </c>
      <c r="LJ463" s="168" t="s">
        <v>557</v>
      </c>
      <c r="LK463" s="168" t="s">
        <v>557</v>
      </c>
      <c r="LL463" s="168"/>
      <c r="LM463" s="168"/>
      <c r="LN463" s="168"/>
      <c r="LO463" s="168"/>
      <c r="LP463" s="168" t="s">
        <v>557</v>
      </c>
      <c r="LQ463" s="168"/>
      <c r="LR463" s="168" t="s">
        <v>557</v>
      </c>
      <c r="LS463" s="168" t="s">
        <v>557</v>
      </c>
      <c r="LT463" s="168" t="s">
        <v>557</v>
      </c>
      <c r="LU463" s="168" t="s">
        <v>557</v>
      </c>
      <c r="LV463" s="168" t="s">
        <v>557</v>
      </c>
      <c r="LW463" s="168" t="s">
        <v>557</v>
      </c>
      <c r="LX463" s="168" t="s">
        <v>557</v>
      </c>
      <c r="LY463" s="168" t="s">
        <v>557</v>
      </c>
      <c r="LZ463" s="168" t="s">
        <v>557</v>
      </c>
      <c r="MA463" s="168" t="s">
        <v>557</v>
      </c>
      <c r="MB463" s="168" t="s">
        <v>557</v>
      </c>
      <c r="MC463" s="168"/>
      <c r="MD463" s="168"/>
      <c r="ME463" s="168" t="s">
        <v>557</v>
      </c>
      <c r="MF463" s="168" t="s">
        <v>557</v>
      </c>
      <c r="MG463" s="168" t="s">
        <v>557</v>
      </c>
      <c r="MH463" s="168" t="s">
        <v>557</v>
      </c>
      <c r="MI463" s="168" t="s">
        <v>557</v>
      </c>
      <c r="MJ463" s="168" t="s">
        <v>557</v>
      </c>
      <c r="MK463" s="168" t="s">
        <v>557</v>
      </c>
      <c r="ML463" s="168" t="s">
        <v>557</v>
      </c>
      <c r="MM463" s="168" t="s">
        <v>557</v>
      </c>
      <c r="MN463" s="168" t="s">
        <v>557</v>
      </c>
      <c r="MO463" s="168" t="s">
        <v>557</v>
      </c>
      <c r="MP463" s="168" t="s">
        <v>557</v>
      </c>
      <c r="MQ463" s="168" t="s">
        <v>557</v>
      </c>
      <c r="MR463" s="168" t="s">
        <v>557</v>
      </c>
      <c r="MS463" s="168" t="s">
        <v>557</v>
      </c>
      <c r="MT463" s="168" t="s">
        <v>557</v>
      </c>
      <c r="MU463" s="168" t="s">
        <v>557</v>
      </c>
      <c r="MV463" s="168" t="s">
        <v>557</v>
      </c>
      <c r="MW463" s="168" t="s">
        <v>557</v>
      </c>
      <c r="MX463" s="168" t="s">
        <v>557</v>
      </c>
      <c r="MY463" s="168" t="s">
        <v>557</v>
      </c>
      <c r="MZ463" s="168" t="s">
        <v>557</v>
      </c>
      <c r="NA463" s="168" t="s">
        <v>557</v>
      </c>
      <c r="NB463" s="168" t="s">
        <v>557</v>
      </c>
      <c r="NC463" s="168"/>
      <c r="ND463" s="168" t="s">
        <v>557</v>
      </c>
      <c r="NE463" s="168" t="s">
        <v>557</v>
      </c>
      <c r="NF463" s="168" t="s">
        <v>557</v>
      </c>
      <c r="NG463" s="168" t="s">
        <v>557</v>
      </c>
      <c r="NH463" s="168" t="s">
        <v>557</v>
      </c>
      <c r="NI463" s="168" t="s">
        <v>557</v>
      </c>
      <c r="NJ463" s="168" t="s">
        <v>557</v>
      </c>
      <c r="NK463" s="168" t="s">
        <v>557</v>
      </c>
      <c r="NL463" s="168" t="s">
        <v>557</v>
      </c>
      <c r="NM463" s="168" t="s">
        <v>557</v>
      </c>
      <c r="NN463" s="168" t="s">
        <v>557</v>
      </c>
      <c r="NO463" s="168" t="s">
        <v>557</v>
      </c>
      <c r="NP463" s="168" t="s">
        <v>557</v>
      </c>
      <c r="NQ463" s="168" t="s">
        <v>557</v>
      </c>
      <c r="NR463" s="168" t="s">
        <v>557</v>
      </c>
      <c r="NS463" s="168" t="s">
        <v>557</v>
      </c>
      <c r="NT463" s="168" t="s">
        <v>557</v>
      </c>
      <c r="NU463" s="168" t="s">
        <v>557</v>
      </c>
      <c r="NV463" s="168" t="s">
        <v>557</v>
      </c>
      <c r="NW463" s="168" t="s">
        <v>557</v>
      </c>
      <c r="NX463" s="168" t="s">
        <v>557</v>
      </c>
      <c r="NY463" s="168" t="s">
        <v>557</v>
      </c>
      <c r="NZ463" s="168" t="s">
        <v>557</v>
      </c>
      <c r="OA463" s="168" t="s">
        <v>557</v>
      </c>
      <c r="OB463" s="168" t="s">
        <v>557</v>
      </c>
      <c r="OC463" s="168" t="s">
        <v>557</v>
      </c>
      <c r="OD463" s="168" t="s">
        <v>557</v>
      </c>
      <c r="OE463" s="168" t="s">
        <v>557</v>
      </c>
      <c r="OF463" s="168" t="s">
        <v>557</v>
      </c>
      <c r="OG463" s="168" t="s">
        <v>557</v>
      </c>
      <c r="OH463" s="168" t="s">
        <v>557</v>
      </c>
      <c r="OI463" s="168" t="s">
        <v>557</v>
      </c>
      <c r="OJ463" s="168" t="s">
        <v>557</v>
      </c>
      <c r="OK463" s="168" t="s">
        <v>557</v>
      </c>
      <c r="OL463" s="168" t="s">
        <v>557</v>
      </c>
      <c r="OM463" s="168" t="s">
        <v>557</v>
      </c>
      <c r="ON463" s="168" t="s">
        <v>557</v>
      </c>
      <c r="OO463" s="168"/>
      <c r="OP463" s="168" t="s">
        <v>557</v>
      </c>
      <c r="OQ463" s="168" t="s">
        <v>557</v>
      </c>
      <c r="OR463" s="168" t="s">
        <v>557</v>
      </c>
      <c r="OS463" s="168" t="s">
        <v>557</v>
      </c>
      <c r="OT463" s="168" t="s">
        <v>557</v>
      </c>
      <c r="OU463" s="168" t="s">
        <v>557</v>
      </c>
      <c r="OV463" s="168" t="s">
        <v>557</v>
      </c>
      <c r="OW463" s="168" t="s">
        <v>557</v>
      </c>
      <c r="OX463" s="168" t="s">
        <v>557</v>
      </c>
      <c r="OY463" s="168" t="s">
        <v>557</v>
      </c>
      <c r="OZ463" s="168" t="s">
        <v>557</v>
      </c>
      <c r="PA463" s="56"/>
    </row>
    <row r="464" spans="1:417" s="116" customFormat="1" ht="110.25" hidden="1" customHeight="1">
      <c r="A464" s="310"/>
      <c r="B464" s="357"/>
      <c r="C464" s="357"/>
      <c r="D464" s="313"/>
      <c r="E464" s="356"/>
      <c r="F464" s="313"/>
      <c r="G464" s="327"/>
      <c r="H464" s="325"/>
      <c r="I464" s="126" t="s">
        <v>931</v>
      </c>
      <c r="J464" s="118" t="s">
        <v>1578</v>
      </c>
      <c r="K464" s="123"/>
      <c r="L464" s="183" t="s">
        <v>661</v>
      </c>
      <c r="M464" s="177"/>
      <c r="N464" s="51" t="s">
        <v>378</v>
      </c>
      <c r="O464" s="56" t="s">
        <v>386</v>
      </c>
      <c r="P464" s="310"/>
      <c r="Q464" s="357"/>
      <c r="R464" s="120"/>
      <c r="S464" s="120"/>
      <c r="T464" s="120"/>
      <c r="U464" s="120" t="s">
        <v>205</v>
      </c>
      <c r="V464" s="120"/>
      <c r="W464" s="120"/>
      <c r="X464" s="120"/>
      <c r="Y464" s="120"/>
      <c r="Z464" s="120"/>
      <c r="AA464" s="120"/>
      <c r="AB464" s="120"/>
      <c r="AC464" s="119">
        <f t="shared" si="636"/>
        <v>1</v>
      </c>
      <c r="AD464" s="229"/>
      <c r="AE464" s="229"/>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72" t="s">
        <v>556</v>
      </c>
      <c r="BU464" s="72" t="s">
        <v>556</v>
      </c>
      <c r="BV464" s="70"/>
      <c r="BW464" s="70"/>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70"/>
      <c r="DN464" s="70"/>
      <c r="DO464" s="70"/>
      <c r="DP464" s="70"/>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70"/>
      <c r="FG464" s="70"/>
      <c r="FH464" s="70"/>
      <c r="FI464" s="70"/>
      <c r="FJ464" s="70"/>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70"/>
      <c r="HA464" s="70"/>
      <c r="HB464" s="70"/>
      <c r="HC464" s="70"/>
      <c r="HD464" s="70"/>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c r="IJ464" s="56"/>
      <c r="IK464" s="56"/>
      <c r="IL464" s="56"/>
      <c r="IM464" s="56"/>
      <c r="IN464" s="56"/>
      <c r="IO464" s="56"/>
      <c r="IP464" s="56"/>
      <c r="IQ464" s="56"/>
      <c r="IR464" s="56"/>
      <c r="IS464" s="56"/>
      <c r="IT464" s="70"/>
      <c r="IU464" s="70"/>
      <c r="IV464" s="70"/>
      <c r="IW464" s="70"/>
      <c r="IX464" s="56"/>
      <c r="IY464" s="56"/>
      <c r="IZ464" s="56"/>
      <c r="JA464" s="56"/>
      <c r="JB464" s="56"/>
      <c r="JC464" s="56"/>
      <c r="JD464" s="56"/>
      <c r="JE464" s="56"/>
      <c r="JF464" s="56"/>
      <c r="JG464" s="56"/>
      <c r="JH464" s="56"/>
      <c r="JI464" s="56"/>
      <c r="JJ464" s="56"/>
      <c r="JK464" s="56"/>
      <c r="JL464" s="56"/>
      <c r="JM464" s="56"/>
      <c r="JN464" s="56"/>
      <c r="JO464" s="56"/>
      <c r="JP464" s="56"/>
      <c r="JQ464" s="56"/>
      <c r="JR464" s="56"/>
      <c r="JS464" s="56"/>
      <c r="JT464" s="56"/>
      <c r="JU464" s="56"/>
      <c r="JV464" s="56"/>
      <c r="JW464" s="56"/>
      <c r="JX464" s="56"/>
      <c r="JY464" s="56"/>
      <c r="JZ464" s="56"/>
      <c r="KA464" s="56"/>
      <c r="KB464" s="56"/>
      <c r="KC464" s="56"/>
      <c r="KD464" s="56"/>
      <c r="KE464" s="56"/>
      <c r="KF464" s="56"/>
      <c r="KG464" s="56"/>
      <c r="KH464" s="56"/>
      <c r="KI464" s="56"/>
      <c r="KJ464" s="56"/>
      <c r="KK464" s="56"/>
      <c r="KL464" s="56"/>
      <c r="KM464" s="56"/>
      <c r="KN464" s="56"/>
      <c r="KO464" s="56"/>
      <c r="KP464" s="56"/>
      <c r="KQ464" s="56"/>
      <c r="KR464" s="56"/>
      <c r="KS464" s="56"/>
      <c r="KT464" s="56"/>
      <c r="KU464" s="56"/>
      <c r="KV464" s="56"/>
      <c r="KW464" s="56"/>
      <c r="KX464" s="56"/>
      <c r="KY464" s="56"/>
      <c r="KZ464" s="56"/>
      <c r="LA464" s="56"/>
      <c r="LB464" s="56"/>
      <c r="LC464" s="56"/>
      <c r="LD464" s="56"/>
      <c r="LE464" s="56"/>
      <c r="LF464" s="56"/>
      <c r="LG464" s="56"/>
      <c r="LH464" s="56"/>
      <c r="LI464" s="56"/>
      <c r="LJ464" s="56"/>
      <c r="LK464" s="56"/>
      <c r="LL464" s="56"/>
      <c r="LM464" s="56"/>
      <c r="LN464" s="56"/>
      <c r="LO464" s="56"/>
      <c r="LP464" s="56"/>
      <c r="LQ464" s="56"/>
      <c r="LR464" s="56"/>
      <c r="LS464" s="56"/>
      <c r="LT464" s="56"/>
      <c r="LU464" s="56"/>
      <c r="LV464" s="56"/>
      <c r="LW464" s="56"/>
      <c r="LX464" s="56"/>
      <c r="LY464" s="56"/>
      <c r="LZ464" s="56"/>
      <c r="MA464" s="56"/>
      <c r="MB464" s="56"/>
      <c r="MC464" s="56"/>
      <c r="MD464" s="56"/>
      <c r="ME464" s="56"/>
      <c r="MF464" s="56"/>
      <c r="MG464" s="56"/>
      <c r="MH464" s="56"/>
      <c r="MI464" s="56"/>
      <c r="MJ464" s="56"/>
      <c r="MK464" s="56"/>
      <c r="ML464" s="56"/>
      <c r="MM464" s="56"/>
      <c r="MN464" s="56"/>
      <c r="MO464" s="56"/>
      <c r="MP464" s="56"/>
      <c r="MQ464" s="56"/>
      <c r="MR464" s="56"/>
      <c r="MS464" s="56"/>
      <c r="MT464" s="56"/>
      <c r="MU464" s="56"/>
      <c r="MV464" s="56"/>
      <c r="MW464" s="56"/>
      <c r="MX464" s="56"/>
      <c r="MY464" s="56"/>
      <c r="MZ464" s="56"/>
      <c r="NA464" s="56"/>
      <c r="NB464" s="56"/>
      <c r="NC464" s="56"/>
      <c r="ND464" s="56"/>
      <c r="NE464" s="56"/>
      <c r="NF464" s="56"/>
      <c r="NG464" s="56"/>
      <c r="NH464" s="56"/>
      <c r="NI464" s="56"/>
      <c r="NJ464" s="56"/>
      <c r="NK464" s="56"/>
      <c r="NL464" s="56"/>
      <c r="NM464" s="56"/>
      <c r="NN464" s="56"/>
      <c r="NO464" s="56"/>
      <c r="NP464" s="56"/>
      <c r="NQ464" s="56"/>
      <c r="NR464" s="56"/>
      <c r="NS464" s="56"/>
      <c r="NT464" s="56"/>
      <c r="NU464" s="56"/>
      <c r="NV464" s="56"/>
      <c r="NW464" s="56"/>
      <c r="NX464" s="56"/>
      <c r="NY464" s="56"/>
      <c r="NZ464" s="56"/>
      <c r="OA464" s="56"/>
      <c r="OB464" s="56"/>
      <c r="OC464" s="56"/>
      <c r="OD464" s="56"/>
      <c r="OE464" s="56"/>
      <c r="OF464" s="56"/>
      <c r="OG464" s="56"/>
      <c r="OH464" s="56"/>
      <c r="OI464" s="56"/>
      <c r="OJ464" s="56"/>
      <c r="OK464" s="56"/>
      <c r="OL464" s="56"/>
      <c r="OM464" s="56"/>
      <c r="ON464" s="56"/>
      <c r="OO464" s="56"/>
      <c r="OP464" s="56"/>
      <c r="OQ464" s="56"/>
      <c r="OR464" s="56"/>
      <c r="OS464" s="56"/>
      <c r="OT464" s="56"/>
      <c r="OU464" s="56"/>
      <c r="OV464" s="56"/>
      <c r="OW464" s="56"/>
      <c r="OX464" s="56"/>
      <c r="OY464" s="56"/>
      <c r="OZ464" s="56"/>
      <c r="PA464" s="56"/>
    </row>
    <row r="465" spans="1:418" s="116" customFormat="1" ht="173.25" hidden="1" customHeight="1">
      <c r="A465" s="310"/>
      <c r="B465" s="357"/>
      <c r="C465" s="357"/>
      <c r="D465" s="313"/>
      <c r="E465" s="356"/>
      <c r="F465" s="313"/>
      <c r="G465" s="327"/>
      <c r="H465" s="325"/>
      <c r="I465" s="126" t="s">
        <v>517</v>
      </c>
      <c r="J465" s="126" t="s">
        <v>1343</v>
      </c>
      <c r="K465" s="123"/>
      <c r="L465" s="183" t="s">
        <v>661</v>
      </c>
      <c r="M465" s="177" t="s">
        <v>501</v>
      </c>
      <c r="N465" s="51" t="s">
        <v>378</v>
      </c>
      <c r="O465" s="56" t="s">
        <v>386</v>
      </c>
      <c r="P465" s="310"/>
      <c r="Q465" s="357"/>
      <c r="R465" s="120"/>
      <c r="S465" s="120"/>
      <c r="T465" s="120"/>
      <c r="U465" s="120"/>
      <c r="V465" s="120"/>
      <c r="W465" s="120"/>
      <c r="X465" s="120" t="s">
        <v>205</v>
      </c>
      <c r="Y465" s="120"/>
      <c r="Z465" s="120"/>
      <c r="AA465" s="120"/>
      <c r="AB465" s="120"/>
      <c r="AC465" s="119">
        <f t="shared" si="636"/>
        <v>1</v>
      </c>
      <c r="AD465" s="229"/>
      <c r="AE465" s="229"/>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70"/>
      <c r="BU465" s="70"/>
      <c r="BV465" s="70"/>
      <c r="BW465" s="70"/>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70"/>
      <c r="DN465" s="70"/>
      <c r="DO465" s="70"/>
      <c r="DP465" s="70"/>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70"/>
      <c r="FG465" s="70"/>
      <c r="FH465" s="70"/>
      <c r="FI465" s="70"/>
      <c r="FJ465" s="70"/>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72" t="s">
        <v>807</v>
      </c>
      <c r="HA465" s="72" t="s">
        <v>556</v>
      </c>
      <c r="HB465" s="72" t="s">
        <v>807</v>
      </c>
      <c r="HC465" s="72" t="s">
        <v>556</v>
      </c>
      <c r="HD465" s="72" t="s">
        <v>556</v>
      </c>
      <c r="HE465" s="168">
        <v>2</v>
      </c>
      <c r="HF465" s="56">
        <v>2</v>
      </c>
      <c r="HG465" s="56">
        <v>2</v>
      </c>
      <c r="HH465" s="56">
        <v>2</v>
      </c>
      <c r="HI465" s="56">
        <v>2</v>
      </c>
      <c r="HJ465" s="56">
        <v>2</v>
      </c>
      <c r="HK465" s="56">
        <v>2</v>
      </c>
      <c r="HL465" s="56">
        <v>2</v>
      </c>
      <c r="HM465" s="56">
        <v>2</v>
      </c>
      <c r="HN465" s="56">
        <v>2</v>
      </c>
      <c r="HO465" s="56">
        <v>2</v>
      </c>
      <c r="HP465" s="56">
        <v>2</v>
      </c>
      <c r="HQ465" s="56">
        <v>2</v>
      </c>
      <c r="HR465" s="56">
        <v>2</v>
      </c>
      <c r="HS465" s="56">
        <v>2</v>
      </c>
      <c r="HT465" s="56">
        <v>2</v>
      </c>
      <c r="HU465" s="56">
        <v>2</v>
      </c>
      <c r="HV465" s="56">
        <v>2</v>
      </c>
      <c r="HW465" s="56">
        <v>2</v>
      </c>
      <c r="HX465" s="56"/>
      <c r="HY465" s="56"/>
      <c r="HZ465" s="56"/>
      <c r="IA465" s="56"/>
      <c r="IB465" s="56"/>
      <c r="IC465" s="56"/>
      <c r="ID465" s="56">
        <v>2</v>
      </c>
      <c r="IE465" s="56">
        <v>2</v>
      </c>
      <c r="IF465" s="56">
        <v>2</v>
      </c>
      <c r="IG465" s="56">
        <v>2</v>
      </c>
      <c r="IH465" s="56">
        <v>2</v>
      </c>
      <c r="II465" s="179">
        <f>COUNTIF(HE465:IH465,"2")</f>
        <v>24</v>
      </c>
      <c r="IJ465" s="180">
        <f>II465/(II465+IK465+IM465+IO465)</f>
        <v>1</v>
      </c>
      <c r="IK465" s="179">
        <f>COUNTIF(HE465:IH465,"1")</f>
        <v>0</v>
      </c>
      <c r="IL465" s="180">
        <f>IK465/(II465+IK465+IM465+IO465)</f>
        <v>0</v>
      </c>
      <c r="IM465" s="179">
        <f>COUNTIF(HE465:IH465,"0")</f>
        <v>0</v>
      </c>
      <c r="IN465" s="180">
        <f>IM465/(II465+IK465+IM465+IO465)</f>
        <v>0</v>
      </c>
      <c r="IO465" s="179">
        <f>COUNTIF(GP465:IH465,"KĐG")</f>
        <v>0</v>
      </c>
      <c r="IP465" s="180">
        <f>IO465/(II465+IK465+IM465+IO465)</f>
        <v>0</v>
      </c>
      <c r="IQ465" s="181">
        <f>(((II465*2)+(IK465*1)+(IM465*0)))/(II465+IK465+IM465)</f>
        <v>2</v>
      </c>
      <c r="IR465" s="185" t="str">
        <f>IF(IP465&gt;=50%,"KĐG",IF(IQ465&gt;=1.6,"Đạt mục tiêu",IF(IQ465&gt;=1,"Cần cố gắng","Chưa đạt")))</f>
        <v>Đạt mục tiêu</v>
      </c>
      <c r="IS465" s="185"/>
      <c r="IT465" s="70"/>
      <c r="IU465" s="70"/>
      <c r="IV465" s="70"/>
      <c r="IW465" s="70"/>
      <c r="IX465" s="56"/>
      <c r="IY465" s="56"/>
      <c r="IZ465" s="56"/>
      <c r="JA465" s="56"/>
      <c r="JB465" s="56"/>
      <c r="JC465" s="56"/>
      <c r="JD465" s="56"/>
      <c r="JE465" s="56"/>
      <c r="JF465" s="56"/>
      <c r="JG465" s="56"/>
      <c r="JH465" s="56"/>
      <c r="JI465" s="56"/>
      <c r="JJ465" s="56"/>
      <c r="JK465" s="56"/>
      <c r="JL465" s="56"/>
      <c r="JM465" s="56"/>
      <c r="JN465" s="56"/>
      <c r="JO465" s="56"/>
      <c r="JP465" s="56"/>
      <c r="JQ465" s="56"/>
      <c r="JR465" s="56"/>
      <c r="JS465" s="56"/>
      <c r="JT465" s="56"/>
      <c r="JU465" s="56"/>
      <c r="JV465" s="56"/>
      <c r="JW465" s="56"/>
      <c r="JX465" s="56"/>
      <c r="JY465" s="56"/>
      <c r="JZ465" s="56"/>
      <c r="KA465" s="56"/>
      <c r="KB465" s="56"/>
      <c r="KC465" s="56"/>
      <c r="KD465" s="56"/>
      <c r="KE465" s="56"/>
      <c r="KF465" s="56"/>
      <c r="KG465" s="56"/>
      <c r="KH465" s="56"/>
      <c r="KI465" s="56"/>
      <c r="KJ465" s="56"/>
      <c r="KK465" s="56"/>
      <c r="KL465" s="56"/>
      <c r="KM465" s="56"/>
      <c r="KN465" s="56"/>
      <c r="KO465" s="56"/>
      <c r="KP465" s="56"/>
      <c r="KQ465" s="56"/>
      <c r="KR465" s="56"/>
      <c r="KS465" s="56"/>
      <c r="KT465" s="56"/>
      <c r="KU465" s="56"/>
      <c r="KV465" s="56"/>
      <c r="KW465" s="56"/>
      <c r="KX465" s="56"/>
      <c r="KY465" s="56"/>
      <c r="KZ465" s="56"/>
      <c r="LA465" s="56"/>
      <c r="LB465" s="56"/>
      <c r="LC465" s="56"/>
      <c r="LD465" s="56"/>
      <c r="LE465" s="56"/>
      <c r="LF465" s="56"/>
      <c r="LG465" s="56"/>
      <c r="LH465" s="56"/>
      <c r="LI465" s="56"/>
      <c r="LJ465" s="56"/>
      <c r="LK465" s="56"/>
      <c r="LL465" s="56"/>
      <c r="LM465" s="56"/>
      <c r="LN465" s="56"/>
      <c r="LO465" s="56"/>
      <c r="LP465" s="56"/>
      <c r="LQ465" s="56"/>
      <c r="LR465" s="56"/>
      <c r="LS465" s="56"/>
      <c r="LT465" s="56"/>
      <c r="LU465" s="56"/>
      <c r="LV465" s="56"/>
      <c r="LW465" s="56"/>
      <c r="LX465" s="56"/>
      <c r="LY465" s="56"/>
      <c r="LZ465" s="56"/>
      <c r="MA465" s="56"/>
      <c r="MB465" s="56"/>
      <c r="MC465" s="56"/>
      <c r="MD465" s="56"/>
      <c r="ME465" s="56"/>
      <c r="MF465" s="56"/>
      <c r="MG465" s="56"/>
      <c r="MH465" s="56"/>
      <c r="MI465" s="56"/>
      <c r="MJ465" s="56"/>
      <c r="MK465" s="56"/>
      <c r="ML465" s="56"/>
      <c r="MM465" s="56"/>
      <c r="MN465" s="56"/>
      <c r="MO465" s="56"/>
      <c r="MP465" s="56"/>
      <c r="MQ465" s="56"/>
      <c r="MR465" s="56"/>
      <c r="MS465" s="56"/>
      <c r="MT465" s="56"/>
      <c r="MU465" s="56"/>
      <c r="MV465" s="56"/>
      <c r="MW465" s="56"/>
      <c r="MX465" s="56"/>
      <c r="MY465" s="56"/>
      <c r="MZ465" s="56"/>
      <c r="NA465" s="56"/>
      <c r="NB465" s="56"/>
      <c r="NC465" s="56"/>
      <c r="ND465" s="56"/>
      <c r="NE465" s="56"/>
      <c r="NF465" s="56"/>
      <c r="NG465" s="56"/>
      <c r="NH465" s="56"/>
      <c r="NI465" s="56"/>
      <c r="NJ465" s="56"/>
      <c r="NK465" s="56"/>
      <c r="NL465" s="56"/>
      <c r="NM465" s="56"/>
      <c r="NN465" s="56"/>
      <c r="NO465" s="56"/>
      <c r="NP465" s="56"/>
      <c r="NQ465" s="56"/>
      <c r="NR465" s="56"/>
      <c r="NS465" s="56"/>
      <c r="NT465" s="56"/>
      <c r="NU465" s="56"/>
      <c r="NV465" s="56"/>
      <c r="NW465" s="56"/>
      <c r="NX465" s="56"/>
      <c r="NY465" s="56"/>
      <c r="NZ465" s="56"/>
      <c r="OA465" s="56"/>
      <c r="OB465" s="56"/>
      <c r="OC465" s="56"/>
      <c r="OD465" s="56"/>
      <c r="OE465" s="56"/>
      <c r="OF465" s="56"/>
      <c r="OG465" s="56"/>
      <c r="OH465" s="56"/>
      <c r="OI465" s="56"/>
      <c r="OJ465" s="56"/>
      <c r="OK465" s="56"/>
      <c r="OL465" s="56"/>
      <c r="OM465" s="56"/>
      <c r="ON465" s="56"/>
      <c r="OO465" s="56"/>
      <c r="OP465" s="56"/>
      <c r="OQ465" s="56"/>
      <c r="OR465" s="56"/>
      <c r="OS465" s="56"/>
      <c r="OT465" s="56"/>
      <c r="OU465" s="56"/>
      <c r="OV465" s="56"/>
      <c r="OW465" s="56"/>
      <c r="OX465" s="56"/>
      <c r="OY465" s="56"/>
      <c r="OZ465" s="56"/>
      <c r="PA465" s="56"/>
    </row>
    <row r="466" spans="1:418" s="116" customFormat="1" ht="189" hidden="1" customHeight="1">
      <c r="A466" s="310"/>
      <c r="B466" s="357"/>
      <c r="C466" s="357"/>
      <c r="D466" s="313"/>
      <c r="E466" s="356"/>
      <c r="F466" s="313"/>
      <c r="G466" s="327"/>
      <c r="H466" s="325"/>
      <c r="I466" s="315" t="s">
        <v>518</v>
      </c>
      <c r="J466" s="126" t="s">
        <v>1344</v>
      </c>
      <c r="K466" s="123"/>
      <c r="L466" s="183" t="s">
        <v>661</v>
      </c>
      <c r="M466" s="177" t="s">
        <v>501</v>
      </c>
      <c r="N466" s="51" t="s">
        <v>378</v>
      </c>
      <c r="O466" s="56" t="s">
        <v>386</v>
      </c>
      <c r="P466" s="310"/>
      <c r="Q466" s="357"/>
      <c r="R466" s="120"/>
      <c r="S466" s="120"/>
      <c r="T466" s="120"/>
      <c r="U466" s="120"/>
      <c r="V466" s="120"/>
      <c r="W466" s="120"/>
      <c r="X466" s="120"/>
      <c r="Y466" s="120"/>
      <c r="Z466" s="120" t="s">
        <v>205</v>
      </c>
      <c r="AA466" s="120"/>
      <c r="AB466" s="120"/>
      <c r="AC466" s="119">
        <f t="shared" si="636"/>
        <v>1</v>
      </c>
      <c r="AD466" s="229"/>
      <c r="AE466" s="229"/>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70"/>
      <c r="BU466" s="70"/>
      <c r="BV466" s="70"/>
      <c r="BW466" s="70"/>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70"/>
      <c r="DN466" s="70"/>
      <c r="DO466" s="70"/>
      <c r="DP466" s="70"/>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70"/>
      <c r="FG466" s="70"/>
      <c r="FH466" s="70"/>
      <c r="FI466" s="70"/>
      <c r="FJ466" s="70"/>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70"/>
      <c r="HA466" s="70"/>
      <c r="HB466" s="70"/>
      <c r="HC466" s="70"/>
      <c r="HD466" s="70"/>
      <c r="HE466" s="168"/>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179"/>
      <c r="IJ466" s="180"/>
      <c r="IK466" s="179"/>
      <c r="IL466" s="180"/>
      <c r="IM466" s="179"/>
      <c r="IN466" s="180"/>
      <c r="IO466" s="179"/>
      <c r="IP466" s="180"/>
      <c r="IQ466" s="181"/>
      <c r="IR466" s="185"/>
      <c r="IS466" s="71" t="s">
        <v>556</v>
      </c>
      <c r="IT466" s="71" t="s">
        <v>556</v>
      </c>
      <c r="IU466" s="71" t="s">
        <v>556</v>
      </c>
      <c r="IV466" s="71" t="s">
        <v>556</v>
      </c>
      <c r="IW466" s="71" t="s">
        <v>556</v>
      </c>
      <c r="IX466" s="56">
        <v>2</v>
      </c>
      <c r="IY466" s="56">
        <v>2</v>
      </c>
      <c r="IZ466" s="56">
        <v>2</v>
      </c>
      <c r="JA466" s="56">
        <v>2</v>
      </c>
      <c r="JB466" s="56">
        <v>2</v>
      </c>
      <c r="JC466" s="56">
        <v>2</v>
      </c>
      <c r="JD466" s="56">
        <v>2</v>
      </c>
      <c r="JE466" s="56">
        <v>2</v>
      </c>
      <c r="JF466" s="56">
        <v>2</v>
      </c>
      <c r="JG466" s="56">
        <v>2</v>
      </c>
      <c r="JH466" s="56">
        <v>2</v>
      </c>
      <c r="JI466" s="56">
        <v>2</v>
      </c>
      <c r="JJ466" s="56">
        <v>2</v>
      </c>
      <c r="JK466" s="56">
        <v>2</v>
      </c>
      <c r="JL466" s="56">
        <v>2</v>
      </c>
      <c r="JM466" s="56">
        <v>2</v>
      </c>
      <c r="JN466" s="56">
        <v>2</v>
      </c>
      <c r="JO466" s="56">
        <v>2</v>
      </c>
      <c r="JP466" s="56">
        <v>2</v>
      </c>
      <c r="JQ466" s="56">
        <v>2</v>
      </c>
      <c r="JR466" s="56">
        <v>2</v>
      </c>
      <c r="JS466" s="56">
        <v>2</v>
      </c>
      <c r="JT466" s="56">
        <v>2</v>
      </c>
      <c r="JU466" s="56">
        <v>2</v>
      </c>
      <c r="JV466" s="56">
        <v>2</v>
      </c>
      <c r="JW466" s="56">
        <v>2</v>
      </c>
      <c r="JX466" s="56">
        <v>2</v>
      </c>
      <c r="JY466" s="56">
        <v>2</v>
      </c>
      <c r="JZ466" s="56">
        <v>2</v>
      </c>
      <c r="KA466" s="56">
        <v>2</v>
      </c>
      <c r="KB466" s="179">
        <f t="shared" ref="KB466:KB467" si="659">COUNTIF(IX466:KA466,"2")</f>
        <v>30</v>
      </c>
      <c r="KC466" s="180">
        <f t="shared" ref="KC466:KC467" si="660">KB466/(KB466+KD466+KF466+KH466)</f>
        <v>1</v>
      </c>
      <c r="KD466" s="179">
        <f t="shared" ref="KD466:KD467" si="661">COUNTIF(IX466:KA466,"1")</f>
        <v>0</v>
      </c>
      <c r="KE466" s="180">
        <f t="shared" ref="KE466:KE467" si="662">KD466/(KB466+KD466+KF466+KH466)</f>
        <v>0</v>
      </c>
      <c r="KF466" s="179">
        <f t="shared" ref="KF466:KF467" si="663">COUNTIF(IX466:KA466,"0")</f>
        <v>0</v>
      </c>
      <c r="KG466" s="180">
        <f t="shared" ref="KG466:KG467" si="664">KF466/(KB466+KD466+KF466+KH466)</f>
        <v>0</v>
      </c>
      <c r="KH466" s="179">
        <f t="shared" ref="KH466:KH467" si="665">COUNTIF(IJ466:KA466,"KĐG")</f>
        <v>0</v>
      </c>
      <c r="KI466" s="180">
        <f t="shared" ref="KI466:KI467" si="666">KH466/(KB466+KD466+KF466+KH466)</f>
        <v>0</v>
      </c>
      <c r="KJ466" s="181">
        <f t="shared" ref="KJ466:KJ467" si="667">(((KB466*2)+(KD466*1)+(KF466*0)))/(KB466+KD466+KF466)</f>
        <v>2</v>
      </c>
      <c r="KK466" s="182" t="str">
        <f t="shared" ref="KK466:KK467" si="668">IF(KI466&gt;=50%,"KĐG",IF(KJ466&gt;=1.6,"Đạt mục tiêu",IF(KJ466&gt;=1,"Cần cố gắng","Chưa đạt")))</f>
        <v>Đạt mục tiêu</v>
      </c>
      <c r="KL466" s="56"/>
      <c r="KM466" s="56"/>
      <c r="KN466" s="56"/>
      <c r="KO466" s="56"/>
      <c r="KP466" s="56"/>
      <c r="KQ466" s="56"/>
      <c r="KR466" s="56"/>
      <c r="KS466" s="56"/>
      <c r="KT466" s="56"/>
      <c r="KU466" s="56"/>
      <c r="KV466" s="56"/>
      <c r="KW466" s="56"/>
      <c r="KX466" s="56"/>
      <c r="KY466" s="56"/>
      <c r="KZ466" s="56"/>
      <c r="LA466" s="56"/>
      <c r="LB466" s="56"/>
      <c r="LC466" s="56"/>
      <c r="LD466" s="56"/>
      <c r="LE466" s="56"/>
      <c r="LF466" s="56"/>
      <c r="LG466" s="56"/>
      <c r="LH466" s="56"/>
      <c r="LI466" s="56"/>
      <c r="LJ466" s="56"/>
      <c r="LK466" s="56"/>
      <c r="LL466" s="56"/>
      <c r="LM466" s="56"/>
      <c r="LN466" s="56"/>
      <c r="LO466" s="56"/>
      <c r="LP466" s="56"/>
      <c r="LQ466" s="56"/>
      <c r="LR466" s="56"/>
      <c r="LS466" s="56"/>
      <c r="LT466" s="56"/>
      <c r="LU466" s="56"/>
      <c r="LV466" s="56"/>
      <c r="LW466" s="56"/>
      <c r="LX466" s="56"/>
      <c r="LY466" s="56"/>
      <c r="LZ466" s="56"/>
      <c r="MA466" s="56"/>
      <c r="MB466" s="56"/>
      <c r="MC466" s="56"/>
      <c r="MD466" s="56"/>
      <c r="ME466" s="56"/>
      <c r="MF466" s="56"/>
      <c r="MG466" s="56"/>
      <c r="MH466" s="56"/>
      <c r="MI466" s="56"/>
      <c r="MJ466" s="56"/>
      <c r="MK466" s="56"/>
      <c r="ML466" s="56"/>
      <c r="MM466" s="56"/>
      <c r="MN466" s="56"/>
      <c r="MO466" s="56"/>
      <c r="MP466" s="56"/>
      <c r="MQ466" s="56"/>
      <c r="MR466" s="56"/>
      <c r="MS466" s="56"/>
      <c r="MT466" s="56"/>
      <c r="MU466" s="56"/>
      <c r="MV466" s="56"/>
      <c r="MW466" s="56"/>
      <c r="MX466" s="56"/>
      <c r="MY466" s="56"/>
      <c r="MZ466" s="56"/>
      <c r="NA466" s="56"/>
      <c r="NB466" s="56"/>
      <c r="NC466" s="56"/>
      <c r="ND466" s="56"/>
      <c r="NE466" s="56"/>
      <c r="NF466" s="56"/>
      <c r="NG466" s="56"/>
      <c r="NH466" s="56"/>
      <c r="NI466" s="56"/>
      <c r="NJ466" s="56"/>
      <c r="NK466" s="56"/>
      <c r="NL466" s="56"/>
      <c r="NM466" s="56"/>
      <c r="NN466" s="56"/>
      <c r="NO466" s="56"/>
      <c r="NP466" s="56"/>
      <c r="NQ466" s="56"/>
      <c r="NR466" s="56"/>
      <c r="NS466" s="56"/>
      <c r="NT466" s="56"/>
      <c r="NU466" s="56"/>
      <c r="NV466" s="56"/>
      <c r="NW466" s="56"/>
      <c r="NX466" s="56"/>
      <c r="NY466" s="56"/>
      <c r="NZ466" s="56"/>
      <c r="OA466" s="56"/>
      <c r="OB466" s="56"/>
      <c r="OC466" s="56"/>
      <c r="OD466" s="56"/>
      <c r="OE466" s="56"/>
      <c r="OF466" s="56"/>
      <c r="OG466" s="56"/>
      <c r="OH466" s="56"/>
      <c r="OI466" s="56"/>
      <c r="OJ466" s="56"/>
      <c r="OK466" s="56"/>
      <c r="OL466" s="56"/>
      <c r="OM466" s="56"/>
      <c r="ON466" s="56"/>
      <c r="OO466" s="56"/>
      <c r="OP466" s="56"/>
      <c r="OQ466" s="56"/>
      <c r="OR466" s="56"/>
      <c r="OS466" s="56"/>
      <c r="OT466" s="56"/>
      <c r="OU466" s="56"/>
      <c r="OV466" s="56"/>
      <c r="OW466" s="56"/>
      <c r="OX466" s="56"/>
      <c r="OY466" s="56"/>
      <c r="OZ466" s="56"/>
      <c r="PA466" s="56"/>
    </row>
    <row r="467" spans="1:418" s="116" customFormat="1" ht="31.5" hidden="1" customHeight="1">
      <c r="A467" s="310"/>
      <c r="B467" s="357"/>
      <c r="C467" s="357"/>
      <c r="D467" s="313"/>
      <c r="E467" s="356"/>
      <c r="F467" s="313"/>
      <c r="G467" s="327"/>
      <c r="H467" s="325"/>
      <c r="I467" s="314"/>
      <c r="J467" s="126" t="s">
        <v>1175</v>
      </c>
      <c r="K467" s="123"/>
      <c r="L467" s="183" t="s">
        <v>661</v>
      </c>
      <c r="M467" s="177" t="s">
        <v>501</v>
      </c>
      <c r="N467" s="51" t="s">
        <v>378</v>
      </c>
      <c r="O467" s="56" t="s">
        <v>386</v>
      </c>
      <c r="P467" s="310"/>
      <c r="Q467" s="357"/>
      <c r="R467" s="120"/>
      <c r="S467" s="120"/>
      <c r="T467" s="120"/>
      <c r="U467" s="120"/>
      <c r="V467" s="120"/>
      <c r="W467" s="120"/>
      <c r="X467" s="120"/>
      <c r="Y467" s="120"/>
      <c r="Z467" s="120" t="s">
        <v>205</v>
      </c>
      <c r="AA467" s="120"/>
      <c r="AB467" s="120"/>
      <c r="AC467" s="119">
        <f t="shared" si="636"/>
        <v>1</v>
      </c>
      <c r="AD467" s="229"/>
      <c r="AE467" s="229"/>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70"/>
      <c r="BU467" s="70"/>
      <c r="BV467" s="70"/>
      <c r="BW467" s="70"/>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70"/>
      <c r="DN467" s="70"/>
      <c r="DO467" s="70"/>
      <c r="DP467" s="70"/>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70"/>
      <c r="FG467" s="70"/>
      <c r="FH467" s="70"/>
      <c r="FI467" s="70"/>
      <c r="FJ467" s="70"/>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70"/>
      <c r="HA467" s="70"/>
      <c r="HB467" s="70"/>
      <c r="HC467" s="70"/>
      <c r="HD467" s="70"/>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c r="IK467" s="56"/>
      <c r="IL467" s="56"/>
      <c r="IM467" s="56"/>
      <c r="IN467" s="56"/>
      <c r="IO467" s="56"/>
      <c r="IP467" s="56"/>
      <c r="IQ467" s="56"/>
      <c r="IR467" s="56"/>
      <c r="IS467" s="71" t="s">
        <v>556</v>
      </c>
      <c r="IT467" s="71"/>
      <c r="IU467" s="71" t="s">
        <v>556</v>
      </c>
      <c r="IV467" s="71" t="s">
        <v>556</v>
      </c>
      <c r="IW467" s="71"/>
      <c r="IX467" s="56">
        <v>2</v>
      </c>
      <c r="IY467" s="56">
        <v>2</v>
      </c>
      <c r="IZ467" s="56">
        <v>2</v>
      </c>
      <c r="JA467" s="56">
        <v>2</v>
      </c>
      <c r="JB467" s="56">
        <v>2</v>
      </c>
      <c r="JC467" s="56">
        <v>2</v>
      </c>
      <c r="JD467" s="56">
        <v>2</v>
      </c>
      <c r="JE467" s="56">
        <v>2</v>
      </c>
      <c r="JF467" s="56">
        <v>2</v>
      </c>
      <c r="JG467" s="56">
        <v>2</v>
      </c>
      <c r="JH467" s="56">
        <v>2</v>
      </c>
      <c r="JI467" s="56">
        <v>2</v>
      </c>
      <c r="JJ467" s="56">
        <v>2</v>
      </c>
      <c r="JK467" s="56">
        <v>2</v>
      </c>
      <c r="JL467" s="56">
        <v>2</v>
      </c>
      <c r="JM467" s="56">
        <v>2</v>
      </c>
      <c r="JN467" s="56">
        <v>2</v>
      </c>
      <c r="JO467" s="56">
        <v>2</v>
      </c>
      <c r="JP467" s="56">
        <v>2</v>
      </c>
      <c r="JQ467" s="56">
        <v>2</v>
      </c>
      <c r="JR467" s="56">
        <v>2</v>
      </c>
      <c r="JS467" s="56">
        <v>2</v>
      </c>
      <c r="JT467" s="56">
        <v>2</v>
      </c>
      <c r="JU467" s="56">
        <v>2</v>
      </c>
      <c r="JV467" s="56">
        <v>2</v>
      </c>
      <c r="JW467" s="56">
        <v>2</v>
      </c>
      <c r="JX467" s="56">
        <v>2</v>
      </c>
      <c r="JY467" s="56">
        <v>2</v>
      </c>
      <c r="JZ467" s="56">
        <v>2</v>
      </c>
      <c r="KA467" s="56">
        <v>2</v>
      </c>
      <c r="KB467" s="179">
        <f t="shared" si="659"/>
        <v>30</v>
      </c>
      <c r="KC467" s="180">
        <f t="shared" si="660"/>
        <v>1</v>
      </c>
      <c r="KD467" s="179">
        <f t="shared" si="661"/>
        <v>0</v>
      </c>
      <c r="KE467" s="180">
        <f t="shared" si="662"/>
        <v>0</v>
      </c>
      <c r="KF467" s="179">
        <f t="shared" si="663"/>
        <v>0</v>
      </c>
      <c r="KG467" s="180">
        <f t="shared" si="664"/>
        <v>0</v>
      </c>
      <c r="KH467" s="179">
        <f t="shared" si="665"/>
        <v>0</v>
      </c>
      <c r="KI467" s="180">
        <f t="shared" si="666"/>
        <v>0</v>
      </c>
      <c r="KJ467" s="181">
        <f t="shared" si="667"/>
        <v>2</v>
      </c>
      <c r="KK467" s="182" t="str">
        <f t="shared" si="668"/>
        <v>Đạt mục tiêu</v>
      </c>
      <c r="KL467" s="56"/>
      <c r="KM467" s="56"/>
      <c r="KN467" s="56"/>
      <c r="KO467" s="56"/>
      <c r="KP467" s="56"/>
      <c r="KQ467" s="56"/>
      <c r="KR467" s="56"/>
      <c r="KS467" s="56"/>
      <c r="KT467" s="56"/>
      <c r="KU467" s="56"/>
      <c r="KV467" s="56"/>
      <c r="KW467" s="56"/>
      <c r="KX467" s="56"/>
      <c r="KY467" s="56"/>
      <c r="KZ467" s="56"/>
      <c r="LA467" s="56"/>
      <c r="LB467" s="56"/>
      <c r="LC467" s="56"/>
      <c r="LD467" s="56"/>
      <c r="LE467" s="56"/>
      <c r="LF467" s="56"/>
      <c r="LG467" s="56"/>
      <c r="LH467" s="56"/>
      <c r="LI467" s="56"/>
      <c r="LJ467" s="56"/>
      <c r="LK467" s="56"/>
      <c r="LL467" s="56"/>
      <c r="LM467" s="56"/>
      <c r="LN467" s="56"/>
      <c r="LO467" s="56"/>
      <c r="LP467" s="56"/>
      <c r="LQ467" s="56"/>
      <c r="LR467" s="56"/>
      <c r="LS467" s="56"/>
      <c r="LT467" s="56"/>
      <c r="LU467" s="56"/>
      <c r="LV467" s="56"/>
      <c r="LW467" s="56"/>
      <c r="LX467" s="56"/>
      <c r="LY467" s="56"/>
      <c r="LZ467" s="56"/>
      <c r="MA467" s="56"/>
      <c r="MB467" s="56"/>
      <c r="MC467" s="56"/>
      <c r="MD467" s="56"/>
      <c r="ME467" s="56"/>
      <c r="MF467" s="56"/>
      <c r="MG467" s="56"/>
      <c r="MH467" s="56"/>
      <c r="MI467" s="56"/>
      <c r="MJ467" s="56"/>
      <c r="MK467" s="56"/>
      <c r="ML467" s="56"/>
      <c r="MM467" s="56"/>
      <c r="MN467" s="56"/>
      <c r="MO467" s="56"/>
      <c r="MP467" s="56"/>
      <c r="MQ467" s="56"/>
      <c r="MR467" s="56"/>
      <c r="MS467" s="56"/>
      <c r="MT467" s="56"/>
      <c r="MU467" s="56"/>
      <c r="MV467" s="56"/>
      <c r="MW467" s="56"/>
      <c r="MX467" s="56"/>
      <c r="MY467" s="56"/>
      <c r="MZ467" s="56"/>
      <c r="NA467" s="56"/>
      <c r="NB467" s="56"/>
      <c r="NC467" s="56"/>
      <c r="ND467" s="56"/>
      <c r="NE467" s="56"/>
      <c r="NF467" s="56"/>
      <c r="NG467" s="56"/>
      <c r="NH467" s="56"/>
      <c r="NI467" s="56"/>
      <c r="NJ467" s="56"/>
      <c r="NK467" s="56"/>
      <c r="NL467" s="56"/>
      <c r="NM467" s="56"/>
      <c r="NN467" s="56"/>
      <c r="NO467" s="56"/>
      <c r="NP467" s="56"/>
      <c r="NQ467" s="56"/>
      <c r="NR467" s="56"/>
      <c r="NS467" s="56"/>
      <c r="NT467" s="56"/>
      <c r="NU467" s="56"/>
      <c r="NV467" s="56"/>
      <c r="NW467" s="56"/>
      <c r="NX467" s="56"/>
      <c r="NY467" s="56"/>
      <c r="NZ467" s="56"/>
      <c r="OA467" s="56"/>
      <c r="OB467" s="56"/>
      <c r="OC467" s="56"/>
      <c r="OD467" s="56"/>
      <c r="OE467" s="56"/>
      <c r="OF467" s="56"/>
      <c r="OG467" s="56"/>
      <c r="OH467" s="56"/>
      <c r="OI467" s="56"/>
      <c r="OJ467" s="56"/>
      <c r="OK467" s="56"/>
      <c r="OL467" s="56"/>
      <c r="OM467" s="56"/>
      <c r="ON467" s="56"/>
      <c r="OO467" s="56"/>
      <c r="OP467" s="56"/>
      <c r="OQ467" s="56"/>
      <c r="OR467" s="56"/>
      <c r="OS467" s="56"/>
      <c r="OT467" s="56"/>
      <c r="OU467" s="56"/>
      <c r="OV467" s="56"/>
      <c r="OW467" s="56"/>
      <c r="OX467" s="56"/>
      <c r="OY467" s="56"/>
      <c r="OZ467" s="56"/>
      <c r="PA467" s="56"/>
    </row>
    <row r="468" spans="1:418" s="116" customFormat="1" ht="173.25" hidden="1" customHeight="1">
      <c r="A468" s="310"/>
      <c r="B468" s="357"/>
      <c r="C468" s="357"/>
      <c r="D468" s="313"/>
      <c r="E468" s="356"/>
      <c r="F468" s="313"/>
      <c r="G468" s="327"/>
      <c r="H468" s="325"/>
      <c r="I468" s="126" t="s">
        <v>1345</v>
      </c>
      <c r="J468" s="126" t="s">
        <v>1346</v>
      </c>
      <c r="K468" s="123"/>
      <c r="L468" s="183" t="s">
        <v>661</v>
      </c>
      <c r="M468" s="123" t="s">
        <v>501</v>
      </c>
      <c r="N468" s="51" t="s">
        <v>378</v>
      </c>
      <c r="O468" s="56" t="s">
        <v>386</v>
      </c>
      <c r="P468" s="310"/>
      <c r="Q468" s="357"/>
      <c r="R468" s="120"/>
      <c r="S468" s="120"/>
      <c r="T468" s="120"/>
      <c r="U468" s="120"/>
      <c r="V468" s="120"/>
      <c r="W468" s="120"/>
      <c r="X468" s="120"/>
      <c r="Y468" s="120"/>
      <c r="Z468" s="120"/>
      <c r="AA468" s="120" t="s">
        <v>205</v>
      </c>
      <c r="AB468" s="120"/>
      <c r="AC468" s="119">
        <f t="shared" si="636"/>
        <v>1</v>
      </c>
      <c r="AD468" s="229"/>
      <c r="AE468" s="229"/>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70"/>
      <c r="BU468" s="70"/>
      <c r="BV468" s="70"/>
      <c r="BW468" s="70"/>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70"/>
      <c r="DN468" s="70"/>
      <c r="DO468" s="70"/>
      <c r="DP468" s="70"/>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70"/>
      <c r="FG468" s="70"/>
      <c r="FH468" s="70"/>
      <c r="FI468" s="70"/>
      <c r="FJ468" s="70"/>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70"/>
      <c r="HA468" s="70"/>
      <c r="HB468" s="70"/>
      <c r="HC468" s="70"/>
      <c r="HD468" s="70"/>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c r="IJ468" s="56"/>
      <c r="IK468" s="56"/>
      <c r="IL468" s="56"/>
      <c r="IM468" s="56"/>
      <c r="IN468" s="56"/>
      <c r="IO468" s="56"/>
      <c r="IP468" s="56"/>
      <c r="IQ468" s="56"/>
      <c r="IR468" s="56"/>
      <c r="IS468" s="56"/>
      <c r="IT468" s="70"/>
      <c r="IU468" s="70"/>
      <c r="IV468" s="70"/>
      <c r="IW468" s="70"/>
      <c r="IX468" s="56"/>
      <c r="IY468" s="56"/>
      <c r="IZ468" s="56"/>
      <c r="JA468" s="56"/>
      <c r="JB468" s="56"/>
      <c r="JC468" s="56"/>
      <c r="JD468" s="56"/>
      <c r="JE468" s="56"/>
      <c r="JF468" s="56"/>
      <c r="JG468" s="56"/>
      <c r="JH468" s="56"/>
      <c r="JI468" s="56"/>
      <c r="JJ468" s="56"/>
      <c r="JK468" s="56"/>
      <c r="JL468" s="56"/>
      <c r="JM468" s="56"/>
      <c r="JN468" s="56"/>
      <c r="JO468" s="56"/>
      <c r="JP468" s="56"/>
      <c r="JQ468" s="56"/>
      <c r="JR468" s="56"/>
      <c r="JS468" s="56"/>
      <c r="JT468" s="56"/>
      <c r="JU468" s="56"/>
      <c r="JV468" s="56"/>
      <c r="JW468" s="56"/>
      <c r="JX468" s="56"/>
      <c r="JY468" s="56"/>
      <c r="JZ468" s="56"/>
      <c r="KA468" s="56"/>
      <c r="KB468" s="56"/>
      <c r="KC468" s="56"/>
      <c r="KD468" s="56"/>
      <c r="KE468" s="56"/>
      <c r="KF468" s="56"/>
      <c r="KG468" s="56"/>
      <c r="KH468" s="56"/>
      <c r="KI468" s="56"/>
      <c r="KJ468" s="56"/>
      <c r="KK468" s="56"/>
      <c r="KL468" s="71" t="s">
        <v>556</v>
      </c>
      <c r="KM468" s="71"/>
      <c r="KN468" s="71" t="s">
        <v>556</v>
      </c>
      <c r="KO468" s="56">
        <v>2</v>
      </c>
      <c r="KP468" s="56">
        <v>2</v>
      </c>
      <c r="KQ468" s="56">
        <v>2</v>
      </c>
      <c r="KR468" s="56">
        <v>2</v>
      </c>
      <c r="KS468" s="56">
        <v>2</v>
      </c>
      <c r="KT468" s="56">
        <v>2</v>
      </c>
      <c r="KU468" s="56">
        <v>2</v>
      </c>
      <c r="KV468" s="56">
        <v>2</v>
      </c>
      <c r="KW468" s="56">
        <v>2</v>
      </c>
      <c r="KX468" s="56">
        <v>2</v>
      </c>
      <c r="KY468" s="56">
        <v>2</v>
      </c>
      <c r="KZ468" s="56">
        <v>2</v>
      </c>
      <c r="LA468" s="56">
        <v>2</v>
      </c>
      <c r="LB468" s="56">
        <v>2</v>
      </c>
      <c r="LC468" s="56">
        <v>2</v>
      </c>
      <c r="LD468" s="56">
        <v>2</v>
      </c>
      <c r="LE468" s="56">
        <v>2</v>
      </c>
      <c r="LF468" s="56">
        <v>2</v>
      </c>
      <c r="LG468" s="56">
        <v>2</v>
      </c>
      <c r="LH468" s="56">
        <v>2</v>
      </c>
      <c r="LI468" s="56">
        <v>2</v>
      </c>
      <c r="LJ468" s="56">
        <v>2</v>
      </c>
      <c r="LK468" s="56">
        <v>2</v>
      </c>
      <c r="LL468" s="56">
        <v>2</v>
      </c>
      <c r="LM468" s="56">
        <v>2</v>
      </c>
      <c r="LN468" s="56">
        <v>2</v>
      </c>
      <c r="LO468" s="56">
        <v>2</v>
      </c>
      <c r="LP468" s="56">
        <v>2</v>
      </c>
      <c r="LQ468" s="56">
        <v>2</v>
      </c>
      <c r="LR468" s="56">
        <v>2</v>
      </c>
      <c r="LS468" s="179">
        <f>COUNTIF(KO468:LR468,"2")</f>
        <v>30</v>
      </c>
      <c r="LT468" s="180">
        <f>LS468/(LS468+LU468+LW468+LY468)</f>
        <v>1</v>
      </c>
      <c r="LU468" s="179">
        <f>COUNTIF(KO468:LR468,"1")</f>
        <v>0</v>
      </c>
      <c r="LV468" s="180">
        <f>LU468/(LS468+LU468+LW468+LY468)</f>
        <v>0</v>
      </c>
      <c r="LW468" s="179">
        <f>COUNTIF(KO468:LR468,"0")</f>
        <v>0</v>
      </c>
      <c r="LX468" s="180">
        <f>LW468/(LS468+LU468+LW468+LY468)</f>
        <v>0</v>
      </c>
      <c r="LY468" s="179">
        <f>COUNTIF(KB468:LR468,"KĐG")</f>
        <v>0</v>
      </c>
      <c r="LZ468" s="180">
        <f>LY468/(LS468+LU468+LW468+LY468)</f>
        <v>0</v>
      </c>
      <c r="MA468" s="181">
        <f>(((LS468*2)+(LU468*1)+(LW468*0)))/(LS468+LU468+LW468)</f>
        <v>2</v>
      </c>
      <c r="MB468" s="185" t="str">
        <f>IF(LZ468&gt;=50%,"KĐG",IF(MA468&gt;=1.6,"Đạt mục tiêu",IF(MA468&gt;=1,"Cần cố gắng","Chưa đạt")))</f>
        <v>Đạt mục tiêu</v>
      </c>
      <c r="MC468" s="56"/>
      <c r="MD468" s="56"/>
      <c r="ME468" s="56"/>
      <c r="MF468" s="56"/>
      <c r="MG468" s="56"/>
      <c r="MH468" s="56"/>
      <c r="MI468" s="56"/>
      <c r="MJ468" s="56"/>
      <c r="MK468" s="56"/>
      <c r="ML468" s="56"/>
      <c r="MM468" s="56"/>
      <c r="MN468" s="56"/>
      <c r="MO468" s="56"/>
      <c r="MP468" s="56"/>
      <c r="MQ468" s="56"/>
      <c r="MR468" s="56"/>
      <c r="MS468" s="56"/>
      <c r="MT468" s="56"/>
      <c r="MU468" s="56"/>
      <c r="MV468" s="56"/>
      <c r="MW468" s="56"/>
      <c r="MX468" s="56"/>
      <c r="MY468" s="56"/>
      <c r="MZ468" s="56"/>
      <c r="NA468" s="56"/>
      <c r="NB468" s="56"/>
      <c r="NC468" s="56"/>
      <c r="ND468" s="56"/>
      <c r="NE468" s="56"/>
      <c r="NF468" s="56"/>
      <c r="NG468" s="56"/>
      <c r="NH468" s="56"/>
      <c r="NI468" s="56"/>
      <c r="NJ468" s="56"/>
      <c r="NK468" s="56"/>
      <c r="NL468" s="56"/>
      <c r="NM468" s="56"/>
      <c r="NN468" s="56"/>
      <c r="NO468" s="56"/>
      <c r="NP468" s="56"/>
      <c r="NQ468" s="56"/>
      <c r="NR468" s="56"/>
      <c r="NS468" s="56"/>
      <c r="NT468" s="56"/>
      <c r="NU468" s="56"/>
      <c r="NV468" s="56"/>
      <c r="NW468" s="56"/>
      <c r="NX468" s="56"/>
      <c r="NY468" s="56"/>
      <c r="NZ468" s="56"/>
      <c r="OA468" s="56"/>
      <c r="OB468" s="56"/>
      <c r="OC468" s="56"/>
      <c r="OD468" s="56"/>
      <c r="OE468" s="56"/>
      <c r="OF468" s="56"/>
      <c r="OG468" s="56"/>
      <c r="OH468" s="56"/>
      <c r="OI468" s="56"/>
      <c r="OJ468" s="56"/>
      <c r="OK468" s="56"/>
      <c r="OL468" s="56"/>
      <c r="OM468" s="56"/>
      <c r="ON468" s="56"/>
      <c r="OO468" s="56"/>
      <c r="OP468" s="56"/>
      <c r="OQ468" s="56"/>
      <c r="OR468" s="56"/>
      <c r="OS468" s="56"/>
      <c r="OT468" s="56"/>
      <c r="OU468" s="56"/>
      <c r="OV468" s="56"/>
      <c r="OW468" s="56"/>
      <c r="OX468" s="56"/>
      <c r="OY468" s="56"/>
      <c r="OZ468" s="56"/>
      <c r="PA468" s="56"/>
    </row>
    <row r="469" spans="1:418" s="116" customFormat="1" ht="157.5" hidden="1" customHeight="1">
      <c r="A469" s="310"/>
      <c r="B469" s="357"/>
      <c r="C469" s="357"/>
      <c r="D469" s="313"/>
      <c r="E469" s="356"/>
      <c r="F469" s="313"/>
      <c r="G469" s="327"/>
      <c r="H469" s="325"/>
      <c r="I469" s="126" t="s">
        <v>932</v>
      </c>
      <c r="J469" s="126" t="s">
        <v>1347</v>
      </c>
      <c r="K469" s="123"/>
      <c r="L469" s="183" t="s">
        <v>661</v>
      </c>
      <c r="M469" s="177" t="s">
        <v>501</v>
      </c>
      <c r="N469" s="51" t="s">
        <v>378</v>
      </c>
      <c r="O469" s="56" t="s">
        <v>386</v>
      </c>
      <c r="P469" s="310"/>
      <c r="Q469" s="357"/>
      <c r="R469" s="120"/>
      <c r="S469" s="120"/>
      <c r="T469" s="120"/>
      <c r="U469" s="120"/>
      <c r="V469" s="120"/>
      <c r="W469" s="120"/>
      <c r="X469" s="120"/>
      <c r="Y469" s="120"/>
      <c r="Z469" s="120"/>
      <c r="AA469" s="120"/>
      <c r="AB469" s="120" t="s">
        <v>205</v>
      </c>
      <c r="AC469" s="119">
        <f t="shared" si="636"/>
        <v>1</v>
      </c>
      <c r="AD469" s="229"/>
      <c r="AE469" s="229"/>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70"/>
      <c r="BU469" s="70"/>
      <c r="BV469" s="70"/>
      <c r="BW469" s="70"/>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70"/>
      <c r="DN469" s="70"/>
      <c r="DO469" s="70"/>
      <c r="DP469" s="70"/>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70"/>
      <c r="FG469" s="70"/>
      <c r="FH469" s="70"/>
      <c r="FI469" s="70"/>
      <c r="FJ469" s="70"/>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70"/>
      <c r="HA469" s="70"/>
      <c r="HB469" s="70"/>
      <c r="HC469" s="70"/>
      <c r="HD469" s="70"/>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c r="IK469" s="56"/>
      <c r="IL469" s="56"/>
      <c r="IM469" s="56"/>
      <c r="IN469" s="56"/>
      <c r="IO469" s="56"/>
      <c r="IP469" s="56"/>
      <c r="IQ469" s="56"/>
      <c r="IR469" s="56"/>
      <c r="IS469" s="56"/>
      <c r="IT469" s="70"/>
      <c r="IU469" s="70"/>
      <c r="IV469" s="70"/>
      <c r="IW469" s="70"/>
      <c r="IX469" s="56"/>
      <c r="IY469" s="56"/>
      <c r="IZ469" s="56"/>
      <c r="JA469" s="56"/>
      <c r="JB469" s="56"/>
      <c r="JC469" s="56"/>
      <c r="JD469" s="56"/>
      <c r="JE469" s="56"/>
      <c r="JF469" s="56"/>
      <c r="JG469" s="56"/>
      <c r="JH469" s="56"/>
      <c r="JI469" s="56"/>
      <c r="JJ469" s="56"/>
      <c r="JK469" s="56"/>
      <c r="JL469" s="56"/>
      <c r="JM469" s="56"/>
      <c r="JN469" s="56"/>
      <c r="JO469" s="56"/>
      <c r="JP469" s="56"/>
      <c r="JQ469" s="56"/>
      <c r="JR469" s="56"/>
      <c r="JS469" s="56"/>
      <c r="JT469" s="56"/>
      <c r="JU469" s="56"/>
      <c r="JV469" s="56"/>
      <c r="JW469" s="56"/>
      <c r="JX469" s="56"/>
      <c r="JY469" s="56"/>
      <c r="JZ469" s="56"/>
      <c r="KA469" s="56"/>
      <c r="KB469" s="56"/>
      <c r="KC469" s="56"/>
      <c r="KD469" s="56"/>
      <c r="KE469" s="56"/>
      <c r="KF469" s="56"/>
      <c r="KG469" s="56"/>
      <c r="KH469" s="56"/>
      <c r="KI469" s="56"/>
      <c r="KJ469" s="56"/>
      <c r="KK469" s="56"/>
      <c r="KL469" s="56"/>
      <c r="KM469" s="56"/>
      <c r="KN469" s="56"/>
      <c r="KO469" s="56"/>
      <c r="KP469" s="56"/>
      <c r="KQ469" s="56"/>
      <c r="KR469" s="56"/>
      <c r="KS469" s="56"/>
      <c r="KT469" s="56"/>
      <c r="KU469" s="56"/>
      <c r="KV469" s="56"/>
      <c r="KW469" s="56"/>
      <c r="KX469" s="56"/>
      <c r="KY469" s="56"/>
      <c r="KZ469" s="56"/>
      <c r="LA469" s="56"/>
      <c r="LB469" s="56"/>
      <c r="LC469" s="56"/>
      <c r="LD469" s="56"/>
      <c r="LE469" s="56"/>
      <c r="LF469" s="56"/>
      <c r="LG469" s="56"/>
      <c r="LH469" s="56"/>
      <c r="LI469" s="56"/>
      <c r="LJ469" s="56"/>
      <c r="LK469" s="56"/>
      <c r="LL469" s="56"/>
      <c r="LM469" s="56"/>
      <c r="LN469" s="56"/>
      <c r="LO469" s="56"/>
      <c r="LP469" s="56"/>
      <c r="LQ469" s="56"/>
      <c r="LR469" s="56"/>
      <c r="LS469" s="56"/>
      <c r="LT469" s="56"/>
      <c r="LU469" s="56"/>
      <c r="LV469" s="56"/>
      <c r="LW469" s="56"/>
      <c r="LX469" s="56"/>
      <c r="LY469" s="56"/>
      <c r="LZ469" s="56"/>
      <c r="MA469" s="56"/>
      <c r="MB469" s="56"/>
      <c r="MC469" s="56"/>
      <c r="MD469" s="71" t="s">
        <v>556</v>
      </c>
      <c r="ME469" s="56">
        <v>2</v>
      </c>
      <c r="MF469" s="56">
        <v>2</v>
      </c>
      <c r="MG469" s="56">
        <v>2</v>
      </c>
      <c r="MH469" s="56">
        <v>2</v>
      </c>
      <c r="MI469" s="56">
        <v>2</v>
      </c>
      <c r="MJ469" s="56">
        <v>2</v>
      </c>
      <c r="MK469" s="56">
        <v>2</v>
      </c>
      <c r="ML469" s="56">
        <v>2</v>
      </c>
      <c r="MM469" s="56">
        <v>2</v>
      </c>
      <c r="MN469" s="56">
        <v>2</v>
      </c>
      <c r="MO469" s="56">
        <v>1</v>
      </c>
      <c r="MP469" s="56">
        <v>2</v>
      </c>
      <c r="MQ469" s="56">
        <v>1</v>
      </c>
      <c r="MR469" s="56">
        <v>2</v>
      </c>
      <c r="MS469" s="56">
        <v>2</v>
      </c>
      <c r="MT469" s="56">
        <v>2</v>
      </c>
      <c r="MU469" s="56">
        <v>2</v>
      </c>
      <c r="MV469" s="56">
        <v>2</v>
      </c>
      <c r="MW469" s="56">
        <v>2</v>
      </c>
      <c r="MX469" s="56">
        <v>2</v>
      </c>
      <c r="MY469" s="56">
        <v>2</v>
      </c>
      <c r="MZ469" s="56">
        <v>2</v>
      </c>
      <c r="NA469" s="56">
        <v>2</v>
      </c>
      <c r="NB469" s="56">
        <v>2</v>
      </c>
      <c r="NC469" s="56">
        <v>2</v>
      </c>
      <c r="ND469" s="56">
        <v>2</v>
      </c>
      <c r="NE469" s="179">
        <f>COUNTIF(ME469:ND469,"2")</f>
        <v>24</v>
      </c>
      <c r="NF469" s="180">
        <f>NE469/(NE469+NG469+NI469+NK469)</f>
        <v>0.92307692307692313</v>
      </c>
      <c r="NG469" s="179">
        <f>COUNTIF(ME469:ND469,"1")</f>
        <v>2</v>
      </c>
      <c r="NH469" s="180">
        <f>NG469/(NE469+NG469+NI469+NK469)</f>
        <v>7.6923076923076927E-2</v>
      </c>
      <c r="NI469" s="179">
        <f>COUNTIF(ME469:ND469,"0")</f>
        <v>0</v>
      </c>
      <c r="NJ469" s="180">
        <f>NI469/(NE469+NG469+NI469+NK469)</f>
        <v>0</v>
      </c>
      <c r="NK469" s="179">
        <f>COUNTIF(LR469:ND469,"KĐG")</f>
        <v>0</v>
      </c>
      <c r="NL469" s="180">
        <f>NK469/(NE469+NG469+NI469+NK469)</f>
        <v>0</v>
      </c>
      <c r="NM469" s="181">
        <f>(((NE469*2)+(NG469*1)+(NI469*0)))/(NE469+NG469+NI469)</f>
        <v>1.9230769230769231</v>
      </c>
      <c r="NN469" s="184" t="str">
        <f>IF(NL469&gt;=50%,"KĐG",IF(NM469&gt;=1.6,"Đạt mục tiêu",IF(NM469&gt;=1,"Cần cố gắng","Chưa đạt")))</f>
        <v>Đạt mục tiêu</v>
      </c>
      <c r="NO469" s="56"/>
      <c r="NP469" s="56"/>
      <c r="NQ469" s="56"/>
      <c r="NR469" s="56"/>
      <c r="NS469" s="56"/>
      <c r="NT469" s="56"/>
      <c r="NU469" s="56"/>
      <c r="NV469" s="56"/>
      <c r="NW469" s="56"/>
      <c r="NX469" s="56"/>
      <c r="NY469" s="56"/>
      <c r="NZ469" s="56"/>
      <c r="OA469" s="56"/>
      <c r="OB469" s="56"/>
      <c r="OC469" s="56"/>
      <c r="OD469" s="56"/>
      <c r="OE469" s="56"/>
      <c r="OF469" s="56"/>
      <c r="OG469" s="56"/>
      <c r="OH469" s="56"/>
      <c r="OI469" s="56"/>
      <c r="OJ469" s="56"/>
      <c r="OK469" s="56"/>
      <c r="OL469" s="56"/>
      <c r="OM469" s="56"/>
      <c r="ON469" s="56"/>
      <c r="OO469" s="56"/>
      <c r="OP469" s="56"/>
      <c r="OQ469" s="56"/>
      <c r="OR469" s="56"/>
      <c r="OS469" s="56"/>
      <c r="OT469" s="56"/>
      <c r="OU469" s="56"/>
      <c r="OV469" s="56"/>
      <c r="OW469" s="56"/>
      <c r="OX469" s="56"/>
      <c r="OY469" s="56"/>
      <c r="OZ469" s="56"/>
      <c r="PA469" s="56"/>
    </row>
    <row r="470" spans="1:418" s="116" customFormat="1" ht="78.75" hidden="1" customHeight="1">
      <c r="A470" s="56"/>
      <c r="B470" s="56">
        <v>402</v>
      </c>
      <c r="C470" s="56">
        <v>169</v>
      </c>
      <c r="D470" s="126" t="s">
        <v>259</v>
      </c>
      <c r="E470" s="122" t="s">
        <v>7</v>
      </c>
      <c r="F470" s="126" t="s">
        <v>260</v>
      </c>
      <c r="G470" s="123" t="s">
        <v>7</v>
      </c>
      <c r="H470" s="122" t="s">
        <v>205</v>
      </c>
      <c r="I470" s="126" t="s">
        <v>260</v>
      </c>
      <c r="J470" s="126" t="s">
        <v>1031</v>
      </c>
      <c r="K470" s="123"/>
      <c r="L470" s="183" t="s">
        <v>661</v>
      </c>
      <c r="M470" s="123" t="s">
        <v>500</v>
      </c>
      <c r="N470" s="51" t="s">
        <v>378</v>
      </c>
      <c r="O470" s="56" t="s">
        <v>350</v>
      </c>
      <c r="P470" s="56" t="s">
        <v>205</v>
      </c>
      <c r="Q470" s="56"/>
      <c r="R470" s="120"/>
      <c r="S470" s="120"/>
      <c r="T470" s="120"/>
      <c r="U470" s="120" t="s">
        <v>205</v>
      </c>
      <c r="V470" s="120"/>
      <c r="W470" s="120"/>
      <c r="X470" s="120"/>
      <c r="Y470" s="120"/>
      <c r="Z470" s="120"/>
      <c r="AA470" s="120"/>
      <c r="AB470" s="120"/>
      <c r="AC470" s="119">
        <f t="shared" si="636"/>
        <v>1</v>
      </c>
      <c r="AD470" s="229"/>
      <c r="AE470" s="229"/>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72"/>
      <c r="BU470" s="72" t="s">
        <v>662</v>
      </c>
      <c r="BV470" s="70"/>
      <c r="BW470" s="70"/>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70"/>
      <c r="DN470" s="70"/>
      <c r="DO470" s="70"/>
      <c r="DP470" s="70"/>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70"/>
      <c r="FG470" s="70"/>
      <c r="FH470" s="70"/>
      <c r="FI470" s="70"/>
      <c r="FJ470" s="70"/>
      <c r="FK470" s="56">
        <v>2</v>
      </c>
      <c r="FL470" s="56">
        <v>2</v>
      </c>
      <c r="FM470" s="56">
        <v>1</v>
      </c>
      <c r="FN470" s="56">
        <v>2</v>
      </c>
      <c r="FO470" s="56">
        <v>2</v>
      </c>
      <c r="FP470" s="56">
        <v>2</v>
      </c>
      <c r="FQ470" s="56">
        <v>2</v>
      </c>
      <c r="FR470" s="56">
        <v>2</v>
      </c>
      <c r="FS470" s="56">
        <v>2</v>
      </c>
      <c r="FT470" s="56">
        <v>2</v>
      </c>
      <c r="FU470" s="56">
        <v>1</v>
      </c>
      <c r="FV470" s="56">
        <v>2</v>
      </c>
      <c r="FW470" s="56">
        <v>2</v>
      </c>
      <c r="FX470" s="56">
        <v>2</v>
      </c>
      <c r="FY470" s="56">
        <v>2</v>
      </c>
      <c r="FZ470" s="56">
        <v>2</v>
      </c>
      <c r="GA470" s="56">
        <v>1</v>
      </c>
      <c r="GB470" s="56">
        <v>2</v>
      </c>
      <c r="GC470" s="56">
        <v>2</v>
      </c>
      <c r="GD470" s="56">
        <v>2</v>
      </c>
      <c r="GE470" s="56"/>
      <c r="GF470" s="56"/>
      <c r="GG470" s="56"/>
      <c r="GH470" s="56"/>
      <c r="GI470" s="56"/>
      <c r="GJ470" s="56">
        <v>2</v>
      </c>
      <c r="GK470" s="56">
        <v>2</v>
      </c>
      <c r="GL470" s="56">
        <v>2</v>
      </c>
      <c r="GM470" s="56">
        <v>2</v>
      </c>
      <c r="GN470" s="56"/>
      <c r="GO470" s="56">
        <v>2</v>
      </c>
      <c r="GP470" s="179">
        <f>COUNTIF(FB470:GO470,"2")</f>
        <v>22</v>
      </c>
      <c r="GQ470" s="180">
        <f>GP470/(GP470+GR470+GT470+GV470)</f>
        <v>0.88</v>
      </c>
      <c r="GR470" s="179">
        <f>COUNTIF(FB470:GO470,"1")</f>
        <v>3</v>
      </c>
      <c r="GS470" s="180">
        <f>GR470/(GP470+GR470+GT470+GV470)</f>
        <v>0.12</v>
      </c>
      <c r="GT470" s="179">
        <f>COUNTIF(FB470:GO470,"0")</f>
        <v>0</v>
      </c>
      <c r="GU470" s="180">
        <f>GT470/(GP470+GR470+GT470+GV470)</f>
        <v>0</v>
      </c>
      <c r="GV470" s="179">
        <f>COUNTIF(EV470:GO470,"KĐG")</f>
        <v>0</v>
      </c>
      <c r="GW470" s="180">
        <f>GV470/(GP470+GR470+GT470+GV470)</f>
        <v>0</v>
      </c>
      <c r="GX470" s="181">
        <f>(((GP470*2)+(GR470*1)+(GT470*0)))/(GP470+GR470+GT470)</f>
        <v>1.88</v>
      </c>
      <c r="GY470" s="184" t="str">
        <f>IF(GW470&gt;=50%,"KĐG",IF(GX470&gt;=1.6,"Đạt mục tiêu",IF(GX470&gt;=1,"Cần cố gắng","Chưa đạt")))</f>
        <v>Đạt mục tiêu</v>
      </c>
      <c r="GZ470" s="70"/>
      <c r="HA470" s="70"/>
      <c r="HB470" s="70"/>
      <c r="HC470" s="70"/>
      <c r="HD470" s="70"/>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c r="IK470" s="56"/>
      <c r="IL470" s="56"/>
      <c r="IM470" s="56"/>
      <c r="IN470" s="56"/>
      <c r="IO470" s="56"/>
      <c r="IP470" s="56"/>
      <c r="IQ470" s="56"/>
      <c r="IR470" s="56"/>
      <c r="IS470" s="56"/>
      <c r="IT470" s="70"/>
      <c r="IU470" s="70"/>
      <c r="IV470" s="70"/>
      <c r="IW470" s="70"/>
      <c r="IX470" s="56"/>
      <c r="IY470" s="56"/>
      <c r="IZ470" s="56"/>
      <c r="JA470" s="56"/>
      <c r="JB470" s="56"/>
      <c r="JC470" s="56"/>
      <c r="JD470" s="56"/>
      <c r="JE470" s="56"/>
      <c r="JF470" s="56"/>
      <c r="JG470" s="56"/>
      <c r="JH470" s="56"/>
      <c r="JI470" s="56"/>
      <c r="JJ470" s="56"/>
      <c r="JK470" s="56"/>
      <c r="JL470" s="56"/>
      <c r="JM470" s="56"/>
      <c r="JN470" s="56"/>
      <c r="JO470" s="56"/>
      <c r="JP470" s="56"/>
      <c r="JQ470" s="56"/>
      <c r="JR470" s="56"/>
      <c r="JS470" s="56"/>
      <c r="JT470" s="56"/>
      <c r="JU470" s="56"/>
      <c r="JV470" s="56"/>
      <c r="JW470" s="56"/>
      <c r="JX470" s="56"/>
      <c r="JY470" s="56"/>
      <c r="JZ470" s="56"/>
      <c r="KA470" s="56"/>
      <c r="KB470" s="56"/>
      <c r="KC470" s="56"/>
      <c r="KD470" s="56"/>
      <c r="KE470" s="56"/>
      <c r="KF470" s="56"/>
      <c r="KG470" s="56"/>
      <c r="KH470" s="56"/>
      <c r="KI470" s="56"/>
      <c r="KJ470" s="56"/>
      <c r="KK470" s="56"/>
      <c r="KL470" s="56"/>
      <c r="KM470" s="56"/>
      <c r="KN470" s="56"/>
      <c r="KO470" s="56"/>
      <c r="KP470" s="56"/>
      <c r="KQ470" s="56"/>
      <c r="KR470" s="56"/>
      <c r="KS470" s="56"/>
      <c r="KT470" s="56"/>
      <c r="KU470" s="56"/>
      <c r="KV470" s="56"/>
      <c r="KW470" s="56"/>
      <c r="KX470" s="56"/>
      <c r="KY470" s="56"/>
      <c r="KZ470" s="56"/>
      <c r="LA470" s="56"/>
      <c r="LB470" s="56"/>
      <c r="LC470" s="56"/>
      <c r="LD470" s="56"/>
      <c r="LE470" s="56"/>
      <c r="LF470" s="56"/>
      <c r="LG470" s="56"/>
      <c r="LH470" s="56"/>
      <c r="LI470" s="56"/>
      <c r="LJ470" s="56"/>
      <c r="LK470" s="56"/>
      <c r="LL470" s="56"/>
      <c r="LM470" s="56"/>
      <c r="LN470" s="56"/>
      <c r="LO470" s="56"/>
      <c r="LP470" s="56"/>
      <c r="LQ470" s="56"/>
      <c r="LR470" s="56"/>
      <c r="LS470" s="56"/>
      <c r="LT470" s="56"/>
      <c r="LU470" s="56"/>
      <c r="LV470" s="56"/>
      <c r="LW470" s="56"/>
      <c r="LX470" s="56"/>
      <c r="LY470" s="56"/>
      <c r="LZ470" s="56"/>
      <c r="MA470" s="56"/>
      <c r="MB470" s="56"/>
      <c r="MC470" s="56"/>
      <c r="MD470" s="56"/>
      <c r="ME470" s="56"/>
      <c r="MF470" s="56"/>
      <c r="MG470" s="56"/>
      <c r="MH470" s="56"/>
      <c r="MI470" s="56"/>
      <c r="MJ470" s="56"/>
      <c r="MK470" s="56"/>
      <c r="ML470" s="56"/>
      <c r="MM470" s="56"/>
      <c r="MN470" s="56"/>
      <c r="MO470" s="56"/>
      <c r="MP470" s="56"/>
      <c r="MQ470" s="56"/>
      <c r="MR470" s="56"/>
      <c r="MS470" s="56"/>
      <c r="MT470" s="56"/>
      <c r="MU470" s="56"/>
      <c r="MV470" s="56"/>
      <c r="MW470" s="56"/>
      <c r="MX470" s="56"/>
      <c r="MY470" s="56"/>
      <c r="MZ470" s="56"/>
      <c r="NA470" s="56"/>
      <c r="NB470" s="56"/>
      <c r="NC470" s="56"/>
      <c r="ND470" s="56"/>
      <c r="NE470" s="56"/>
      <c r="NF470" s="56"/>
      <c r="NG470" s="56"/>
      <c r="NH470" s="56"/>
      <c r="NI470" s="56"/>
      <c r="NJ470" s="56"/>
      <c r="NK470" s="56"/>
      <c r="NL470" s="56"/>
      <c r="NM470" s="56"/>
      <c r="NN470" s="56"/>
      <c r="NO470" s="56"/>
      <c r="NP470" s="56"/>
      <c r="NQ470" s="56"/>
      <c r="NR470" s="56"/>
      <c r="NS470" s="56"/>
      <c r="NT470" s="56"/>
      <c r="NU470" s="56"/>
      <c r="NV470" s="56"/>
      <c r="NW470" s="56"/>
      <c r="NX470" s="56"/>
      <c r="NY470" s="56"/>
      <c r="NZ470" s="56"/>
      <c r="OA470" s="56"/>
      <c r="OB470" s="56"/>
      <c r="OC470" s="56"/>
      <c r="OD470" s="56"/>
      <c r="OE470" s="56"/>
      <c r="OF470" s="56"/>
      <c r="OG470" s="56"/>
      <c r="OH470" s="56"/>
      <c r="OI470" s="56"/>
      <c r="OJ470" s="56"/>
      <c r="OK470" s="56"/>
      <c r="OL470" s="56"/>
      <c r="OM470" s="56"/>
      <c r="ON470" s="56"/>
      <c r="OO470" s="56"/>
      <c r="OP470" s="56"/>
      <c r="OQ470" s="56"/>
      <c r="OR470" s="56"/>
      <c r="OS470" s="56"/>
      <c r="OT470" s="56"/>
      <c r="OU470" s="56"/>
      <c r="OV470" s="56"/>
      <c r="OW470" s="56"/>
      <c r="OX470" s="56"/>
      <c r="OY470" s="56"/>
      <c r="OZ470" s="56"/>
      <c r="PA470" s="56"/>
    </row>
    <row r="471" spans="1:418" s="116" customFormat="1" ht="55.5" hidden="1" customHeight="1">
      <c r="A471" s="56"/>
      <c r="B471" s="56">
        <v>404</v>
      </c>
      <c r="C471" s="56">
        <v>170</v>
      </c>
      <c r="D471" s="126" t="s">
        <v>261</v>
      </c>
      <c r="E471" s="122" t="s">
        <v>4</v>
      </c>
      <c r="F471" s="126" t="s">
        <v>262</v>
      </c>
      <c r="G471" s="123" t="s">
        <v>4</v>
      </c>
      <c r="H471" s="122"/>
      <c r="I471" s="126" t="s">
        <v>262</v>
      </c>
      <c r="J471" s="126" t="s">
        <v>1350</v>
      </c>
      <c r="K471" s="123"/>
      <c r="L471" s="183" t="s">
        <v>661</v>
      </c>
      <c r="M471" s="123" t="s">
        <v>501</v>
      </c>
      <c r="N471" s="51" t="s">
        <v>378</v>
      </c>
      <c r="O471" s="56" t="s">
        <v>371</v>
      </c>
      <c r="P471" s="56" t="s">
        <v>205</v>
      </c>
      <c r="Q471" s="56"/>
      <c r="R471" s="120"/>
      <c r="S471" s="120"/>
      <c r="T471" s="120"/>
      <c r="U471" s="120"/>
      <c r="V471" s="120"/>
      <c r="W471" s="120"/>
      <c r="X471" s="120"/>
      <c r="Y471" s="120" t="s">
        <v>205</v>
      </c>
      <c r="Z471" s="120"/>
      <c r="AA471" s="120"/>
      <c r="AB471" s="120"/>
      <c r="AC471" s="119">
        <f t="shared" si="636"/>
        <v>1</v>
      </c>
      <c r="AD471" s="229"/>
      <c r="AE471" s="229"/>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70"/>
      <c r="BU471" s="70"/>
      <c r="BV471" s="70"/>
      <c r="BW471" s="70"/>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70"/>
      <c r="DN471" s="70"/>
      <c r="DO471" s="70"/>
      <c r="DP471" s="70"/>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70"/>
      <c r="FG471" s="70"/>
      <c r="FH471" s="70"/>
      <c r="FI471" s="70"/>
      <c r="FJ471" s="70"/>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70"/>
      <c r="HA471" s="70"/>
      <c r="HB471" s="70"/>
      <c r="HC471" s="72" t="s">
        <v>557</v>
      </c>
      <c r="HD471" s="70"/>
      <c r="HE471" s="168">
        <v>2</v>
      </c>
      <c r="HF471" s="56">
        <v>2</v>
      </c>
      <c r="HG471" s="56">
        <v>1</v>
      </c>
      <c r="HH471" s="56">
        <v>2</v>
      </c>
      <c r="HI471" s="56">
        <v>2</v>
      </c>
      <c r="HJ471" s="56">
        <v>2</v>
      </c>
      <c r="HK471" s="56">
        <v>2</v>
      </c>
      <c r="HL471" s="56">
        <v>2</v>
      </c>
      <c r="HM471" s="56">
        <v>2</v>
      </c>
      <c r="HN471" s="56">
        <v>2</v>
      </c>
      <c r="HO471" s="56">
        <v>1</v>
      </c>
      <c r="HP471" s="56">
        <v>2</v>
      </c>
      <c r="HQ471" s="56">
        <v>1</v>
      </c>
      <c r="HR471" s="56">
        <v>2</v>
      </c>
      <c r="HS471" s="56">
        <v>2</v>
      </c>
      <c r="HT471" s="56">
        <v>2</v>
      </c>
      <c r="HU471" s="56">
        <v>2</v>
      </c>
      <c r="HV471" s="56">
        <v>2</v>
      </c>
      <c r="HW471" s="56">
        <v>2</v>
      </c>
      <c r="HX471" s="56"/>
      <c r="HY471" s="56"/>
      <c r="HZ471" s="56"/>
      <c r="IA471" s="56"/>
      <c r="IB471" s="56"/>
      <c r="IC471" s="56"/>
      <c r="ID471" s="56">
        <v>2</v>
      </c>
      <c r="IE471" s="56">
        <v>2</v>
      </c>
      <c r="IF471" s="56">
        <v>2</v>
      </c>
      <c r="IG471" s="56">
        <v>2</v>
      </c>
      <c r="IH471" s="56">
        <v>2</v>
      </c>
      <c r="II471" s="179">
        <f>COUNTIF(HE471:IH471,"2")</f>
        <v>21</v>
      </c>
      <c r="IJ471" s="180">
        <f>II471/(II471+IK471+IM471+IO471)</f>
        <v>0.875</v>
      </c>
      <c r="IK471" s="179">
        <f>COUNTIF(HE471:IH471,"1")</f>
        <v>3</v>
      </c>
      <c r="IL471" s="180">
        <f>IK471/(II471+IK471+IM471+IO471)</f>
        <v>0.125</v>
      </c>
      <c r="IM471" s="179">
        <f>COUNTIF(HE471:IH471,"0")</f>
        <v>0</v>
      </c>
      <c r="IN471" s="180">
        <f>IM471/(II471+IK471+IM471+IO471)</f>
        <v>0</v>
      </c>
      <c r="IO471" s="179">
        <f>COUNTIF(GP471:IH471,"KĐG")</f>
        <v>0</v>
      </c>
      <c r="IP471" s="180">
        <f>IO471/(II471+IK471+IM471+IO471)</f>
        <v>0</v>
      </c>
      <c r="IQ471" s="181">
        <f>(((II471*2)+(IK471*1)+(IM471*0)))/(II471+IK471+IM471)</f>
        <v>1.875</v>
      </c>
      <c r="IR471" s="185" t="str">
        <f>IF(IP471&gt;=50%,"KĐG",IF(IQ471&gt;=1.6,"Đạt mục tiêu",IF(IQ471&gt;=1,"Cần cố gắng","Chưa đạt")))</f>
        <v>Đạt mục tiêu</v>
      </c>
      <c r="IS471" s="185"/>
      <c r="IT471" s="70"/>
      <c r="IU471" s="70"/>
      <c r="IV471" s="70"/>
      <c r="IW471" s="70"/>
      <c r="IX471" s="56"/>
      <c r="IY471" s="56"/>
      <c r="IZ471" s="56"/>
      <c r="JA471" s="56"/>
      <c r="JB471" s="56"/>
      <c r="JC471" s="56"/>
      <c r="JD471" s="56"/>
      <c r="JE471" s="56"/>
      <c r="JF471" s="56"/>
      <c r="JG471" s="56"/>
      <c r="JH471" s="56"/>
      <c r="JI471" s="56"/>
      <c r="JJ471" s="56"/>
      <c r="JK471" s="56"/>
      <c r="JL471" s="56"/>
      <c r="JM471" s="56"/>
      <c r="JN471" s="56"/>
      <c r="JO471" s="56"/>
      <c r="JP471" s="56"/>
      <c r="JQ471" s="56"/>
      <c r="JR471" s="56"/>
      <c r="JS471" s="56"/>
      <c r="JT471" s="56"/>
      <c r="JU471" s="56"/>
      <c r="JV471" s="56"/>
      <c r="JW471" s="56"/>
      <c r="JX471" s="56"/>
      <c r="JY471" s="56"/>
      <c r="JZ471" s="56"/>
      <c r="KA471" s="56"/>
      <c r="KB471" s="56"/>
      <c r="KC471" s="56"/>
      <c r="KD471" s="56"/>
      <c r="KE471" s="56"/>
      <c r="KF471" s="56"/>
      <c r="KG471" s="56"/>
      <c r="KH471" s="56"/>
      <c r="KI471" s="56"/>
      <c r="KJ471" s="56"/>
      <c r="KK471" s="56"/>
      <c r="KL471" s="56"/>
      <c r="KM471" s="56"/>
      <c r="KN471" s="56"/>
      <c r="KO471" s="56"/>
      <c r="KP471" s="56"/>
      <c r="KQ471" s="56"/>
      <c r="KR471" s="56"/>
      <c r="KS471" s="56"/>
      <c r="KT471" s="56"/>
      <c r="KU471" s="56"/>
      <c r="KV471" s="56"/>
      <c r="KW471" s="56"/>
      <c r="KX471" s="56"/>
      <c r="KY471" s="56"/>
      <c r="KZ471" s="56"/>
      <c r="LA471" s="56"/>
      <c r="LB471" s="56"/>
      <c r="LC471" s="56"/>
      <c r="LD471" s="56"/>
      <c r="LE471" s="56"/>
      <c r="LF471" s="56"/>
      <c r="LG471" s="56"/>
      <c r="LH471" s="56"/>
      <c r="LI471" s="56"/>
      <c r="LJ471" s="56"/>
      <c r="LK471" s="56"/>
      <c r="LL471" s="56"/>
      <c r="LM471" s="56"/>
      <c r="LN471" s="56"/>
      <c r="LO471" s="56"/>
      <c r="LP471" s="56"/>
      <c r="LQ471" s="56"/>
      <c r="LR471" s="56"/>
      <c r="LS471" s="56"/>
      <c r="LT471" s="56"/>
      <c r="LU471" s="56"/>
      <c r="LV471" s="56"/>
      <c r="LW471" s="56"/>
      <c r="LX471" s="56"/>
      <c r="LY471" s="56"/>
      <c r="LZ471" s="56"/>
      <c r="MA471" s="56"/>
      <c r="MB471" s="56"/>
      <c r="MC471" s="56"/>
      <c r="MD471" s="56"/>
      <c r="ME471" s="56"/>
      <c r="MF471" s="56"/>
      <c r="MG471" s="56"/>
      <c r="MH471" s="56"/>
      <c r="MI471" s="56"/>
      <c r="MJ471" s="56"/>
      <c r="MK471" s="56"/>
      <c r="ML471" s="56"/>
      <c r="MM471" s="56"/>
      <c r="MN471" s="56"/>
      <c r="MO471" s="56"/>
      <c r="MP471" s="56"/>
      <c r="MQ471" s="56"/>
      <c r="MR471" s="56"/>
      <c r="MS471" s="56"/>
      <c r="MT471" s="56"/>
      <c r="MU471" s="56"/>
      <c r="MV471" s="56"/>
      <c r="MW471" s="56"/>
      <c r="MX471" s="56"/>
      <c r="MY471" s="56"/>
      <c r="MZ471" s="56"/>
      <c r="NA471" s="56"/>
      <c r="NB471" s="56"/>
      <c r="NC471" s="56"/>
      <c r="ND471" s="56"/>
      <c r="NE471" s="56"/>
      <c r="NF471" s="56"/>
      <c r="NG471" s="56"/>
      <c r="NH471" s="56"/>
      <c r="NI471" s="56"/>
      <c r="NJ471" s="56"/>
      <c r="NK471" s="56"/>
      <c r="NL471" s="56"/>
      <c r="NM471" s="56"/>
      <c r="NN471" s="56"/>
      <c r="NO471" s="56"/>
      <c r="NP471" s="56"/>
      <c r="NQ471" s="56"/>
      <c r="NR471" s="56"/>
      <c r="NS471" s="56"/>
      <c r="NT471" s="56"/>
      <c r="NU471" s="56"/>
      <c r="NV471" s="56"/>
      <c r="NW471" s="56"/>
      <c r="NX471" s="56"/>
      <c r="NY471" s="56"/>
      <c r="NZ471" s="56"/>
      <c r="OA471" s="56"/>
      <c r="OB471" s="56"/>
      <c r="OC471" s="56"/>
      <c r="OD471" s="56"/>
      <c r="OE471" s="56"/>
      <c r="OF471" s="56"/>
      <c r="OG471" s="56"/>
      <c r="OH471" s="56"/>
      <c r="OI471" s="56"/>
      <c r="OJ471" s="56"/>
      <c r="OK471" s="56"/>
      <c r="OL471" s="56"/>
      <c r="OM471" s="56"/>
      <c r="ON471" s="56"/>
      <c r="OO471" s="56"/>
      <c r="OP471" s="56"/>
      <c r="OQ471" s="56"/>
      <c r="OR471" s="56"/>
      <c r="OS471" s="56"/>
      <c r="OT471" s="56"/>
      <c r="OU471" s="56"/>
      <c r="OV471" s="56"/>
      <c r="OW471" s="56"/>
      <c r="OX471" s="56"/>
      <c r="OY471" s="56"/>
      <c r="OZ471" s="56"/>
      <c r="PA471" s="56"/>
    </row>
    <row r="472" spans="1:418" ht="33.75" customHeight="1">
      <c r="A472" s="56"/>
      <c r="B472" s="2"/>
      <c r="C472" s="2"/>
      <c r="D472" s="311" t="s">
        <v>326</v>
      </c>
      <c r="E472" s="311"/>
      <c r="F472" s="311"/>
      <c r="G472" s="253"/>
      <c r="H472" s="254">
        <v>0</v>
      </c>
      <c r="I472" s="253"/>
      <c r="J472" s="253"/>
      <c r="K472" s="255"/>
      <c r="L472" s="258"/>
      <c r="M472" s="255"/>
      <c r="N472" s="176"/>
      <c r="O472" s="176"/>
      <c r="P472" s="114">
        <f>COUNTIF(P473:P496,"x")</f>
        <v>12</v>
      </c>
      <c r="Q472" s="56">
        <f>SUM(Q473:Q496)</f>
        <v>11</v>
      </c>
      <c r="R472" s="14">
        <f>COUNTIF(R473:R496,"x")</f>
        <v>2</v>
      </c>
      <c r="S472" s="114">
        <f t="shared" ref="S472:T472" si="669">COUNTIF(S473:S496,"x")</f>
        <v>1</v>
      </c>
      <c r="T472" s="114">
        <f t="shared" si="669"/>
        <v>1</v>
      </c>
      <c r="U472" s="114">
        <f t="shared" ref="U472:AB472" si="670">COUNTIF(U473:U496,"x")</f>
        <v>2</v>
      </c>
      <c r="V472" s="114">
        <f t="shared" si="670"/>
        <v>5</v>
      </c>
      <c r="W472" s="114">
        <f t="shared" si="670"/>
        <v>2</v>
      </c>
      <c r="X472" s="114">
        <f t="shared" si="670"/>
        <v>1</v>
      </c>
      <c r="Y472" s="114">
        <f t="shared" si="670"/>
        <v>1</v>
      </c>
      <c r="Z472" s="114">
        <f t="shared" si="670"/>
        <v>2</v>
      </c>
      <c r="AA472" s="114">
        <f t="shared" si="670"/>
        <v>3</v>
      </c>
      <c r="AB472" s="114">
        <f t="shared" si="670"/>
        <v>2</v>
      </c>
      <c r="AC472" s="114"/>
      <c r="AD472" s="300"/>
      <c r="AE472" s="295"/>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70"/>
      <c r="BU472" s="70"/>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70"/>
      <c r="HA472" s="70"/>
      <c r="HB472" s="70"/>
      <c r="HC472" s="70"/>
      <c r="HD472" s="70"/>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c r="IC472" s="114"/>
      <c r="ID472" s="114"/>
      <c r="IE472" s="114"/>
      <c r="IF472" s="114"/>
      <c r="IG472" s="114"/>
      <c r="IH472" s="114"/>
      <c r="II472" s="114"/>
      <c r="IJ472" s="114"/>
      <c r="IK472" s="114"/>
      <c r="IL472" s="114"/>
      <c r="IM472" s="114"/>
      <c r="IN472" s="114"/>
      <c r="IO472" s="114"/>
      <c r="IP472" s="114"/>
      <c r="IQ472" s="114"/>
      <c r="IR472" s="114"/>
      <c r="IS472" s="114"/>
      <c r="IT472" s="114"/>
      <c r="IU472" s="114"/>
      <c r="IV472" s="114"/>
      <c r="IW472" s="114"/>
      <c r="IX472" s="114"/>
      <c r="IY472" s="114"/>
      <c r="IZ472" s="114"/>
      <c r="JA472" s="114"/>
      <c r="JB472" s="114"/>
      <c r="JC472" s="114"/>
      <c r="JD472" s="114"/>
      <c r="JE472" s="114"/>
      <c r="JF472" s="114"/>
      <c r="JG472" s="114"/>
      <c r="JH472" s="114"/>
      <c r="JI472" s="114"/>
      <c r="JJ472" s="114"/>
      <c r="JK472" s="114"/>
      <c r="JL472" s="114"/>
      <c r="JM472" s="114"/>
      <c r="JN472" s="114"/>
      <c r="JO472" s="114"/>
      <c r="JP472" s="114"/>
      <c r="JQ472" s="114"/>
      <c r="JR472" s="114"/>
      <c r="JS472" s="114"/>
      <c r="JT472" s="114"/>
      <c r="JU472" s="114"/>
      <c r="JV472" s="114"/>
      <c r="JW472" s="114"/>
      <c r="JX472" s="114"/>
      <c r="JY472" s="114"/>
      <c r="JZ472" s="114"/>
      <c r="KA472" s="114"/>
      <c r="KB472" s="114"/>
      <c r="KC472" s="114"/>
      <c r="KD472" s="114"/>
      <c r="KE472" s="114"/>
      <c r="KF472" s="114"/>
      <c r="KG472" s="114"/>
      <c r="KH472" s="114"/>
      <c r="KI472" s="114"/>
      <c r="KJ472" s="114"/>
      <c r="KK472" s="114"/>
      <c r="KL472" s="114"/>
      <c r="KM472" s="114"/>
      <c r="KN472" s="114"/>
      <c r="KO472" s="114"/>
      <c r="KP472" s="114"/>
      <c r="KQ472" s="114"/>
      <c r="KR472" s="114"/>
      <c r="KS472" s="114"/>
      <c r="KT472" s="114"/>
      <c r="KU472" s="114"/>
      <c r="KV472" s="114"/>
      <c r="KW472" s="114"/>
      <c r="KX472" s="114"/>
      <c r="KY472" s="114"/>
      <c r="KZ472" s="114"/>
      <c r="LA472" s="114"/>
      <c r="LB472" s="114"/>
      <c r="LC472" s="114"/>
      <c r="LD472" s="114"/>
      <c r="LE472" s="114"/>
      <c r="LF472" s="114"/>
      <c r="LG472" s="114"/>
      <c r="LH472" s="114"/>
      <c r="LI472" s="114"/>
      <c r="LJ472" s="114"/>
      <c r="LK472" s="114"/>
      <c r="LL472" s="114"/>
      <c r="LM472" s="114"/>
      <c r="LN472" s="114"/>
      <c r="LO472" s="114"/>
      <c r="LP472" s="114"/>
      <c r="LQ472" s="114"/>
      <c r="LR472" s="114"/>
      <c r="LS472" s="114"/>
      <c r="LT472" s="114"/>
      <c r="LU472" s="114"/>
      <c r="LV472" s="114"/>
      <c r="LW472" s="114"/>
      <c r="LX472" s="114"/>
      <c r="LY472" s="114"/>
      <c r="LZ472" s="114"/>
      <c r="MA472" s="114"/>
      <c r="MB472" s="114"/>
      <c r="MC472" s="114"/>
      <c r="MD472" s="114"/>
      <c r="ME472" s="114"/>
      <c r="MF472" s="114"/>
      <c r="MG472" s="114"/>
      <c r="MH472" s="114"/>
      <c r="MI472" s="114"/>
      <c r="MJ472" s="114"/>
      <c r="MK472" s="114"/>
      <c r="ML472" s="114"/>
      <c r="MM472" s="114"/>
      <c r="MN472" s="114"/>
      <c r="MO472" s="114"/>
      <c r="MP472" s="114"/>
      <c r="MQ472" s="114"/>
      <c r="MR472" s="114"/>
      <c r="MS472" s="114"/>
      <c r="MT472" s="114"/>
      <c r="MU472" s="114"/>
      <c r="MV472" s="114"/>
      <c r="MW472" s="114"/>
      <c r="MX472" s="114"/>
      <c r="MY472" s="114"/>
      <c r="MZ472" s="114"/>
      <c r="NA472" s="114"/>
      <c r="NB472" s="114"/>
      <c r="NC472" s="114"/>
      <c r="ND472" s="114"/>
      <c r="NE472" s="114"/>
      <c r="NF472" s="114"/>
      <c r="NG472" s="114"/>
      <c r="NH472" s="114"/>
      <c r="NI472" s="114"/>
      <c r="NJ472" s="114"/>
      <c r="NK472" s="114"/>
      <c r="NL472" s="114"/>
      <c r="NM472" s="114"/>
      <c r="NN472" s="114"/>
      <c r="NO472" s="114"/>
      <c r="NP472" s="114"/>
      <c r="NQ472" s="114"/>
      <c r="NR472" s="114"/>
      <c r="NS472" s="114"/>
      <c r="NT472" s="114"/>
      <c r="NU472" s="114"/>
      <c r="NV472" s="114"/>
      <c r="NW472" s="114"/>
      <c r="NX472" s="114"/>
      <c r="NY472" s="114"/>
      <c r="NZ472" s="114"/>
      <c r="OA472" s="114"/>
      <c r="OB472" s="114"/>
      <c r="OC472" s="114"/>
      <c r="OD472" s="114"/>
      <c r="OE472" s="114"/>
      <c r="OF472" s="114"/>
      <c r="OG472" s="114"/>
      <c r="OH472" s="114"/>
      <c r="OI472" s="114"/>
      <c r="OJ472" s="114"/>
      <c r="OK472" s="114"/>
      <c r="OL472" s="114"/>
      <c r="OM472" s="114"/>
      <c r="ON472" s="114"/>
      <c r="OO472" s="114"/>
      <c r="OP472" s="114"/>
      <c r="OQ472" s="114"/>
      <c r="OR472" s="114"/>
      <c r="OS472" s="114"/>
      <c r="OT472" s="114"/>
      <c r="OU472" s="114"/>
      <c r="OV472" s="114"/>
      <c r="OW472" s="114"/>
      <c r="OX472" s="114"/>
      <c r="OY472" s="114"/>
      <c r="OZ472" s="114"/>
      <c r="PA472" s="14"/>
      <c r="PB472" s="74"/>
    </row>
    <row r="473" spans="1:418" s="116" customFormat="1" ht="63" hidden="1" customHeight="1">
      <c r="A473" s="56"/>
      <c r="B473" s="56">
        <v>407</v>
      </c>
      <c r="C473" s="56">
        <v>171</v>
      </c>
      <c r="D473" s="126" t="s">
        <v>263</v>
      </c>
      <c r="E473" s="122" t="s">
        <v>4</v>
      </c>
      <c r="F473" s="126" t="s">
        <v>264</v>
      </c>
      <c r="G473" s="123" t="s">
        <v>6</v>
      </c>
      <c r="H473" s="163"/>
      <c r="I473" s="126" t="s">
        <v>264</v>
      </c>
      <c r="J473" s="126" t="s">
        <v>894</v>
      </c>
      <c r="K473" s="138"/>
      <c r="L473" s="183" t="s">
        <v>661</v>
      </c>
      <c r="M473" s="123" t="s">
        <v>501</v>
      </c>
      <c r="N473" s="51" t="s">
        <v>378</v>
      </c>
      <c r="O473" s="51" t="s">
        <v>350</v>
      </c>
      <c r="P473" s="114" t="s">
        <v>205</v>
      </c>
      <c r="Q473" s="56"/>
      <c r="R473" s="111"/>
      <c r="S473" s="111"/>
      <c r="T473" s="111"/>
      <c r="U473" s="111"/>
      <c r="V473" s="111" t="s">
        <v>205</v>
      </c>
      <c r="W473" s="111"/>
      <c r="X473" s="120"/>
      <c r="Y473" s="111"/>
      <c r="Z473" s="111"/>
      <c r="AA473" s="111"/>
      <c r="AB473" s="111"/>
      <c r="AC473" s="119">
        <f t="shared" ref="AC473:AC496" si="671">COUNTIF($R473:$AB473,"x")</f>
        <v>1</v>
      </c>
      <c r="AD473" s="229"/>
      <c r="AE473" s="229"/>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182"/>
      <c r="BK473" s="182"/>
      <c r="BL473" s="182"/>
      <c r="BM473" s="182"/>
      <c r="BN473" s="182"/>
      <c r="BO473" s="182"/>
      <c r="BP473" s="182"/>
      <c r="BQ473" s="182"/>
      <c r="BR473" s="182"/>
      <c r="BS473" s="185"/>
      <c r="BT473" s="70"/>
      <c r="BU473" s="70"/>
      <c r="BV473" s="69"/>
      <c r="BW473" s="72"/>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179"/>
      <c r="DD473" s="180"/>
      <c r="DE473" s="179"/>
      <c r="DF473" s="180"/>
      <c r="DG473" s="179"/>
      <c r="DH473" s="180"/>
      <c r="DI473" s="179"/>
      <c r="DJ473" s="180" t="e">
        <f>DI473/(DC473+DE473+DG473+DI473)</f>
        <v>#DIV/0!</v>
      </c>
      <c r="DK473" s="181" t="e">
        <f>(((DC473*2)+(DE473*1)+(DG473*0)))/(DC473+DE473+DG473)</f>
        <v>#DIV/0!</v>
      </c>
      <c r="DL473" s="184" t="e">
        <f>IF(DJ473&gt;=50%,"KĐG",IF(DK473&gt;=1.6,"Đạt mục tiêu",IF(DK473&gt;=1,"Cần cố gắng","Chưa đạt")))</f>
        <v>#DIV/0!</v>
      </c>
      <c r="DM473" s="70"/>
      <c r="DN473" s="70"/>
      <c r="DO473" s="70"/>
      <c r="DP473" s="70"/>
      <c r="DQ473" s="178">
        <v>2</v>
      </c>
      <c r="DR473" s="178">
        <v>2</v>
      </c>
      <c r="DS473" s="178">
        <v>2</v>
      </c>
      <c r="DT473" s="178">
        <v>2</v>
      </c>
      <c r="DU473" s="178">
        <v>2</v>
      </c>
      <c r="DV473" s="178">
        <v>2</v>
      </c>
      <c r="DW473" s="178">
        <v>2</v>
      </c>
      <c r="DX473" s="178">
        <v>2</v>
      </c>
      <c r="DY473" s="178">
        <v>2</v>
      </c>
      <c r="DZ473" s="178">
        <v>2</v>
      </c>
      <c r="EA473" s="178">
        <v>2</v>
      </c>
      <c r="EB473" s="178">
        <v>2</v>
      </c>
      <c r="EC473" s="178">
        <v>2</v>
      </c>
      <c r="ED473" s="178">
        <v>2</v>
      </c>
      <c r="EE473" s="178">
        <v>2</v>
      </c>
      <c r="EF473" s="178">
        <v>2</v>
      </c>
      <c r="EG473" s="178">
        <v>2</v>
      </c>
      <c r="EH473" s="178">
        <v>2</v>
      </c>
      <c r="EI473" s="178">
        <v>2</v>
      </c>
      <c r="EJ473" s="178">
        <v>2</v>
      </c>
      <c r="EK473" s="178">
        <v>2</v>
      </c>
      <c r="EL473" s="178">
        <v>2</v>
      </c>
      <c r="EM473" s="178">
        <v>2</v>
      </c>
      <c r="EN473" s="178">
        <v>2</v>
      </c>
      <c r="EO473" s="178">
        <v>2</v>
      </c>
      <c r="EP473" s="178">
        <v>2</v>
      </c>
      <c r="EQ473" s="178">
        <v>2</v>
      </c>
      <c r="ER473" s="178">
        <v>2</v>
      </c>
      <c r="ES473" s="178">
        <v>2</v>
      </c>
      <c r="ET473" s="178">
        <v>2</v>
      </c>
      <c r="EU473" s="178">
        <v>2</v>
      </c>
      <c r="EV473" s="56"/>
      <c r="EW473" s="56"/>
      <c r="EX473" s="56"/>
      <c r="EY473" s="56"/>
      <c r="EZ473" s="56"/>
      <c r="FA473" s="56"/>
      <c r="FB473" s="56"/>
      <c r="FC473" s="56"/>
      <c r="FD473" s="56"/>
      <c r="FE473" s="56"/>
      <c r="FF473" s="70"/>
      <c r="FG473" s="70"/>
      <c r="FH473" s="70"/>
      <c r="FI473" s="70"/>
      <c r="FJ473" s="70"/>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70"/>
      <c r="HA473" s="70"/>
      <c r="HB473" s="70"/>
      <c r="HC473" s="70"/>
      <c r="HD473" s="70"/>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c r="IK473" s="56"/>
      <c r="IL473" s="56"/>
      <c r="IM473" s="56"/>
      <c r="IN473" s="56"/>
      <c r="IO473" s="56"/>
      <c r="IP473" s="56"/>
      <c r="IQ473" s="56"/>
      <c r="IR473" s="56"/>
      <c r="IS473" s="56"/>
      <c r="IT473" s="70"/>
      <c r="IU473" s="70"/>
      <c r="IV473" s="70"/>
      <c r="IW473" s="70"/>
      <c r="IX473" s="56"/>
      <c r="IY473" s="56"/>
      <c r="IZ473" s="56"/>
      <c r="JA473" s="56"/>
      <c r="JB473" s="56"/>
      <c r="JC473" s="56"/>
      <c r="JD473" s="56"/>
      <c r="JE473" s="56"/>
      <c r="JF473" s="56"/>
      <c r="JG473" s="56"/>
      <c r="JH473" s="56"/>
      <c r="JI473" s="56"/>
      <c r="JJ473" s="56"/>
      <c r="JK473" s="56"/>
      <c r="JL473" s="56"/>
      <c r="JM473" s="56"/>
      <c r="JN473" s="56"/>
      <c r="JO473" s="56"/>
      <c r="JP473" s="56"/>
      <c r="JQ473" s="56"/>
      <c r="JR473" s="56"/>
      <c r="JS473" s="56"/>
      <c r="JT473" s="56"/>
      <c r="JU473" s="56"/>
      <c r="JV473" s="56"/>
      <c r="JW473" s="56"/>
      <c r="JX473" s="56"/>
      <c r="JY473" s="56"/>
      <c r="JZ473" s="56"/>
      <c r="KA473" s="56"/>
      <c r="KB473" s="56"/>
      <c r="KC473" s="56"/>
      <c r="KD473" s="56"/>
      <c r="KE473" s="56"/>
      <c r="KF473" s="56"/>
      <c r="KG473" s="56"/>
      <c r="KH473" s="56"/>
      <c r="KI473" s="56"/>
      <c r="KJ473" s="56"/>
      <c r="KK473" s="56"/>
      <c r="KL473" s="56"/>
      <c r="KM473" s="56"/>
      <c r="KN473" s="56"/>
      <c r="KO473" s="56"/>
      <c r="KP473" s="56"/>
      <c r="KQ473" s="56"/>
      <c r="KR473" s="56"/>
      <c r="KS473" s="56"/>
      <c r="KT473" s="56"/>
      <c r="KU473" s="56"/>
      <c r="KV473" s="56"/>
      <c r="KW473" s="56"/>
      <c r="KX473" s="56"/>
      <c r="KY473" s="56"/>
      <c r="KZ473" s="56"/>
      <c r="LA473" s="56"/>
      <c r="LB473" s="56"/>
      <c r="LC473" s="56"/>
      <c r="LD473" s="56"/>
      <c r="LE473" s="56"/>
      <c r="LF473" s="56"/>
      <c r="LG473" s="56"/>
      <c r="LH473" s="56"/>
      <c r="LI473" s="56"/>
      <c r="LJ473" s="56"/>
      <c r="LK473" s="56"/>
      <c r="LL473" s="56"/>
      <c r="LM473" s="56"/>
      <c r="LN473" s="56"/>
      <c r="LO473" s="56"/>
      <c r="LP473" s="56"/>
      <c r="LQ473" s="56"/>
      <c r="LR473" s="56"/>
      <c r="LS473" s="56"/>
      <c r="LT473" s="56"/>
      <c r="LU473" s="56"/>
      <c r="LV473" s="56"/>
      <c r="LW473" s="56"/>
      <c r="LX473" s="56"/>
      <c r="LY473" s="56"/>
      <c r="LZ473" s="56"/>
      <c r="MA473" s="56"/>
      <c r="MB473" s="56"/>
      <c r="MC473" s="56"/>
      <c r="MD473" s="56"/>
      <c r="ME473" s="56"/>
      <c r="MF473" s="56"/>
      <c r="MG473" s="56"/>
      <c r="MH473" s="56"/>
      <c r="MI473" s="56"/>
      <c r="MJ473" s="56"/>
      <c r="MK473" s="56"/>
      <c r="ML473" s="56"/>
      <c r="MM473" s="56"/>
      <c r="MN473" s="56"/>
      <c r="MO473" s="56"/>
      <c r="MP473" s="56"/>
      <c r="MQ473" s="56"/>
      <c r="MR473" s="56"/>
      <c r="MS473" s="56"/>
      <c r="MT473" s="56"/>
      <c r="MU473" s="56"/>
      <c r="MV473" s="56"/>
      <c r="MW473" s="56"/>
      <c r="MX473" s="56"/>
      <c r="MY473" s="56"/>
      <c r="MZ473" s="56"/>
      <c r="NA473" s="56"/>
      <c r="NB473" s="56"/>
      <c r="NC473" s="56"/>
      <c r="ND473" s="56"/>
      <c r="NE473" s="56"/>
      <c r="NF473" s="56"/>
      <c r="NG473" s="56"/>
      <c r="NH473" s="56"/>
      <c r="NI473" s="56"/>
      <c r="NJ473" s="56"/>
      <c r="NK473" s="56"/>
      <c r="NL473" s="56"/>
      <c r="NM473" s="56"/>
      <c r="NN473" s="56"/>
      <c r="NO473" s="56"/>
      <c r="NP473" s="56"/>
      <c r="NQ473" s="56"/>
      <c r="NR473" s="56"/>
      <c r="NS473" s="56"/>
      <c r="NT473" s="56"/>
      <c r="NU473" s="56"/>
      <c r="NV473" s="56"/>
      <c r="NW473" s="56"/>
      <c r="NX473" s="56"/>
      <c r="NY473" s="56"/>
      <c r="NZ473" s="56"/>
      <c r="OA473" s="56"/>
      <c r="OB473" s="56"/>
      <c r="OC473" s="56"/>
      <c r="OD473" s="56"/>
      <c r="OE473" s="56"/>
      <c r="OF473" s="56"/>
      <c r="OG473" s="56"/>
      <c r="OH473" s="56"/>
      <c r="OI473" s="56"/>
      <c r="OJ473" s="56"/>
      <c r="OK473" s="56"/>
      <c r="OL473" s="56"/>
      <c r="OM473" s="56"/>
      <c r="ON473" s="56"/>
      <c r="OO473" s="56"/>
      <c r="OP473" s="56"/>
      <c r="OQ473" s="56"/>
      <c r="OR473" s="56"/>
      <c r="OS473" s="56"/>
      <c r="OT473" s="56"/>
      <c r="OU473" s="56"/>
      <c r="OV473" s="56"/>
      <c r="OW473" s="56"/>
      <c r="OX473" s="56"/>
      <c r="OY473" s="56"/>
      <c r="OZ473" s="56"/>
      <c r="PA473" s="56"/>
    </row>
    <row r="474" spans="1:418" s="116" customFormat="1" ht="63" hidden="1" customHeight="1">
      <c r="A474" s="56"/>
      <c r="B474" s="56">
        <v>410</v>
      </c>
      <c r="C474" s="56">
        <v>172</v>
      </c>
      <c r="D474" s="126" t="s">
        <v>265</v>
      </c>
      <c r="E474" s="122" t="s">
        <v>4</v>
      </c>
      <c r="F474" s="126" t="s">
        <v>266</v>
      </c>
      <c r="G474" s="123" t="s">
        <v>4</v>
      </c>
      <c r="H474" s="122"/>
      <c r="I474" s="126" t="s">
        <v>266</v>
      </c>
      <c r="J474" s="167" t="s">
        <v>685</v>
      </c>
      <c r="K474" s="123"/>
      <c r="L474" s="183" t="s">
        <v>661</v>
      </c>
      <c r="M474" s="123" t="s">
        <v>501</v>
      </c>
      <c r="N474" s="51" t="s">
        <v>378</v>
      </c>
      <c r="O474" s="51" t="s">
        <v>350</v>
      </c>
      <c r="P474" s="56" t="s">
        <v>205</v>
      </c>
      <c r="Q474" s="56"/>
      <c r="R474" s="120"/>
      <c r="S474" s="120"/>
      <c r="T474" s="120"/>
      <c r="U474" s="120"/>
      <c r="V474" s="120"/>
      <c r="W474" s="120"/>
      <c r="X474" s="120"/>
      <c r="Y474" s="120"/>
      <c r="Z474" s="120"/>
      <c r="AA474" s="120" t="s">
        <v>205</v>
      </c>
      <c r="AB474" s="120"/>
      <c r="AC474" s="119">
        <f t="shared" si="671"/>
        <v>1</v>
      </c>
      <c r="AD474" s="229"/>
      <c r="AE474" s="229"/>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70"/>
      <c r="BU474" s="70"/>
      <c r="BV474" s="70"/>
      <c r="BW474" s="70"/>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70"/>
      <c r="DN474" s="70"/>
      <c r="DO474" s="70"/>
      <c r="DP474" s="70"/>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70"/>
      <c r="FG474" s="70"/>
      <c r="FH474" s="70"/>
      <c r="FI474" s="70"/>
      <c r="FJ474" s="70"/>
      <c r="FK474" s="56">
        <v>2</v>
      </c>
      <c r="FL474" s="56">
        <v>2</v>
      </c>
      <c r="FM474" s="56">
        <v>1</v>
      </c>
      <c r="FN474" s="56">
        <v>2</v>
      </c>
      <c r="FO474" s="56">
        <v>2</v>
      </c>
      <c r="FP474" s="56">
        <v>2</v>
      </c>
      <c r="FQ474" s="56">
        <v>2</v>
      </c>
      <c r="FR474" s="56">
        <v>2</v>
      </c>
      <c r="FS474" s="56">
        <v>2</v>
      </c>
      <c r="FT474" s="56">
        <v>2</v>
      </c>
      <c r="FU474" s="56">
        <v>1</v>
      </c>
      <c r="FV474" s="56">
        <v>2</v>
      </c>
      <c r="FW474" s="56">
        <v>2</v>
      </c>
      <c r="FX474" s="56">
        <v>2</v>
      </c>
      <c r="FY474" s="56">
        <v>2</v>
      </c>
      <c r="FZ474" s="56">
        <v>2</v>
      </c>
      <c r="GA474" s="56">
        <v>1</v>
      </c>
      <c r="GB474" s="56">
        <v>2</v>
      </c>
      <c r="GC474" s="56">
        <v>2</v>
      </c>
      <c r="GD474" s="56">
        <v>2</v>
      </c>
      <c r="GE474" s="56"/>
      <c r="GF474" s="56"/>
      <c r="GG474" s="56"/>
      <c r="GH474" s="56"/>
      <c r="GI474" s="56"/>
      <c r="GJ474" s="56">
        <v>2</v>
      </c>
      <c r="GK474" s="56">
        <v>2</v>
      </c>
      <c r="GL474" s="56">
        <v>2</v>
      </c>
      <c r="GM474" s="56">
        <v>2</v>
      </c>
      <c r="GN474" s="56"/>
      <c r="GO474" s="56">
        <v>2</v>
      </c>
      <c r="GP474" s="179">
        <f>COUNTIF(FB474:GO474,"2")</f>
        <v>22</v>
      </c>
      <c r="GQ474" s="180">
        <f>GP474/(GP474+GR474+GT474+GV474)</f>
        <v>0.88</v>
      </c>
      <c r="GR474" s="179">
        <f>COUNTIF(FB474:GO474,"1")</f>
        <v>3</v>
      </c>
      <c r="GS474" s="180">
        <f>GR474/(GP474+GR474+GT474+GV474)</f>
        <v>0.12</v>
      </c>
      <c r="GT474" s="179">
        <f>COUNTIF(FB474:GO474,"0")</f>
        <v>0</v>
      </c>
      <c r="GU474" s="180">
        <f>GT474/(GP474+GR474+GT474+GV474)</f>
        <v>0</v>
      </c>
      <c r="GV474" s="179">
        <f>COUNTIF(EV474:GO474,"KĐG")</f>
        <v>0</v>
      </c>
      <c r="GW474" s="180">
        <f>GV474/(GP474+GR474+GT474+GV474)</f>
        <v>0</v>
      </c>
      <c r="GX474" s="181">
        <f>(((GP474*2)+(GR474*1)+(GT474*0)))/(GP474+GR474+GT474)</f>
        <v>1.88</v>
      </c>
      <c r="GY474" s="184" t="str">
        <f>IF(GW474&gt;=50%,"KĐG",IF(GX474&gt;=1.6,"Đạt mục tiêu",IF(GX474&gt;=1,"Cần cố gắng","Chưa đạt")))</f>
        <v>Đạt mục tiêu</v>
      </c>
      <c r="GZ474" s="70"/>
      <c r="HA474" s="70"/>
      <c r="HB474" s="70"/>
      <c r="HC474" s="70"/>
      <c r="HD474" s="70"/>
      <c r="HE474" s="168">
        <v>2</v>
      </c>
      <c r="HF474" s="56">
        <v>2</v>
      </c>
      <c r="HG474" s="56">
        <v>1</v>
      </c>
      <c r="HH474" s="56">
        <v>2</v>
      </c>
      <c r="HI474" s="56">
        <v>2</v>
      </c>
      <c r="HJ474" s="56">
        <v>2</v>
      </c>
      <c r="HK474" s="56">
        <v>2</v>
      </c>
      <c r="HL474" s="56">
        <v>2</v>
      </c>
      <c r="HM474" s="56">
        <v>2</v>
      </c>
      <c r="HN474" s="56">
        <v>2</v>
      </c>
      <c r="HO474" s="56">
        <v>1</v>
      </c>
      <c r="HP474" s="56">
        <v>2</v>
      </c>
      <c r="HQ474" s="56">
        <v>1</v>
      </c>
      <c r="HR474" s="56">
        <v>2</v>
      </c>
      <c r="HS474" s="56">
        <v>2</v>
      </c>
      <c r="HT474" s="56">
        <v>2</v>
      </c>
      <c r="HU474" s="56">
        <v>2</v>
      </c>
      <c r="HV474" s="56">
        <v>2</v>
      </c>
      <c r="HW474" s="56">
        <v>2</v>
      </c>
      <c r="HX474" s="56"/>
      <c r="HY474" s="56"/>
      <c r="HZ474" s="56"/>
      <c r="IA474" s="56"/>
      <c r="IB474" s="56"/>
      <c r="IC474" s="56"/>
      <c r="ID474" s="56">
        <v>2</v>
      </c>
      <c r="IE474" s="56">
        <v>2</v>
      </c>
      <c r="IF474" s="56">
        <v>2</v>
      </c>
      <c r="IG474" s="56">
        <v>2</v>
      </c>
      <c r="IH474" s="56">
        <v>2</v>
      </c>
      <c r="II474" s="179">
        <f>COUNTIF(HE474:IH474,"2")</f>
        <v>21</v>
      </c>
      <c r="IJ474" s="180">
        <f>II474/(II474+IK474+IM474+IO474)</f>
        <v>0.875</v>
      </c>
      <c r="IK474" s="179">
        <f>COUNTIF(HE474:IH474,"1")</f>
        <v>3</v>
      </c>
      <c r="IL474" s="180">
        <f>IK474/(II474+IK474+IM474+IO474)</f>
        <v>0.125</v>
      </c>
      <c r="IM474" s="179">
        <f>COUNTIF(HE474:IH474,"0")</f>
        <v>0</v>
      </c>
      <c r="IN474" s="180">
        <f>IM474/(II474+IK474+IM474+IO474)</f>
        <v>0</v>
      </c>
      <c r="IO474" s="179">
        <f>COUNTIF(GP474:IH474,"KĐG")</f>
        <v>0</v>
      </c>
      <c r="IP474" s="180">
        <f>IO474/(II474+IK474+IM474+IO474)</f>
        <v>0</v>
      </c>
      <c r="IQ474" s="181">
        <f>(((II474*2)+(IK474*1)+(IM474*0)))/(II474+IK474+IM474)</f>
        <v>1.875</v>
      </c>
      <c r="IR474" s="185" t="str">
        <f>IF(IP474&gt;=50%,"KĐG",IF(IQ474&gt;=1.6,"Đạt mục tiêu",IF(IQ474&gt;=1,"Cần cố gắng","Chưa đạt")))</f>
        <v>Đạt mục tiêu</v>
      </c>
      <c r="IS474" s="185"/>
      <c r="IT474" s="70"/>
      <c r="IU474" s="70"/>
      <c r="IV474" s="70"/>
      <c r="IW474" s="70"/>
      <c r="IX474" s="56"/>
      <c r="IY474" s="56"/>
      <c r="IZ474" s="56"/>
      <c r="JA474" s="56"/>
      <c r="JB474" s="56"/>
      <c r="JC474" s="56"/>
      <c r="JD474" s="56"/>
      <c r="JE474" s="56"/>
      <c r="JF474" s="56"/>
      <c r="JG474" s="56"/>
      <c r="JH474" s="56"/>
      <c r="JI474" s="56"/>
      <c r="JJ474" s="56"/>
      <c r="JK474" s="56"/>
      <c r="JL474" s="56"/>
      <c r="JM474" s="56"/>
      <c r="JN474" s="56"/>
      <c r="JO474" s="56"/>
      <c r="JP474" s="56"/>
      <c r="JQ474" s="56"/>
      <c r="JR474" s="56"/>
      <c r="JS474" s="56"/>
      <c r="JT474" s="56"/>
      <c r="JU474" s="56"/>
      <c r="JV474" s="56"/>
      <c r="JW474" s="56"/>
      <c r="JX474" s="56"/>
      <c r="JY474" s="56"/>
      <c r="JZ474" s="56"/>
      <c r="KA474" s="56"/>
      <c r="KB474" s="56"/>
      <c r="KC474" s="56"/>
      <c r="KD474" s="56"/>
      <c r="KE474" s="56"/>
      <c r="KF474" s="56"/>
      <c r="KG474" s="56"/>
      <c r="KH474" s="56"/>
      <c r="KI474" s="56"/>
      <c r="KJ474" s="56"/>
      <c r="KK474" s="56"/>
      <c r="KL474" s="71" t="s">
        <v>662</v>
      </c>
      <c r="KM474" s="56"/>
      <c r="KN474" s="56"/>
      <c r="KO474" s="56">
        <v>2</v>
      </c>
      <c r="KP474" s="56">
        <v>2</v>
      </c>
      <c r="KQ474" s="56">
        <v>2</v>
      </c>
      <c r="KR474" s="56">
        <v>2</v>
      </c>
      <c r="KS474" s="56">
        <v>2</v>
      </c>
      <c r="KT474" s="56">
        <v>2</v>
      </c>
      <c r="KU474" s="56">
        <v>2</v>
      </c>
      <c r="KV474" s="56">
        <v>2</v>
      </c>
      <c r="KW474" s="56">
        <v>2</v>
      </c>
      <c r="KX474" s="56">
        <v>2</v>
      </c>
      <c r="KY474" s="56">
        <v>2</v>
      </c>
      <c r="KZ474" s="56">
        <v>2</v>
      </c>
      <c r="LA474" s="56">
        <v>2</v>
      </c>
      <c r="LB474" s="56">
        <v>2</v>
      </c>
      <c r="LC474" s="56">
        <v>2</v>
      </c>
      <c r="LD474" s="56">
        <v>2</v>
      </c>
      <c r="LE474" s="56">
        <v>2</v>
      </c>
      <c r="LF474" s="56">
        <v>2</v>
      </c>
      <c r="LG474" s="56">
        <v>2</v>
      </c>
      <c r="LH474" s="56">
        <v>2</v>
      </c>
      <c r="LI474" s="56">
        <v>2</v>
      </c>
      <c r="LJ474" s="56">
        <v>2</v>
      </c>
      <c r="LK474" s="56">
        <v>2</v>
      </c>
      <c r="LL474" s="56">
        <v>2</v>
      </c>
      <c r="LM474" s="56">
        <v>2</v>
      </c>
      <c r="LN474" s="56">
        <v>2</v>
      </c>
      <c r="LO474" s="56">
        <v>2</v>
      </c>
      <c r="LP474" s="56">
        <v>2</v>
      </c>
      <c r="LQ474" s="56">
        <v>2</v>
      </c>
      <c r="LR474" s="56">
        <v>2</v>
      </c>
      <c r="LS474" s="179">
        <f t="shared" ref="LS474:LS475" si="672">COUNTIF(KO474:LR474,"2")</f>
        <v>30</v>
      </c>
      <c r="LT474" s="180">
        <f t="shared" ref="LT474:LT475" si="673">LS474/(LS474+LU474+LW474+LY474)</f>
        <v>1</v>
      </c>
      <c r="LU474" s="179">
        <f t="shared" ref="LU474:LU475" si="674">COUNTIF(KO474:LR474,"1")</f>
        <v>0</v>
      </c>
      <c r="LV474" s="180">
        <f t="shared" ref="LV474:LV475" si="675">LU474/(LS474+LU474+LW474+LY474)</f>
        <v>0</v>
      </c>
      <c r="LW474" s="179">
        <f t="shared" ref="LW474:LW475" si="676">COUNTIF(KO474:LR474,"0")</f>
        <v>0</v>
      </c>
      <c r="LX474" s="180">
        <f t="shared" ref="LX474:LX475" si="677">LW474/(LS474+LU474+LW474+LY474)</f>
        <v>0</v>
      </c>
      <c r="LY474" s="179">
        <f t="shared" ref="LY474:LY475" si="678">COUNTIF(KB474:LR474,"KĐG")</f>
        <v>0</v>
      </c>
      <c r="LZ474" s="180">
        <f t="shared" ref="LZ474:LZ475" si="679">LY474/(LS474+LU474+LW474+LY474)</f>
        <v>0</v>
      </c>
      <c r="MA474" s="181">
        <f t="shared" ref="MA474:MA475" si="680">(((LS474*2)+(LU474*1)+(LW474*0)))/(LS474+LU474+LW474)</f>
        <v>2</v>
      </c>
      <c r="MB474" s="185" t="str">
        <f t="shared" ref="MB474:MB475" si="681">IF(LZ474&gt;=50%,"KĐG",IF(MA474&gt;=1.6,"Đạt mục tiêu",IF(MA474&gt;=1,"Cần cố gắng","Chưa đạt")))</f>
        <v>Đạt mục tiêu</v>
      </c>
      <c r="MC474" s="56"/>
      <c r="MD474" s="56"/>
      <c r="ME474" s="56"/>
      <c r="MF474" s="56"/>
      <c r="MG474" s="56"/>
      <c r="MH474" s="56"/>
      <c r="MI474" s="56"/>
      <c r="MJ474" s="56"/>
      <c r="MK474" s="56"/>
      <c r="ML474" s="56"/>
      <c r="MM474" s="56"/>
      <c r="MN474" s="56"/>
      <c r="MO474" s="56"/>
      <c r="MP474" s="56"/>
      <c r="MQ474" s="56"/>
      <c r="MR474" s="56"/>
      <c r="MS474" s="56"/>
      <c r="MT474" s="56"/>
      <c r="MU474" s="56"/>
      <c r="MV474" s="56"/>
      <c r="MW474" s="56"/>
      <c r="MX474" s="56"/>
      <c r="MY474" s="56"/>
      <c r="MZ474" s="56"/>
      <c r="NA474" s="56"/>
      <c r="NB474" s="56"/>
      <c r="NC474" s="56"/>
      <c r="ND474" s="56"/>
      <c r="NE474" s="56"/>
      <c r="NF474" s="56"/>
      <c r="NG474" s="56"/>
      <c r="NH474" s="56"/>
      <c r="NI474" s="56"/>
      <c r="NJ474" s="56"/>
      <c r="NK474" s="56"/>
      <c r="NL474" s="56"/>
      <c r="NM474" s="56"/>
      <c r="NN474" s="56"/>
      <c r="NO474" s="56"/>
      <c r="NP474" s="56"/>
      <c r="NQ474" s="56"/>
      <c r="NR474" s="56"/>
      <c r="NS474" s="56"/>
      <c r="NT474" s="56"/>
      <c r="NU474" s="56"/>
      <c r="NV474" s="56"/>
      <c r="NW474" s="56"/>
      <c r="NX474" s="56"/>
      <c r="NY474" s="56"/>
      <c r="NZ474" s="56"/>
      <c r="OA474" s="56"/>
      <c r="OB474" s="56"/>
      <c r="OC474" s="56"/>
      <c r="OD474" s="56"/>
      <c r="OE474" s="56"/>
      <c r="OF474" s="56"/>
      <c r="OG474" s="56"/>
      <c r="OH474" s="56"/>
      <c r="OI474" s="56"/>
      <c r="OJ474" s="56"/>
      <c r="OK474" s="56"/>
      <c r="OL474" s="56"/>
      <c r="OM474" s="56"/>
      <c r="ON474" s="56"/>
      <c r="OO474" s="56"/>
      <c r="OP474" s="56"/>
      <c r="OQ474" s="56"/>
      <c r="OR474" s="56"/>
      <c r="OS474" s="56"/>
      <c r="OT474" s="56"/>
      <c r="OU474" s="56"/>
      <c r="OV474" s="56"/>
      <c r="OW474" s="56"/>
      <c r="OX474" s="56"/>
      <c r="OY474" s="56"/>
      <c r="OZ474" s="56"/>
      <c r="PA474" s="56"/>
    </row>
    <row r="475" spans="1:418" s="116" customFormat="1" ht="78.75" hidden="1" customHeight="1">
      <c r="A475" s="56"/>
      <c r="B475" s="56">
        <v>413</v>
      </c>
      <c r="C475" s="56">
        <v>173</v>
      </c>
      <c r="D475" s="126" t="s">
        <v>267</v>
      </c>
      <c r="E475" s="122" t="s">
        <v>4</v>
      </c>
      <c r="F475" s="126" t="s">
        <v>268</v>
      </c>
      <c r="G475" s="123" t="s">
        <v>6</v>
      </c>
      <c r="H475" s="122"/>
      <c r="I475" s="126" t="s">
        <v>268</v>
      </c>
      <c r="J475" s="126" t="s">
        <v>1351</v>
      </c>
      <c r="K475" s="123"/>
      <c r="L475" s="183" t="s">
        <v>661</v>
      </c>
      <c r="M475" s="123" t="s">
        <v>501</v>
      </c>
      <c r="N475" s="51" t="s">
        <v>378</v>
      </c>
      <c r="O475" s="51" t="s">
        <v>350</v>
      </c>
      <c r="P475" s="56" t="s">
        <v>205</v>
      </c>
      <c r="Q475" s="56"/>
      <c r="R475" s="120"/>
      <c r="S475" s="120"/>
      <c r="T475" s="120"/>
      <c r="U475" s="120" t="s">
        <v>205</v>
      </c>
      <c r="V475" s="120"/>
      <c r="W475" s="120"/>
      <c r="X475" s="120"/>
      <c r="Y475" s="120"/>
      <c r="Z475" s="120"/>
      <c r="AA475" s="120"/>
      <c r="AB475" s="120"/>
      <c r="AC475" s="119">
        <f t="shared" si="671"/>
        <v>1</v>
      </c>
      <c r="AD475" s="229"/>
      <c r="AE475" s="229"/>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70"/>
      <c r="BU475" s="70"/>
      <c r="BV475" s="70"/>
      <c r="BW475" s="70"/>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70"/>
      <c r="DN475" s="70"/>
      <c r="DO475" s="70"/>
      <c r="DP475" s="70"/>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70"/>
      <c r="FG475" s="70"/>
      <c r="FH475" s="70"/>
      <c r="FI475" s="70"/>
      <c r="FJ475" s="70"/>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70"/>
      <c r="HA475" s="70"/>
      <c r="HB475" s="70"/>
      <c r="HC475" s="70"/>
      <c r="HD475" s="70"/>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c r="IK475" s="56"/>
      <c r="IL475" s="56"/>
      <c r="IM475" s="56"/>
      <c r="IN475" s="56"/>
      <c r="IO475" s="56"/>
      <c r="IP475" s="56"/>
      <c r="IQ475" s="56"/>
      <c r="IR475" s="56"/>
      <c r="IS475" s="56"/>
      <c r="IT475" s="70"/>
      <c r="IU475" s="70"/>
      <c r="IV475" s="70"/>
      <c r="IW475" s="70"/>
      <c r="IX475" s="56"/>
      <c r="IY475" s="56"/>
      <c r="IZ475" s="56"/>
      <c r="JA475" s="56"/>
      <c r="JB475" s="56"/>
      <c r="JC475" s="56"/>
      <c r="JD475" s="56"/>
      <c r="JE475" s="56"/>
      <c r="JF475" s="56"/>
      <c r="JG475" s="56"/>
      <c r="JH475" s="56"/>
      <c r="JI475" s="56"/>
      <c r="JJ475" s="56"/>
      <c r="JK475" s="56"/>
      <c r="JL475" s="56"/>
      <c r="JM475" s="56"/>
      <c r="JN475" s="56"/>
      <c r="JO475" s="56"/>
      <c r="JP475" s="56"/>
      <c r="JQ475" s="56"/>
      <c r="JR475" s="56"/>
      <c r="JS475" s="56"/>
      <c r="JT475" s="56"/>
      <c r="JU475" s="56"/>
      <c r="JV475" s="56"/>
      <c r="JW475" s="56"/>
      <c r="JX475" s="56"/>
      <c r="JY475" s="56"/>
      <c r="JZ475" s="56"/>
      <c r="KA475" s="56"/>
      <c r="KB475" s="56"/>
      <c r="KC475" s="56"/>
      <c r="KD475" s="56"/>
      <c r="KE475" s="56"/>
      <c r="KF475" s="56"/>
      <c r="KG475" s="56"/>
      <c r="KH475" s="56"/>
      <c r="KI475" s="56"/>
      <c r="KJ475" s="56"/>
      <c r="KK475" s="56"/>
      <c r="KL475" s="71"/>
      <c r="KM475" s="72" t="s">
        <v>662</v>
      </c>
      <c r="KN475" s="71" t="s">
        <v>556</v>
      </c>
      <c r="KO475" s="56">
        <v>2</v>
      </c>
      <c r="KP475" s="56">
        <v>2</v>
      </c>
      <c r="KQ475" s="56">
        <v>2</v>
      </c>
      <c r="KR475" s="56">
        <v>2</v>
      </c>
      <c r="KS475" s="56">
        <v>2</v>
      </c>
      <c r="KT475" s="56">
        <v>2</v>
      </c>
      <c r="KU475" s="56">
        <v>2</v>
      </c>
      <c r="KV475" s="56">
        <v>2</v>
      </c>
      <c r="KW475" s="56">
        <v>2</v>
      </c>
      <c r="KX475" s="56">
        <v>2</v>
      </c>
      <c r="KY475" s="56">
        <v>2</v>
      </c>
      <c r="KZ475" s="56">
        <v>2</v>
      </c>
      <c r="LA475" s="56">
        <v>2</v>
      </c>
      <c r="LB475" s="56">
        <v>2</v>
      </c>
      <c r="LC475" s="56">
        <v>2</v>
      </c>
      <c r="LD475" s="56">
        <v>2</v>
      </c>
      <c r="LE475" s="56">
        <v>2</v>
      </c>
      <c r="LF475" s="56">
        <v>2</v>
      </c>
      <c r="LG475" s="56">
        <v>2</v>
      </c>
      <c r="LH475" s="56">
        <v>2</v>
      </c>
      <c r="LI475" s="56">
        <v>2</v>
      </c>
      <c r="LJ475" s="56">
        <v>2</v>
      </c>
      <c r="LK475" s="56">
        <v>2</v>
      </c>
      <c r="LL475" s="56">
        <v>2</v>
      </c>
      <c r="LM475" s="56">
        <v>2</v>
      </c>
      <c r="LN475" s="56">
        <v>2</v>
      </c>
      <c r="LO475" s="56">
        <v>2</v>
      </c>
      <c r="LP475" s="56">
        <v>2</v>
      </c>
      <c r="LQ475" s="56">
        <v>2</v>
      </c>
      <c r="LR475" s="56">
        <v>2</v>
      </c>
      <c r="LS475" s="179">
        <f t="shared" si="672"/>
        <v>30</v>
      </c>
      <c r="LT475" s="180">
        <f t="shared" si="673"/>
        <v>1</v>
      </c>
      <c r="LU475" s="179">
        <f t="shared" si="674"/>
        <v>0</v>
      </c>
      <c r="LV475" s="180">
        <f t="shared" si="675"/>
        <v>0</v>
      </c>
      <c r="LW475" s="179">
        <f t="shared" si="676"/>
        <v>0</v>
      </c>
      <c r="LX475" s="180">
        <f t="shared" si="677"/>
        <v>0</v>
      </c>
      <c r="LY475" s="179">
        <f t="shared" si="678"/>
        <v>0</v>
      </c>
      <c r="LZ475" s="180">
        <f t="shared" si="679"/>
        <v>0</v>
      </c>
      <c r="MA475" s="181">
        <f t="shared" si="680"/>
        <v>2</v>
      </c>
      <c r="MB475" s="185" t="str">
        <f t="shared" si="681"/>
        <v>Đạt mục tiêu</v>
      </c>
      <c r="MC475" s="56"/>
      <c r="MD475" s="56"/>
      <c r="ME475" s="56"/>
      <c r="MF475" s="56"/>
      <c r="MG475" s="56"/>
      <c r="MH475" s="56"/>
      <c r="MI475" s="56"/>
      <c r="MJ475" s="56"/>
      <c r="MK475" s="56"/>
      <c r="ML475" s="56"/>
      <c r="MM475" s="56"/>
      <c r="MN475" s="56"/>
      <c r="MO475" s="56"/>
      <c r="MP475" s="56"/>
      <c r="MQ475" s="56"/>
      <c r="MR475" s="56"/>
      <c r="MS475" s="56"/>
      <c r="MT475" s="56"/>
      <c r="MU475" s="56"/>
      <c r="MV475" s="56"/>
      <c r="MW475" s="56"/>
      <c r="MX475" s="56"/>
      <c r="MY475" s="56"/>
      <c r="MZ475" s="56"/>
      <c r="NA475" s="56"/>
      <c r="NB475" s="56"/>
      <c r="NC475" s="56"/>
      <c r="ND475" s="56"/>
      <c r="NE475" s="56"/>
      <c r="NF475" s="56"/>
      <c r="NG475" s="56"/>
      <c r="NH475" s="56"/>
      <c r="NI475" s="56"/>
      <c r="NJ475" s="56"/>
      <c r="NK475" s="56"/>
      <c r="NL475" s="56"/>
      <c r="NM475" s="56"/>
      <c r="NN475" s="56"/>
      <c r="NO475" s="56"/>
      <c r="NP475" s="56"/>
      <c r="NQ475" s="56"/>
      <c r="NR475" s="56"/>
      <c r="NS475" s="56"/>
      <c r="NT475" s="56"/>
      <c r="NU475" s="56"/>
      <c r="NV475" s="56"/>
      <c r="NW475" s="56"/>
      <c r="NX475" s="56"/>
      <c r="NY475" s="56"/>
      <c r="NZ475" s="56"/>
      <c r="OA475" s="56"/>
      <c r="OB475" s="56"/>
      <c r="OC475" s="56"/>
      <c r="OD475" s="56"/>
      <c r="OE475" s="56"/>
      <c r="OF475" s="56"/>
      <c r="OG475" s="56"/>
      <c r="OH475" s="56"/>
      <c r="OI475" s="56"/>
      <c r="OJ475" s="56"/>
      <c r="OK475" s="56"/>
      <c r="OL475" s="56"/>
      <c r="OM475" s="56"/>
      <c r="ON475" s="56"/>
      <c r="OO475" s="56"/>
      <c r="OP475" s="56"/>
      <c r="OQ475" s="56"/>
      <c r="OR475" s="56"/>
      <c r="OS475" s="56"/>
      <c r="OT475" s="56"/>
      <c r="OU475" s="56"/>
      <c r="OV475" s="56"/>
      <c r="OW475" s="56"/>
      <c r="OX475" s="56"/>
      <c r="OY475" s="56"/>
      <c r="OZ475" s="56"/>
      <c r="PA475" s="56"/>
    </row>
    <row r="476" spans="1:418" s="116" customFormat="1" ht="78.75" hidden="1" customHeight="1">
      <c r="A476" s="56"/>
      <c r="B476" s="56">
        <v>416</v>
      </c>
      <c r="C476" s="56">
        <v>174</v>
      </c>
      <c r="D476" s="126" t="s">
        <v>269</v>
      </c>
      <c r="E476" s="122" t="s">
        <v>4</v>
      </c>
      <c r="F476" s="126" t="s">
        <v>580</v>
      </c>
      <c r="G476" s="123" t="s">
        <v>6</v>
      </c>
      <c r="H476" s="122"/>
      <c r="I476" s="126" t="s">
        <v>1352</v>
      </c>
      <c r="J476" s="167" t="s">
        <v>1353</v>
      </c>
      <c r="K476" s="123"/>
      <c r="L476" s="183" t="s">
        <v>661</v>
      </c>
      <c r="M476" s="123" t="s">
        <v>501</v>
      </c>
      <c r="N476" s="51" t="s">
        <v>378</v>
      </c>
      <c r="O476" s="51" t="s">
        <v>350</v>
      </c>
      <c r="P476" s="56" t="s">
        <v>205</v>
      </c>
      <c r="Q476" s="56"/>
      <c r="R476" s="120"/>
      <c r="S476" s="120"/>
      <c r="T476" s="120"/>
      <c r="U476" s="120"/>
      <c r="V476" s="120"/>
      <c r="W476" s="120"/>
      <c r="X476" s="120"/>
      <c r="Y476" s="120"/>
      <c r="Z476" s="120"/>
      <c r="AA476" s="120"/>
      <c r="AB476" s="120" t="s">
        <v>205</v>
      </c>
      <c r="AC476" s="119">
        <f t="shared" si="671"/>
        <v>1</v>
      </c>
      <c r="AD476" s="229"/>
      <c r="AE476" s="229"/>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70"/>
      <c r="BU476" s="70"/>
      <c r="BV476" s="70"/>
      <c r="BW476" s="70"/>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70"/>
      <c r="DN476" s="70"/>
      <c r="DO476" s="70"/>
      <c r="DP476" s="70"/>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70"/>
      <c r="FG476" s="70"/>
      <c r="FH476" s="70"/>
      <c r="FI476" s="70"/>
      <c r="FJ476" s="70"/>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70"/>
      <c r="HA476" s="70"/>
      <c r="HB476" s="70"/>
      <c r="HC476" s="70"/>
      <c r="HD476" s="70"/>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c r="IK476" s="56"/>
      <c r="IL476" s="56"/>
      <c r="IM476" s="56"/>
      <c r="IN476" s="56"/>
      <c r="IO476" s="56"/>
      <c r="IP476" s="56"/>
      <c r="IQ476" s="56"/>
      <c r="IR476" s="56"/>
      <c r="IS476" s="56"/>
      <c r="IT476" s="70"/>
      <c r="IU476" s="70"/>
      <c r="IV476" s="70"/>
      <c r="IW476" s="70"/>
      <c r="IX476" s="56"/>
      <c r="IY476" s="56"/>
      <c r="IZ476" s="56"/>
      <c r="JA476" s="56"/>
      <c r="JB476" s="56"/>
      <c r="JC476" s="56"/>
      <c r="JD476" s="56"/>
      <c r="JE476" s="56"/>
      <c r="JF476" s="56"/>
      <c r="JG476" s="56"/>
      <c r="JH476" s="56"/>
      <c r="JI476" s="56"/>
      <c r="JJ476" s="56"/>
      <c r="JK476" s="56"/>
      <c r="JL476" s="56"/>
      <c r="JM476" s="56"/>
      <c r="JN476" s="56"/>
      <c r="JO476" s="56"/>
      <c r="JP476" s="56"/>
      <c r="JQ476" s="56"/>
      <c r="JR476" s="56"/>
      <c r="JS476" s="56"/>
      <c r="JT476" s="56"/>
      <c r="JU476" s="56"/>
      <c r="JV476" s="56"/>
      <c r="JW476" s="56"/>
      <c r="JX476" s="56"/>
      <c r="JY476" s="56"/>
      <c r="JZ476" s="56"/>
      <c r="KA476" s="56"/>
      <c r="KB476" s="56"/>
      <c r="KC476" s="56"/>
      <c r="KD476" s="56"/>
      <c r="KE476" s="56"/>
      <c r="KF476" s="56"/>
      <c r="KG476" s="56"/>
      <c r="KH476" s="56"/>
      <c r="KI476" s="56"/>
      <c r="KJ476" s="56"/>
      <c r="KK476" s="56"/>
      <c r="KL476" s="56"/>
      <c r="KM476" s="56"/>
      <c r="KN476" s="56"/>
      <c r="KO476" s="56"/>
      <c r="KP476" s="56"/>
      <c r="KQ476" s="56"/>
      <c r="KR476" s="56"/>
      <c r="KS476" s="56"/>
      <c r="KT476" s="56"/>
      <c r="KU476" s="56"/>
      <c r="KV476" s="56"/>
      <c r="KW476" s="56"/>
      <c r="KX476" s="56"/>
      <c r="KY476" s="56"/>
      <c r="KZ476" s="56"/>
      <c r="LA476" s="56"/>
      <c r="LB476" s="56"/>
      <c r="LC476" s="56"/>
      <c r="LD476" s="56"/>
      <c r="LE476" s="56"/>
      <c r="LF476" s="56"/>
      <c r="LG476" s="56"/>
      <c r="LH476" s="56"/>
      <c r="LI476" s="56"/>
      <c r="LJ476" s="56"/>
      <c r="LK476" s="56"/>
      <c r="LL476" s="56"/>
      <c r="LM476" s="56"/>
      <c r="LN476" s="56"/>
      <c r="LO476" s="56"/>
      <c r="LP476" s="56"/>
      <c r="LQ476" s="56"/>
      <c r="LR476" s="56"/>
      <c r="LS476" s="56"/>
      <c r="LT476" s="56"/>
      <c r="LU476" s="56"/>
      <c r="LV476" s="56"/>
      <c r="LW476" s="56"/>
      <c r="LX476" s="56"/>
      <c r="LY476" s="56"/>
      <c r="LZ476" s="56"/>
      <c r="MA476" s="56"/>
      <c r="MB476" s="56"/>
      <c r="MC476" s="71" t="s">
        <v>555</v>
      </c>
      <c r="MD476" s="71" t="s">
        <v>555</v>
      </c>
      <c r="ME476" s="56">
        <v>2</v>
      </c>
      <c r="MF476" s="56">
        <v>2</v>
      </c>
      <c r="MG476" s="56">
        <v>1</v>
      </c>
      <c r="MH476" s="56">
        <v>2</v>
      </c>
      <c r="MI476" s="56">
        <v>2</v>
      </c>
      <c r="MJ476" s="56">
        <v>2</v>
      </c>
      <c r="MK476" s="56">
        <v>2</v>
      </c>
      <c r="ML476" s="56">
        <v>2</v>
      </c>
      <c r="MM476" s="56">
        <v>2</v>
      </c>
      <c r="MN476" s="56">
        <v>2</v>
      </c>
      <c r="MO476" s="56">
        <v>1</v>
      </c>
      <c r="MP476" s="56">
        <v>2</v>
      </c>
      <c r="MQ476" s="56">
        <v>1</v>
      </c>
      <c r="MR476" s="56">
        <v>2</v>
      </c>
      <c r="MS476" s="56">
        <v>2</v>
      </c>
      <c r="MT476" s="56">
        <v>2</v>
      </c>
      <c r="MU476" s="56">
        <v>2</v>
      </c>
      <c r="MV476" s="56">
        <v>2</v>
      </c>
      <c r="MW476" s="56">
        <v>2</v>
      </c>
      <c r="MX476" s="56">
        <v>2</v>
      </c>
      <c r="MY476" s="56">
        <v>2</v>
      </c>
      <c r="MZ476" s="56">
        <v>2</v>
      </c>
      <c r="NA476" s="56">
        <v>2</v>
      </c>
      <c r="NB476" s="56">
        <v>2</v>
      </c>
      <c r="NC476" s="56">
        <v>2</v>
      </c>
      <c r="ND476" s="56">
        <v>2</v>
      </c>
      <c r="NE476" s="179">
        <f>COUNTIF(ME476:ND476,"2")</f>
        <v>23</v>
      </c>
      <c r="NF476" s="180">
        <f>NE476/(NE476+NG476+NI476+NK476)</f>
        <v>0.88461538461538458</v>
      </c>
      <c r="NG476" s="179">
        <f>COUNTIF(ME476:ND476,"1")</f>
        <v>3</v>
      </c>
      <c r="NH476" s="180">
        <f>NG476/(NE476+NG476+NI476+NK476)</f>
        <v>0.11538461538461539</v>
      </c>
      <c r="NI476" s="179">
        <f>COUNTIF(ME476:ND476,"0")</f>
        <v>0</v>
      </c>
      <c r="NJ476" s="180">
        <f>NI476/(NE476+NG476+NI476+NK476)</f>
        <v>0</v>
      </c>
      <c r="NK476" s="179">
        <f>COUNTIF(LR476:ND476,"KĐG")</f>
        <v>0</v>
      </c>
      <c r="NL476" s="180">
        <f>NK476/(NE476+NG476+NI476+NK476)</f>
        <v>0</v>
      </c>
      <c r="NM476" s="181">
        <f>(((NE476*2)+(NG476*1)+(NI476*0)))/(NE476+NG476+NI476)</f>
        <v>1.8846153846153846</v>
      </c>
      <c r="NN476" s="184" t="str">
        <f>IF(NL476&gt;=50%,"KĐG",IF(NM476&gt;=1.6,"Đạt mục tiêu",IF(NM476&gt;=1,"Cần cố gắng","Chưa đạt")))</f>
        <v>Đạt mục tiêu</v>
      </c>
      <c r="NO476" s="56"/>
      <c r="NP476" s="56"/>
      <c r="NQ476" s="56"/>
      <c r="NR476" s="56"/>
      <c r="NS476" s="56"/>
      <c r="NT476" s="56"/>
      <c r="NU476" s="56"/>
      <c r="NV476" s="56"/>
      <c r="NW476" s="56"/>
      <c r="NX476" s="56"/>
      <c r="NY476" s="56"/>
      <c r="NZ476" s="56"/>
      <c r="OA476" s="56"/>
      <c r="OB476" s="56"/>
      <c r="OC476" s="56"/>
      <c r="OD476" s="56"/>
      <c r="OE476" s="56"/>
      <c r="OF476" s="56"/>
      <c r="OG476" s="56"/>
      <c r="OH476" s="56"/>
      <c r="OI476" s="56"/>
      <c r="OJ476" s="56"/>
      <c r="OK476" s="56"/>
      <c r="OL476" s="56"/>
      <c r="OM476" s="56"/>
      <c r="ON476" s="56"/>
      <c r="OO476" s="56"/>
      <c r="OP476" s="56"/>
      <c r="OQ476" s="56"/>
      <c r="OR476" s="56"/>
      <c r="OS476" s="56"/>
      <c r="OT476" s="56"/>
      <c r="OU476" s="56"/>
      <c r="OV476" s="56"/>
      <c r="OW476" s="56"/>
      <c r="OX476" s="56"/>
      <c r="OY476" s="56"/>
      <c r="OZ476" s="56"/>
      <c r="PA476" s="56"/>
    </row>
    <row r="477" spans="1:418" s="116" customFormat="1" ht="78.75" customHeight="1">
      <c r="A477" s="186"/>
      <c r="B477" s="291"/>
      <c r="C477" s="344">
        <v>175</v>
      </c>
      <c r="D477" s="370" t="s">
        <v>420</v>
      </c>
      <c r="E477" s="316"/>
      <c r="F477" s="277"/>
      <c r="G477" s="280"/>
      <c r="H477" s="316"/>
      <c r="I477" s="342" t="s">
        <v>1620</v>
      </c>
      <c r="J477" s="342" t="s">
        <v>1629</v>
      </c>
      <c r="K477" s="316"/>
      <c r="L477" s="334"/>
      <c r="M477" s="316"/>
      <c r="N477" s="51"/>
      <c r="O477" s="51"/>
      <c r="P477" s="278"/>
      <c r="Q477" s="278"/>
      <c r="R477" s="145"/>
      <c r="S477" s="120"/>
      <c r="T477" s="120"/>
      <c r="U477" s="120"/>
      <c r="V477" s="120"/>
      <c r="W477" s="120"/>
      <c r="X477" s="120"/>
      <c r="Y477" s="120"/>
      <c r="Z477" s="120"/>
      <c r="AA477" s="120"/>
      <c r="AB477" s="120"/>
      <c r="AC477" s="119"/>
      <c r="AD477" s="336"/>
      <c r="AE477" s="338" t="s">
        <v>552</v>
      </c>
      <c r="AF477" s="278"/>
      <c r="AG477" s="278"/>
      <c r="AH477" s="278"/>
      <c r="AI477" s="278"/>
      <c r="AJ477" s="278"/>
      <c r="AK477" s="278"/>
      <c r="AL477" s="278"/>
      <c r="AM477" s="278"/>
      <c r="AN477" s="278"/>
      <c r="AO477" s="278"/>
      <c r="AP477" s="278"/>
      <c r="AQ477" s="278"/>
      <c r="AR477" s="278"/>
      <c r="AS477" s="278"/>
      <c r="AT477" s="278"/>
      <c r="AU477" s="278"/>
      <c r="AV477" s="278"/>
      <c r="AW477" s="278"/>
      <c r="AX477" s="278"/>
      <c r="AY477" s="278"/>
      <c r="AZ477" s="278"/>
      <c r="BA477" s="278"/>
      <c r="BB477" s="278"/>
      <c r="BC477" s="278"/>
      <c r="BD477" s="278"/>
      <c r="BE477" s="278"/>
      <c r="BF477" s="278"/>
      <c r="BG477" s="278"/>
      <c r="BH477" s="278"/>
      <c r="BI477" s="278"/>
      <c r="BJ477" s="278"/>
      <c r="BK477" s="278"/>
      <c r="BL477" s="278"/>
      <c r="BM477" s="278"/>
      <c r="BN477" s="278"/>
      <c r="BO477" s="278"/>
      <c r="BP477" s="278"/>
      <c r="BQ477" s="278"/>
      <c r="BR477" s="278"/>
      <c r="BS477" s="278"/>
      <c r="BT477" s="288"/>
      <c r="BU477" s="288"/>
      <c r="BV477" s="288"/>
      <c r="BW477" s="288"/>
      <c r="BX477" s="278"/>
      <c r="BY477" s="278"/>
      <c r="BZ477" s="278"/>
      <c r="CA477" s="278"/>
      <c r="CB477" s="278"/>
      <c r="CC477" s="278"/>
      <c r="CD477" s="278"/>
      <c r="CE477" s="278"/>
      <c r="CF477" s="278"/>
      <c r="CG477" s="278"/>
      <c r="CH477" s="278"/>
      <c r="CI477" s="278"/>
      <c r="CJ477" s="278"/>
      <c r="CK477" s="278"/>
      <c r="CL477" s="278"/>
      <c r="CM477" s="278"/>
      <c r="CN477" s="278"/>
      <c r="CO477" s="278"/>
      <c r="CP477" s="278"/>
      <c r="CQ477" s="278"/>
      <c r="CR477" s="278"/>
      <c r="CS477" s="278"/>
      <c r="CT477" s="278"/>
      <c r="CU477" s="278"/>
      <c r="CV477" s="278"/>
      <c r="CW477" s="278"/>
      <c r="CX477" s="278"/>
      <c r="CY477" s="278"/>
      <c r="CZ477" s="278"/>
      <c r="DA477" s="278"/>
      <c r="DB477" s="278"/>
      <c r="DC477" s="278"/>
      <c r="DD477" s="278"/>
      <c r="DE477" s="278"/>
      <c r="DF477" s="278"/>
      <c r="DG477" s="278"/>
      <c r="DH477" s="278"/>
      <c r="DI477" s="278"/>
      <c r="DJ477" s="278"/>
      <c r="DK477" s="278"/>
      <c r="DL477" s="278"/>
      <c r="DM477" s="288"/>
      <c r="DN477" s="288"/>
      <c r="DO477" s="288"/>
      <c r="DP477" s="288"/>
      <c r="DQ477" s="278"/>
      <c r="DR477" s="278"/>
      <c r="DS477" s="278"/>
      <c r="DT477" s="278"/>
      <c r="DU477" s="278"/>
      <c r="DV477" s="278"/>
      <c r="DW477" s="278"/>
      <c r="DX477" s="278"/>
      <c r="DY477" s="278"/>
      <c r="DZ477" s="278"/>
      <c r="EA477" s="278"/>
      <c r="EB477" s="278"/>
      <c r="EC477" s="278"/>
      <c r="ED477" s="278"/>
      <c r="EE477" s="278"/>
      <c r="EF477" s="278"/>
      <c r="EG477" s="278"/>
      <c r="EH477" s="278"/>
      <c r="EI477" s="278"/>
      <c r="EJ477" s="278"/>
      <c r="EK477" s="278"/>
      <c r="EL477" s="278"/>
      <c r="EM477" s="278"/>
      <c r="EN477" s="278"/>
      <c r="EO477" s="278"/>
      <c r="EP477" s="278"/>
      <c r="EQ477" s="278"/>
      <c r="ER477" s="278"/>
      <c r="ES477" s="278"/>
      <c r="ET477" s="278"/>
      <c r="EU477" s="278"/>
      <c r="EV477" s="278"/>
      <c r="EW477" s="278"/>
      <c r="EX477" s="278"/>
      <c r="EY477" s="278"/>
      <c r="EZ477" s="278"/>
      <c r="FA477" s="278"/>
      <c r="FB477" s="278"/>
      <c r="FC477" s="278"/>
      <c r="FD477" s="278"/>
      <c r="FE477" s="278"/>
      <c r="FF477" s="288"/>
      <c r="FG477" s="288"/>
      <c r="FH477" s="288"/>
      <c r="FI477" s="288"/>
      <c r="FJ477" s="288"/>
      <c r="FK477" s="278"/>
      <c r="FL477" s="278"/>
      <c r="FM477" s="278"/>
      <c r="FN477" s="278"/>
      <c r="FO477" s="278"/>
      <c r="FP477" s="278"/>
      <c r="FQ477" s="278"/>
      <c r="FR477" s="278"/>
      <c r="FS477" s="278"/>
      <c r="FT477" s="278"/>
      <c r="FU477" s="278"/>
      <c r="FV477" s="278"/>
      <c r="FW477" s="278"/>
      <c r="FX477" s="278"/>
      <c r="FY477" s="278"/>
      <c r="FZ477" s="278"/>
      <c r="GA477" s="278"/>
      <c r="GB477" s="278"/>
      <c r="GC477" s="278"/>
      <c r="GD477" s="278"/>
      <c r="GE477" s="278"/>
      <c r="GF477" s="278"/>
      <c r="GG477" s="278"/>
      <c r="GH477" s="278"/>
      <c r="GI477" s="278"/>
      <c r="GJ477" s="278"/>
      <c r="GK477" s="278"/>
      <c r="GL477" s="278"/>
      <c r="GM477" s="278"/>
      <c r="GN477" s="278"/>
      <c r="GO477" s="278"/>
      <c r="GP477" s="278"/>
      <c r="GQ477" s="278"/>
      <c r="GR477" s="278"/>
      <c r="GS477" s="278"/>
      <c r="GT477" s="278"/>
      <c r="GU477" s="278"/>
      <c r="GV477" s="278"/>
      <c r="GW477" s="278"/>
      <c r="GX477" s="278"/>
      <c r="GY477" s="278"/>
      <c r="GZ477" s="288"/>
      <c r="HA477" s="288"/>
      <c r="HB477" s="288"/>
      <c r="HC477" s="288"/>
      <c r="HD477" s="288"/>
      <c r="HE477" s="278"/>
      <c r="HF477" s="278"/>
      <c r="HG477" s="278"/>
      <c r="HH477" s="278"/>
      <c r="HI477" s="278"/>
      <c r="HJ477" s="278"/>
      <c r="HK477" s="278"/>
      <c r="HL477" s="278"/>
      <c r="HM477" s="278"/>
      <c r="HN477" s="278"/>
      <c r="HO477" s="278"/>
      <c r="HP477" s="278"/>
      <c r="HQ477" s="278"/>
      <c r="HR477" s="278"/>
      <c r="HS477" s="278"/>
      <c r="HT477" s="278"/>
      <c r="HU477" s="278"/>
      <c r="HV477" s="278"/>
      <c r="HW477" s="278"/>
      <c r="HX477" s="278"/>
      <c r="HY477" s="278"/>
      <c r="HZ477" s="278"/>
      <c r="IA477" s="278"/>
      <c r="IB477" s="278"/>
      <c r="IC477" s="278"/>
      <c r="ID477" s="278"/>
      <c r="IE477" s="278"/>
      <c r="IF477" s="278"/>
      <c r="IG477" s="278"/>
      <c r="IH477" s="278"/>
      <c r="II477" s="278"/>
      <c r="IJ477" s="278"/>
      <c r="IK477" s="278"/>
      <c r="IL477" s="278"/>
      <c r="IM477" s="278"/>
      <c r="IN477" s="278"/>
      <c r="IO477" s="278"/>
      <c r="IP477" s="278"/>
      <c r="IQ477" s="278"/>
      <c r="IR477" s="278"/>
      <c r="IS477" s="278"/>
      <c r="IT477" s="288"/>
      <c r="IU477" s="288"/>
      <c r="IV477" s="288"/>
      <c r="IW477" s="288"/>
      <c r="IX477" s="278"/>
      <c r="IY477" s="278"/>
      <c r="IZ477" s="278"/>
      <c r="JA477" s="278"/>
      <c r="JB477" s="278"/>
      <c r="JC477" s="278"/>
      <c r="JD477" s="278"/>
      <c r="JE477" s="278"/>
      <c r="JF477" s="278"/>
      <c r="JG477" s="278"/>
      <c r="JH477" s="278"/>
      <c r="JI477" s="278"/>
      <c r="JJ477" s="278"/>
      <c r="JK477" s="278"/>
      <c r="JL477" s="278"/>
      <c r="JM477" s="278"/>
      <c r="JN477" s="278"/>
      <c r="JO477" s="278"/>
      <c r="JP477" s="278"/>
      <c r="JQ477" s="278"/>
      <c r="JR477" s="278"/>
      <c r="JS477" s="278"/>
      <c r="JT477" s="278"/>
      <c r="JU477" s="278"/>
      <c r="JV477" s="278"/>
      <c r="JW477" s="278"/>
      <c r="JX477" s="278"/>
      <c r="JY477" s="278"/>
      <c r="JZ477" s="278"/>
      <c r="KA477" s="278"/>
      <c r="KB477" s="278"/>
      <c r="KC477" s="278"/>
      <c r="KD477" s="278"/>
      <c r="KE477" s="278"/>
      <c r="KF477" s="278"/>
      <c r="KG477" s="278"/>
      <c r="KH477" s="278"/>
      <c r="KI477" s="278"/>
      <c r="KJ477" s="278"/>
      <c r="KK477" s="278"/>
      <c r="KL477" s="278"/>
      <c r="KM477" s="278"/>
      <c r="KN477" s="278"/>
      <c r="KO477" s="278"/>
      <c r="KP477" s="278"/>
      <c r="KQ477" s="278"/>
      <c r="KR477" s="278"/>
      <c r="KS477" s="278"/>
      <c r="KT477" s="278"/>
      <c r="KU477" s="278"/>
      <c r="KV477" s="278"/>
      <c r="KW477" s="278"/>
      <c r="KX477" s="278"/>
      <c r="KY477" s="278"/>
      <c r="KZ477" s="278"/>
      <c r="LA477" s="278"/>
      <c r="LB477" s="278"/>
      <c r="LC477" s="278"/>
      <c r="LD477" s="278"/>
      <c r="LE477" s="278"/>
      <c r="LF477" s="278"/>
      <c r="LG477" s="278"/>
      <c r="LH477" s="278"/>
      <c r="LI477" s="278"/>
      <c r="LJ477" s="278"/>
      <c r="LK477" s="278"/>
      <c r="LL477" s="278"/>
      <c r="LM477" s="278"/>
      <c r="LN477" s="278"/>
      <c r="LO477" s="278"/>
      <c r="LP477" s="278"/>
      <c r="LQ477" s="278"/>
      <c r="LR477" s="278"/>
      <c r="LS477" s="278"/>
      <c r="LT477" s="278"/>
      <c r="LU477" s="278"/>
      <c r="LV477" s="278"/>
      <c r="LW477" s="278"/>
      <c r="LX477" s="278"/>
      <c r="LY477" s="278"/>
      <c r="LZ477" s="278"/>
      <c r="MA477" s="278"/>
      <c r="MB477" s="278"/>
      <c r="MC477" s="71"/>
      <c r="MD477" s="71"/>
      <c r="ME477" s="278"/>
      <c r="MF477" s="278"/>
      <c r="MG477" s="278"/>
      <c r="MH477" s="278"/>
      <c r="MI477" s="278"/>
      <c r="MJ477" s="278"/>
      <c r="MK477" s="278"/>
      <c r="ML477" s="278"/>
      <c r="MM477" s="278"/>
      <c r="MN477" s="278"/>
      <c r="MO477" s="278"/>
      <c r="MP477" s="278"/>
      <c r="MQ477" s="278"/>
      <c r="MR477" s="278"/>
      <c r="MS477" s="278"/>
      <c r="MT477" s="278"/>
      <c r="MU477" s="278"/>
      <c r="MV477" s="278"/>
      <c r="MW477" s="278"/>
      <c r="MX477" s="278"/>
      <c r="MY477" s="278"/>
      <c r="MZ477" s="278"/>
      <c r="NA477" s="278"/>
      <c r="NB477" s="278"/>
      <c r="NC477" s="278"/>
      <c r="ND477" s="278"/>
      <c r="NE477" s="179"/>
      <c r="NF477" s="180"/>
      <c r="NG477" s="179"/>
      <c r="NH477" s="180"/>
      <c r="NI477" s="179"/>
      <c r="NJ477" s="180"/>
      <c r="NK477" s="179"/>
      <c r="NL477" s="180"/>
      <c r="NM477" s="181"/>
      <c r="NN477" s="184"/>
      <c r="NO477" s="278"/>
      <c r="NP477" s="278"/>
      <c r="NQ477" s="278"/>
      <c r="NR477" s="278"/>
      <c r="NS477" s="278"/>
      <c r="NT477" s="278"/>
      <c r="NU477" s="278"/>
      <c r="NV477" s="278"/>
      <c r="NW477" s="278"/>
      <c r="NX477" s="278"/>
      <c r="NY477" s="278"/>
      <c r="NZ477" s="278"/>
      <c r="OA477" s="278"/>
      <c r="OB477" s="278"/>
      <c r="OC477" s="278"/>
      <c r="OD477" s="278"/>
      <c r="OE477" s="278"/>
      <c r="OF477" s="278"/>
      <c r="OG477" s="278"/>
      <c r="OH477" s="278"/>
      <c r="OI477" s="278"/>
      <c r="OJ477" s="278"/>
      <c r="OK477" s="278"/>
      <c r="OL477" s="278"/>
      <c r="OM477" s="278"/>
      <c r="ON477" s="278"/>
      <c r="OO477" s="278"/>
      <c r="OP477" s="278"/>
      <c r="OQ477" s="278"/>
      <c r="OR477" s="278"/>
      <c r="OS477" s="278"/>
      <c r="OT477" s="278"/>
      <c r="OU477" s="278"/>
      <c r="OV477" s="278"/>
      <c r="OW477" s="278"/>
      <c r="OX477" s="278"/>
      <c r="OY477" s="278"/>
      <c r="OZ477" s="278"/>
      <c r="PA477" s="340"/>
    </row>
    <row r="478" spans="1:418" s="116" customFormat="1" ht="58.5" customHeight="1">
      <c r="A478" s="186"/>
      <c r="B478" s="478">
        <v>417</v>
      </c>
      <c r="C478" s="368"/>
      <c r="D478" s="371"/>
      <c r="E478" s="353"/>
      <c r="F478" s="242"/>
      <c r="G478" s="319" t="s">
        <v>6</v>
      </c>
      <c r="H478" s="327"/>
      <c r="I478" s="369"/>
      <c r="J478" s="343"/>
      <c r="K478" s="353"/>
      <c r="L478" s="335"/>
      <c r="M478" s="353"/>
      <c r="N478" s="51"/>
      <c r="O478" s="51"/>
      <c r="P478" s="219"/>
      <c r="Q478" s="219"/>
      <c r="R478" s="351" t="s">
        <v>205</v>
      </c>
      <c r="S478" s="120"/>
      <c r="T478" s="120"/>
      <c r="U478" s="120"/>
      <c r="V478" s="120"/>
      <c r="W478" s="120"/>
      <c r="X478" s="120"/>
      <c r="Y478" s="120"/>
      <c r="Z478" s="120"/>
      <c r="AA478" s="120"/>
      <c r="AB478" s="120"/>
      <c r="AC478" s="119"/>
      <c r="AD478" s="337"/>
      <c r="AE478" s="33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c r="BH478" s="219"/>
      <c r="BI478" s="219"/>
      <c r="BJ478" s="219"/>
      <c r="BK478" s="219"/>
      <c r="BL478" s="219"/>
      <c r="BM478" s="219"/>
      <c r="BN478" s="219"/>
      <c r="BO478" s="219"/>
      <c r="BP478" s="219"/>
      <c r="BQ478" s="219"/>
      <c r="BR478" s="219"/>
      <c r="BS478" s="219"/>
      <c r="BT478" s="220"/>
      <c r="BU478" s="220"/>
      <c r="BV478" s="220"/>
      <c r="BW478" s="220"/>
      <c r="BX478" s="219"/>
      <c r="BY478" s="219"/>
      <c r="BZ478" s="219"/>
      <c r="CA478" s="219"/>
      <c r="CB478" s="219"/>
      <c r="CC478" s="219"/>
      <c r="CD478" s="219"/>
      <c r="CE478" s="219"/>
      <c r="CF478" s="219"/>
      <c r="CG478" s="219"/>
      <c r="CH478" s="219"/>
      <c r="CI478" s="219"/>
      <c r="CJ478" s="219"/>
      <c r="CK478" s="219"/>
      <c r="CL478" s="219"/>
      <c r="CM478" s="219"/>
      <c r="CN478" s="219"/>
      <c r="CO478" s="219"/>
      <c r="CP478" s="219"/>
      <c r="CQ478" s="219"/>
      <c r="CR478" s="219"/>
      <c r="CS478" s="219"/>
      <c r="CT478" s="219"/>
      <c r="CU478" s="219"/>
      <c r="CV478" s="219"/>
      <c r="CW478" s="219"/>
      <c r="CX478" s="219"/>
      <c r="CY478" s="219"/>
      <c r="CZ478" s="219"/>
      <c r="DA478" s="219"/>
      <c r="DB478" s="219"/>
      <c r="DC478" s="219"/>
      <c r="DD478" s="219"/>
      <c r="DE478" s="219"/>
      <c r="DF478" s="219"/>
      <c r="DG478" s="219"/>
      <c r="DH478" s="219"/>
      <c r="DI478" s="219"/>
      <c r="DJ478" s="219"/>
      <c r="DK478" s="219"/>
      <c r="DL478" s="219"/>
      <c r="DM478" s="220"/>
      <c r="DN478" s="220"/>
      <c r="DO478" s="220"/>
      <c r="DP478" s="220"/>
      <c r="DQ478" s="219"/>
      <c r="DR478" s="219"/>
      <c r="DS478" s="219"/>
      <c r="DT478" s="219"/>
      <c r="DU478" s="219"/>
      <c r="DV478" s="219"/>
      <c r="DW478" s="219"/>
      <c r="DX478" s="219"/>
      <c r="DY478" s="219"/>
      <c r="DZ478" s="219"/>
      <c r="EA478" s="219"/>
      <c r="EB478" s="219"/>
      <c r="EC478" s="219"/>
      <c r="ED478" s="219"/>
      <c r="EE478" s="219"/>
      <c r="EF478" s="219"/>
      <c r="EG478" s="219"/>
      <c r="EH478" s="219"/>
      <c r="EI478" s="219"/>
      <c r="EJ478" s="219"/>
      <c r="EK478" s="219"/>
      <c r="EL478" s="219"/>
      <c r="EM478" s="219"/>
      <c r="EN478" s="219"/>
      <c r="EO478" s="219"/>
      <c r="EP478" s="219"/>
      <c r="EQ478" s="219"/>
      <c r="ER478" s="219"/>
      <c r="ES478" s="219"/>
      <c r="ET478" s="219"/>
      <c r="EU478" s="219"/>
      <c r="EV478" s="219"/>
      <c r="EW478" s="219"/>
      <c r="EX478" s="219"/>
      <c r="EY478" s="219"/>
      <c r="EZ478" s="219"/>
      <c r="FA478" s="219"/>
      <c r="FB478" s="219"/>
      <c r="FC478" s="219"/>
      <c r="FD478" s="219"/>
      <c r="FE478" s="219"/>
      <c r="FF478" s="220"/>
      <c r="FG478" s="220"/>
      <c r="FH478" s="220"/>
      <c r="FI478" s="220"/>
      <c r="FJ478" s="220"/>
      <c r="FK478" s="219"/>
      <c r="FL478" s="219"/>
      <c r="FM478" s="219"/>
      <c r="FN478" s="219"/>
      <c r="FO478" s="219"/>
      <c r="FP478" s="219"/>
      <c r="FQ478" s="219"/>
      <c r="FR478" s="219"/>
      <c r="FS478" s="219"/>
      <c r="FT478" s="219"/>
      <c r="FU478" s="219"/>
      <c r="FV478" s="219"/>
      <c r="FW478" s="219"/>
      <c r="FX478" s="219"/>
      <c r="FY478" s="219"/>
      <c r="FZ478" s="219"/>
      <c r="GA478" s="219"/>
      <c r="GB478" s="219"/>
      <c r="GC478" s="219"/>
      <c r="GD478" s="219"/>
      <c r="GE478" s="219"/>
      <c r="GF478" s="219"/>
      <c r="GG478" s="219"/>
      <c r="GH478" s="219"/>
      <c r="GI478" s="219"/>
      <c r="GJ478" s="219"/>
      <c r="GK478" s="219"/>
      <c r="GL478" s="219"/>
      <c r="GM478" s="219"/>
      <c r="GN478" s="219"/>
      <c r="GO478" s="219"/>
      <c r="GP478" s="219"/>
      <c r="GQ478" s="219"/>
      <c r="GR478" s="219"/>
      <c r="GS478" s="219"/>
      <c r="GT478" s="219"/>
      <c r="GU478" s="219"/>
      <c r="GV478" s="219"/>
      <c r="GW478" s="219"/>
      <c r="GX478" s="219"/>
      <c r="GY478" s="219"/>
      <c r="GZ478" s="220"/>
      <c r="HA478" s="220"/>
      <c r="HB478" s="220"/>
      <c r="HC478" s="220"/>
      <c r="HD478" s="220"/>
      <c r="HE478" s="219"/>
      <c r="HF478" s="219"/>
      <c r="HG478" s="219"/>
      <c r="HH478" s="219"/>
      <c r="HI478" s="219"/>
      <c r="HJ478" s="219"/>
      <c r="HK478" s="219"/>
      <c r="HL478" s="219"/>
      <c r="HM478" s="219"/>
      <c r="HN478" s="219"/>
      <c r="HO478" s="219"/>
      <c r="HP478" s="219"/>
      <c r="HQ478" s="219"/>
      <c r="HR478" s="219"/>
      <c r="HS478" s="219"/>
      <c r="HT478" s="219"/>
      <c r="HU478" s="219"/>
      <c r="HV478" s="219"/>
      <c r="HW478" s="219"/>
      <c r="HX478" s="219"/>
      <c r="HY478" s="219"/>
      <c r="HZ478" s="219"/>
      <c r="IA478" s="219"/>
      <c r="IB478" s="219"/>
      <c r="IC478" s="219"/>
      <c r="ID478" s="219"/>
      <c r="IE478" s="219"/>
      <c r="IF478" s="219"/>
      <c r="IG478" s="219"/>
      <c r="IH478" s="219"/>
      <c r="II478" s="219"/>
      <c r="IJ478" s="219"/>
      <c r="IK478" s="219"/>
      <c r="IL478" s="219"/>
      <c r="IM478" s="219"/>
      <c r="IN478" s="219"/>
      <c r="IO478" s="219"/>
      <c r="IP478" s="219"/>
      <c r="IQ478" s="219"/>
      <c r="IR478" s="219"/>
      <c r="IS478" s="219"/>
      <c r="IT478" s="220"/>
      <c r="IU478" s="220"/>
      <c r="IV478" s="220"/>
      <c r="IW478" s="220"/>
      <c r="IX478" s="219"/>
      <c r="IY478" s="219"/>
      <c r="IZ478" s="219"/>
      <c r="JA478" s="219"/>
      <c r="JB478" s="219"/>
      <c r="JC478" s="219"/>
      <c r="JD478" s="219"/>
      <c r="JE478" s="219"/>
      <c r="JF478" s="219"/>
      <c r="JG478" s="219"/>
      <c r="JH478" s="219"/>
      <c r="JI478" s="219"/>
      <c r="JJ478" s="219"/>
      <c r="JK478" s="219"/>
      <c r="JL478" s="219"/>
      <c r="JM478" s="219"/>
      <c r="JN478" s="219"/>
      <c r="JO478" s="219"/>
      <c r="JP478" s="219"/>
      <c r="JQ478" s="219"/>
      <c r="JR478" s="219"/>
      <c r="JS478" s="219"/>
      <c r="JT478" s="219"/>
      <c r="JU478" s="219"/>
      <c r="JV478" s="219"/>
      <c r="JW478" s="219"/>
      <c r="JX478" s="219"/>
      <c r="JY478" s="219"/>
      <c r="JZ478" s="219"/>
      <c r="KA478" s="219"/>
      <c r="KB478" s="219"/>
      <c r="KC478" s="219"/>
      <c r="KD478" s="219"/>
      <c r="KE478" s="219"/>
      <c r="KF478" s="219"/>
      <c r="KG478" s="219"/>
      <c r="KH478" s="219"/>
      <c r="KI478" s="219"/>
      <c r="KJ478" s="219"/>
      <c r="KK478" s="219"/>
      <c r="KL478" s="219"/>
      <c r="KM478" s="219"/>
      <c r="KN478" s="219"/>
      <c r="KO478" s="219"/>
      <c r="KP478" s="219"/>
      <c r="KQ478" s="219"/>
      <c r="KR478" s="219"/>
      <c r="KS478" s="219"/>
      <c r="KT478" s="219"/>
      <c r="KU478" s="219"/>
      <c r="KV478" s="219"/>
      <c r="KW478" s="219"/>
      <c r="KX478" s="219"/>
      <c r="KY478" s="219"/>
      <c r="KZ478" s="219"/>
      <c r="LA478" s="219"/>
      <c r="LB478" s="219"/>
      <c r="LC478" s="219"/>
      <c r="LD478" s="219"/>
      <c r="LE478" s="219"/>
      <c r="LF478" s="219"/>
      <c r="LG478" s="219"/>
      <c r="LH478" s="219"/>
      <c r="LI478" s="219"/>
      <c r="LJ478" s="219"/>
      <c r="LK478" s="219"/>
      <c r="LL478" s="219"/>
      <c r="LM478" s="219"/>
      <c r="LN478" s="219"/>
      <c r="LO478" s="219"/>
      <c r="LP478" s="219"/>
      <c r="LQ478" s="219"/>
      <c r="LR478" s="219"/>
      <c r="LS478" s="219"/>
      <c r="LT478" s="219"/>
      <c r="LU478" s="219"/>
      <c r="LV478" s="219"/>
      <c r="LW478" s="219"/>
      <c r="LX478" s="219"/>
      <c r="LY478" s="219"/>
      <c r="LZ478" s="219"/>
      <c r="MA478" s="219"/>
      <c r="MB478" s="219"/>
      <c r="MC478" s="71"/>
      <c r="MD478" s="71"/>
      <c r="ME478" s="219"/>
      <c r="MF478" s="219"/>
      <c r="MG478" s="219"/>
      <c r="MH478" s="219"/>
      <c r="MI478" s="219"/>
      <c r="MJ478" s="219"/>
      <c r="MK478" s="219"/>
      <c r="ML478" s="219"/>
      <c r="MM478" s="219"/>
      <c r="MN478" s="219"/>
      <c r="MO478" s="219"/>
      <c r="MP478" s="219"/>
      <c r="MQ478" s="219"/>
      <c r="MR478" s="219"/>
      <c r="MS478" s="219"/>
      <c r="MT478" s="219"/>
      <c r="MU478" s="219"/>
      <c r="MV478" s="219"/>
      <c r="MW478" s="219"/>
      <c r="MX478" s="219"/>
      <c r="MY478" s="219"/>
      <c r="MZ478" s="219"/>
      <c r="NA478" s="219"/>
      <c r="NB478" s="219"/>
      <c r="NC478" s="219"/>
      <c r="ND478" s="219"/>
      <c r="NE478" s="179"/>
      <c r="NF478" s="180"/>
      <c r="NG478" s="179"/>
      <c r="NH478" s="180"/>
      <c r="NI478" s="179"/>
      <c r="NJ478" s="180"/>
      <c r="NK478" s="179"/>
      <c r="NL478" s="180"/>
      <c r="NM478" s="181"/>
      <c r="NN478" s="184"/>
      <c r="NO478" s="219"/>
      <c r="NP478" s="219"/>
      <c r="NQ478" s="219"/>
      <c r="NR478" s="219"/>
      <c r="NS478" s="219"/>
      <c r="NT478" s="219"/>
      <c r="NU478" s="219"/>
      <c r="NV478" s="219"/>
      <c r="NW478" s="219"/>
      <c r="NX478" s="219"/>
      <c r="NY478" s="219"/>
      <c r="NZ478" s="219"/>
      <c r="OA478" s="219"/>
      <c r="OB478" s="219"/>
      <c r="OC478" s="219"/>
      <c r="OD478" s="219"/>
      <c r="OE478" s="219"/>
      <c r="OF478" s="219"/>
      <c r="OG478" s="219"/>
      <c r="OH478" s="219"/>
      <c r="OI478" s="219"/>
      <c r="OJ478" s="219"/>
      <c r="OK478" s="219"/>
      <c r="OL478" s="219"/>
      <c r="OM478" s="219"/>
      <c r="ON478" s="219"/>
      <c r="OO478" s="219"/>
      <c r="OP478" s="219"/>
      <c r="OQ478" s="219"/>
      <c r="OR478" s="219"/>
      <c r="OS478" s="219"/>
      <c r="OT478" s="219"/>
      <c r="OU478" s="219"/>
      <c r="OV478" s="219"/>
      <c r="OW478" s="219"/>
      <c r="OX478" s="219"/>
      <c r="OY478" s="219"/>
      <c r="OZ478" s="219"/>
      <c r="PA478" s="341"/>
    </row>
    <row r="479" spans="1:418" s="116" customFormat="1" ht="120" hidden="1" customHeight="1">
      <c r="A479" s="186">
        <v>420</v>
      </c>
      <c r="B479" s="479"/>
      <c r="C479" s="368"/>
      <c r="D479" s="315" t="s">
        <v>420</v>
      </c>
      <c r="E479" s="354" t="s">
        <v>4</v>
      </c>
      <c r="F479" s="315" t="s">
        <v>818</v>
      </c>
      <c r="G479" s="327"/>
      <c r="H479" s="327"/>
      <c r="I479" s="343"/>
      <c r="J479" s="231" t="s">
        <v>1600</v>
      </c>
      <c r="K479" s="124" t="s">
        <v>542</v>
      </c>
      <c r="L479" s="183" t="s">
        <v>661</v>
      </c>
      <c r="M479" s="177" t="s">
        <v>501</v>
      </c>
      <c r="N479" s="51" t="s">
        <v>378</v>
      </c>
      <c r="O479" s="56" t="s">
        <v>386</v>
      </c>
      <c r="P479" s="310" t="s">
        <v>205</v>
      </c>
      <c r="Q479" s="310">
        <v>11</v>
      </c>
      <c r="R479" s="352"/>
      <c r="S479" s="120"/>
      <c r="T479" s="120"/>
      <c r="U479" s="120"/>
      <c r="V479" s="120"/>
      <c r="W479" s="120"/>
      <c r="X479" s="120"/>
      <c r="Y479" s="120"/>
      <c r="Z479" s="120"/>
      <c r="AA479" s="120"/>
      <c r="AB479" s="120"/>
      <c r="AC479" s="119">
        <f t="shared" si="671"/>
        <v>0</v>
      </c>
      <c r="AD479" s="229"/>
      <c r="AE479" s="229"/>
      <c r="AF479" s="178">
        <v>2</v>
      </c>
      <c r="AG479" s="178">
        <v>1</v>
      </c>
      <c r="AH479" s="178">
        <v>1</v>
      </c>
      <c r="AI479" s="178">
        <v>2</v>
      </c>
      <c r="AJ479" s="178">
        <v>2</v>
      </c>
      <c r="AK479" s="178">
        <v>2</v>
      </c>
      <c r="AL479" s="178">
        <v>2</v>
      </c>
      <c r="AM479" s="178">
        <v>2</v>
      </c>
      <c r="AN479" s="178">
        <v>2</v>
      </c>
      <c r="AO479" s="178">
        <v>2</v>
      </c>
      <c r="AP479" s="178">
        <v>2</v>
      </c>
      <c r="AQ479" s="178">
        <v>2</v>
      </c>
      <c r="AR479" s="178">
        <v>1</v>
      </c>
      <c r="AS479" s="178">
        <v>2</v>
      </c>
      <c r="AT479" s="178">
        <v>2</v>
      </c>
      <c r="AU479" s="178">
        <v>2</v>
      </c>
      <c r="AV479" s="178">
        <v>2</v>
      </c>
      <c r="AW479" s="178">
        <v>2</v>
      </c>
      <c r="AX479" s="178">
        <v>2</v>
      </c>
      <c r="AY479" s="178">
        <v>2</v>
      </c>
      <c r="AZ479" s="178">
        <v>2</v>
      </c>
      <c r="BA479" s="178">
        <v>2</v>
      </c>
      <c r="BB479" s="178">
        <v>2</v>
      </c>
      <c r="BC479" s="178">
        <v>2</v>
      </c>
      <c r="BD479" s="178">
        <v>2</v>
      </c>
      <c r="BE479" s="178">
        <v>2</v>
      </c>
      <c r="BF479" s="178">
        <v>2</v>
      </c>
      <c r="BG479" s="178">
        <v>1</v>
      </c>
      <c r="BH479" s="178">
        <v>1</v>
      </c>
      <c r="BI479" s="178">
        <v>2</v>
      </c>
      <c r="BJ479" s="179">
        <f>COUNTIF(AF479:BI479,"2")</f>
        <v>25</v>
      </c>
      <c r="BK479" s="180">
        <f>BJ479/(BJ479+BL479+BN479+BP479)</f>
        <v>0.83333333333333337</v>
      </c>
      <c r="BL479" s="179">
        <f>COUNTIF(AF479:BI479,"1")</f>
        <v>5</v>
      </c>
      <c r="BM479" s="180">
        <f>BL479/(BJ479+BL479+BN479+BP479)</f>
        <v>0.16666666666666666</v>
      </c>
      <c r="BN479" s="179">
        <f>COUNTIF(AF479:BI479,"0")</f>
        <v>0</v>
      </c>
      <c r="BO479" s="180">
        <f>BN479/(BJ479+BL479+BN479+BP479)</f>
        <v>0</v>
      </c>
      <c r="BP479" s="179">
        <f>COUNTIF(Q479:BI479,"KĐG")</f>
        <v>0</v>
      </c>
      <c r="BQ479" s="180">
        <f>BP479/(BJ479+BL479+BN479+BP479)</f>
        <v>0</v>
      </c>
      <c r="BR479" s="181">
        <f>(((BJ479*2)+(BL479*1)+(BN479*0)))/(BJ479+BL479+BN479)</f>
        <v>1.8333333333333333</v>
      </c>
      <c r="BS479" s="182" t="str">
        <f>IF(BQ479&gt;=50%,"KĐG",IF(BR479&gt;=1.6,"Đạt mục tiêu",IF(BR479&gt;=1,"Cần cố gắng","Chưa đạt")))</f>
        <v>Đạt mục tiêu</v>
      </c>
      <c r="BT479" s="70"/>
      <c r="BU479" s="70"/>
      <c r="BV479" s="70">
        <v>2</v>
      </c>
      <c r="BW479" s="70">
        <v>1</v>
      </c>
      <c r="BX479" s="56">
        <v>1</v>
      </c>
      <c r="BY479" s="56">
        <v>2</v>
      </c>
      <c r="BZ479" s="56">
        <v>2</v>
      </c>
      <c r="CA479" s="56">
        <v>2</v>
      </c>
      <c r="CB479" s="56">
        <v>2</v>
      </c>
      <c r="CC479" s="56">
        <v>2</v>
      </c>
      <c r="CD479" s="56">
        <v>2</v>
      </c>
      <c r="CE479" s="56">
        <v>2</v>
      </c>
      <c r="CF479" s="56">
        <v>2</v>
      </c>
      <c r="CG479" s="56">
        <v>2</v>
      </c>
      <c r="CH479" s="56">
        <v>1</v>
      </c>
      <c r="CI479" s="56">
        <v>2</v>
      </c>
      <c r="CJ479" s="56">
        <v>2</v>
      </c>
      <c r="CK479" s="56">
        <v>2</v>
      </c>
      <c r="CL479" s="56">
        <v>2</v>
      </c>
      <c r="CM479" s="56">
        <v>2</v>
      </c>
      <c r="CN479" s="56">
        <v>2</v>
      </c>
      <c r="CO479" s="56">
        <v>2</v>
      </c>
      <c r="CP479" s="56">
        <v>2</v>
      </c>
      <c r="CQ479" s="56">
        <v>2</v>
      </c>
      <c r="CR479" s="56">
        <v>2</v>
      </c>
      <c r="CS479" s="56">
        <v>2</v>
      </c>
      <c r="CT479" s="56">
        <v>2</v>
      </c>
      <c r="CU479" s="56">
        <v>2</v>
      </c>
      <c r="CV479" s="56">
        <v>2</v>
      </c>
      <c r="CW479" s="56">
        <v>1</v>
      </c>
      <c r="CX479" s="56">
        <v>1</v>
      </c>
      <c r="CY479" s="56">
        <v>2</v>
      </c>
      <c r="CZ479" s="56">
        <f>COUNTIF(BV479:CY479,"2")</f>
        <v>25</v>
      </c>
      <c r="DA479" s="56">
        <f>CZ479/(CZ479+DB479+DD479+DF479)</f>
        <v>0.83333333333333337</v>
      </c>
      <c r="DB479" s="56">
        <f>COUNTIF(BV479:CY479,"1")</f>
        <v>5</v>
      </c>
      <c r="DC479" s="56">
        <f>DB479/(CZ479+DB479+DD479+DF479)</f>
        <v>0.16666666666666666</v>
      </c>
      <c r="DD479" s="56">
        <f>COUNTIF(BV479:CY479,"0")</f>
        <v>0</v>
      </c>
      <c r="DE479" s="56">
        <f>DD479/(CZ479+DB479+DD479+DF479)</f>
        <v>0</v>
      </c>
      <c r="DF479" s="56">
        <f>COUNTIF(BH479:CY479,"KĐG")</f>
        <v>0</v>
      </c>
      <c r="DG479" s="56">
        <f>DF479/(CZ479+DB479+DD479+DF479)</f>
        <v>0</v>
      </c>
      <c r="DH479" s="56">
        <f>(((CZ479*2)+(DB479*1)+(DD479*0)))/(CZ479+DB479+DD479)</f>
        <v>1.8333333333333333</v>
      </c>
      <c r="DI479" s="56" t="str">
        <f>IF(DG479&gt;=50%,"KĐG",IF(DH479&gt;=1.6,"Đạt mục tiêu",IF(DH479&gt;=1,"Cần cố gắng","Chưa đạt")))</f>
        <v>Đạt mục tiêu</v>
      </c>
      <c r="DJ479" s="56"/>
      <c r="DK479" s="56"/>
      <c r="DL479" s="56"/>
      <c r="DM479" s="70"/>
      <c r="DN479" s="70"/>
      <c r="DO479" s="70"/>
      <c r="DP479" s="70"/>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70"/>
      <c r="FG479" s="70"/>
      <c r="FH479" s="70"/>
      <c r="FI479" s="70"/>
      <c r="FJ479" s="70"/>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70"/>
      <c r="HA479" s="70"/>
      <c r="HB479" s="70"/>
      <c r="HC479" s="70"/>
      <c r="HD479" s="70"/>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c r="IJ479" s="56"/>
      <c r="IK479" s="56"/>
      <c r="IL479" s="56"/>
      <c r="IM479" s="56"/>
      <c r="IN479" s="56"/>
      <c r="IO479" s="56"/>
      <c r="IP479" s="56"/>
      <c r="IQ479" s="56"/>
      <c r="IR479" s="56"/>
      <c r="IS479" s="56"/>
      <c r="IT479" s="70"/>
      <c r="IU479" s="70"/>
      <c r="IV479" s="70"/>
      <c r="IW479" s="70"/>
      <c r="IX479" s="56"/>
      <c r="IY479" s="56"/>
      <c r="IZ479" s="56"/>
      <c r="JA479" s="56"/>
      <c r="JB479" s="56"/>
      <c r="JC479" s="56"/>
      <c r="JD479" s="56"/>
      <c r="JE479" s="56"/>
      <c r="JF479" s="56"/>
      <c r="JG479" s="56"/>
      <c r="JH479" s="56"/>
      <c r="JI479" s="56"/>
      <c r="JJ479" s="56"/>
      <c r="JK479" s="56"/>
      <c r="JL479" s="56"/>
      <c r="JM479" s="56"/>
      <c r="JN479" s="56"/>
      <c r="JO479" s="56"/>
      <c r="JP479" s="56"/>
      <c r="JQ479" s="56"/>
      <c r="JR479" s="56"/>
      <c r="JS479" s="56"/>
      <c r="JT479" s="56"/>
      <c r="JU479" s="56"/>
      <c r="JV479" s="56"/>
      <c r="JW479" s="56"/>
      <c r="JX479" s="56"/>
      <c r="JY479" s="56"/>
      <c r="JZ479" s="56"/>
      <c r="KA479" s="56"/>
      <c r="KB479" s="56"/>
      <c r="KC479" s="56"/>
      <c r="KD479" s="56"/>
      <c r="KE479" s="56"/>
      <c r="KF479" s="56"/>
      <c r="KG479" s="56"/>
      <c r="KH479" s="56"/>
      <c r="KI479" s="56"/>
      <c r="KJ479" s="56"/>
      <c r="KK479" s="56"/>
      <c r="KL479" s="56"/>
      <c r="KM479" s="56"/>
      <c r="KN479" s="56"/>
      <c r="KO479" s="56"/>
      <c r="KP479" s="56"/>
      <c r="KQ479" s="56"/>
      <c r="KR479" s="56"/>
      <c r="KS479" s="56"/>
      <c r="KT479" s="56"/>
      <c r="KU479" s="56"/>
      <c r="KV479" s="56"/>
      <c r="KW479" s="56"/>
      <c r="KX479" s="56"/>
      <c r="KY479" s="56"/>
      <c r="KZ479" s="56"/>
      <c r="LA479" s="56"/>
      <c r="LB479" s="56"/>
      <c r="LC479" s="56"/>
      <c r="LD479" s="56"/>
      <c r="LE479" s="56"/>
      <c r="LF479" s="56"/>
      <c r="LG479" s="56"/>
      <c r="LH479" s="56"/>
      <c r="LI479" s="56"/>
      <c r="LJ479" s="56"/>
      <c r="LK479" s="56"/>
      <c r="LL479" s="56"/>
      <c r="LM479" s="56"/>
      <c r="LN479" s="56"/>
      <c r="LO479" s="56"/>
      <c r="LP479" s="56"/>
      <c r="LQ479" s="56"/>
      <c r="LR479" s="56"/>
      <c r="LS479" s="56"/>
      <c r="LT479" s="56"/>
      <c r="LU479" s="56"/>
      <c r="LV479" s="56"/>
      <c r="LW479" s="56"/>
      <c r="LX479" s="56"/>
      <c r="LY479" s="56"/>
      <c r="LZ479" s="56"/>
      <c r="MA479" s="56"/>
      <c r="MB479" s="56"/>
      <c r="MC479" s="56"/>
      <c r="MD479" s="56"/>
      <c r="ME479" s="56"/>
      <c r="MF479" s="56"/>
      <c r="MG479" s="56"/>
      <c r="MH479" s="56"/>
      <c r="MI479" s="56"/>
      <c r="MJ479" s="56"/>
      <c r="MK479" s="56"/>
      <c r="ML479" s="56"/>
      <c r="MM479" s="56"/>
      <c r="MN479" s="56"/>
      <c r="MO479" s="56"/>
      <c r="MP479" s="56"/>
      <c r="MQ479" s="56"/>
      <c r="MR479" s="56"/>
      <c r="MS479" s="56"/>
      <c r="MT479" s="56"/>
      <c r="MU479" s="56"/>
      <c r="MV479" s="56"/>
      <c r="MW479" s="56"/>
      <c r="MX479" s="56"/>
      <c r="MY479" s="56"/>
      <c r="MZ479" s="56"/>
      <c r="NA479" s="56"/>
      <c r="NB479" s="56"/>
      <c r="NC479" s="56"/>
      <c r="ND479" s="56"/>
      <c r="NE479" s="56"/>
      <c r="NF479" s="56"/>
      <c r="NG479" s="56"/>
      <c r="NH479" s="56"/>
      <c r="NI479" s="56"/>
      <c r="NJ479" s="56"/>
      <c r="NK479" s="56"/>
      <c r="NL479" s="56"/>
      <c r="NM479" s="56"/>
      <c r="NN479" s="56"/>
      <c r="NO479" s="56"/>
      <c r="NP479" s="56"/>
      <c r="NQ479" s="56"/>
      <c r="NR479" s="56"/>
      <c r="NS479" s="56"/>
      <c r="NT479" s="56"/>
      <c r="NU479" s="56"/>
      <c r="NV479" s="56"/>
      <c r="NW479" s="56"/>
      <c r="NX479" s="56"/>
      <c r="NY479" s="56"/>
      <c r="NZ479" s="56"/>
      <c r="OA479" s="56"/>
      <c r="OB479" s="56"/>
      <c r="OC479" s="56"/>
      <c r="OD479" s="56"/>
      <c r="OE479" s="56"/>
      <c r="OF479" s="56"/>
      <c r="OG479" s="56"/>
      <c r="OH479" s="56"/>
      <c r="OI479" s="56"/>
      <c r="OJ479" s="56"/>
      <c r="OK479" s="56"/>
      <c r="OL479" s="56"/>
      <c r="OM479" s="56"/>
      <c r="ON479" s="56"/>
      <c r="OO479" s="56"/>
      <c r="OP479" s="56"/>
      <c r="OQ479" s="56"/>
      <c r="OR479" s="56"/>
      <c r="OS479" s="56"/>
      <c r="OT479" s="56"/>
      <c r="OU479" s="56"/>
      <c r="OV479" s="56"/>
      <c r="OW479" s="56"/>
      <c r="OX479" s="56"/>
      <c r="OY479" s="56"/>
      <c r="OZ479" s="56"/>
      <c r="PA479" s="56"/>
    </row>
    <row r="480" spans="1:418" s="116" customFormat="1" ht="78.75" hidden="1" customHeight="1">
      <c r="A480" s="187"/>
      <c r="B480" s="479"/>
      <c r="C480" s="368"/>
      <c r="D480" s="313"/>
      <c r="E480" s="356"/>
      <c r="F480" s="313"/>
      <c r="G480" s="327"/>
      <c r="H480" s="327"/>
      <c r="I480" s="132" t="s">
        <v>933</v>
      </c>
      <c r="J480" s="126" t="s">
        <v>1385</v>
      </c>
      <c r="K480" s="124"/>
      <c r="L480" s="183" t="s">
        <v>661</v>
      </c>
      <c r="M480" s="177" t="s">
        <v>501</v>
      </c>
      <c r="N480" s="51" t="s">
        <v>378</v>
      </c>
      <c r="O480" s="56" t="s">
        <v>350</v>
      </c>
      <c r="P480" s="310"/>
      <c r="Q480" s="310"/>
      <c r="R480" s="120"/>
      <c r="S480" s="120"/>
      <c r="T480" s="120"/>
      <c r="U480" s="120"/>
      <c r="V480" s="120"/>
      <c r="W480" s="120" t="s">
        <v>205</v>
      </c>
      <c r="X480" s="120"/>
      <c r="Y480" s="120"/>
      <c r="Z480" s="120"/>
      <c r="AA480" s="120"/>
      <c r="AB480" s="120"/>
      <c r="AC480" s="119">
        <f t="shared" si="671"/>
        <v>1</v>
      </c>
      <c r="AD480" s="229"/>
      <c r="AE480" s="229"/>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179"/>
      <c r="BK480" s="180"/>
      <c r="BL480" s="179"/>
      <c r="BM480" s="180"/>
      <c r="BN480" s="179"/>
      <c r="BO480" s="180"/>
      <c r="BP480" s="179"/>
      <c r="BQ480" s="180"/>
      <c r="BR480" s="181"/>
      <c r="BS480" s="184"/>
      <c r="BT480" s="70"/>
      <c r="BU480" s="70"/>
      <c r="BV480" s="69"/>
      <c r="BW480" s="182"/>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179"/>
      <c r="DD480" s="180"/>
      <c r="DE480" s="179"/>
      <c r="DF480" s="180"/>
      <c r="DG480" s="179"/>
      <c r="DH480" s="180"/>
      <c r="DI480" s="179"/>
      <c r="DJ480" s="180" t="e">
        <f>DI480/(DC480+DE480+DG480+DI480)</f>
        <v>#DIV/0!</v>
      </c>
      <c r="DK480" s="181" t="e">
        <f>(((DC480*2)+(DE480*1)+(DG480*0)))/(DC480+DE480+DG480)</f>
        <v>#DIV/0!</v>
      </c>
      <c r="DL480" s="184" t="e">
        <f>IF(DJ480&gt;=50%,"KĐG",IF(DK480&gt;=1.6,"Đạt mục tiêu",IF(DK480&gt;=1,"Cần cố gắng","Chưa đạt")))</f>
        <v>#DIV/0!</v>
      </c>
      <c r="DM480" s="70"/>
      <c r="DN480" s="70"/>
      <c r="DO480" s="70"/>
      <c r="DP480" s="70"/>
      <c r="DQ480" s="178">
        <v>2</v>
      </c>
      <c r="DR480" s="178">
        <v>2</v>
      </c>
      <c r="DS480" s="178">
        <v>2</v>
      </c>
      <c r="DT480" s="178">
        <v>2</v>
      </c>
      <c r="DU480" s="178">
        <v>2</v>
      </c>
      <c r="DV480" s="178">
        <v>2</v>
      </c>
      <c r="DW480" s="178">
        <v>2</v>
      </c>
      <c r="DX480" s="178">
        <v>2</v>
      </c>
      <c r="DY480" s="178">
        <v>2</v>
      </c>
      <c r="DZ480" s="178">
        <v>2</v>
      </c>
      <c r="EA480" s="178">
        <v>2</v>
      </c>
      <c r="EB480" s="178">
        <v>2</v>
      </c>
      <c r="EC480" s="178">
        <v>2</v>
      </c>
      <c r="ED480" s="178">
        <v>2</v>
      </c>
      <c r="EE480" s="178">
        <v>2</v>
      </c>
      <c r="EF480" s="178">
        <v>2</v>
      </c>
      <c r="EG480" s="178">
        <v>2</v>
      </c>
      <c r="EH480" s="178">
        <v>2</v>
      </c>
      <c r="EI480" s="178">
        <v>2</v>
      </c>
      <c r="EJ480" s="178">
        <v>2</v>
      </c>
      <c r="EK480" s="178">
        <v>2</v>
      </c>
      <c r="EL480" s="178">
        <v>2</v>
      </c>
      <c r="EM480" s="178">
        <v>2</v>
      </c>
      <c r="EN480" s="178">
        <v>2</v>
      </c>
      <c r="EO480" s="178">
        <v>2</v>
      </c>
      <c r="EP480" s="178">
        <v>2</v>
      </c>
      <c r="EQ480" s="178">
        <v>2</v>
      </c>
      <c r="ER480" s="178">
        <v>2</v>
      </c>
      <c r="ES480" s="178">
        <v>2</v>
      </c>
      <c r="ET480" s="178">
        <v>2</v>
      </c>
      <c r="EU480" s="178">
        <v>2</v>
      </c>
      <c r="EV480" s="56"/>
      <c r="EW480" s="56"/>
      <c r="EX480" s="56"/>
      <c r="EY480" s="56"/>
      <c r="EZ480" s="56"/>
      <c r="FA480" s="56"/>
      <c r="FB480" s="56"/>
      <c r="FC480" s="56"/>
      <c r="FD480" s="56"/>
      <c r="FE480" s="56"/>
      <c r="FF480" s="70"/>
      <c r="FG480" s="70"/>
      <c r="FH480" s="70"/>
      <c r="FI480" s="70"/>
      <c r="FJ480" s="70"/>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70"/>
      <c r="HA480" s="70"/>
      <c r="HB480" s="70"/>
      <c r="HC480" s="70"/>
      <c r="HD480" s="70"/>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c r="IK480" s="56"/>
      <c r="IL480" s="56"/>
      <c r="IM480" s="56"/>
      <c r="IN480" s="56"/>
      <c r="IO480" s="56"/>
      <c r="IP480" s="56"/>
      <c r="IQ480" s="56"/>
      <c r="IR480" s="56"/>
      <c r="IS480" s="56"/>
      <c r="IT480" s="70"/>
      <c r="IU480" s="70"/>
      <c r="IV480" s="70"/>
      <c r="IW480" s="70"/>
      <c r="IX480" s="56"/>
      <c r="IY480" s="56"/>
      <c r="IZ480" s="56"/>
      <c r="JA480" s="56"/>
      <c r="JB480" s="56"/>
      <c r="JC480" s="56"/>
      <c r="JD480" s="56"/>
      <c r="JE480" s="56"/>
      <c r="JF480" s="56"/>
      <c r="JG480" s="56"/>
      <c r="JH480" s="56"/>
      <c r="JI480" s="56"/>
      <c r="JJ480" s="56"/>
      <c r="JK480" s="56"/>
      <c r="JL480" s="56"/>
      <c r="JM480" s="56"/>
      <c r="JN480" s="56"/>
      <c r="JO480" s="56"/>
      <c r="JP480" s="56"/>
      <c r="JQ480" s="56"/>
      <c r="JR480" s="56"/>
      <c r="JS480" s="56"/>
      <c r="JT480" s="56"/>
      <c r="JU480" s="56"/>
      <c r="JV480" s="56"/>
      <c r="JW480" s="56"/>
      <c r="JX480" s="56"/>
      <c r="JY480" s="56"/>
      <c r="JZ480" s="56"/>
      <c r="KA480" s="56"/>
      <c r="KB480" s="56"/>
      <c r="KC480" s="56"/>
      <c r="KD480" s="56"/>
      <c r="KE480" s="56"/>
      <c r="KF480" s="56"/>
      <c r="KG480" s="56"/>
      <c r="KH480" s="56"/>
      <c r="KI480" s="56"/>
      <c r="KJ480" s="56"/>
      <c r="KK480" s="56"/>
      <c r="KL480" s="56"/>
      <c r="KM480" s="56"/>
      <c r="KN480" s="56"/>
      <c r="KO480" s="56"/>
      <c r="KP480" s="56"/>
      <c r="KQ480" s="56"/>
      <c r="KR480" s="56"/>
      <c r="KS480" s="56"/>
      <c r="KT480" s="56"/>
      <c r="KU480" s="56"/>
      <c r="KV480" s="56"/>
      <c r="KW480" s="56"/>
      <c r="KX480" s="56"/>
      <c r="KY480" s="56"/>
      <c r="KZ480" s="56"/>
      <c r="LA480" s="56"/>
      <c r="LB480" s="56"/>
      <c r="LC480" s="56"/>
      <c r="LD480" s="56"/>
      <c r="LE480" s="56"/>
      <c r="LF480" s="56"/>
      <c r="LG480" s="56"/>
      <c r="LH480" s="56"/>
      <c r="LI480" s="56"/>
      <c r="LJ480" s="56"/>
      <c r="LK480" s="56"/>
      <c r="LL480" s="56"/>
      <c r="LM480" s="56"/>
      <c r="LN480" s="56"/>
      <c r="LO480" s="56"/>
      <c r="LP480" s="56"/>
      <c r="LQ480" s="56"/>
      <c r="LR480" s="56"/>
      <c r="LS480" s="56"/>
      <c r="LT480" s="56"/>
      <c r="LU480" s="56"/>
      <c r="LV480" s="56"/>
      <c r="LW480" s="56"/>
      <c r="LX480" s="56"/>
      <c r="LY480" s="56"/>
      <c r="LZ480" s="56"/>
      <c r="MA480" s="56"/>
      <c r="MB480" s="56"/>
      <c r="MC480" s="56"/>
      <c r="MD480" s="56"/>
      <c r="ME480" s="56"/>
      <c r="MF480" s="56"/>
      <c r="MG480" s="56"/>
      <c r="MH480" s="56"/>
      <c r="MI480" s="56"/>
      <c r="MJ480" s="56"/>
      <c r="MK480" s="56"/>
      <c r="ML480" s="56"/>
      <c r="MM480" s="56"/>
      <c r="MN480" s="56"/>
      <c r="MO480" s="56"/>
      <c r="MP480" s="56"/>
      <c r="MQ480" s="56"/>
      <c r="MR480" s="56"/>
      <c r="MS480" s="56"/>
      <c r="MT480" s="56"/>
      <c r="MU480" s="56"/>
      <c r="MV480" s="56"/>
      <c r="MW480" s="56"/>
      <c r="MX480" s="56"/>
      <c r="MY480" s="56"/>
      <c r="MZ480" s="56"/>
      <c r="NA480" s="56"/>
      <c r="NB480" s="56"/>
      <c r="NC480" s="56"/>
      <c r="ND480" s="56"/>
      <c r="NE480" s="56"/>
      <c r="NF480" s="56"/>
      <c r="NG480" s="56"/>
      <c r="NH480" s="56"/>
      <c r="NI480" s="56"/>
      <c r="NJ480" s="56"/>
      <c r="NK480" s="56"/>
      <c r="NL480" s="56"/>
      <c r="NM480" s="56"/>
      <c r="NN480" s="56"/>
      <c r="NO480" s="56"/>
      <c r="NP480" s="56"/>
      <c r="NQ480" s="56"/>
      <c r="NR480" s="56"/>
      <c r="NS480" s="56"/>
      <c r="NT480" s="56"/>
      <c r="NU480" s="56"/>
      <c r="NV480" s="56"/>
      <c r="NW480" s="56"/>
      <c r="NX480" s="56"/>
      <c r="NY480" s="56"/>
      <c r="NZ480" s="56"/>
      <c r="OA480" s="56"/>
      <c r="OB480" s="56"/>
      <c r="OC480" s="56"/>
      <c r="OD480" s="56"/>
      <c r="OE480" s="56"/>
      <c r="OF480" s="56"/>
      <c r="OG480" s="56"/>
      <c r="OH480" s="56"/>
      <c r="OI480" s="56"/>
      <c r="OJ480" s="56"/>
      <c r="OK480" s="56"/>
      <c r="OL480" s="56"/>
      <c r="OM480" s="56"/>
      <c r="ON480" s="56"/>
      <c r="OO480" s="56"/>
      <c r="OP480" s="56"/>
      <c r="OQ480" s="56"/>
      <c r="OR480" s="56"/>
      <c r="OS480" s="56"/>
      <c r="OT480" s="56"/>
      <c r="OU480" s="56"/>
      <c r="OV480" s="56"/>
      <c r="OW480" s="56"/>
      <c r="OX480" s="56"/>
      <c r="OY480" s="56"/>
      <c r="OZ480" s="56"/>
      <c r="PA480" s="56"/>
    </row>
    <row r="481" spans="1:417" s="116" customFormat="1" ht="168" hidden="1" customHeight="1">
      <c r="A481" s="187"/>
      <c r="B481" s="479"/>
      <c r="C481" s="368"/>
      <c r="D481" s="313"/>
      <c r="E481" s="356"/>
      <c r="F481" s="313"/>
      <c r="G481" s="327"/>
      <c r="H481" s="327"/>
      <c r="I481" s="126" t="s">
        <v>519</v>
      </c>
      <c r="J481" s="126" t="s">
        <v>1386</v>
      </c>
      <c r="K481" s="159" t="s">
        <v>609</v>
      </c>
      <c r="L481" s="183" t="s">
        <v>661</v>
      </c>
      <c r="M481" s="177" t="s">
        <v>501</v>
      </c>
      <c r="N481" s="51" t="s">
        <v>378</v>
      </c>
      <c r="O481" s="56" t="s">
        <v>350</v>
      </c>
      <c r="P481" s="310"/>
      <c r="Q481" s="310"/>
      <c r="R481" s="120"/>
      <c r="S481" s="120"/>
      <c r="T481" s="120"/>
      <c r="U481" s="120" t="s">
        <v>205</v>
      </c>
      <c r="V481" s="120"/>
      <c r="W481" s="120"/>
      <c r="X481" s="120"/>
      <c r="Y481" s="120"/>
      <c r="Z481" s="120"/>
      <c r="AA481" s="120"/>
      <c r="AB481" s="120"/>
      <c r="AC481" s="119">
        <f t="shared" si="671"/>
        <v>1</v>
      </c>
      <c r="AD481" s="229"/>
      <c r="AE481" s="229"/>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72" t="s">
        <v>808</v>
      </c>
      <c r="BU481" s="70"/>
      <c r="BV481" s="70"/>
      <c r="BW481" s="70"/>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70"/>
      <c r="DN481" s="70"/>
      <c r="DO481" s="70"/>
      <c r="DP481" s="70"/>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70"/>
      <c r="FG481" s="70"/>
      <c r="FH481" s="70"/>
      <c r="FI481" s="70"/>
      <c r="FJ481" s="70"/>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70"/>
      <c r="HA481" s="70"/>
      <c r="HB481" s="70"/>
      <c r="HC481" s="70"/>
      <c r="HD481" s="70"/>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c r="IJ481" s="56"/>
      <c r="IK481" s="56"/>
      <c r="IL481" s="56"/>
      <c r="IM481" s="56"/>
      <c r="IN481" s="56"/>
      <c r="IO481" s="56"/>
      <c r="IP481" s="56"/>
      <c r="IQ481" s="56"/>
      <c r="IR481" s="56"/>
      <c r="IS481" s="56"/>
      <c r="IT481" s="70"/>
      <c r="IU481" s="70"/>
      <c r="IV481" s="70"/>
      <c r="IW481" s="70"/>
      <c r="IX481" s="56"/>
      <c r="IY481" s="56"/>
      <c r="IZ481" s="56"/>
      <c r="JA481" s="56"/>
      <c r="JB481" s="56"/>
      <c r="JC481" s="56"/>
      <c r="JD481" s="56"/>
      <c r="JE481" s="56"/>
      <c r="JF481" s="56"/>
      <c r="JG481" s="56"/>
      <c r="JH481" s="56"/>
      <c r="JI481" s="56"/>
      <c r="JJ481" s="56"/>
      <c r="JK481" s="56"/>
      <c r="JL481" s="56"/>
      <c r="JM481" s="56"/>
      <c r="JN481" s="56"/>
      <c r="JO481" s="56"/>
      <c r="JP481" s="56"/>
      <c r="JQ481" s="56"/>
      <c r="JR481" s="56"/>
      <c r="JS481" s="56"/>
      <c r="JT481" s="56"/>
      <c r="JU481" s="56"/>
      <c r="JV481" s="56"/>
      <c r="JW481" s="56"/>
      <c r="JX481" s="56"/>
      <c r="JY481" s="56"/>
      <c r="JZ481" s="56"/>
      <c r="KA481" s="56"/>
      <c r="KB481" s="56"/>
      <c r="KC481" s="56"/>
      <c r="KD481" s="56"/>
      <c r="KE481" s="56"/>
      <c r="KF481" s="56"/>
      <c r="KG481" s="56"/>
      <c r="KH481" s="56"/>
      <c r="KI481" s="56"/>
      <c r="KJ481" s="56"/>
      <c r="KK481" s="56"/>
      <c r="KL481" s="56"/>
      <c r="KM481" s="56"/>
      <c r="KN481" s="56"/>
      <c r="KO481" s="56"/>
      <c r="KP481" s="56"/>
      <c r="KQ481" s="56"/>
      <c r="KR481" s="56"/>
      <c r="KS481" s="56"/>
      <c r="KT481" s="56"/>
      <c r="KU481" s="56"/>
      <c r="KV481" s="56"/>
      <c r="KW481" s="56"/>
      <c r="KX481" s="56"/>
      <c r="KY481" s="56"/>
      <c r="KZ481" s="56"/>
      <c r="LA481" s="56"/>
      <c r="LB481" s="56"/>
      <c r="LC481" s="56"/>
      <c r="LD481" s="56"/>
      <c r="LE481" s="56"/>
      <c r="LF481" s="56"/>
      <c r="LG481" s="56"/>
      <c r="LH481" s="56"/>
      <c r="LI481" s="56"/>
      <c r="LJ481" s="56"/>
      <c r="LK481" s="56"/>
      <c r="LL481" s="56"/>
      <c r="LM481" s="56"/>
      <c r="LN481" s="56"/>
      <c r="LO481" s="56"/>
      <c r="LP481" s="56"/>
      <c r="LQ481" s="56"/>
      <c r="LR481" s="56"/>
      <c r="LS481" s="56"/>
      <c r="LT481" s="56"/>
      <c r="LU481" s="56"/>
      <c r="LV481" s="56"/>
      <c r="LW481" s="56"/>
      <c r="LX481" s="56"/>
      <c r="LY481" s="56"/>
      <c r="LZ481" s="56"/>
      <c r="MA481" s="56"/>
      <c r="MB481" s="56"/>
      <c r="MC481" s="56"/>
      <c r="MD481" s="56"/>
      <c r="ME481" s="56"/>
      <c r="MF481" s="56"/>
      <c r="MG481" s="56"/>
      <c r="MH481" s="56"/>
      <c r="MI481" s="56"/>
      <c r="MJ481" s="56"/>
      <c r="MK481" s="56"/>
      <c r="ML481" s="56"/>
      <c r="MM481" s="56"/>
      <c r="MN481" s="56"/>
      <c r="MO481" s="56"/>
      <c r="MP481" s="56"/>
      <c r="MQ481" s="56"/>
      <c r="MR481" s="56"/>
      <c r="MS481" s="56"/>
      <c r="MT481" s="56"/>
      <c r="MU481" s="56"/>
      <c r="MV481" s="56"/>
      <c r="MW481" s="56"/>
      <c r="MX481" s="56"/>
      <c r="MY481" s="56"/>
      <c r="MZ481" s="56"/>
      <c r="NA481" s="56"/>
      <c r="NB481" s="56"/>
      <c r="NC481" s="56"/>
      <c r="ND481" s="56"/>
      <c r="NE481" s="56"/>
      <c r="NF481" s="56"/>
      <c r="NG481" s="56"/>
      <c r="NH481" s="56"/>
      <c r="NI481" s="56"/>
      <c r="NJ481" s="56"/>
      <c r="NK481" s="56"/>
      <c r="NL481" s="56"/>
      <c r="NM481" s="56"/>
      <c r="NN481" s="56"/>
      <c r="NO481" s="56"/>
      <c r="NP481" s="56"/>
      <c r="NQ481" s="56"/>
      <c r="NR481" s="56"/>
      <c r="NS481" s="56"/>
      <c r="NT481" s="56"/>
      <c r="NU481" s="56"/>
      <c r="NV481" s="56"/>
      <c r="NW481" s="56"/>
      <c r="NX481" s="56"/>
      <c r="NY481" s="56"/>
      <c r="NZ481" s="56"/>
      <c r="OA481" s="56"/>
      <c r="OB481" s="56"/>
      <c r="OC481" s="56"/>
      <c r="OD481" s="56"/>
      <c r="OE481" s="56"/>
      <c r="OF481" s="56"/>
      <c r="OG481" s="56"/>
      <c r="OH481" s="56"/>
      <c r="OI481" s="56"/>
      <c r="OJ481" s="56"/>
      <c r="OK481" s="56"/>
      <c r="OL481" s="56"/>
      <c r="OM481" s="56"/>
      <c r="ON481" s="56"/>
      <c r="OO481" s="56"/>
      <c r="OP481" s="56"/>
      <c r="OQ481" s="56"/>
      <c r="OR481" s="56"/>
      <c r="OS481" s="56"/>
      <c r="OT481" s="56"/>
      <c r="OU481" s="56"/>
      <c r="OV481" s="56"/>
      <c r="OW481" s="56"/>
      <c r="OX481" s="56"/>
      <c r="OY481" s="56"/>
      <c r="OZ481" s="56"/>
      <c r="PA481" s="56"/>
    </row>
    <row r="482" spans="1:417" s="116" customFormat="1" ht="94.5" hidden="1" customHeight="1">
      <c r="A482" s="187"/>
      <c r="B482" s="479"/>
      <c r="C482" s="368"/>
      <c r="D482" s="313"/>
      <c r="E482" s="356"/>
      <c r="F482" s="313"/>
      <c r="G482" s="327"/>
      <c r="H482" s="327"/>
      <c r="I482" s="132" t="s">
        <v>522</v>
      </c>
      <c r="J482" s="126" t="s">
        <v>1387</v>
      </c>
      <c r="K482" s="123"/>
      <c r="L482" s="183" t="s">
        <v>661</v>
      </c>
      <c r="M482" s="123" t="s">
        <v>501</v>
      </c>
      <c r="N482" s="51" t="s">
        <v>378</v>
      </c>
      <c r="O482" s="56" t="s">
        <v>386</v>
      </c>
      <c r="P482" s="310"/>
      <c r="Q482" s="310"/>
      <c r="R482" s="120"/>
      <c r="S482" s="120"/>
      <c r="T482" s="120"/>
      <c r="U482" s="120"/>
      <c r="V482" s="120"/>
      <c r="W482" s="120"/>
      <c r="X482" s="120" t="s">
        <v>205</v>
      </c>
      <c r="Y482" s="120"/>
      <c r="Z482" s="120"/>
      <c r="AA482" s="120"/>
      <c r="AB482" s="120"/>
      <c r="AC482" s="119">
        <f t="shared" si="671"/>
        <v>1</v>
      </c>
      <c r="AD482" s="229"/>
      <c r="AE482" s="229"/>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70"/>
      <c r="BU482" s="70"/>
      <c r="BV482" s="70"/>
      <c r="BW482" s="70"/>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70"/>
      <c r="DN482" s="70"/>
      <c r="DO482" s="70"/>
      <c r="DP482" s="70"/>
      <c r="DQ482" s="178">
        <v>2</v>
      </c>
      <c r="DR482" s="178">
        <v>2</v>
      </c>
      <c r="DS482" s="178">
        <v>1</v>
      </c>
      <c r="DT482" s="178">
        <v>2</v>
      </c>
      <c r="DU482" s="178">
        <v>2</v>
      </c>
      <c r="DV482" s="178">
        <v>2</v>
      </c>
      <c r="DW482" s="178">
        <v>2</v>
      </c>
      <c r="DX482" s="178">
        <v>2</v>
      </c>
      <c r="DY482" s="178">
        <v>2</v>
      </c>
      <c r="DZ482" s="178">
        <v>2</v>
      </c>
      <c r="EA482" s="178">
        <v>1</v>
      </c>
      <c r="EB482" s="178">
        <v>2</v>
      </c>
      <c r="EC482" s="178">
        <v>2</v>
      </c>
      <c r="ED482" s="178">
        <v>2</v>
      </c>
      <c r="EE482" s="178">
        <v>2</v>
      </c>
      <c r="EF482" s="178">
        <v>2</v>
      </c>
      <c r="EG482" s="178">
        <v>2</v>
      </c>
      <c r="EH482" s="178">
        <v>2</v>
      </c>
      <c r="EI482" s="178">
        <v>2</v>
      </c>
      <c r="EJ482" s="178">
        <v>2</v>
      </c>
      <c r="EK482" s="178">
        <v>2</v>
      </c>
      <c r="EL482" s="178"/>
      <c r="EM482" s="178"/>
      <c r="EN482" s="178"/>
      <c r="EO482" s="178"/>
      <c r="EP482" s="178"/>
      <c r="EQ482" s="178">
        <v>2</v>
      </c>
      <c r="ER482" s="178">
        <v>2</v>
      </c>
      <c r="ES482" s="178">
        <v>2</v>
      </c>
      <c r="ET482" s="178"/>
      <c r="EU482" s="178">
        <v>2</v>
      </c>
      <c r="EV482" s="179">
        <f>COUNTIF(DM482:EU482,"2")</f>
        <v>23</v>
      </c>
      <c r="EW482" s="180">
        <f>EV482/(EV482+EX482+EZ482+FB482)</f>
        <v>0.92</v>
      </c>
      <c r="EX482" s="179">
        <f>COUNTIF(DM482:EU482,"1")</f>
        <v>2</v>
      </c>
      <c r="EY482" s="180">
        <f>EX482/(EV482+EX482+EZ482+FB482)</f>
        <v>0.08</v>
      </c>
      <c r="EZ482" s="179">
        <f>COUNTIF(DM482:EU482,"0")</f>
        <v>0</v>
      </c>
      <c r="FA482" s="180">
        <f>EZ482/(EV482+EX482+EZ482+FB482)</f>
        <v>0</v>
      </c>
      <c r="FB482" s="179">
        <f>COUNTIF(DM482:EU482,"KĐG")</f>
        <v>0</v>
      </c>
      <c r="FC482" s="180">
        <f>FB482/(EV482+EX482+EZ482+FB482)</f>
        <v>0</v>
      </c>
      <c r="FD482" s="181">
        <f>(((EV482*2)+(EX482*1)+(EZ482*0)))/(EV482+EX482+EZ482)</f>
        <v>1.92</v>
      </c>
      <c r="FE482" s="184" t="str">
        <f>IF(FC482&gt;=50%,"KĐG",IF(FD482&gt;=1.6,"Đạt mục tiêu",IF(FD482&gt;=1,"Cần cố gắng","Chưa đạt")))</f>
        <v>Đạt mục tiêu</v>
      </c>
      <c r="FF482" s="72"/>
      <c r="FG482" s="72" t="s">
        <v>808</v>
      </c>
      <c r="FH482" s="72"/>
      <c r="FI482" s="72"/>
      <c r="FJ482" s="72"/>
      <c r="FK482" s="70" t="s">
        <v>464</v>
      </c>
      <c r="FL482" s="70" t="s">
        <v>464</v>
      </c>
      <c r="FM482" s="70" t="s">
        <v>1025</v>
      </c>
      <c r="FN482" s="70" t="s">
        <v>1025</v>
      </c>
      <c r="FO482" s="70" t="s">
        <v>464</v>
      </c>
      <c r="FP482" s="70" t="s">
        <v>464</v>
      </c>
      <c r="FQ482" s="70" t="s">
        <v>1025</v>
      </c>
      <c r="FR482" s="70" t="s">
        <v>464</v>
      </c>
      <c r="FS482" s="70" t="s">
        <v>464</v>
      </c>
      <c r="FT482" s="70" t="s">
        <v>464</v>
      </c>
      <c r="FU482" s="70" t="s">
        <v>464</v>
      </c>
      <c r="FV482" s="70" t="s">
        <v>464</v>
      </c>
      <c r="FW482" s="70" t="s">
        <v>464</v>
      </c>
      <c r="FX482" s="70" t="s">
        <v>464</v>
      </c>
      <c r="FY482" s="70" t="s">
        <v>464</v>
      </c>
      <c r="FZ482" s="70" t="s">
        <v>464</v>
      </c>
      <c r="GA482" s="70" t="s">
        <v>464</v>
      </c>
      <c r="GB482" s="70" t="s">
        <v>464</v>
      </c>
      <c r="GC482" s="70" t="s">
        <v>464</v>
      </c>
      <c r="GD482" s="70" t="s">
        <v>464</v>
      </c>
      <c r="GE482" s="70" t="s">
        <v>464</v>
      </c>
      <c r="GF482" s="70" t="s">
        <v>464</v>
      </c>
      <c r="GG482" s="70" t="s">
        <v>464</v>
      </c>
      <c r="GH482" s="70" t="s">
        <v>1025</v>
      </c>
      <c r="GI482" s="70" t="s">
        <v>464</v>
      </c>
      <c r="GJ482" s="70" t="s">
        <v>464</v>
      </c>
      <c r="GK482" s="70" t="s">
        <v>464</v>
      </c>
      <c r="GL482" s="70" t="s">
        <v>464</v>
      </c>
      <c r="GM482" s="70" t="s">
        <v>464</v>
      </c>
      <c r="GN482" s="70" t="s">
        <v>464</v>
      </c>
      <c r="GO482" s="70" t="s">
        <v>464</v>
      </c>
      <c r="GP482" s="179">
        <f t="shared" ref="GP482" si="682">COUNTIF(FA482:GO482,"2")</f>
        <v>27</v>
      </c>
      <c r="GQ482" s="180">
        <f t="shared" ref="GQ482" si="683">GP482/(GP482+GR482+GT482+GV482)</f>
        <v>0.79411764705882348</v>
      </c>
      <c r="GR482" s="179">
        <f t="shared" ref="GR482" si="684">COUNTIF(FA482:GO482,"1")</f>
        <v>4</v>
      </c>
      <c r="GS482" s="180">
        <f t="shared" ref="GS482" si="685">GR482/(GP482+GR482+GT482+GV482)</f>
        <v>0.11764705882352941</v>
      </c>
      <c r="GT482" s="179">
        <f t="shared" ref="GT482" si="686">COUNTIF(FA482:GO482,"0")</f>
        <v>3</v>
      </c>
      <c r="GU482" s="180">
        <f t="shared" ref="GU482" si="687">GT482/(GP482+GR482+GT482+GV482)</f>
        <v>8.8235294117647065E-2</v>
      </c>
      <c r="GV482" s="179">
        <f t="shared" ref="GV482" si="688">COUNTIF(FA482:GO482,"KĐG")</f>
        <v>0</v>
      </c>
      <c r="GW482" s="180">
        <f t="shared" ref="GW482" si="689">GV482/(GP482+GR482+GT482+GV482)</f>
        <v>0</v>
      </c>
      <c r="GX482" s="181">
        <f t="shared" ref="GX482" si="690">(((GP482*2)+(GR482*1)+(GT482*0)))/(GP482+GR482+GT482)</f>
        <v>1.7058823529411764</v>
      </c>
      <c r="GY482" s="182" t="str">
        <f t="shared" ref="GY482" si="691">IF(GW482&gt;=50%,"KĐG",IF(GX482&gt;=1.6,"Đạt mục tiêu",IF(GX482&gt;=1,"Cần cố gắng","Chưa đạt")))</f>
        <v>Đạt mục tiêu</v>
      </c>
      <c r="GZ482" s="70"/>
      <c r="HA482" s="70"/>
      <c r="HB482" s="70"/>
      <c r="HC482" s="70"/>
      <c r="HD482" s="70"/>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c r="IJ482" s="56"/>
      <c r="IK482" s="56"/>
      <c r="IL482" s="56"/>
      <c r="IM482" s="56"/>
      <c r="IN482" s="56"/>
      <c r="IO482" s="56"/>
      <c r="IP482" s="56"/>
      <c r="IQ482" s="56"/>
      <c r="IR482" s="56"/>
      <c r="IS482" s="56"/>
      <c r="IT482" s="70"/>
      <c r="IU482" s="70"/>
      <c r="IV482" s="70"/>
      <c r="IW482" s="70"/>
      <c r="IX482" s="56"/>
      <c r="IY482" s="56"/>
      <c r="IZ482" s="56"/>
      <c r="JA482" s="56"/>
      <c r="JB482" s="56"/>
      <c r="JC482" s="56"/>
      <c r="JD482" s="56"/>
      <c r="JE482" s="56"/>
      <c r="JF482" s="56"/>
      <c r="JG482" s="56"/>
      <c r="JH482" s="56"/>
      <c r="JI482" s="56"/>
      <c r="JJ482" s="56"/>
      <c r="JK482" s="56"/>
      <c r="JL482" s="56"/>
      <c r="JM482" s="56"/>
      <c r="JN482" s="56"/>
      <c r="JO482" s="56"/>
      <c r="JP482" s="56"/>
      <c r="JQ482" s="56"/>
      <c r="JR482" s="56"/>
      <c r="JS482" s="56"/>
      <c r="JT482" s="56"/>
      <c r="JU482" s="56"/>
      <c r="JV482" s="56"/>
      <c r="JW482" s="56"/>
      <c r="JX482" s="56"/>
      <c r="JY482" s="56"/>
      <c r="JZ482" s="56"/>
      <c r="KA482" s="56"/>
      <c r="KB482" s="56"/>
      <c r="KC482" s="56"/>
      <c r="KD482" s="56"/>
      <c r="KE482" s="56"/>
      <c r="KF482" s="56"/>
      <c r="KG482" s="56"/>
      <c r="KH482" s="56"/>
      <c r="KI482" s="56"/>
      <c r="KJ482" s="56"/>
      <c r="KK482" s="56"/>
      <c r="KL482" s="56"/>
      <c r="KM482" s="56"/>
      <c r="KN482" s="56"/>
      <c r="KO482" s="56"/>
      <c r="KP482" s="56"/>
      <c r="KQ482" s="56"/>
      <c r="KR482" s="56"/>
      <c r="KS482" s="56"/>
      <c r="KT482" s="56"/>
      <c r="KU482" s="56"/>
      <c r="KV482" s="56"/>
      <c r="KW482" s="56"/>
      <c r="KX482" s="56"/>
      <c r="KY482" s="56"/>
      <c r="KZ482" s="56"/>
      <c r="LA482" s="56"/>
      <c r="LB482" s="56"/>
      <c r="LC482" s="56"/>
      <c r="LD482" s="56"/>
      <c r="LE482" s="56"/>
      <c r="LF482" s="56"/>
      <c r="LG482" s="56"/>
      <c r="LH482" s="56"/>
      <c r="LI482" s="56"/>
      <c r="LJ482" s="56"/>
      <c r="LK482" s="56"/>
      <c r="LL482" s="56"/>
      <c r="LM482" s="56"/>
      <c r="LN482" s="56"/>
      <c r="LO482" s="56"/>
      <c r="LP482" s="56"/>
      <c r="LQ482" s="56"/>
      <c r="LR482" s="56"/>
      <c r="LS482" s="56"/>
      <c r="LT482" s="56"/>
      <c r="LU482" s="56"/>
      <c r="LV482" s="56"/>
      <c r="LW482" s="56"/>
      <c r="LX482" s="56"/>
      <c r="LY482" s="56"/>
      <c r="LZ482" s="56"/>
      <c r="MA482" s="56"/>
      <c r="MB482" s="56"/>
      <c r="MC482" s="56"/>
      <c r="MD482" s="56"/>
      <c r="ME482" s="56"/>
      <c r="MF482" s="56"/>
      <c r="MG482" s="56"/>
      <c r="MH482" s="56"/>
      <c r="MI482" s="56"/>
      <c r="MJ482" s="56"/>
      <c r="MK482" s="56"/>
      <c r="ML482" s="56"/>
      <c r="MM482" s="56"/>
      <c r="MN482" s="56"/>
      <c r="MO482" s="56"/>
      <c r="MP482" s="56"/>
      <c r="MQ482" s="56"/>
      <c r="MR482" s="56"/>
      <c r="MS482" s="56"/>
      <c r="MT482" s="56"/>
      <c r="MU482" s="56"/>
      <c r="MV482" s="56"/>
      <c r="MW482" s="56"/>
      <c r="MX482" s="56"/>
      <c r="MY482" s="56"/>
      <c r="MZ482" s="56"/>
      <c r="NA482" s="56"/>
      <c r="NB482" s="56"/>
      <c r="NC482" s="56"/>
      <c r="ND482" s="56"/>
      <c r="NE482" s="56"/>
      <c r="NF482" s="56"/>
      <c r="NG482" s="56"/>
      <c r="NH482" s="56"/>
      <c r="NI482" s="56"/>
      <c r="NJ482" s="56"/>
      <c r="NK482" s="56"/>
      <c r="NL482" s="56"/>
      <c r="NM482" s="56"/>
      <c r="NN482" s="56"/>
      <c r="NO482" s="56"/>
      <c r="NP482" s="56"/>
      <c r="NQ482" s="56"/>
      <c r="NR482" s="56"/>
      <c r="NS482" s="56"/>
      <c r="NT482" s="56"/>
      <c r="NU482" s="56"/>
      <c r="NV482" s="56"/>
      <c r="NW482" s="56"/>
      <c r="NX482" s="56"/>
      <c r="NY482" s="56"/>
      <c r="NZ482" s="56"/>
      <c r="OA482" s="56"/>
      <c r="OB482" s="56"/>
      <c r="OC482" s="56"/>
      <c r="OD482" s="56"/>
      <c r="OE482" s="56"/>
      <c r="OF482" s="56"/>
      <c r="OG482" s="56"/>
      <c r="OH482" s="56"/>
      <c r="OI482" s="56"/>
      <c r="OJ482" s="56"/>
      <c r="OK482" s="56"/>
      <c r="OL482" s="56"/>
      <c r="OM482" s="56"/>
      <c r="ON482" s="56"/>
      <c r="OO482" s="56"/>
      <c r="OP482" s="56"/>
      <c r="OQ482" s="56"/>
      <c r="OR482" s="56"/>
      <c r="OS482" s="56"/>
      <c r="OT482" s="56"/>
      <c r="OU482" s="56"/>
      <c r="OV482" s="56"/>
      <c r="OW482" s="56"/>
      <c r="OX482" s="56"/>
      <c r="OY482" s="56"/>
      <c r="OZ482" s="56"/>
      <c r="PA482" s="56"/>
    </row>
    <row r="483" spans="1:417" s="116" customFormat="1" ht="110.25" hidden="1" customHeight="1">
      <c r="A483" s="187"/>
      <c r="B483" s="479"/>
      <c r="C483" s="368"/>
      <c r="D483" s="313"/>
      <c r="E483" s="356"/>
      <c r="F483" s="313"/>
      <c r="G483" s="327"/>
      <c r="H483" s="327"/>
      <c r="I483" s="132" t="s">
        <v>521</v>
      </c>
      <c r="J483" s="126" t="s">
        <v>1388</v>
      </c>
      <c r="K483" s="123"/>
      <c r="L483" s="183" t="s">
        <v>661</v>
      </c>
      <c r="M483" s="177" t="s">
        <v>501</v>
      </c>
      <c r="N483" s="51" t="s">
        <v>378</v>
      </c>
      <c r="O483" s="56"/>
      <c r="P483" s="310"/>
      <c r="Q483" s="310"/>
      <c r="R483" s="120"/>
      <c r="S483" s="120"/>
      <c r="T483" s="120"/>
      <c r="U483" s="120"/>
      <c r="V483" s="120"/>
      <c r="W483" s="120"/>
      <c r="X483" s="120"/>
      <c r="Y483" s="120" t="s">
        <v>205</v>
      </c>
      <c r="Z483" s="120"/>
      <c r="AA483" s="120"/>
      <c r="AB483" s="120"/>
      <c r="AC483" s="119">
        <f t="shared" si="671"/>
        <v>1</v>
      </c>
      <c r="AD483" s="229"/>
      <c r="AE483" s="229"/>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70"/>
      <c r="BU483" s="70"/>
      <c r="BV483" s="70"/>
      <c r="BW483" s="70"/>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72" t="s">
        <v>808</v>
      </c>
      <c r="DN483" s="168"/>
      <c r="DO483" s="168"/>
      <c r="DP483" s="168"/>
      <c r="DQ483" s="178"/>
      <c r="DR483" s="178"/>
      <c r="DS483" s="178"/>
      <c r="DT483" s="178"/>
      <c r="DU483" s="178"/>
      <c r="DV483" s="178"/>
      <c r="DW483" s="178"/>
      <c r="DX483" s="178"/>
      <c r="DY483" s="178"/>
      <c r="DZ483" s="178"/>
      <c r="EA483" s="178"/>
      <c r="EB483" s="178"/>
      <c r="EC483" s="178"/>
      <c r="ED483" s="178"/>
      <c r="EE483" s="178"/>
      <c r="EF483" s="178"/>
      <c r="EG483" s="178"/>
      <c r="EH483" s="178"/>
      <c r="EI483" s="178"/>
      <c r="EJ483" s="178"/>
      <c r="EK483" s="178"/>
      <c r="EL483" s="178"/>
      <c r="EM483" s="178"/>
      <c r="EN483" s="178"/>
      <c r="EO483" s="178"/>
      <c r="EP483" s="178"/>
      <c r="EQ483" s="178"/>
      <c r="ER483" s="178"/>
      <c r="ES483" s="178"/>
      <c r="ET483" s="178"/>
      <c r="EU483" s="178"/>
      <c r="EV483" s="178"/>
      <c r="EW483" s="178"/>
      <c r="EX483" s="178"/>
      <c r="EY483" s="178"/>
      <c r="EZ483" s="178"/>
      <c r="FA483" s="178"/>
      <c r="FB483" s="178"/>
      <c r="FC483" s="178"/>
      <c r="FD483" s="178"/>
      <c r="FE483" s="178"/>
      <c r="FF483" s="70"/>
      <c r="FG483" s="70"/>
      <c r="FH483" s="70"/>
      <c r="FI483" s="70"/>
      <c r="FJ483" s="70"/>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70"/>
      <c r="HA483" s="70"/>
      <c r="HB483" s="70"/>
      <c r="HC483" s="70"/>
      <c r="HD483" s="70"/>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c r="IK483" s="56"/>
      <c r="IL483" s="56"/>
      <c r="IM483" s="56"/>
      <c r="IN483" s="56"/>
      <c r="IO483" s="56"/>
      <c r="IP483" s="56"/>
      <c r="IQ483" s="56"/>
      <c r="IR483" s="56"/>
      <c r="IS483" s="56"/>
      <c r="IT483" s="70"/>
      <c r="IU483" s="70"/>
      <c r="IV483" s="70"/>
      <c r="IW483" s="70"/>
      <c r="IX483" s="56"/>
      <c r="IY483" s="56"/>
      <c r="IZ483" s="56"/>
      <c r="JA483" s="56"/>
      <c r="JB483" s="56"/>
      <c r="JC483" s="56"/>
      <c r="JD483" s="56"/>
      <c r="JE483" s="56"/>
      <c r="JF483" s="56"/>
      <c r="JG483" s="56"/>
      <c r="JH483" s="56"/>
      <c r="JI483" s="56"/>
      <c r="JJ483" s="56"/>
      <c r="JK483" s="56"/>
      <c r="JL483" s="56"/>
      <c r="JM483" s="56"/>
      <c r="JN483" s="56"/>
      <c r="JO483" s="56"/>
      <c r="JP483" s="56"/>
      <c r="JQ483" s="56"/>
      <c r="JR483" s="56"/>
      <c r="JS483" s="56"/>
      <c r="JT483" s="56"/>
      <c r="JU483" s="56"/>
      <c r="JV483" s="56"/>
      <c r="JW483" s="56"/>
      <c r="JX483" s="56"/>
      <c r="JY483" s="56"/>
      <c r="JZ483" s="56"/>
      <c r="KA483" s="56"/>
      <c r="KB483" s="56"/>
      <c r="KC483" s="56"/>
      <c r="KD483" s="56"/>
      <c r="KE483" s="56"/>
      <c r="KF483" s="56"/>
      <c r="KG483" s="56"/>
      <c r="KH483" s="56"/>
      <c r="KI483" s="56"/>
      <c r="KJ483" s="56"/>
      <c r="KK483" s="56"/>
      <c r="KL483" s="56"/>
      <c r="KM483" s="56"/>
      <c r="KN483" s="56"/>
      <c r="KO483" s="56"/>
      <c r="KP483" s="56"/>
      <c r="KQ483" s="56"/>
      <c r="KR483" s="56"/>
      <c r="KS483" s="56"/>
      <c r="KT483" s="56"/>
      <c r="KU483" s="56"/>
      <c r="KV483" s="56"/>
      <c r="KW483" s="56"/>
      <c r="KX483" s="56"/>
      <c r="KY483" s="56"/>
      <c r="KZ483" s="56"/>
      <c r="LA483" s="56"/>
      <c r="LB483" s="56"/>
      <c r="LC483" s="56"/>
      <c r="LD483" s="56"/>
      <c r="LE483" s="56"/>
      <c r="LF483" s="56"/>
      <c r="LG483" s="56"/>
      <c r="LH483" s="56"/>
      <c r="LI483" s="56"/>
      <c r="LJ483" s="56"/>
      <c r="LK483" s="56"/>
      <c r="LL483" s="56"/>
      <c r="LM483" s="56"/>
      <c r="LN483" s="56"/>
      <c r="LO483" s="56"/>
      <c r="LP483" s="56"/>
      <c r="LQ483" s="56"/>
      <c r="LR483" s="56"/>
      <c r="LS483" s="56"/>
      <c r="LT483" s="56"/>
      <c r="LU483" s="56"/>
      <c r="LV483" s="56"/>
      <c r="LW483" s="56"/>
      <c r="LX483" s="56"/>
      <c r="LY483" s="56"/>
      <c r="LZ483" s="56"/>
      <c r="MA483" s="56"/>
      <c r="MB483" s="56"/>
      <c r="MC483" s="56"/>
      <c r="MD483" s="56"/>
      <c r="ME483" s="56"/>
      <c r="MF483" s="56"/>
      <c r="MG483" s="56"/>
      <c r="MH483" s="56"/>
      <c r="MI483" s="56"/>
      <c r="MJ483" s="56"/>
      <c r="MK483" s="56"/>
      <c r="ML483" s="56"/>
      <c r="MM483" s="56"/>
      <c r="MN483" s="56"/>
      <c r="MO483" s="56"/>
      <c r="MP483" s="56"/>
      <c r="MQ483" s="56"/>
      <c r="MR483" s="56"/>
      <c r="MS483" s="56"/>
      <c r="MT483" s="56"/>
      <c r="MU483" s="56"/>
      <c r="MV483" s="56"/>
      <c r="MW483" s="56"/>
      <c r="MX483" s="56"/>
      <c r="MY483" s="56"/>
      <c r="MZ483" s="56"/>
      <c r="NA483" s="56"/>
      <c r="NB483" s="56"/>
      <c r="NC483" s="56"/>
      <c r="ND483" s="56"/>
      <c r="NE483" s="56"/>
      <c r="NF483" s="56"/>
      <c r="NG483" s="56"/>
      <c r="NH483" s="56"/>
      <c r="NI483" s="56"/>
      <c r="NJ483" s="56"/>
      <c r="NK483" s="56"/>
      <c r="NL483" s="56"/>
      <c r="NM483" s="56"/>
      <c r="NN483" s="56"/>
      <c r="NO483" s="56"/>
      <c r="NP483" s="56"/>
      <c r="NQ483" s="56"/>
      <c r="NR483" s="56"/>
      <c r="NS483" s="56"/>
      <c r="NT483" s="56"/>
      <c r="NU483" s="56"/>
      <c r="NV483" s="56"/>
      <c r="NW483" s="56"/>
      <c r="NX483" s="56"/>
      <c r="NY483" s="56"/>
      <c r="NZ483" s="56"/>
      <c r="OA483" s="56"/>
      <c r="OB483" s="56"/>
      <c r="OC483" s="56"/>
      <c r="OD483" s="56"/>
      <c r="OE483" s="56"/>
      <c r="OF483" s="56"/>
      <c r="OG483" s="56"/>
      <c r="OH483" s="56"/>
      <c r="OI483" s="56"/>
      <c r="OJ483" s="56"/>
      <c r="OK483" s="56"/>
      <c r="OL483" s="56"/>
      <c r="OM483" s="56"/>
      <c r="ON483" s="56"/>
      <c r="OO483" s="56"/>
      <c r="OP483" s="56"/>
      <c r="OQ483" s="56"/>
      <c r="OR483" s="56"/>
      <c r="OS483" s="56"/>
      <c r="OT483" s="56"/>
      <c r="OU483" s="56"/>
      <c r="OV483" s="56"/>
      <c r="OW483" s="56"/>
      <c r="OX483" s="56"/>
      <c r="OY483" s="56"/>
      <c r="OZ483" s="56"/>
      <c r="PA483" s="56"/>
    </row>
    <row r="484" spans="1:417" s="116" customFormat="1" ht="94.5" hidden="1" customHeight="1">
      <c r="A484" s="187"/>
      <c r="B484" s="479"/>
      <c r="C484" s="368"/>
      <c r="D484" s="313"/>
      <c r="E484" s="356"/>
      <c r="F484" s="313"/>
      <c r="G484" s="327"/>
      <c r="H484" s="327"/>
      <c r="I484" s="126" t="s">
        <v>1389</v>
      </c>
      <c r="J484" s="126" t="s">
        <v>1397</v>
      </c>
      <c r="K484" s="159" t="s">
        <v>836</v>
      </c>
      <c r="L484" s="183" t="s">
        <v>661</v>
      </c>
      <c r="M484" s="177" t="s">
        <v>501</v>
      </c>
      <c r="N484" s="51" t="s">
        <v>378</v>
      </c>
      <c r="O484" s="56"/>
      <c r="P484" s="310"/>
      <c r="Q484" s="310"/>
      <c r="R484" s="120"/>
      <c r="S484" s="120" t="s">
        <v>205</v>
      </c>
      <c r="T484" s="120"/>
      <c r="U484" s="120"/>
      <c r="V484" s="120"/>
      <c r="W484" s="120"/>
      <c r="X484" s="120"/>
      <c r="Y484" s="120"/>
      <c r="Z484" s="120"/>
      <c r="AA484" s="120"/>
      <c r="AB484" s="120"/>
      <c r="AC484" s="119">
        <f t="shared" si="671"/>
        <v>1</v>
      </c>
      <c r="AD484" s="229"/>
      <c r="AE484" s="229"/>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70"/>
      <c r="BU484" s="70"/>
      <c r="BV484" s="70"/>
      <c r="BW484" s="70"/>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70"/>
      <c r="DN484" s="70"/>
      <c r="DO484" s="70"/>
      <c r="DP484" s="70"/>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70"/>
      <c r="FG484" s="70"/>
      <c r="FH484" s="70"/>
      <c r="FI484" s="70"/>
      <c r="FJ484" s="70"/>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70"/>
      <c r="HA484" s="70"/>
      <c r="HB484" s="70"/>
      <c r="HC484" s="72" t="s">
        <v>552</v>
      </c>
      <c r="HD484" s="70"/>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c r="IK484" s="56"/>
      <c r="IL484" s="56"/>
      <c r="IM484" s="56"/>
      <c r="IN484" s="56"/>
      <c r="IO484" s="56"/>
      <c r="IP484" s="56"/>
      <c r="IQ484" s="56"/>
      <c r="IR484" s="56"/>
      <c r="IS484" s="56"/>
      <c r="IT484" s="70"/>
      <c r="IU484" s="70"/>
      <c r="IV484" s="70"/>
      <c r="IW484" s="70"/>
      <c r="IX484" s="56"/>
      <c r="IY484" s="56"/>
      <c r="IZ484" s="56"/>
      <c r="JA484" s="56"/>
      <c r="JB484" s="56"/>
      <c r="JC484" s="56"/>
      <c r="JD484" s="56"/>
      <c r="JE484" s="56"/>
      <c r="JF484" s="56"/>
      <c r="JG484" s="56"/>
      <c r="JH484" s="56"/>
      <c r="JI484" s="56"/>
      <c r="JJ484" s="56"/>
      <c r="JK484" s="56"/>
      <c r="JL484" s="56"/>
      <c r="JM484" s="56"/>
      <c r="JN484" s="56"/>
      <c r="JO484" s="56"/>
      <c r="JP484" s="56"/>
      <c r="JQ484" s="56"/>
      <c r="JR484" s="56"/>
      <c r="JS484" s="56"/>
      <c r="JT484" s="56"/>
      <c r="JU484" s="56"/>
      <c r="JV484" s="56"/>
      <c r="JW484" s="56"/>
      <c r="JX484" s="56"/>
      <c r="JY484" s="56"/>
      <c r="JZ484" s="56"/>
      <c r="KA484" s="56"/>
      <c r="KB484" s="56"/>
      <c r="KC484" s="56"/>
      <c r="KD484" s="56"/>
      <c r="KE484" s="56"/>
      <c r="KF484" s="56"/>
      <c r="KG484" s="56"/>
      <c r="KH484" s="56"/>
      <c r="KI484" s="56"/>
      <c r="KJ484" s="56"/>
      <c r="KK484" s="56"/>
      <c r="KL484" s="56"/>
      <c r="KM484" s="56"/>
      <c r="KN484" s="56"/>
      <c r="KO484" s="56"/>
      <c r="KP484" s="56"/>
      <c r="KQ484" s="56"/>
      <c r="KR484" s="56"/>
      <c r="KS484" s="56"/>
      <c r="KT484" s="56"/>
      <c r="KU484" s="56"/>
      <c r="KV484" s="56"/>
      <c r="KW484" s="56"/>
      <c r="KX484" s="56"/>
      <c r="KY484" s="56"/>
      <c r="KZ484" s="56"/>
      <c r="LA484" s="56"/>
      <c r="LB484" s="56"/>
      <c r="LC484" s="56"/>
      <c r="LD484" s="56"/>
      <c r="LE484" s="56"/>
      <c r="LF484" s="56"/>
      <c r="LG484" s="56"/>
      <c r="LH484" s="56"/>
      <c r="LI484" s="56"/>
      <c r="LJ484" s="56"/>
      <c r="LK484" s="56"/>
      <c r="LL484" s="56"/>
      <c r="LM484" s="56"/>
      <c r="LN484" s="56"/>
      <c r="LO484" s="56"/>
      <c r="LP484" s="56"/>
      <c r="LQ484" s="56"/>
      <c r="LR484" s="56"/>
      <c r="LS484" s="56"/>
      <c r="LT484" s="56"/>
      <c r="LU484" s="56"/>
      <c r="LV484" s="56"/>
      <c r="LW484" s="56"/>
      <c r="LX484" s="56"/>
      <c r="LY484" s="56"/>
      <c r="LZ484" s="56"/>
      <c r="MA484" s="56"/>
      <c r="MB484" s="56"/>
      <c r="MC484" s="56"/>
      <c r="MD484" s="56"/>
      <c r="ME484" s="56"/>
      <c r="MF484" s="56"/>
      <c r="MG484" s="56"/>
      <c r="MH484" s="56"/>
      <c r="MI484" s="56"/>
      <c r="MJ484" s="56"/>
      <c r="MK484" s="56"/>
      <c r="ML484" s="56"/>
      <c r="MM484" s="56"/>
      <c r="MN484" s="56"/>
      <c r="MO484" s="56"/>
      <c r="MP484" s="56"/>
      <c r="MQ484" s="56"/>
      <c r="MR484" s="56"/>
      <c r="MS484" s="56"/>
      <c r="MT484" s="56"/>
      <c r="MU484" s="56"/>
      <c r="MV484" s="56"/>
      <c r="MW484" s="56"/>
      <c r="MX484" s="56"/>
      <c r="MY484" s="56"/>
      <c r="MZ484" s="56"/>
      <c r="NA484" s="56"/>
      <c r="NB484" s="56"/>
      <c r="NC484" s="56"/>
      <c r="ND484" s="56"/>
      <c r="NE484" s="56"/>
      <c r="NF484" s="56"/>
      <c r="NG484" s="56"/>
      <c r="NH484" s="56"/>
      <c r="NI484" s="56"/>
      <c r="NJ484" s="56"/>
      <c r="NK484" s="56"/>
      <c r="NL484" s="56"/>
      <c r="NM484" s="56"/>
      <c r="NN484" s="56"/>
      <c r="NO484" s="56"/>
      <c r="NP484" s="56"/>
      <c r="NQ484" s="56"/>
      <c r="NR484" s="56"/>
      <c r="NS484" s="56"/>
      <c r="NT484" s="56"/>
      <c r="NU484" s="56"/>
      <c r="NV484" s="56"/>
      <c r="NW484" s="56"/>
      <c r="NX484" s="56"/>
      <c r="NY484" s="56"/>
      <c r="NZ484" s="56"/>
      <c r="OA484" s="56"/>
      <c r="OB484" s="56"/>
      <c r="OC484" s="56"/>
      <c r="OD484" s="56"/>
      <c r="OE484" s="56"/>
      <c r="OF484" s="56"/>
      <c r="OG484" s="56"/>
      <c r="OH484" s="56"/>
      <c r="OI484" s="56"/>
      <c r="OJ484" s="56"/>
      <c r="OK484" s="56"/>
      <c r="OL484" s="56"/>
      <c r="OM484" s="56"/>
      <c r="ON484" s="56"/>
      <c r="OO484" s="56"/>
      <c r="OP484" s="56"/>
      <c r="OQ484" s="56"/>
      <c r="OR484" s="56"/>
      <c r="OS484" s="56"/>
      <c r="OT484" s="56"/>
      <c r="OU484" s="56"/>
      <c r="OV484" s="56"/>
      <c r="OW484" s="56"/>
      <c r="OX484" s="56"/>
      <c r="OY484" s="56"/>
      <c r="OZ484" s="56"/>
      <c r="PA484" s="56"/>
    </row>
    <row r="485" spans="1:417" s="116" customFormat="1" ht="94.5" hidden="1" customHeight="1">
      <c r="A485" s="187"/>
      <c r="B485" s="479"/>
      <c r="C485" s="368"/>
      <c r="D485" s="313"/>
      <c r="E485" s="356"/>
      <c r="F485" s="313"/>
      <c r="G485" s="327"/>
      <c r="H485" s="327"/>
      <c r="I485" s="132" t="s">
        <v>934</v>
      </c>
      <c r="J485" s="126" t="s">
        <v>1391</v>
      </c>
      <c r="K485" s="123"/>
      <c r="L485" s="183" t="s">
        <v>661</v>
      </c>
      <c r="M485" s="177" t="s">
        <v>501</v>
      </c>
      <c r="N485" s="51" t="s">
        <v>378</v>
      </c>
      <c r="O485" s="56"/>
      <c r="P485" s="310"/>
      <c r="Q485" s="310"/>
      <c r="R485" s="120"/>
      <c r="S485" s="120"/>
      <c r="T485" s="120"/>
      <c r="U485" s="120"/>
      <c r="V485" s="120"/>
      <c r="W485" s="120"/>
      <c r="X485" s="120"/>
      <c r="Y485" s="120"/>
      <c r="Z485" s="120" t="s">
        <v>205</v>
      </c>
      <c r="AA485" s="120"/>
      <c r="AB485" s="120"/>
      <c r="AC485" s="119">
        <f t="shared" si="671"/>
        <v>1</v>
      </c>
      <c r="AD485" s="229"/>
      <c r="AE485" s="229"/>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70"/>
      <c r="BU485" s="70"/>
      <c r="BV485" s="70"/>
      <c r="BW485" s="70"/>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70"/>
      <c r="DN485" s="70"/>
      <c r="DO485" s="70"/>
      <c r="DP485" s="70"/>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70"/>
      <c r="FG485" s="70"/>
      <c r="FH485" s="70"/>
      <c r="FI485" s="70"/>
      <c r="FJ485" s="70"/>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70"/>
      <c r="HA485" s="70"/>
      <c r="HB485" s="70"/>
      <c r="HC485" s="70"/>
      <c r="HD485" s="70"/>
      <c r="HE485" s="168"/>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c r="IK485" s="56"/>
      <c r="IL485" s="56"/>
      <c r="IM485" s="56"/>
      <c r="IN485" s="56"/>
      <c r="IO485" s="56"/>
      <c r="IP485" s="56"/>
      <c r="IQ485" s="56"/>
      <c r="IR485" s="56"/>
      <c r="IS485" s="71"/>
      <c r="IT485" s="56"/>
      <c r="IU485" s="71"/>
      <c r="IV485" s="71" t="s">
        <v>552</v>
      </c>
      <c r="IW485" s="56"/>
      <c r="IX485" s="56">
        <v>2</v>
      </c>
      <c r="IY485" s="56">
        <v>2</v>
      </c>
      <c r="IZ485" s="56">
        <v>2</v>
      </c>
      <c r="JA485" s="56">
        <v>2</v>
      </c>
      <c r="JB485" s="56">
        <v>2</v>
      </c>
      <c r="JC485" s="56">
        <v>2</v>
      </c>
      <c r="JD485" s="56">
        <v>2</v>
      </c>
      <c r="JE485" s="56">
        <v>2</v>
      </c>
      <c r="JF485" s="56">
        <v>2</v>
      </c>
      <c r="JG485" s="56">
        <v>2</v>
      </c>
      <c r="JH485" s="56">
        <v>2</v>
      </c>
      <c r="JI485" s="56">
        <v>2</v>
      </c>
      <c r="JJ485" s="56">
        <v>2</v>
      </c>
      <c r="JK485" s="56">
        <v>2</v>
      </c>
      <c r="JL485" s="56">
        <v>2</v>
      </c>
      <c r="JM485" s="56">
        <v>2</v>
      </c>
      <c r="JN485" s="56">
        <v>2</v>
      </c>
      <c r="JO485" s="56">
        <v>2</v>
      </c>
      <c r="JP485" s="56">
        <v>2</v>
      </c>
      <c r="JQ485" s="56">
        <v>2</v>
      </c>
      <c r="JR485" s="56">
        <v>2</v>
      </c>
      <c r="JS485" s="56">
        <v>2</v>
      </c>
      <c r="JT485" s="56">
        <v>2</v>
      </c>
      <c r="JU485" s="56">
        <v>2</v>
      </c>
      <c r="JV485" s="56">
        <v>2</v>
      </c>
      <c r="JW485" s="56">
        <v>2</v>
      </c>
      <c r="JX485" s="56">
        <v>2</v>
      </c>
      <c r="JY485" s="56">
        <v>2</v>
      </c>
      <c r="JZ485" s="56">
        <v>2</v>
      </c>
      <c r="KA485" s="56">
        <v>2</v>
      </c>
      <c r="KB485" s="179">
        <f t="shared" ref="KB485" si="692">COUNTIF(IX485:KA485,"2")</f>
        <v>30</v>
      </c>
      <c r="KC485" s="180">
        <f t="shared" ref="KC485" si="693">KB485/(KB485+KD485+KF485+KH485)</f>
        <v>1</v>
      </c>
      <c r="KD485" s="179">
        <f t="shared" ref="KD485" si="694">COUNTIF(IX485:KA485,"1")</f>
        <v>0</v>
      </c>
      <c r="KE485" s="180">
        <f t="shared" ref="KE485" si="695">KD485/(KB485+KD485+KF485+KH485)</f>
        <v>0</v>
      </c>
      <c r="KF485" s="179">
        <f t="shared" ref="KF485" si="696">COUNTIF(IX485:KA485,"0")</f>
        <v>0</v>
      </c>
      <c r="KG485" s="180">
        <f t="shared" ref="KG485" si="697">KF485/(KB485+KD485+KF485+KH485)</f>
        <v>0</v>
      </c>
      <c r="KH485" s="179">
        <f t="shared" ref="KH485" si="698">COUNTIF(IJ485:KA485,"KĐG")</f>
        <v>0</v>
      </c>
      <c r="KI485" s="180">
        <f t="shared" ref="KI485" si="699">KH485/(KB485+KD485+KF485+KH485)</f>
        <v>0</v>
      </c>
      <c r="KJ485" s="181">
        <f t="shared" ref="KJ485" si="700">(((KB485*2)+(KD485*1)+(KF485*0)))/(KB485+KD485+KF485)</f>
        <v>2</v>
      </c>
      <c r="KK485" s="182" t="str">
        <f t="shared" ref="KK485" si="701">IF(KI485&gt;=50%,"KĐG",IF(KJ485&gt;=1.6,"Đạt mục tiêu",IF(KJ485&gt;=1,"Cần cố gắng","Chưa đạt")))</f>
        <v>Đạt mục tiêu</v>
      </c>
      <c r="KL485" s="56"/>
      <c r="KM485" s="56"/>
      <c r="KN485" s="56"/>
      <c r="KO485" s="56"/>
      <c r="KP485" s="56"/>
      <c r="KQ485" s="56"/>
      <c r="KR485" s="56"/>
      <c r="KS485" s="56"/>
      <c r="KT485" s="56"/>
      <c r="KU485" s="56"/>
      <c r="KV485" s="56"/>
      <c r="KW485" s="56"/>
      <c r="KX485" s="56"/>
      <c r="KY485" s="56"/>
      <c r="KZ485" s="56"/>
      <c r="LA485" s="56"/>
      <c r="LB485" s="56"/>
      <c r="LC485" s="56"/>
      <c r="LD485" s="56"/>
      <c r="LE485" s="56"/>
      <c r="LF485" s="56"/>
      <c r="LG485" s="56"/>
      <c r="LH485" s="56"/>
      <c r="LI485" s="56"/>
      <c r="LJ485" s="56"/>
      <c r="LK485" s="56"/>
      <c r="LL485" s="56"/>
      <c r="LM485" s="56"/>
      <c r="LN485" s="56"/>
      <c r="LO485" s="56"/>
      <c r="LP485" s="56"/>
      <c r="LQ485" s="56"/>
      <c r="LR485" s="56"/>
      <c r="LS485" s="56"/>
      <c r="LT485" s="56"/>
      <c r="LU485" s="56"/>
      <c r="LV485" s="56"/>
      <c r="LW485" s="56"/>
      <c r="LX485" s="56"/>
      <c r="LY485" s="56"/>
      <c r="LZ485" s="56"/>
      <c r="MA485" s="56"/>
      <c r="MB485" s="56"/>
      <c r="MC485" s="56"/>
      <c r="MD485" s="56"/>
      <c r="ME485" s="56"/>
      <c r="MF485" s="56"/>
      <c r="MG485" s="56"/>
      <c r="MH485" s="56"/>
      <c r="MI485" s="56"/>
      <c r="MJ485" s="56"/>
      <c r="MK485" s="56"/>
      <c r="ML485" s="56"/>
      <c r="MM485" s="56"/>
      <c r="MN485" s="56"/>
      <c r="MO485" s="56"/>
      <c r="MP485" s="56"/>
      <c r="MQ485" s="56"/>
      <c r="MR485" s="56"/>
      <c r="MS485" s="56"/>
      <c r="MT485" s="56"/>
      <c r="MU485" s="56"/>
      <c r="MV485" s="56"/>
      <c r="MW485" s="56"/>
      <c r="MX485" s="56"/>
      <c r="MY485" s="56"/>
      <c r="MZ485" s="56"/>
      <c r="NA485" s="56"/>
      <c r="NB485" s="56"/>
      <c r="NC485" s="56"/>
      <c r="ND485" s="56"/>
      <c r="NE485" s="56"/>
      <c r="NF485" s="56"/>
      <c r="NG485" s="56"/>
      <c r="NH485" s="56"/>
      <c r="NI485" s="56"/>
      <c r="NJ485" s="56"/>
      <c r="NK485" s="56"/>
      <c r="NL485" s="56"/>
      <c r="NM485" s="56"/>
      <c r="NN485" s="56"/>
      <c r="NO485" s="56"/>
      <c r="NP485" s="56"/>
      <c r="NQ485" s="56"/>
      <c r="NR485" s="56"/>
      <c r="NS485" s="56"/>
      <c r="NT485" s="56"/>
      <c r="NU485" s="56"/>
      <c r="NV485" s="56"/>
      <c r="NW485" s="56"/>
      <c r="NX485" s="56"/>
      <c r="NY485" s="56"/>
      <c r="NZ485" s="56"/>
      <c r="OA485" s="56"/>
      <c r="OB485" s="56"/>
      <c r="OC485" s="56"/>
      <c r="OD485" s="56"/>
      <c r="OE485" s="56"/>
      <c r="OF485" s="56"/>
      <c r="OG485" s="56"/>
      <c r="OH485" s="56"/>
      <c r="OI485" s="56"/>
      <c r="OJ485" s="56"/>
      <c r="OK485" s="56"/>
      <c r="OL485" s="56"/>
      <c r="OM485" s="56"/>
      <c r="ON485" s="56"/>
      <c r="OO485" s="56"/>
      <c r="OP485" s="56"/>
      <c r="OQ485" s="56"/>
      <c r="OR485" s="56"/>
      <c r="OS485" s="56"/>
      <c r="OT485" s="56"/>
      <c r="OU485" s="56"/>
      <c r="OV485" s="56"/>
      <c r="OW485" s="56"/>
      <c r="OX485" s="56"/>
      <c r="OY485" s="56"/>
      <c r="OZ485" s="56"/>
      <c r="PA485" s="56"/>
    </row>
    <row r="486" spans="1:417" s="116" customFormat="1" ht="63" hidden="1" customHeight="1">
      <c r="A486" s="187"/>
      <c r="B486" s="479"/>
      <c r="C486" s="368"/>
      <c r="D486" s="313"/>
      <c r="E486" s="356"/>
      <c r="F486" s="313"/>
      <c r="G486" s="327"/>
      <c r="H486" s="327"/>
      <c r="I486" s="132" t="s">
        <v>1396</v>
      </c>
      <c r="J486" s="126" t="s">
        <v>1390</v>
      </c>
      <c r="K486" s="123"/>
      <c r="L486" s="183"/>
      <c r="M486" s="177"/>
      <c r="N486" s="51" t="s">
        <v>378</v>
      </c>
      <c r="O486" s="56" t="s">
        <v>350</v>
      </c>
      <c r="P486" s="310"/>
      <c r="Q486" s="310"/>
      <c r="R486" s="120"/>
      <c r="S486" s="120"/>
      <c r="T486" s="120" t="s">
        <v>205</v>
      </c>
      <c r="U486" s="120"/>
      <c r="V486" s="120"/>
      <c r="W486" s="120"/>
      <c r="X486" s="120"/>
      <c r="Y486" s="120"/>
      <c r="Z486" s="120"/>
      <c r="AA486" s="120"/>
      <c r="AB486" s="120"/>
      <c r="AC486" s="119">
        <f t="shared" si="671"/>
        <v>1</v>
      </c>
      <c r="AD486" s="229"/>
      <c r="AE486" s="229"/>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70"/>
      <c r="BU486" s="70"/>
      <c r="BV486" s="70"/>
      <c r="BW486" s="70"/>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70"/>
      <c r="DN486" s="70"/>
      <c r="DO486" s="70"/>
      <c r="DP486" s="70"/>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70"/>
      <c r="FG486" s="70"/>
      <c r="FH486" s="70"/>
      <c r="FI486" s="70"/>
      <c r="FJ486" s="70"/>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70"/>
      <c r="HA486" s="70"/>
      <c r="HB486" s="70"/>
      <c r="HC486" s="70"/>
      <c r="HD486" s="70"/>
      <c r="HE486" s="168"/>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c r="IK486" s="56"/>
      <c r="IL486" s="56"/>
      <c r="IM486" s="56"/>
      <c r="IN486" s="56"/>
      <c r="IO486" s="56"/>
      <c r="IP486" s="56"/>
      <c r="IQ486" s="56"/>
      <c r="IR486" s="56"/>
      <c r="IS486" s="71"/>
      <c r="IT486" s="56"/>
      <c r="IU486" s="71"/>
      <c r="IV486" s="71"/>
      <c r="IW486" s="56"/>
      <c r="IX486" s="56"/>
      <c r="IY486" s="56"/>
      <c r="IZ486" s="56"/>
      <c r="JA486" s="56"/>
      <c r="JB486" s="56"/>
      <c r="JC486" s="56"/>
      <c r="JD486" s="56"/>
      <c r="JE486" s="56"/>
      <c r="JF486" s="56"/>
      <c r="JG486" s="56"/>
      <c r="JH486" s="56"/>
      <c r="JI486" s="56"/>
      <c r="JJ486" s="56"/>
      <c r="JK486" s="56"/>
      <c r="JL486" s="56"/>
      <c r="JM486" s="56"/>
      <c r="JN486" s="56"/>
      <c r="JO486" s="56"/>
      <c r="JP486" s="56"/>
      <c r="JQ486" s="56"/>
      <c r="JR486" s="56"/>
      <c r="JS486" s="56"/>
      <c r="JT486" s="56"/>
      <c r="JU486" s="56"/>
      <c r="JV486" s="56"/>
      <c r="JW486" s="56"/>
      <c r="JX486" s="56"/>
      <c r="JY486" s="56"/>
      <c r="JZ486" s="56"/>
      <c r="KA486" s="56"/>
      <c r="KB486" s="179"/>
      <c r="KC486" s="180"/>
      <c r="KD486" s="179"/>
      <c r="KE486" s="180"/>
      <c r="KF486" s="179"/>
      <c r="KG486" s="180"/>
      <c r="KH486" s="179"/>
      <c r="KI486" s="180"/>
      <c r="KJ486" s="181"/>
      <c r="KK486" s="182"/>
      <c r="KL486" s="56"/>
      <c r="KM486" s="56"/>
      <c r="KN486" s="56"/>
      <c r="KO486" s="56"/>
      <c r="KP486" s="56"/>
      <c r="KQ486" s="56"/>
      <c r="KR486" s="56"/>
      <c r="KS486" s="56"/>
      <c r="KT486" s="56"/>
      <c r="KU486" s="56"/>
      <c r="KV486" s="56"/>
      <c r="KW486" s="56"/>
      <c r="KX486" s="56"/>
      <c r="KY486" s="56"/>
      <c r="KZ486" s="56"/>
      <c r="LA486" s="56"/>
      <c r="LB486" s="56"/>
      <c r="LC486" s="56"/>
      <c r="LD486" s="56"/>
      <c r="LE486" s="56"/>
      <c r="LF486" s="56"/>
      <c r="LG486" s="56"/>
      <c r="LH486" s="56"/>
      <c r="LI486" s="56"/>
      <c r="LJ486" s="56"/>
      <c r="LK486" s="56"/>
      <c r="LL486" s="56"/>
      <c r="LM486" s="56"/>
      <c r="LN486" s="56"/>
      <c r="LO486" s="56"/>
      <c r="LP486" s="56"/>
      <c r="LQ486" s="56"/>
      <c r="LR486" s="56"/>
      <c r="LS486" s="56"/>
      <c r="LT486" s="56"/>
      <c r="LU486" s="56"/>
      <c r="LV486" s="56"/>
      <c r="LW486" s="56"/>
      <c r="LX486" s="56"/>
      <c r="LY486" s="56"/>
      <c r="LZ486" s="56"/>
      <c r="MA486" s="56"/>
      <c r="MB486" s="56"/>
      <c r="MC486" s="56"/>
      <c r="MD486" s="56"/>
      <c r="ME486" s="56"/>
      <c r="MF486" s="56"/>
      <c r="MG486" s="56"/>
      <c r="MH486" s="56"/>
      <c r="MI486" s="56"/>
      <c r="MJ486" s="56"/>
      <c r="MK486" s="56"/>
      <c r="ML486" s="56"/>
      <c r="MM486" s="56"/>
      <c r="MN486" s="56"/>
      <c r="MO486" s="56"/>
      <c r="MP486" s="56"/>
      <c r="MQ486" s="56"/>
      <c r="MR486" s="56"/>
      <c r="MS486" s="56"/>
      <c r="MT486" s="56"/>
      <c r="MU486" s="56"/>
      <c r="MV486" s="56"/>
      <c r="MW486" s="56"/>
      <c r="MX486" s="56"/>
      <c r="MY486" s="56"/>
      <c r="MZ486" s="56"/>
      <c r="NA486" s="56"/>
      <c r="NB486" s="56"/>
      <c r="NC486" s="56"/>
      <c r="ND486" s="56"/>
      <c r="NE486" s="56"/>
      <c r="NF486" s="56"/>
      <c r="NG486" s="56"/>
      <c r="NH486" s="56"/>
      <c r="NI486" s="56"/>
      <c r="NJ486" s="56"/>
      <c r="NK486" s="56"/>
      <c r="NL486" s="56"/>
      <c r="NM486" s="56"/>
      <c r="NN486" s="56"/>
      <c r="NO486" s="56"/>
      <c r="NP486" s="56"/>
      <c r="NQ486" s="56"/>
      <c r="NR486" s="56"/>
      <c r="NS486" s="56"/>
      <c r="NT486" s="56"/>
      <c r="NU486" s="56"/>
      <c r="NV486" s="56"/>
      <c r="NW486" s="56"/>
      <c r="NX486" s="56"/>
      <c r="NY486" s="56"/>
      <c r="NZ486" s="56"/>
      <c r="OA486" s="56"/>
      <c r="OB486" s="56"/>
      <c r="OC486" s="56"/>
      <c r="OD486" s="56"/>
      <c r="OE486" s="56"/>
      <c r="OF486" s="56"/>
      <c r="OG486" s="56"/>
      <c r="OH486" s="56"/>
      <c r="OI486" s="56"/>
      <c r="OJ486" s="56"/>
      <c r="OK486" s="56"/>
      <c r="OL486" s="56"/>
      <c r="OM486" s="56"/>
      <c r="ON486" s="56"/>
      <c r="OO486" s="56"/>
      <c r="OP486" s="56"/>
      <c r="OQ486" s="56"/>
      <c r="OR486" s="56"/>
      <c r="OS486" s="56"/>
      <c r="OT486" s="56"/>
      <c r="OU486" s="56"/>
      <c r="OV486" s="56"/>
      <c r="OW486" s="56"/>
      <c r="OX486" s="56"/>
      <c r="OY486" s="56"/>
      <c r="OZ486" s="56"/>
      <c r="PA486" s="56"/>
    </row>
    <row r="487" spans="1:417" s="116" customFormat="1" ht="78.75" hidden="1" customHeight="1">
      <c r="A487" s="187"/>
      <c r="B487" s="479"/>
      <c r="C487" s="368"/>
      <c r="D487" s="313"/>
      <c r="E487" s="356"/>
      <c r="F487" s="313"/>
      <c r="G487" s="327"/>
      <c r="H487" s="327"/>
      <c r="I487" s="132" t="s">
        <v>935</v>
      </c>
      <c r="J487" s="126" t="s">
        <v>1392</v>
      </c>
      <c r="K487" s="123"/>
      <c r="L487" s="183" t="s">
        <v>661</v>
      </c>
      <c r="M487" s="123" t="s">
        <v>501</v>
      </c>
      <c r="N487" s="51" t="s">
        <v>378</v>
      </c>
      <c r="O487" s="56" t="s">
        <v>386</v>
      </c>
      <c r="P487" s="310"/>
      <c r="Q487" s="310"/>
      <c r="R487" s="120"/>
      <c r="S487" s="120"/>
      <c r="T487" s="120"/>
      <c r="U487" s="120"/>
      <c r="V487" s="120"/>
      <c r="W487" s="120"/>
      <c r="X487" s="120"/>
      <c r="Y487" s="120"/>
      <c r="Z487" s="120"/>
      <c r="AA487" s="120" t="s">
        <v>205</v>
      </c>
      <c r="AB487" s="120"/>
      <c r="AC487" s="119">
        <f t="shared" si="671"/>
        <v>1</v>
      </c>
      <c r="AD487" s="229"/>
      <c r="AE487" s="229"/>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70"/>
      <c r="BU487" s="70"/>
      <c r="BV487" s="70"/>
      <c r="BW487" s="70"/>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70"/>
      <c r="DN487" s="70"/>
      <c r="DO487" s="70"/>
      <c r="DP487" s="70"/>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70"/>
      <c r="FG487" s="70"/>
      <c r="FH487" s="70"/>
      <c r="FI487" s="70"/>
      <c r="FJ487" s="70"/>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70"/>
      <c r="HA487" s="70"/>
      <c r="HB487" s="70"/>
      <c r="HC487" s="70"/>
      <c r="HD487" s="70"/>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c r="IO487" s="56"/>
      <c r="IP487" s="56"/>
      <c r="IQ487" s="56"/>
      <c r="IR487" s="56"/>
      <c r="IS487" s="56"/>
      <c r="IT487" s="70"/>
      <c r="IU487" s="70"/>
      <c r="IV487" s="70"/>
      <c r="IW487" s="70"/>
      <c r="IX487" s="56"/>
      <c r="IY487" s="56"/>
      <c r="IZ487" s="56"/>
      <c r="JA487" s="56"/>
      <c r="JB487" s="56"/>
      <c r="JC487" s="56"/>
      <c r="JD487" s="56"/>
      <c r="JE487" s="56"/>
      <c r="JF487" s="56"/>
      <c r="JG487" s="56"/>
      <c r="JH487" s="56"/>
      <c r="JI487" s="56"/>
      <c r="JJ487" s="56"/>
      <c r="JK487" s="56"/>
      <c r="JL487" s="56"/>
      <c r="JM487" s="56"/>
      <c r="JN487" s="56"/>
      <c r="JO487" s="56"/>
      <c r="JP487" s="56"/>
      <c r="JQ487" s="56"/>
      <c r="JR487" s="56"/>
      <c r="JS487" s="56"/>
      <c r="JT487" s="56"/>
      <c r="JU487" s="56"/>
      <c r="JV487" s="56"/>
      <c r="JW487" s="56"/>
      <c r="JX487" s="56"/>
      <c r="JY487" s="56"/>
      <c r="JZ487" s="56"/>
      <c r="KA487" s="56"/>
      <c r="KB487" s="56"/>
      <c r="KC487" s="56"/>
      <c r="KD487" s="56"/>
      <c r="KE487" s="56"/>
      <c r="KF487" s="56"/>
      <c r="KG487" s="56"/>
      <c r="KH487" s="56"/>
      <c r="KI487" s="56"/>
      <c r="KJ487" s="56"/>
      <c r="KK487" s="56"/>
      <c r="KL487" s="71" t="s">
        <v>552</v>
      </c>
      <c r="KM487" s="56"/>
      <c r="KN487" s="56"/>
      <c r="KO487" s="56">
        <v>2</v>
      </c>
      <c r="KP487" s="56">
        <v>2</v>
      </c>
      <c r="KQ487" s="56">
        <v>2</v>
      </c>
      <c r="KR487" s="56">
        <v>1</v>
      </c>
      <c r="KS487" s="56">
        <v>2</v>
      </c>
      <c r="KT487" s="56">
        <v>2</v>
      </c>
      <c r="KU487" s="56">
        <v>2</v>
      </c>
      <c r="KV487" s="56">
        <v>2</v>
      </c>
      <c r="KW487" s="56">
        <v>2</v>
      </c>
      <c r="KX487" s="56">
        <v>2</v>
      </c>
      <c r="KY487" s="56">
        <v>1</v>
      </c>
      <c r="KZ487" s="56">
        <v>2</v>
      </c>
      <c r="LA487" s="56">
        <v>2</v>
      </c>
      <c r="LB487" s="56">
        <v>2</v>
      </c>
      <c r="LC487" s="56">
        <v>2</v>
      </c>
      <c r="LD487" s="56">
        <v>2</v>
      </c>
      <c r="LE487" s="56">
        <v>2</v>
      </c>
      <c r="LF487" s="56">
        <v>2</v>
      </c>
      <c r="LG487" s="56">
        <v>2</v>
      </c>
      <c r="LH487" s="56">
        <v>2</v>
      </c>
      <c r="LI487" s="56">
        <v>2</v>
      </c>
      <c r="LJ487" s="56">
        <v>2</v>
      </c>
      <c r="LK487" s="56">
        <v>2</v>
      </c>
      <c r="LL487" s="56">
        <v>2</v>
      </c>
      <c r="LM487" s="56">
        <v>2</v>
      </c>
      <c r="LN487" s="56">
        <v>2</v>
      </c>
      <c r="LO487" s="56">
        <v>2</v>
      </c>
      <c r="LP487" s="56">
        <v>2</v>
      </c>
      <c r="LQ487" s="56">
        <v>2</v>
      </c>
      <c r="LR487" s="56">
        <v>2</v>
      </c>
      <c r="LS487" s="179">
        <f t="shared" ref="LS487" si="702">COUNTIF(KO487:LR487,"2")</f>
        <v>28</v>
      </c>
      <c r="LT487" s="180">
        <f t="shared" ref="LT487" si="703">LS487/(LS487+LU487+LW487+LY487)</f>
        <v>0.93333333333333335</v>
      </c>
      <c r="LU487" s="179">
        <f t="shared" ref="LU487" si="704">COUNTIF(KO487:LR487,"1")</f>
        <v>2</v>
      </c>
      <c r="LV487" s="180">
        <f t="shared" ref="LV487" si="705">LU487/(LS487+LU487+LW487+LY487)</f>
        <v>6.6666666666666666E-2</v>
      </c>
      <c r="LW487" s="179">
        <f t="shared" ref="LW487" si="706">COUNTIF(KO487:LR487,"0")</f>
        <v>0</v>
      </c>
      <c r="LX487" s="180">
        <f t="shared" ref="LX487" si="707">LW487/(LS487+LU487+LW487+LY487)</f>
        <v>0</v>
      </c>
      <c r="LY487" s="179">
        <f t="shared" ref="LY487" si="708">COUNTIF(KB487:LR487,"KĐG")</f>
        <v>0</v>
      </c>
      <c r="LZ487" s="180">
        <f t="shared" ref="LZ487" si="709">LY487/(LS487+LU487+LW487+LY487)</f>
        <v>0</v>
      </c>
      <c r="MA487" s="181">
        <f t="shared" ref="MA487" si="710">(((LS487*2)+(LU487*1)+(LW487*0)))/(LS487+LU487+LW487)</f>
        <v>1.9333333333333333</v>
      </c>
      <c r="MB487" s="185" t="str">
        <f t="shared" ref="MB487" si="711">IF(LZ487&gt;=50%,"KĐG",IF(MA487&gt;=1.6,"Đạt mục tiêu",IF(MA487&gt;=1,"Cần cố gắng","Chưa đạt")))</f>
        <v>Đạt mục tiêu</v>
      </c>
      <c r="MC487" s="56"/>
      <c r="MD487" s="56"/>
      <c r="ME487" s="56"/>
      <c r="MF487" s="56"/>
      <c r="MG487" s="56"/>
      <c r="MH487" s="56"/>
      <c r="MI487" s="56"/>
      <c r="MJ487" s="56"/>
      <c r="MK487" s="56"/>
      <c r="ML487" s="56"/>
      <c r="MM487" s="56"/>
      <c r="MN487" s="56"/>
      <c r="MO487" s="56"/>
      <c r="MP487" s="56"/>
      <c r="MQ487" s="56"/>
      <c r="MR487" s="56"/>
      <c r="MS487" s="56"/>
      <c r="MT487" s="56"/>
      <c r="MU487" s="56"/>
      <c r="MV487" s="56"/>
      <c r="MW487" s="56"/>
      <c r="MX487" s="56"/>
      <c r="MY487" s="56"/>
      <c r="MZ487" s="56"/>
      <c r="NA487" s="56"/>
      <c r="NB487" s="56"/>
      <c r="NC487" s="56"/>
      <c r="ND487" s="56"/>
      <c r="NE487" s="56"/>
      <c r="NF487" s="56"/>
      <c r="NG487" s="56"/>
      <c r="NH487" s="56"/>
      <c r="NI487" s="56"/>
      <c r="NJ487" s="56"/>
      <c r="NK487" s="56"/>
      <c r="NL487" s="56"/>
      <c r="NM487" s="56"/>
      <c r="NN487" s="56"/>
      <c r="NO487" s="56"/>
      <c r="NP487" s="56"/>
      <c r="NQ487" s="56"/>
      <c r="NR487" s="56"/>
      <c r="NS487" s="56"/>
      <c r="NT487" s="56"/>
      <c r="NU487" s="56"/>
      <c r="NV487" s="56"/>
      <c r="NW487" s="56"/>
      <c r="NX487" s="56"/>
      <c r="NY487" s="56"/>
      <c r="NZ487" s="56"/>
      <c r="OA487" s="56"/>
      <c r="OB487" s="56"/>
      <c r="OC487" s="56"/>
      <c r="OD487" s="56"/>
      <c r="OE487" s="56"/>
      <c r="OF487" s="56"/>
      <c r="OG487" s="56"/>
      <c r="OH487" s="56"/>
      <c r="OI487" s="56"/>
      <c r="OJ487" s="56"/>
      <c r="OK487" s="56"/>
      <c r="OL487" s="56"/>
      <c r="OM487" s="56"/>
      <c r="ON487" s="56"/>
      <c r="OO487" s="56"/>
      <c r="OP487" s="56"/>
      <c r="OQ487" s="56"/>
      <c r="OR487" s="56"/>
      <c r="OS487" s="56"/>
      <c r="OT487" s="56"/>
      <c r="OU487" s="56"/>
      <c r="OV487" s="56"/>
      <c r="OW487" s="56"/>
      <c r="OX487" s="56"/>
      <c r="OY487" s="56"/>
      <c r="OZ487" s="56"/>
      <c r="PA487" s="56"/>
    </row>
    <row r="488" spans="1:417" s="116" customFormat="1" ht="236.25" hidden="1" customHeight="1">
      <c r="A488" s="187"/>
      <c r="B488" s="479"/>
      <c r="C488" s="368"/>
      <c r="D488" s="313"/>
      <c r="E488" s="356"/>
      <c r="F488" s="313"/>
      <c r="G488" s="327"/>
      <c r="H488" s="327"/>
      <c r="I488" s="132" t="s">
        <v>520</v>
      </c>
      <c r="J488" s="126" t="s">
        <v>1393</v>
      </c>
      <c r="K488" s="159" t="s">
        <v>610</v>
      </c>
      <c r="L488" s="183" t="s">
        <v>661</v>
      </c>
      <c r="M488" s="177" t="s">
        <v>501</v>
      </c>
      <c r="N488" s="51" t="s">
        <v>378</v>
      </c>
      <c r="O488" s="56" t="s">
        <v>386</v>
      </c>
      <c r="P488" s="310"/>
      <c r="Q488" s="310"/>
      <c r="R488" s="120"/>
      <c r="S488" s="120"/>
      <c r="T488" s="120"/>
      <c r="U488" s="120"/>
      <c r="V488" s="120" t="s">
        <v>205</v>
      </c>
      <c r="W488" s="120"/>
      <c r="X488" s="120"/>
      <c r="Y488" s="120"/>
      <c r="Z488" s="120"/>
      <c r="AA488" s="120"/>
      <c r="AB488" s="120"/>
      <c r="AC488" s="119">
        <f t="shared" si="671"/>
        <v>1</v>
      </c>
      <c r="AD488" s="229"/>
      <c r="AE488" s="229"/>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70"/>
      <c r="BU488" s="70"/>
      <c r="BV488" s="70"/>
      <c r="BW488" s="70"/>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70"/>
      <c r="DN488" s="70"/>
      <c r="DO488" s="70"/>
      <c r="DP488" s="70"/>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70"/>
      <c r="FG488" s="70"/>
      <c r="FH488" s="70"/>
      <c r="FI488" s="70"/>
      <c r="FJ488" s="70"/>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70"/>
      <c r="HA488" s="70"/>
      <c r="HB488" s="70"/>
      <c r="HC488" s="70"/>
      <c r="HD488" s="70"/>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c r="IK488" s="56"/>
      <c r="IL488" s="56"/>
      <c r="IM488" s="56"/>
      <c r="IN488" s="56"/>
      <c r="IO488" s="56"/>
      <c r="IP488" s="56"/>
      <c r="IQ488" s="56"/>
      <c r="IR488" s="56"/>
      <c r="IS488" s="56"/>
      <c r="IT488" s="70"/>
      <c r="IU488" s="70"/>
      <c r="IV488" s="70"/>
      <c r="IW488" s="70"/>
      <c r="IX488" s="56"/>
      <c r="IY488" s="56"/>
      <c r="IZ488" s="56"/>
      <c r="JA488" s="56"/>
      <c r="JB488" s="56"/>
      <c r="JC488" s="56"/>
      <c r="JD488" s="56"/>
      <c r="JE488" s="56"/>
      <c r="JF488" s="56"/>
      <c r="JG488" s="56"/>
      <c r="JH488" s="56"/>
      <c r="JI488" s="56"/>
      <c r="JJ488" s="56"/>
      <c r="JK488" s="56"/>
      <c r="JL488" s="56"/>
      <c r="JM488" s="56"/>
      <c r="JN488" s="56"/>
      <c r="JO488" s="56"/>
      <c r="JP488" s="56"/>
      <c r="JQ488" s="56"/>
      <c r="JR488" s="56"/>
      <c r="JS488" s="56"/>
      <c r="JT488" s="56"/>
      <c r="JU488" s="56"/>
      <c r="JV488" s="56"/>
      <c r="JW488" s="56"/>
      <c r="JX488" s="56"/>
      <c r="JY488" s="56"/>
      <c r="JZ488" s="56"/>
      <c r="KA488" s="56"/>
      <c r="KB488" s="56"/>
      <c r="KC488" s="56"/>
      <c r="KD488" s="56"/>
      <c r="KE488" s="56"/>
      <c r="KF488" s="56"/>
      <c r="KG488" s="56"/>
      <c r="KH488" s="56"/>
      <c r="KI488" s="56"/>
      <c r="KJ488" s="56"/>
      <c r="KK488" s="56"/>
      <c r="KL488" s="56"/>
      <c r="KM488" s="56"/>
      <c r="KN488" s="56"/>
      <c r="KO488" s="56"/>
      <c r="KP488" s="56"/>
      <c r="KQ488" s="56"/>
      <c r="KR488" s="56"/>
      <c r="KS488" s="56"/>
      <c r="KT488" s="56"/>
      <c r="KU488" s="56"/>
      <c r="KV488" s="56"/>
      <c r="KW488" s="56"/>
      <c r="KX488" s="56"/>
      <c r="KY488" s="56"/>
      <c r="KZ488" s="56"/>
      <c r="LA488" s="56"/>
      <c r="LB488" s="56"/>
      <c r="LC488" s="56"/>
      <c r="LD488" s="56"/>
      <c r="LE488" s="56"/>
      <c r="LF488" s="56"/>
      <c r="LG488" s="56"/>
      <c r="LH488" s="56"/>
      <c r="LI488" s="56"/>
      <c r="LJ488" s="56"/>
      <c r="LK488" s="56"/>
      <c r="LL488" s="56"/>
      <c r="LM488" s="56"/>
      <c r="LN488" s="56"/>
      <c r="LO488" s="56"/>
      <c r="LP488" s="56"/>
      <c r="LQ488" s="56"/>
      <c r="LR488" s="56"/>
      <c r="LS488" s="56"/>
      <c r="LT488" s="56"/>
      <c r="LU488" s="56"/>
      <c r="LV488" s="56"/>
      <c r="LW488" s="56"/>
      <c r="LX488" s="56"/>
      <c r="LY488" s="56"/>
      <c r="LZ488" s="56"/>
      <c r="MA488" s="56"/>
      <c r="MB488" s="56"/>
      <c r="MC488" s="56"/>
      <c r="MD488" s="71" t="s">
        <v>552</v>
      </c>
      <c r="ME488" s="56">
        <v>2</v>
      </c>
      <c r="MF488" s="56">
        <v>2</v>
      </c>
      <c r="MG488" s="56">
        <v>2</v>
      </c>
      <c r="MH488" s="56">
        <v>2</v>
      </c>
      <c r="MI488" s="56">
        <v>2</v>
      </c>
      <c r="MJ488" s="56">
        <v>2</v>
      </c>
      <c r="MK488" s="56">
        <v>2</v>
      </c>
      <c r="ML488" s="56">
        <v>2</v>
      </c>
      <c r="MM488" s="56">
        <v>2</v>
      </c>
      <c r="MN488" s="56">
        <v>2</v>
      </c>
      <c r="MO488" s="56">
        <v>1</v>
      </c>
      <c r="MP488" s="56">
        <v>2</v>
      </c>
      <c r="MQ488" s="56">
        <v>1</v>
      </c>
      <c r="MR488" s="56">
        <v>2</v>
      </c>
      <c r="MS488" s="56">
        <v>2</v>
      </c>
      <c r="MT488" s="56">
        <v>2</v>
      </c>
      <c r="MU488" s="56">
        <v>2</v>
      </c>
      <c r="MV488" s="56">
        <v>2</v>
      </c>
      <c r="MW488" s="56">
        <v>2</v>
      </c>
      <c r="MX488" s="56">
        <v>2</v>
      </c>
      <c r="MY488" s="56">
        <v>2</v>
      </c>
      <c r="MZ488" s="56">
        <v>2</v>
      </c>
      <c r="NA488" s="56">
        <v>2</v>
      </c>
      <c r="NB488" s="56">
        <v>2</v>
      </c>
      <c r="NC488" s="56">
        <v>2</v>
      </c>
      <c r="ND488" s="56">
        <v>2</v>
      </c>
      <c r="NE488" s="179">
        <f>COUNTIF(ME488:ND488,"2")</f>
        <v>24</v>
      </c>
      <c r="NF488" s="180">
        <f>NE488/(NE488+NG488+NI488+NK488)</f>
        <v>0.92307692307692313</v>
      </c>
      <c r="NG488" s="179">
        <f>COUNTIF(ME488:ND488,"1")</f>
        <v>2</v>
      </c>
      <c r="NH488" s="180">
        <f>NG488/(NE488+NG488+NI488+NK488)</f>
        <v>7.6923076923076927E-2</v>
      </c>
      <c r="NI488" s="179">
        <f>COUNTIF(ME488:ND488,"0")</f>
        <v>0</v>
      </c>
      <c r="NJ488" s="180">
        <f>NI488/(NE488+NG488+NI488+NK488)</f>
        <v>0</v>
      </c>
      <c r="NK488" s="179">
        <f>COUNTIF(LR488:ND488,"KĐG")</f>
        <v>0</v>
      </c>
      <c r="NL488" s="180">
        <f>NK488/(NE488+NG488+NI488+NK488)</f>
        <v>0</v>
      </c>
      <c r="NM488" s="181">
        <f>(((NE488*2)+(NG488*1)+(NI488*0)))/(NE488+NG488+NI488)</f>
        <v>1.9230769230769231</v>
      </c>
      <c r="NN488" s="184" t="str">
        <f>IF(NL488&gt;=50%,"KĐG",IF(NM488&gt;=1.6,"Đạt mục tiêu",IF(NM488&gt;=1,"Cần cố gắng","Chưa đạt")))</f>
        <v>Đạt mục tiêu</v>
      </c>
      <c r="NO488" s="56"/>
      <c r="NP488" s="56"/>
      <c r="NQ488" s="56"/>
      <c r="NR488" s="56"/>
      <c r="NS488" s="56"/>
      <c r="NT488" s="56"/>
      <c r="NU488" s="56"/>
      <c r="NV488" s="56"/>
      <c r="NW488" s="56"/>
      <c r="NX488" s="56"/>
      <c r="NY488" s="56"/>
      <c r="NZ488" s="56"/>
      <c r="OA488" s="56"/>
      <c r="OB488" s="56"/>
      <c r="OC488" s="56"/>
      <c r="OD488" s="56"/>
      <c r="OE488" s="56"/>
      <c r="OF488" s="56"/>
      <c r="OG488" s="56"/>
      <c r="OH488" s="56"/>
      <c r="OI488" s="56"/>
      <c r="OJ488" s="56"/>
      <c r="OK488" s="56"/>
      <c r="OL488" s="56"/>
      <c r="OM488" s="56"/>
      <c r="ON488" s="56"/>
      <c r="OO488" s="56"/>
      <c r="OP488" s="56"/>
      <c r="OQ488" s="56"/>
      <c r="OR488" s="56"/>
      <c r="OS488" s="56"/>
      <c r="OT488" s="56"/>
      <c r="OU488" s="56"/>
      <c r="OV488" s="56"/>
      <c r="OW488" s="56"/>
      <c r="OX488" s="56"/>
      <c r="OY488" s="56"/>
      <c r="OZ488" s="56"/>
      <c r="PA488" s="56"/>
    </row>
    <row r="489" spans="1:417" s="116" customFormat="1" ht="141.75" hidden="1" customHeight="1">
      <c r="A489" s="187"/>
      <c r="B489" s="480"/>
      <c r="C489" s="345"/>
      <c r="D489" s="313"/>
      <c r="E489" s="356"/>
      <c r="F489" s="313"/>
      <c r="G489" s="353"/>
      <c r="H489" s="353"/>
      <c r="I489" s="126" t="s">
        <v>1394</v>
      </c>
      <c r="J489" s="126" t="s">
        <v>1395</v>
      </c>
      <c r="K489" s="159"/>
      <c r="L489" s="183" t="s">
        <v>661</v>
      </c>
      <c r="M489" s="177" t="s">
        <v>501</v>
      </c>
      <c r="N489" s="51" t="s">
        <v>378</v>
      </c>
      <c r="O489" s="56"/>
      <c r="P489" s="310"/>
      <c r="Q489" s="310"/>
      <c r="R489" s="120"/>
      <c r="S489" s="120"/>
      <c r="T489" s="120"/>
      <c r="U489" s="120"/>
      <c r="V489" s="120"/>
      <c r="W489" s="120"/>
      <c r="X489" s="120"/>
      <c r="Y489" s="120"/>
      <c r="Z489" s="120"/>
      <c r="AA489" s="120"/>
      <c r="AB489" s="120" t="s">
        <v>205</v>
      </c>
      <c r="AC489" s="119">
        <f t="shared" si="671"/>
        <v>1</v>
      </c>
      <c r="AD489" s="229"/>
      <c r="AE489" s="229"/>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70"/>
      <c r="BU489" s="70"/>
      <c r="BV489" s="70"/>
      <c r="BW489" s="70"/>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70"/>
      <c r="DN489" s="70"/>
      <c r="DO489" s="70"/>
      <c r="DP489" s="70"/>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70"/>
      <c r="FG489" s="70"/>
      <c r="FH489" s="70"/>
      <c r="FI489" s="70"/>
      <c r="FJ489" s="70"/>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70"/>
      <c r="HA489" s="70"/>
      <c r="HB489" s="70"/>
      <c r="HC489" s="70"/>
      <c r="HD489" s="70"/>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c r="IK489" s="56"/>
      <c r="IL489" s="56"/>
      <c r="IM489" s="56"/>
      <c r="IN489" s="56"/>
      <c r="IO489" s="56"/>
      <c r="IP489" s="56"/>
      <c r="IQ489" s="56"/>
      <c r="IR489" s="56"/>
      <c r="IS489" s="56"/>
      <c r="IT489" s="70"/>
      <c r="IU489" s="70"/>
      <c r="IV489" s="70"/>
      <c r="IW489" s="70"/>
      <c r="IX489" s="56"/>
      <c r="IY489" s="56"/>
      <c r="IZ489" s="56"/>
      <c r="JA489" s="56"/>
      <c r="JB489" s="56"/>
      <c r="JC489" s="56"/>
      <c r="JD489" s="56"/>
      <c r="JE489" s="56"/>
      <c r="JF489" s="56"/>
      <c r="JG489" s="56"/>
      <c r="JH489" s="56"/>
      <c r="JI489" s="56"/>
      <c r="JJ489" s="56"/>
      <c r="JK489" s="56"/>
      <c r="JL489" s="56"/>
      <c r="JM489" s="56"/>
      <c r="JN489" s="56"/>
      <c r="JO489" s="56"/>
      <c r="JP489" s="56"/>
      <c r="JQ489" s="56"/>
      <c r="JR489" s="56"/>
      <c r="JS489" s="56"/>
      <c r="JT489" s="56"/>
      <c r="JU489" s="56"/>
      <c r="JV489" s="56"/>
      <c r="JW489" s="56"/>
      <c r="JX489" s="56"/>
      <c r="JY489" s="56"/>
      <c r="JZ489" s="56"/>
      <c r="KA489" s="56"/>
      <c r="KB489" s="56"/>
      <c r="KC489" s="56"/>
      <c r="KD489" s="56"/>
      <c r="KE489" s="56"/>
      <c r="KF489" s="56"/>
      <c r="KG489" s="56"/>
      <c r="KH489" s="56"/>
      <c r="KI489" s="56"/>
      <c r="KJ489" s="56"/>
      <c r="KK489" s="56"/>
      <c r="KL489" s="56"/>
      <c r="KM489" s="56"/>
      <c r="KN489" s="56"/>
      <c r="KO489" s="56"/>
      <c r="KP489" s="56"/>
      <c r="KQ489" s="56"/>
      <c r="KR489" s="56"/>
      <c r="KS489" s="56"/>
      <c r="KT489" s="56"/>
      <c r="KU489" s="56"/>
      <c r="KV489" s="56"/>
      <c r="KW489" s="56"/>
      <c r="KX489" s="56"/>
      <c r="KY489" s="56"/>
      <c r="KZ489" s="56"/>
      <c r="LA489" s="56"/>
      <c r="LB489" s="56"/>
      <c r="LC489" s="56"/>
      <c r="LD489" s="56"/>
      <c r="LE489" s="56"/>
      <c r="LF489" s="56"/>
      <c r="LG489" s="56"/>
      <c r="LH489" s="56"/>
      <c r="LI489" s="56"/>
      <c r="LJ489" s="56"/>
      <c r="LK489" s="56"/>
      <c r="LL489" s="56"/>
      <c r="LM489" s="56"/>
      <c r="LN489" s="56"/>
      <c r="LO489" s="56"/>
      <c r="LP489" s="56"/>
      <c r="LQ489" s="56"/>
      <c r="LR489" s="56"/>
      <c r="LS489" s="56"/>
      <c r="LT489" s="56"/>
      <c r="LU489" s="56"/>
      <c r="LV489" s="56"/>
      <c r="LW489" s="56"/>
      <c r="LX489" s="56"/>
      <c r="LY489" s="56"/>
      <c r="LZ489" s="56"/>
      <c r="MA489" s="56"/>
      <c r="MB489" s="56"/>
      <c r="MC489" s="56"/>
      <c r="MD489" s="71"/>
      <c r="ME489" s="56"/>
      <c r="MF489" s="56"/>
      <c r="MG489" s="56"/>
      <c r="MH489" s="56"/>
      <c r="MI489" s="56"/>
      <c r="MJ489" s="56"/>
      <c r="MK489" s="56"/>
      <c r="ML489" s="56"/>
      <c r="MM489" s="56"/>
      <c r="MN489" s="56"/>
      <c r="MO489" s="56"/>
      <c r="MP489" s="56"/>
      <c r="MQ489" s="56"/>
      <c r="MR489" s="56"/>
      <c r="MS489" s="56"/>
      <c r="MT489" s="56"/>
      <c r="MU489" s="56"/>
      <c r="MV489" s="56"/>
      <c r="MW489" s="56"/>
      <c r="MX489" s="56"/>
      <c r="MY489" s="56"/>
      <c r="MZ489" s="56"/>
      <c r="NA489" s="56"/>
      <c r="NB489" s="56"/>
      <c r="NC489" s="56"/>
      <c r="ND489" s="56"/>
      <c r="NE489" s="56"/>
      <c r="NF489" s="56"/>
      <c r="NG489" s="56"/>
      <c r="NH489" s="56"/>
      <c r="NI489" s="56"/>
      <c r="NJ489" s="56"/>
      <c r="NK489" s="56"/>
      <c r="NL489" s="56"/>
      <c r="NM489" s="56"/>
      <c r="NN489" s="56"/>
      <c r="NO489" s="70" t="s">
        <v>552</v>
      </c>
      <c r="NP489" s="70"/>
      <c r="NQ489" s="56"/>
      <c r="NR489" s="56"/>
      <c r="NS489" s="56"/>
      <c r="NT489" s="56"/>
      <c r="NU489" s="56"/>
      <c r="NV489" s="56"/>
      <c r="NW489" s="56"/>
      <c r="NX489" s="56"/>
      <c r="NY489" s="56"/>
      <c r="NZ489" s="56"/>
      <c r="OA489" s="56"/>
      <c r="OB489" s="56"/>
      <c r="OC489" s="56"/>
      <c r="OD489" s="56"/>
      <c r="OE489" s="56"/>
      <c r="OF489" s="56"/>
      <c r="OG489" s="56"/>
      <c r="OH489" s="56"/>
      <c r="OI489" s="56"/>
      <c r="OJ489" s="56"/>
      <c r="OK489" s="56"/>
      <c r="OL489" s="56"/>
      <c r="OM489" s="56"/>
      <c r="ON489" s="56"/>
      <c r="OO489" s="56"/>
      <c r="OP489" s="56"/>
      <c r="OQ489" s="179"/>
      <c r="OR489" s="180"/>
      <c r="OS489" s="179"/>
      <c r="OT489" s="180"/>
      <c r="OU489" s="179"/>
      <c r="OV489" s="180"/>
      <c r="OW489" s="179"/>
      <c r="OX489" s="180"/>
      <c r="OY489" s="181"/>
      <c r="OZ489" s="184"/>
      <c r="PA489" s="56"/>
    </row>
    <row r="490" spans="1:417" s="116" customFormat="1" ht="55.5" hidden="1" customHeight="1">
      <c r="A490" s="167"/>
      <c r="B490" s="56">
        <v>420</v>
      </c>
      <c r="C490" s="56">
        <v>176</v>
      </c>
      <c r="D490" s="126" t="s">
        <v>270</v>
      </c>
      <c r="E490" s="122" t="s">
        <v>12</v>
      </c>
      <c r="F490" s="126" t="s">
        <v>581</v>
      </c>
      <c r="G490" s="123" t="s">
        <v>6</v>
      </c>
      <c r="H490" s="122"/>
      <c r="I490" s="126" t="s">
        <v>534</v>
      </c>
      <c r="J490" s="126" t="s">
        <v>1044</v>
      </c>
      <c r="K490" s="123"/>
      <c r="L490" s="183" t="s">
        <v>661</v>
      </c>
      <c r="M490" s="123" t="s">
        <v>501</v>
      </c>
      <c r="N490" s="51" t="s">
        <v>378</v>
      </c>
      <c r="O490" s="56" t="s">
        <v>350</v>
      </c>
      <c r="P490" s="56" t="s">
        <v>205</v>
      </c>
      <c r="Q490" s="56"/>
      <c r="R490" s="120"/>
      <c r="S490" s="120"/>
      <c r="T490" s="120"/>
      <c r="U490" s="120"/>
      <c r="V490" s="120"/>
      <c r="W490" s="120"/>
      <c r="X490" s="120"/>
      <c r="Y490" s="120"/>
      <c r="Z490" s="120"/>
      <c r="AA490" s="120" t="s">
        <v>205</v>
      </c>
      <c r="AB490" s="120"/>
      <c r="AC490" s="119">
        <f t="shared" si="671"/>
        <v>1</v>
      </c>
      <c r="AD490" s="229"/>
      <c r="AE490" s="229"/>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70"/>
      <c r="BU490" s="70"/>
      <c r="BV490" s="70"/>
      <c r="BW490" s="70"/>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70"/>
      <c r="DN490" s="70"/>
      <c r="DO490" s="70"/>
      <c r="DP490" s="70"/>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70"/>
      <c r="FG490" s="70"/>
      <c r="FH490" s="70"/>
      <c r="FI490" s="70"/>
      <c r="FJ490" s="70"/>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70"/>
      <c r="HA490" s="70"/>
      <c r="HB490" s="70"/>
      <c r="HC490" s="70"/>
      <c r="HD490" s="70"/>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c r="IK490" s="56"/>
      <c r="IL490" s="56"/>
      <c r="IM490" s="56"/>
      <c r="IN490" s="56"/>
      <c r="IO490" s="56"/>
      <c r="IP490" s="56"/>
      <c r="IQ490" s="56"/>
      <c r="IR490" s="56"/>
      <c r="IS490" s="56"/>
      <c r="IT490" s="70"/>
      <c r="IU490" s="70"/>
      <c r="IV490" s="70"/>
      <c r="IW490" s="70"/>
      <c r="IX490" s="56"/>
      <c r="IY490" s="56"/>
      <c r="IZ490" s="56"/>
      <c r="JA490" s="56"/>
      <c r="JB490" s="56"/>
      <c r="JC490" s="56"/>
      <c r="JD490" s="56"/>
      <c r="JE490" s="56"/>
      <c r="JF490" s="56"/>
      <c r="JG490" s="56"/>
      <c r="JH490" s="56"/>
      <c r="JI490" s="56"/>
      <c r="JJ490" s="56"/>
      <c r="JK490" s="56"/>
      <c r="JL490" s="56"/>
      <c r="JM490" s="56"/>
      <c r="JN490" s="56"/>
      <c r="JO490" s="56"/>
      <c r="JP490" s="56"/>
      <c r="JQ490" s="56"/>
      <c r="JR490" s="56"/>
      <c r="JS490" s="56"/>
      <c r="JT490" s="56"/>
      <c r="JU490" s="56"/>
      <c r="JV490" s="56"/>
      <c r="JW490" s="56"/>
      <c r="JX490" s="56"/>
      <c r="JY490" s="56"/>
      <c r="JZ490" s="56"/>
      <c r="KA490" s="56"/>
      <c r="KB490" s="56"/>
      <c r="KC490" s="56"/>
      <c r="KD490" s="56"/>
      <c r="KE490" s="56"/>
      <c r="KF490" s="56"/>
      <c r="KG490" s="56"/>
      <c r="KH490" s="56"/>
      <c r="KI490" s="56"/>
      <c r="KJ490" s="56"/>
      <c r="KK490" s="56"/>
      <c r="KL490" s="71"/>
      <c r="KM490" s="71"/>
      <c r="KN490" s="71" t="s">
        <v>556</v>
      </c>
      <c r="KO490" s="56">
        <v>2</v>
      </c>
      <c r="KP490" s="56">
        <v>2</v>
      </c>
      <c r="KQ490" s="56">
        <v>2</v>
      </c>
      <c r="KR490" s="56">
        <v>2</v>
      </c>
      <c r="KS490" s="56">
        <v>2</v>
      </c>
      <c r="KT490" s="56">
        <v>2</v>
      </c>
      <c r="KU490" s="56">
        <v>2</v>
      </c>
      <c r="KV490" s="56">
        <v>2</v>
      </c>
      <c r="KW490" s="56">
        <v>2</v>
      </c>
      <c r="KX490" s="56">
        <v>2</v>
      </c>
      <c r="KY490" s="56">
        <v>2</v>
      </c>
      <c r="KZ490" s="56">
        <v>2</v>
      </c>
      <c r="LA490" s="56">
        <v>2</v>
      </c>
      <c r="LB490" s="56">
        <v>2</v>
      </c>
      <c r="LC490" s="56">
        <v>2</v>
      </c>
      <c r="LD490" s="56">
        <v>2</v>
      </c>
      <c r="LE490" s="56">
        <v>2</v>
      </c>
      <c r="LF490" s="56">
        <v>2</v>
      </c>
      <c r="LG490" s="56">
        <v>2</v>
      </c>
      <c r="LH490" s="56">
        <v>2</v>
      </c>
      <c r="LI490" s="56">
        <v>2</v>
      </c>
      <c r="LJ490" s="56">
        <v>2</v>
      </c>
      <c r="LK490" s="56">
        <v>2</v>
      </c>
      <c r="LL490" s="56">
        <v>2</v>
      </c>
      <c r="LM490" s="56">
        <v>2</v>
      </c>
      <c r="LN490" s="56">
        <v>2</v>
      </c>
      <c r="LO490" s="56">
        <v>2</v>
      </c>
      <c r="LP490" s="56">
        <v>2</v>
      </c>
      <c r="LQ490" s="56">
        <v>2</v>
      </c>
      <c r="LR490" s="56">
        <v>2</v>
      </c>
      <c r="LS490" s="179">
        <f>COUNTIF(KO490:LR490,"2")</f>
        <v>30</v>
      </c>
      <c r="LT490" s="180">
        <f>LS490/(LS490+LU490+LW490+LY490)</f>
        <v>1</v>
      </c>
      <c r="LU490" s="179">
        <f>COUNTIF(KO490:LR490,"1")</f>
        <v>0</v>
      </c>
      <c r="LV490" s="180">
        <f>LU490/(LS490+LU490+LW490+LY490)</f>
        <v>0</v>
      </c>
      <c r="LW490" s="179">
        <f>COUNTIF(KO490:LR490,"0")</f>
        <v>0</v>
      </c>
      <c r="LX490" s="180">
        <f>LW490/(LS490+LU490+LW490+LY490)</f>
        <v>0</v>
      </c>
      <c r="LY490" s="179">
        <f>COUNTIF(KB490:LR490,"KĐG")</f>
        <v>0</v>
      </c>
      <c r="LZ490" s="180">
        <f>LY490/(LS490+LU490+LW490+LY490)</f>
        <v>0</v>
      </c>
      <c r="MA490" s="181">
        <f>(((LS490*2)+(LU490*1)+(LW490*0)))/(LS490+LU490+LW490)</f>
        <v>2</v>
      </c>
      <c r="MB490" s="185" t="str">
        <f>IF(LZ490&gt;=50%,"KĐG",IF(MA490&gt;=1.6,"Đạt mục tiêu",IF(MA490&gt;=1,"Cần cố gắng","Chưa đạt")))</f>
        <v>Đạt mục tiêu</v>
      </c>
      <c r="MC490" s="56"/>
      <c r="MD490" s="56"/>
      <c r="ME490" s="56"/>
      <c r="MF490" s="56"/>
      <c r="MG490" s="56"/>
      <c r="MH490" s="56"/>
      <c r="MI490" s="56"/>
      <c r="MJ490" s="56"/>
      <c r="MK490" s="56"/>
      <c r="ML490" s="56"/>
      <c r="MM490" s="56"/>
      <c r="MN490" s="56"/>
      <c r="MO490" s="56"/>
      <c r="MP490" s="56"/>
      <c r="MQ490" s="56"/>
      <c r="MR490" s="56"/>
      <c r="MS490" s="56"/>
      <c r="MT490" s="56"/>
      <c r="MU490" s="56"/>
      <c r="MV490" s="56"/>
      <c r="MW490" s="56"/>
      <c r="MX490" s="56"/>
      <c r="MY490" s="56"/>
      <c r="MZ490" s="56"/>
      <c r="NA490" s="56"/>
      <c r="NB490" s="56"/>
      <c r="NC490" s="56"/>
      <c r="ND490" s="56"/>
      <c r="NE490" s="56"/>
      <c r="NF490" s="56"/>
      <c r="NG490" s="56"/>
      <c r="NH490" s="56"/>
      <c r="NI490" s="56"/>
      <c r="NJ490" s="56"/>
      <c r="NK490" s="56"/>
      <c r="NL490" s="56"/>
      <c r="NM490" s="56"/>
      <c r="NN490" s="56"/>
      <c r="NO490" s="56"/>
      <c r="NP490" s="56"/>
      <c r="NQ490" s="56"/>
      <c r="NR490" s="56"/>
      <c r="NS490" s="56"/>
      <c r="NT490" s="56"/>
      <c r="NU490" s="56"/>
      <c r="NV490" s="56"/>
      <c r="NW490" s="56"/>
      <c r="NX490" s="56"/>
      <c r="NY490" s="56"/>
      <c r="NZ490" s="56"/>
      <c r="OA490" s="56"/>
      <c r="OB490" s="56"/>
      <c r="OC490" s="56"/>
      <c r="OD490" s="56"/>
      <c r="OE490" s="56"/>
      <c r="OF490" s="56"/>
      <c r="OG490" s="56"/>
      <c r="OH490" s="56"/>
      <c r="OI490" s="56"/>
      <c r="OJ490" s="56"/>
      <c r="OK490" s="56"/>
      <c r="OL490" s="56"/>
      <c r="OM490" s="56"/>
      <c r="ON490" s="56"/>
      <c r="OO490" s="56"/>
      <c r="OP490" s="56"/>
      <c r="OQ490" s="56"/>
      <c r="OR490" s="56"/>
      <c r="OS490" s="56"/>
      <c r="OT490" s="56"/>
      <c r="OU490" s="56"/>
      <c r="OV490" s="56"/>
      <c r="OW490" s="56"/>
      <c r="OX490" s="56"/>
      <c r="OY490" s="56"/>
      <c r="OZ490" s="56"/>
      <c r="PA490" s="56"/>
    </row>
    <row r="491" spans="1:417" s="116" customFormat="1" ht="63" hidden="1" customHeight="1">
      <c r="A491" s="310"/>
      <c r="B491" s="56">
        <v>423</v>
      </c>
      <c r="C491" s="56">
        <v>177</v>
      </c>
      <c r="D491" s="126" t="s">
        <v>13</v>
      </c>
      <c r="E491" s="122" t="s">
        <v>4</v>
      </c>
      <c r="F491" s="126" t="s">
        <v>535</v>
      </c>
      <c r="G491" s="123" t="s">
        <v>6</v>
      </c>
      <c r="H491" s="122"/>
      <c r="I491" s="126" t="s">
        <v>535</v>
      </c>
      <c r="J491" s="126" t="s">
        <v>1398</v>
      </c>
      <c r="K491" s="123"/>
      <c r="L491" s="183" t="s">
        <v>661</v>
      </c>
      <c r="M491" s="177" t="s">
        <v>501</v>
      </c>
      <c r="N491" s="51" t="s">
        <v>378</v>
      </c>
      <c r="O491" s="56" t="s">
        <v>350</v>
      </c>
      <c r="P491" s="310" t="s">
        <v>205</v>
      </c>
      <c r="Q491" s="56"/>
      <c r="R491" s="120"/>
      <c r="S491" s="120"/>
      <c r="T491" s="120"/>
      <c r="U491" s="120"/>
      <c r="V491" s="120"/>
      <c r="W491" s="120" t="s">
        <v>205</v>
      </c>
      <c r="X491" s="120"/>
      <c r="Y491" s="120"/>
      <c r="Z491" s="120"/>
      <c r="AA491" s="120"/>
      <c r="AB491" s="120"/>
      <c r="AC491" s="119">
        <f t="shared" si="671"/>
        <v>1</v>
      </c>
      <c r="AD491" s="229"/>
      <c r="AE491" s="229"/>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70"/>
      <c r="BU491" s="70"/>
      <c r="BV491" s="70"/>
      <c r="BW491" s="70"/>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72"/>
      <c r="DN491" s="72" t="s">
        <v>556</v>
      </c>
      <c r="DO491" s="72"/>
      <c r="DP491" s="72"/>
      <c r="DQ491" s="178">
        <v>1</v>
      </c>
      <c r="DR491" s="178">
        <v>2</v>
      </c>
      <c r="DS491" s="178">
        <v>1</v>
      </c>
      <c r="DT491" s="178">
        <v>1</v>
      </c>
      <c r="DU491" s="178">
        <v>2</v>
      </c>
      <c r="DV491" s="178">
        <v>2</v>
      </c>
      <c r="DW491" s="178">
        <v>2</v>
      </c>
      <c r="DX491" s="178">
        <v>2</v>
      </c>
      <c r="DY491" s="178">
        <v>2</v>
      </c>
      <c r="DZ491" s="178">
        <v>2</v>
      </c>
      <c r="EA491" s="178">
        <v>2</v>
      </c>
      <c r="EB491" s="178">
        <v>2</v>
      </c>
      <c r="EC491" s="178">
        <v>2</v>
      </c>
      <c r="ED491" s="178">
        <v>2</v>
      </c>
      <c r="EE491" s="178">
        <v>2</v>
      </c>
      <c r="EF491" s="178">
        <v>2</v>
      </c>
      <c r="EG491" s="178">
        <v>2</v>
      </c>
      <c r="EH491" s="178">
        <v>2</v>
      </c>
      <c r="EI491" s="178">
        <v>2</v>
      </c>
      <c r="EJ491" s="178">
        <v>2</v>
      </c>
      <c r="EK491" s="178">
        <v>2</v>
      </c>
      <c r="EL491" s="178">
        <v>2</v>
      </c>
      <c r="EM491" s="178">
        <v>2</v>
      </c>
      <c r="EN491" s="178">
        <v>1</v>
      </c>
      <c r="EO491" s="178">
        <v>2</v>
      </c>
      <c r="EP491" s="178">
        <v>2</v>
      </c>
      <c r="EQ491" s="178">
        <v>2</v>
      </c>
      <c r="ER491" s="178">
        <v>2</v>
      </c>
      <c r="ES491" s="178">
        <v>1</v>
      </c>
      <c r="ET491" s="178">
        <v>2</v>
      </c>
      <c r="EU491" s="178">
        <v>2</v>
      </c>
      <c r="EV491" s="179">
        <f>COUNTIF(DM491:EU491,"2")</f>
        <v>26</v>
      </c>
      <c r="EW491" s="180">
        <f>EV491/(EV491+EX491+EZ491+FB491)</f>
        <v>0.83870967741935487</v>
      </c>
      <c r="EX491" s="179">
        <f>COUNTIF(DM491:EU491,"1")</f>
        <v>5</v>
      </c>
      <c r="EY491" s="180">
        <f>EX491/(EV491+EX491+EZ491+FB491)</f>
        <v>0.16129032258064516</v>
      </c>
      <c r="EZ491" s="179">
        <f>COUNTIF(DM491:EU491,"0")</f>
        <v>0</v>
      </c>
      <c r="FA491" s="180">
        <f>EZ491/(EV491+EX491+EZ491+FB491)</f>
        <v>0</v>
      </c>
      <c r="FB491" s="179">
        <f>COUNTIF(DM491:EU491,"KĐG")</f>
        <v>0</v>
      </c>
      <c r="FC491" s="180">
        <f>FB491/(EV491+EX491+EZ491+FB491)</f>
        <v>0</v>
      </c>
      <c r="FD491" s="181">
        <f>(((EV491*2)+(EX491*1)+(EZ491*0)))/(EV491+EX491+EZ491)</f>
        <v>1.8387096774193548</v>
      </c>
      <c r="FE491" s="184" t="str">
        <f>IF(FC491&gt;=50%,"KĐG",IF(FD491&gt;=1.6,"Đạt mục tiêu",IF(FD491&gt;=1,"Cần cố gắng","Chưa đạt")))</f>
        <v>Đạt mục tiêu</v>
      </c>
      <c r="FF491" s="70"/>
      <c r="FG491" s="70"/>
      <c r="FH491" s="70"/>
      <c r="FI491" s="70"/>
      <c r="FJ491" s="70"/>
      <c r="FK491" s="56">
        <v>2</v>
      </c>
      <c r="FL491" s="56">
        <v>2</v>
      </c>
      <c r="FM491" s="56">
        <v>2</v>
      </c>
      <c r="FN491" s="56">
        <v>2</v>
      </c>
      <c r="FO491" s="56">
        <v>2</v>
      </c>
      <c r="FP491" s="56">
        <v>2</v>
      </c>
      <c r="FQ491" s="56">
        <v>2</v>
      </c>
      <c r="FR491" s="56">
        <v>2</v>
      </c>
      <c r="FS491" s="56">
        <v>2</v>
      </c>
      <c r="FT491" s="56">
        <v>2</v>
      </c>
      <c r="FU491" s="56">
        <v>1</v>
      </c>
      <c r="FV491" s="56">
        <v>2</v>
      </c>
      <c r="FW491" s="56">
        <v>1</v>
      </c>
      <c r="FX491" s="56">
        <v>2</v>
      </c>
      <c r="FY491" s="56">
        <v>2</v>
      </c>
      <c r="FZ491" s="56">
        <v>2</v>
      </c>
      <c r="GA491" s="56">
        <v>1</v>
      </c>
      <c r="GB491" s="56">
        <v>2</v>
      </c>
      <c r="GC491" s="56">
        <v>2</v>
      </c>
      <c r="GD491" s="56">
        <v>2</v>
      </c>
      <c r="GE491" s="56"/>
      <c r="GF491" s="56"/>
      <c r="GG491" s="56"/>
      <c r="GH491" s="56"/>
      <c r="GI491" s="56"/>
      <c r="GJ491" s="56">
        <v>2</v>
      </c>
      <c r="GK491" s="56">
        <v>2</v>
      </c>
      <c r="GL491" s="56">
        <v>2</v>
      </c>
      <c r="GM491" s="56">
        <v>2</v>
      </c>
      <c r="GN491" s="56"/>
      <c r="GO491" s="56">
        <v>2</v>
      </c>
      <c r="GP491" s="179">
        <f>COUNTIF(FB491:GO491,"2")</f>
        <v>22</v>
      </c>
      <c r="GQ491" s="180">
        <f>GP491/(GP491+GR491+GT491+GV491)</f>
        <v>0.81481481481481477</v>
      </c>
      <c r="GR491" s="179">
        <f>COUNTIF(FB491:GO491,"1")</f>
        <v>3</v>
      </c>
      <c r="GS491" s="180">
        <f>GR491/(GP491+GR491+GT491+GV491)</f>
        <v>0.1111111111111111</v>
      </c>
      <c r="GT491" s="179">
        <f>COUNTIF(FB491:GO491,"0")</f>
        <v>2</v>
      </c>
      <c r="GU491" s="180">
        <f>GT491/(GP491+GR491+GT491+GV491)</f>
        <v>7.407407407407407E-2</v>
      </c>
      <c r="GV491" s="179">
        <f>COUNTIF(EV491:GO491,"KĐG")</f>
        <v>0</v>
      </c>
      <c r="GW491" s="180">
        <f>GV491/(GP491+GR491+GT491+GV491)</f>
        <v>0</v>
      </c>
      <c r="GX491" s="181">
        <f>(((GP491*2)+(GR491*1)+(GT491*0)))/(GP491+GR491+GT491)</f>
        <v>1.7407407407407407</v>
      </c>
      <c r="GY491" s="184" t="str">
        <f>IF(GW491&gt;=50%,"KĐG",IF(GX491&gt;=1.6,"Đạt mục tiêu",IF(GX491&gt;=1,"Cần cố gắng","Chưa đạt")))</f>
        <v>Đạt mục tiêu</v>
      </c>
      <c r="GZ491" s="70"/>
      <c r="HA491" s="70"/>
      <c r="HB491" s="70"/>
      <c r="HC491" s="70"/>
      <c r="HD491" s="70"/>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c r="IK491" s="56"/>
      <c r="IL491" s="56"/>
      <c r="IM491" s="56"/>
      <c r="IN491" s="56"/>
      <c r="IO491" s="56"/>
      <c r="IP491" s="56"/>
      <c r="IQ491" s="56"/>
      <c r="IR491" s="56"/>
      <c r="IS491" s="56"/>
      <c r="IT491" s="70"/>
      <c r="IU491" s="70"/>
      <c r="IV491" s="70"/>
      <c r="IW491" s="70"/>
      <c r="IX491" s="56"/>
      <c r="IY491" s="56"/>
      <c r="IZ491" s="56"/>
      <c r="JA491" s="56"/>
      <c r="JB491" s="56"/>
      <c r="JC491" s="56"/>
      <c r="JD491" s="56"/>
      <c r="JE491" s="56"/>
      <c r="JF491" s="56"/>
      <c r="JG491" s="56"/>
      <c r="JH491" s="56"/>
      <c r="JI491" s="56"/>
      <c r="JJ491" s="56"/>
      <c r="JK491" s="56"/>
      <c r="JL491" s="56"/>
      <c r="JM491" s="56"/>
      <c r="JN491" s="56"/>
      <c r="JO491" s="56"/>
      <c r="JP491" s="56"/>
      <c r="JQ491" s="56"/>
      <c r="JR491" s="56"/>
      <c r="JS491" s="56"/>
      <c r="JT491" s="56"/>
      <c r="JU491" s="56"/>
      <c r="JV491" s="56"/>
      <c r="JW491" s="56"/>
      <c r="JX491" s="56"/>
      <c r="JY491" s="56"/>
      <c r="JZ491" s="56"/>
      <c r="KA491" s="56"/>
      <c r="KB491" s="56"/>
      <c r="KC491" s="56"/>
      <c r="KD491" s="56"/>
      <c r="KE491" s="56"/>
      <c r="KF491" s="56"/>
      <c r="KG491" s="56"/>
      <c r="KH491" s="56"/>
      <c r="KI491" s="56"/>
      <c r="KJ491" s="56"/>
      <c r="KK491" s="56"/>
      <c r="KL491" s="56"/>
      <c r="KM491" s="56"/>
      <c r="KN491" s="56"/>
      <c r="KO491" s="56"/>
      <c r="KP491" s="56"/>
      <c r="KQ491" s="56"/>
      <c r="KR491" s="56"/>
      <c r="KS491" s="56"/>
      <c r="KT491" s="56"/>
      <c r="KU491" s="56"/>
      <c r="KV491" s="56"/>
      <c r="KW491" s="56"/>
      <c r="KX491" s="56"/>
      <c r="KY491" s="56"/>
      <c r="KZ491" s="56"/>
      <c r="LA491" s="56"/>
      <c r="LB491" s="56"/>
      <c r="LC491" s="56"/>
      <c r="LD491" s="56"/>
      <c r="LE491" s="56"/>
      <c r="LF491" s="56"/>
      <c r="LG491" s="56"/>
      <c r="LH491" s="56"/>
      <c r="LI491" s="56"/>
      <c r="LJ491" s="56"/>
      <c r="LK491" s="56"/>
      <c r="LL491" s="56"/>
      <c r="LM491" s="56"/>
      <c r="LN491" s="56"/>
      <c r="LO491" s="56"/>
      <c r="LP491" s="56"/>
      <c r="LQ491" s="56"/>
      <c r="LR491" s="56"/>
      <c r="LS491" s="56"/>
      <c r="LT491" s="56"/>
      <c r="LU491" s="56"/>
      <c r="LV491" s="56"/>
      <c r="LW491" s="56"/>
      <c r="LX491" s="56"/>
      <c r="LY491" s="56"/>
      <c r="LZ491" s="56"/>
      <c r="MA491" s="56"/>
      <c r="MB491" s="56"/>
      <c r="MC491" s="56"/>
      <c r="MD491" s="56"/>
      <c r="ME491" s="56"/>
      <c r="MF491" s="56"/>
      <c r="MG491" s="56"/>
      <c r="MH491" s="56"/>
      <c r="MI491" s="56"/>
      <c r="MJ491" s="56"/>
      <c r="MK491" s="56"/>
      <c r="ML491" s="56"/>
      <c r="MM491" s="56"/>
      <c r="MN491" s="56"/>
      <c r="MO491" s="56"/>
      <c r="MP491" s="56"/>
      <c r="MQ491" s="56"/>
      <c r="MR491" s="56"/>
      <c r="MS491" s="56"/>
      <c r="MT491" s="56"/>
      <c r="MU491" s="56"/>
      <c r="MV491" s="56"/>
      <c r="MW491" s="56"/>
      <c r="MX491" s="56"/>
      <c r="MY491" s="56"/>
      <c r="MZ491" s="56"/>
      <c r="NA491" s="56"/>
      <c r="NB491" s="56"/>
      <c r="NC491" s="56"/>
      <c r="ND491" s="56"/>
      <c r="NE491" s="56"/>
      <c r="NF491" s="56"/>
      <c r="NG491" s="56"/>
      <c r="NH491" s="56"/>
      <c r="NI491" s="56"/>
      <c r="NJ491" s="56"/>
      <c r="NK491" s="56"/>
      <c r="NL491" s="56"/>
      <c r="NM491" s="56"/>
      <c r="NN491" s="56"/>
      <c r="NO491" s="56"/>
      <c r="NP491" s="56"/>
      <c r="NQ491" s="56"/>
      <c r="NR491" s="56"/>
      <c r="NS491" s="56"/>
      <c r="NT491" s="56"/>
      <c r="NU491" s="56"/>
      <c r="NV491" s="56"/>
      <c r="NW491" s="56"/>
      <c r="NX491" s="56"/>
      <c r="NY491" s="56"/>
      <c r="NZ491" s="56"/>
      <c r="OA491" s="56"/>
      <c r="OB491" s="56"/>
      <c r="OC491" s="56"/>
      <c r="OD491" s="56"/>
      <c r="OE491" s="56"/>
      <c r="OF491" s="56"/>
      <c r="OG491" s="56"/>
      <c r="OH491" s="56"/>
      <c r="OI491" s="56"/>
      <c r="OJ491" s="56"/>
      <c r="OK491" s="56"/>
      <c r="OL491" s="56"/>
      <c r="OM491" s="56"/>
      <c r="ON491" s="56"/>
      <c r="OO491" s="56"/>
      <c r="OP491" s="56"/>
      <c r="OQ491" s="56"/>
      <c r="OR491" s="56"/>
      <c r="OS491" s="56"/>
      <c r="OT491" s="56"/>
      <c r="OU491" s="56"/>
      <c r="OV491" s="56"/>
      <c r="OW491" s="56"/>
      <c r="OX491" s="56"/>
      <c r="OY491" s="56"/>
      <c r="OZ491" s="56"/>
      <c r="PA491" s="56"/>
    </row>
    <row r="492" spans="1:417" s="116" customFormat="1" ht="110.25" hidden="1" customHeight="1">
      <c r="A492" s="167"/>
      <c r="B492" s="56">
        <v>424</v>
      </c>
      <c r="C492" s="56">
        <v>178</v>
      </c>
      <c r="D492" s="126" t="s">
        <v>389</v>
      </c>
      <c r="E492" s="122" t="s">
        <v>4</v>
      </c>
      <c r="F492" s="126" t="s">
        <v>360</v>
      </c>
      <c r="G492" s="123" t="s">
        <v>6</v>
      </c>
      <c r="H492" s="122"/>
      <c r="I492" s="126" t="s">
        <v>360</v>
      </c>
      <c r="J492" s="167" t="s">
        <v>1176</v>
      </c>
      <c r="K492" s="123"/>
      <c r="L492" s="183" t="s">
        <v>661</v>
      </c>
      <c r="M492" s="177" t="s">
        <v>501</v>
      </c>
      <c r="N492" s="51" t="s">
        <v>378</v>
      </c>
      <c r="O492" s="56" t="s">
        <v>386</v>
      </c>
      <c r="P492" s="56" t="s">
        <v>205</v>
      </c>
      <c r="Q492" s="56"/>
      <c r="R492" s="120"/>
      <c r="S492" s="120"/>
      <c r="T492" s="120"/>
      <c r="U492" s="120"/>
      <c r="V492" s="120" t="s">
        <v>205</v>
      </c>
      <c r="W492" s="120"/>
      <c r="X492" s="120"/>
      <c r="Y492" s="120"/>
      <c r="Z492" s="120"/>
      <c r="AA492" s="120"/>
      <c r="AB492" s="120"/>
      <c r="AC492" s="119">
        <f t="shared" si="671"/>
        <v>1</v>
      </c>
      <c r="AD492" s="229"/>
      <c r="AE492" s="229"/>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70"/>
      <c r="BU492" s="70"/>
      <c r="BV492" s="69"/>
      <c r="BW492" s="72"/>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179"/>
      <c r="DD492" s="180"/>
      <c r="DE492" s="179"/>
      <c r="DF492" s="180"/>
      <c r="DG492" s="179"/>
      <c r="DH492" s="180"/>
      <c r="DI492" s="179"/>
      <c r="DJ492" s="180" t="e">
        <f>DI492/(DC492+DE492+DG492+DI492)</f>
        <v>#DIV/0!</v>
      </c>
      <c r="DK492" s="181" t="e">
        <f>(((DC492*2)+(DE492*1)+(DG492*0)))/(DC492+DE492+DG492)</f>
        <v>#DIV/0!</v>
      </c>
      <c r="DL492" s="184" t="e">
        <f>IF(DJ492&gt;=50%,"KĐG",IF(DK492&gt;=1.6,"Đạt mục tiêu",IF(DK492&gt;=1,"Cần cố gắng","Chưa đạt")))</f>
        <v>#DIV/0!</v>
      </c>
      <c r="DM492" s="70"/>
      <c r="DN492" s="70"/>
      <c r="DO492" s="70"/>
      <c r="DP492" s="70"/>
      <c r="DQ492" s="178">
        <v>2</v>
      </c>
      <c r="DR492" s="178">
        <v>2</v>
      </c>
      <c r="DS492" s="178">
        <v>2</v>
      </c>
      <c r="DT492" s="178">
        <v>2</v>
      </c>
      <c r="DU492" s="178">
        <v>2</v>
      </c>
      <c r="DV492" s="178">
        <v>2</v>
      </c>
      <c r="DW492" s="178">
        <v>2</v>
      </c>
      <c r="DX492" s="178">
        <v>2</v>
      </c>
      <c r="DY492" s="178">
        <v>2</v>
      </c>
      <c r="DZ492" s="178">
        <v>2</v>
      </c>
      <c r="EA492" s="178">
        <v>2</v>
      </c>
      <c r="EB492" s="178">
        <v>2</v>
      </c>
      <c r="EC492" s="178">
        <v>2</v>
      </c>
      <c r="ED492" s="178">
        <v>2</v>
      </c>
      <c r="EE492" s="178">
        <v>2</v>
      </c>
      <c r="EF492" s="178">
        <v>2</v>
      </c>
      <c r="EG492" s="178">
        <v>2</v>
      </c>
      <c r="EH492" s="178">
        <v>2</v>
      </c>
      <c r="EI492" s="178">
        <v>2</v>
      </c>
      <c r="EJ492" s="178">
        <v>2</v>
      </c>
      <c r="EK492" s="178">
        <v>2</v>
      </c>
      <c r="EL492" s="178">
        <v>2</v>
      </c>
      <c r="EM492" s="178">
        <v>2</v>
      </c>
      <c r="EN492" s="178">
        <v>2</v>
      </c>
      <c r="EO492" s="178">
        <v>2</v>
      </c>
      <c r="EP492" s="178">
        <v>2</v>
      </c>
      <c r="EQ492" s="178">
        <v>2</v>
      </c>
      <c r="ER492" s="178">
        <v>2</v>
      </c>
      <c r="ES492" s="178">
        <v>2</v>
      </c>
      <c r="ET492" s="178">
        <v>2</v>
      </c>
      <c r="EU492" s="178">
        <v>2</v>
      </c>
      <c r="EV492" s="179">
        <v>23</v>
      </c>
      <c r="EW492" s="180">
        <v>0.85185185185185186</v>
      </c>
      <c r="EX492" s="179">
        <v>2</v>
      </c>
      <c r="EY492" s="180">
        <v>7.407407407407407E-2</v>
      </c>
      <c r="EZ492" s="179">
        <v>2</v>
      </c>
      <c r="FA492" s="180">
        <v>7.407407407407407E-2</v>
      </c>
      <c r="FB492" s="179">
        <v>0</v>
      </c>
      <c r="FC492" s="180">
        <v>0</v>
      </c>
      <c r="FD492" s="181">
        <v>1.7777777777777777</v>
      </c>
      <c r="FE492" s="184" t="s">
        <v>670</v>
      </c>
      <c r="FF492" s="70"/>
      <c r="FG492" s="70"/>
      <c r="FH492" s="70"/>
      <c r="FI492" s="70"/>
      <c r="FJ492" s="70"/>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70"/>
      <c r="HA492" s="70"/>
      <c r="HB492" s="70"/>
      <c r="HC492" s="70"/>
      <c r="HD492" s="70"/>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c r="IK492" s="56"/>
      <c r="IL492" s="56"/>
      <c r="IM492" s="56"/>
      <c r="IN492" s="56"/>
      <c r="IO492" s="56"/>
      <c r="IP492" s="56"/>
      <c r="IQ492" s="56"/>
      <c r="IR492" s="56"/>
      <c r="IS492" s="56"/>
      <c r="IT492" s="70"/>
      <c r="IU492" s="70"/>
      <c r="IV492" s="70"/>
      <c r="IW492" s="70"/>
      <c r="IX492" s="56"/>
      <c r="IY492" s="56"/>
      <c r="IZ492" s="56"/>
      <c r="JA492" s="56"/>
      <c r="JB492" s="56"/>
      <c r="JC492" s="56"/>
      <c r="JD492" s="56"/>
      <c r="JE492" s="56"/>
      <c r="JF492" s="56"/>
      <c r="JG492" s="56"/>
      <c r="JH492" s="56"/>
      <c r="JI492" s="56"/>
      <c r="JJ492" s="56"/>
      <c r="JK492" s="56"/>
      <c r="JL492" s="56"/>
      <c r="JM492" s="56"/>
      <c r="JN492" s="56"/>
      <c r="JO492" s="56"/>
      <c r="JP492" s="56"/>
      <c r="JQ492" s="56"/>
      <c r="JR492" s="56"/>
      <c r="JS492" s="56"/>
      <c r="JT492" s="56"/>
      <c r="JU492" s="56"/>
      <c r="JV492" s="56"/>
      <c r="JW492" s="56"/>
      <c r="JX492" s="56"/>
      <c r="JY492" s="56"/>
      <c r="JZ492" s="56"/>
      <c r="KA492" s="56"/>
      <c r="KB492" s="56"/>
      <c r="KC492" s="56"/>
      <c r="KD492" s="56"/>
      <c r="KE492" s="56"/>
      <c r="KF492" s="56"/>
      <c r="KG492" s="56"/>
      <c r="KH492" s="56"/>
      <c r="KI492" s="56"/>
      <c r="KJ492" s="56"/>
      <c r="KK492" s="56"/>
      <c r="KL492" s="56"/>
      <c r="KM492" s="56"/>
      <c r="KN492" s="56"/>
      <c r="KO492" s="56"/>
      <c r="KP492" s="56"/>
      <c r="KQ492" s="56"/>
      <c r="KR492" s="56"/>
      <c r="KS492" s="56"/>
      <c r="KT492" s="56"/>
      <c r="KU492" s="56"/>
      <c r="KV492" s="56"/>
      <c r="KW492" s="56"/>
      <c r="KX492" s="56"/>
      <c r="KY492" s="56"/>
      <c r="KZ492" s="56"/>
      <c r="LA492" s="56"/>
      <c r="LB492" s="56"/>
      <c r="LC492" s="56"/>
      <c r="LD492" s="56"/>
      <c r="LE492" s="56"/>
      <c r="LF492" s="56"/>
      <c r="LG492" s="56"/>
      <c r="LH492" s="56"/>
      <c r="LI492" s="56"/>
      <c r="LJ492" s="56"/>
      <c r="LK492" s="56"/>
      <c r="LL492" s="56"/>
      <c r="LM492" s="56"/>
      <c r="LN492" s="56"/>
      <c r="LO492" s="56"/>
      <c r="LP492" s="56"/>
      <c r="LQ492" s="56"/>
      <c r="LR492" s="56"/>
      <c r="LS492" s="56"/>
      <c r="LT492" s="56"/>
      <c r="LU492" s="56"/>
      <c r="LV492" s="56"/>
      <c r="LW492" s="56"/>
      <c r="LX492" s="56"/>
      <c r="LY492" s="56"/>
      <c r="LZ492" s="56"/>
      <c r="MA492" s="56"/>
      <c r="MB492" s="56"/>
      <c r="MC492" s="56"/>
      <c r="MD492" s="56"/>
      <c r="ME492" s="56"/>
      <c r="MF492" s="56"/>
      <c r="MG492" s="56"/>
      <c r="MH492" s="56"/>
      <c r="MI492" s="56"/>
      <c r="MJ492" s="56"/>
      <c r="MK492" s="56"/>
      <c r="ML492" s="56"/>
      <c r="MM492" s="56"/>
      <c r="MN492" s="56"/>
      <c r="MO492" s="56"/>
      <c r="MP492" s="56"/>
      <c r="MQ492" s="56"/>
      <c r="MR492" s="56"/>
      <c r="MS492" s="56"/>
      <c r="MT492" s="56"/>
      <c r="MU492" s="56"/>
      <c r="MV492" s="56"/>
      <c r="MW492" s="56"/>
      <c r="MX492" s="56"/>
      <c r="MY492" s="56"/>
      <c r="MZ492" s="56"/>
      <c r="NA492" s="56"/>
      <c r="NB492" s="56"/>
      <c r="NC492" s="56"/>
      <c r="ND492" s="56"/>
      <c r="NE492" s="56"/>
      <c r="NF492" s="56"/>
      <c r="NG492" s="56"/>
      <c r="NH492" s="56"/>
      <c r="NI492" s="56"/>
      <c r="NJ492" s="56"/>
      <c r="NK492" s="56"/>
      <c r="NL492" s="56"/>
      <c r="NM492" s="56"/>
      <c r="NN492" s="56"/>
      <c r="NO492" s="56"/>
      <c r="NP492" s="56"/>
      <c r="NQ492" s="56"/>
      <c r="NR492" s="56"/>
      <c r="NS492" s="56"/>
      <c r="NT492" s="56"/>
      <c r="NU492" s="56"/>
      <c r="NV492" s="56"/>
      <c r="NW492" s="56"/>
      <c r="NX492" s="56"/>
      <c r="NY492" s="56"/>
      <c r="NZ492" s="56"/>
      <c r="OA492" s="56"/>
      <c r="OB492" s="56"/>
      <c r="OC492" s="56"/>
      <c r="OD492" s="56"/>
      <c r="OE492" s="56"/>
      <c r="OF492" s="56"/>
      <c r="OG492" s="56"/>
      <c r="OH492" s="56"/>
      <c r="OI492" s="56"/>
      <c r="OJ492" s="56"/>
      <c r="OK492" s="56"/>
      <c r="OL492" s="56"/>
      <c r="OM492" s="56"/>
      <c r="ON492" s="56"/>
      <c r="OO492" s="56"/>
      <c r="OP492" s="56"/>
      <c r="OQ492" s="56"/>
      <c r="OR492" s="56"/>
      <c r="OS492" s="56"/>
      <c r="OT492" s="56"/>
      <c r="OU492" s="56"/>
      <c r="OV492" s="56"/>
      <c r="OW492" s="56"/>
      <c r="OX492" s="56"/>
      <c r="OY492" s="56"/>
      <c r="OZ492" s="56"/>
      <c r="PA492" s="56"/>
    </row>
    <row r="493" spans="1:417" s="116" customFormat="1" ht="153.75" customHeight="1">
      <c r="A493" s="167"/>
      <c r="B493" s="2">
        <v>426</v>
      </c>
      <c r="C493" s="2">
        <v>179</v>
      </c>
      <c r="D493" s="208" t="s">
        <v>390</v>
      </c>
      <c r="E493" s="236" t="s">
        <v>4</v>
      </c>
      <c r="F493" s="208" t="s">
        <v>361</v>
      </c>
      <c r="G493" s="76" t="s">
        <v>6</v>
      </c>
      <c r="H493" s="296"/>
      <c r="I493" s="208" t="s">
        <v>921</v>
      </c>
      <c r="J493" s="208" t="s">
        <v>950</v>
      </c>
      <c r="K493" s="76"/>
      <c r="L493" s="234" t="s">
        <v>661</v>
      </c>
      <c r="M493" s="238" t="s">
        <v>501</v>
      </c>
      <c r="N493" s="51" t="s">
        <v>378</v>
      </c>
      <c r="O493" s="56" t="s">
        <v>350</v>
      </c>
      <c r="P493" s="56" t="s">
        <v>205</v>
      </c>
      <c r="Q493" s="56"/>
      <c r="R493" s="235" t="s">
        <v>205</v>
      </c>
      <c r="S493" s="120"/>
      <c r="T493" s="120"/>
      <c r="U493" s="120"/>
      <c r="V493" s="120"/>
      <c r="W493" s="120"/>
      <c r="X493" s="120"/>
      <c r="Y493" s="120"/>
      <c r="Z493" s="120"/>
      <c r="AA493" s="120"/>
      <c r="AB493" s="120"/>
      <c r="AC493" s="119">
        <f t="shared" si="671"/>
        <v>1</v>
      </c>
      <c r="AD493" s="300" t="s">
        <v>662</v>
      </c>
      <c r="AE493" s="295"/>
      <c r="AF493" s="178">
        <v>2</v>
      </c>
      <c r="AG493" s="178">
        <v>1</v>
      </c>
      <c r="AH493" s="178">
        <v>1</v>
      </c>
      <c r="AI493" s="178">
        <v>2</v>
      </c>
      <c r="AJ493" s="178">
        <v>2</v>
      </c>
      <c r="AK493" s="178">
        <v>2</v>
      </c>
      <c r="AL493" s="178">
        <v>2</v>
      </c>
      <c r="AM493" s="178">
        <v>2</v>
      </c>
      <c r="AN493" s="178">
        <v>2</v>
      </c>
      <c r="AO493" s="178">
        <v>2</v>
      </c>
      <c r="AP493" s="178">
        <v>2</v>
      </c>
      <c r="AQ493" s="178">
        <v>2</v>
      </c>
      <c r="AR493" s="178">
        <v>1</v>
      </c>
      <c r="AS493" s="178">
        <v>2</v>
      </c>
      <c r="AT493" s="178">
        <v>2</v>
      </c>
      <c r="AU493" s="178">
        <v>2</v>
      </c>
      <c r="AV493" s="178">
        <v>2</v>
      </c>
      <c r="AW493" s="178">
        <v>2</v>
      </c>
      <c r="AX493" s="178">
        <v>2</v>
      </c>
      <c r="AY493" s="178">
        <v>2</v>
      </c>
      <c r="AZ493" s="178">
        <v>2</v>
      </c>
      <c r="BA493" s="178">
        <v>2</v>
      </c>
      <c r="BB493" s="178">
        <v>2</v>
      </c>
      <c r="BC493" s="178">
        <v>2</v>
      </c>
      <c r="BD493" s="178">
        <v>2</v>
      </c>
      <c r="BE493" s="178">
        <v>2</v>
      </c>
      <c r="BF493" s="178">
        <v>2</v>
      </c>
      <c r="BG493" s="178">
        <v>1</v>
      </c>
      <c r="BH493" s="178">
        <v>1</v>
      </c>
      <c r="BI493" s="178">
        <v>2</v>
      </c>
      <c r="BJ493" s="179">
        <f>COUNTIF(AF493:BI493,"2")</f>
        <v>25</v>
      </c>
      <c r="BK493" s="180">
        <f>BJ493/(BJ493+BL493+BN493+BP493)</f>
        <v>0.83333333333333337</v>
      </c>
      <c r="BL493" s="179">
        <f>COUNTIF(AF493:BI493,"1")</f>
        <v>5</v>
      </c>
      <c r="BM493" s="180">
        <f>BL493/(BJ493+BL493+BN493+BP493)</f>
        <v>0.16666666666666666</v>
      </c>
      <c r="BN493" s="179">
        <f>COUNTIF(AF493:BI493,"0")</f>
        <v>0</v>
      </c>
      <c r="BO493" s="180">
        <f>BN493/(BJ493+BL493+BN493+BP493)</f>
        <v>0</v>
      </c>
      <c r="BP493" s="179">
        <f>COUNTIF(Q493:BI493,"KĐG")</f>
        <v>0</v>
      </c>
      <c r="BQ493" s="180">
        <f>BP493/(BJ493+BL493+BN493+BP493)</f>
        <v>0</v>
      </c>
      <c r="BR493" s="181">
        <f>(((BJ493*2)+(BL493*1)+(BN493*0)))/(BJ493+BL493+BN493)</f>
        <v>1.8333333333333333</v>
      </c>
      <c r="BS493" s="182" t="str">
        <f>IF(BQ493&gt;=50%,"KĐG",IF(BR493&gt;=1.6,"Đạt mục tiêu",IF(BR493&gt;=1,"Cần cố gắng","Chưa đạt")))</f>
        <v>Đạt mục tiêu</v>
      </c>
      <c r="BT493" s="70"/>
      <c r="BU493" s="70"/>
      <c r="BV493" s="70">
        <v>2</v>
      </c>
      <c r="BW493" s="70">
        <v>1</v>
      </c>
      <c r="BX493" s="56">
        <v>1</v>
      </c>
      <c r="BY493" s="56">
        <v>2</v>
      </c>
      <c r="BZ493" s="56">
        <v>2</v>
      </c>
      <c r="CA493" s="56">
        <v>2</v>
      </c>
      <c r="CB493" s="56">
        <v>2</v>
      </c>
      <c r="CC493" s="56">
        <v>2</v>
      </c>
      <c r="CD493" s="56">
        <v>2</v>
      </c>
      <c r="CE493" s="56">
        <v>2</v>
      </c>
      <c r="CF493" s="56">
        <v>2</v>
      </c>
      <c r="CG493" s="56">
        <v>2</v>
      </c>
      <c r="CH493" s="56">
        <v>1</v>
      </c>
      <c r="CI493" s="56">
        <v>2</v>
      </c>
      <c r="CJ493" s="56">
        <v>2</v>
      </c>
      <c r="CK493" s="56">
        <v>2</v>
      </c>
      <c r="CL493" s="56">
        <v>2</v>
      </c>
      <c r="CM493" s="56">
        <v>2</v>
      </c>
      <c r="CN493" s="56">
        <v>2</v>
      </c>
      <c r="CO493" s="56">
        <v>2</v>
      </c>
      <c r="CP493" s="56">
        <v>2</v>
      </c>
      <c r="CQ493" s="56">
        <v>2</v>
      </c>
      <c r="CR493" s="56">
        <v>2</v>
      </c>
      <c r="CS493" s="56">
        <v>2</v>
      </c>
      <c r="CT493" s="56">
        <v>2</v>
      </c>
      <c r="CU493" s="56">
        <v>2</v>
      </c>
      <c r="CV493" s="56">
        <v>2</v>
      </c>
      <c r="CW493" s="56">
        <v>1</v>
      </c>
      <c r="CX493" s="56">
        <v>1</v>
      </c>
      <c r="CY493" s="56">
        <v>2</v>
      </c>
      <c r="CZ493" s="56">
        <f>COUNTIF(BV493:CY493,"2")</f>
        <v>25</v>
      </c>
      <c r="DA493" s="56">
        <f>CZ493/(CZ493+DB493+DD493+DF493)</f>
        <v>0.83333333333333337</v>
      </c>
      <c r="DB493" s="56">
        <f>COUNTIF(BV493:CY493,"1")</f>
        <v>5</v>
      </c>
      <c r="DC493" s="56">
        <f>DB493/(CZ493+DB493+DD493+DF493)</f>
        <v>0.16666666666666666</v>
      </c>
      <c r="DD493" s="56">
        <f>COUNTIF(BV493:CY493,"0")</f>
        <v>0</v>
      </c>
      <c r="DE493" s="56">
        <f>DD493/(CZ493+DB493+DD493+DF493)</f>
        <v>0</v>
      </c>
      <c r="DF493" s="56">
        <f>COUNTIF(BH493:CY493,"KĐG")</f>
        <v>0</v>
      </c>
      <c r="DG493" s="56">
        <f>DF493/(CZ493+DB493+DD493+DF493)</f>
        <v>0</v>
      </c>
      <c r="DH493" s="56">
        <f>(((CZ493*2)+(DB493*1)+(DD493*0)))/(CZ493+DB493+DD493)</f>
        <v>1.8333333333333333</v>
      </c>
      <c r="DI493" s="56" t="str">
        <f>IF(DG493&gt;=50%,"KĐG",IF(DH493&gt;=1.6,"Đạt mục tiêu",IF(DH493&gt;=1,"Cần cố gắng","Chưa đạt")))</f>
        <v>Đạt mục tiêu</v>
      </c>
      <c r="DJ493" s="56"/>
      <c r="DK493" s="56"/>
      <c r="DL493" s="56"/>
      <c r="DM493" s="70"/>
      <c r="DN493" s="70"/>
      <c r="DO493" s="70"/>
      <c r="DP493" s="70"/>
      <c r="DQ493" s="178">
        <v>2</v>
      </c>
      <c r="DR493" s="178">
        <v>2</v>
      </c>
      <c r="DS493" s="178">
        <v>1</v>
      </c>
      <c r="DT493" s="178">
        <v>2</v>
      </c>
      <c r="DU493" s="178">
        <v>2</v>
      </c>
      <c r="DV493" s="178">
        <v>2</v>
      </c>
      <c r="DW493" s="178">
        <v>2</v>
      </c>
      <c r="DX493" s="178">
        <v>2</v>
      </c>
      <c r="DY493" s="178">
        <v>2</v>
      </c>
      <c r="DZ493" s="178">
        <v>2</v>
      </c>
      <c r="EA493" s="178">
        <v>1</v>
      </c>
      <c r="EB493" s="178">
        <v>2</v>
      </c>
      <c r="EC493" s="178">
        <v>1</v>
      </c>
      <c r="ED493" s="178">
        <v>2</v>
      </c>
      <c r="EE493" s="178">
        <v>2</v>
      </c>
      <c r="EF493" s="178">
        <v>2</v>
      </c>
      <c r="EG493" s="178">
        <v>2</v>
      </c>
      <c r="EH493" s="178">
        <v>2</v>
      </c>
      <c r="EI493" s="178">
        <v>2</v>
      </c>
      <c r="EJ493" s="178">
        <v>2</v>
      </c>
      <c r="EK493" s="178">
        <v>2</v>
      </c>
      <c r="EL493" s="178"/>
      <c r="EM493" s="178"/>
      <c r="EN493" s="178"/>
      <c r="EO493" s="178"/>
      <c r="EP493" s="178"/>
      <c r="EQ493" s="178">
        <v>2</v>
      </c>
      <c r="ER493" s="178">
        <v>2</v>
      </c>
      <c r="ES493" s="178">
        <v>2</v>
      </c>
      <c r="ET493" s="178"/>
      <c r="EU493" s="178">
        <v>2</v>
      </c>
      <c r="EV493" s="179">
        <f>COUNTIF(DM493:EU493,"2")</f>
        <v>22</v>
      </c>
      <c r="EW493" s="180">
        <f>EV493/(EV493+EX493+EZ493+FB493)</f>
        <v>0.88</v>
      </c>
      <c r="EX493" s="179">
        <f>COUNTIF(DM493:EU493,"1")</f>
        <v>3</v>
      </c>
      <c r="EY493" s="180">
        <f>EX493/(EV493+EX493+EZ493+FB493)</f>
        <v>0.12</v>
      </c>
      <c r="EZ493" s="179">
        <f>COUNTIF(DM493:EU493,"0")</f>
        <v>0</v>
      </c>
      <c r="FA493" s="180">
        <f>EZ493/(EV493+EX493+EZ493+FB493)</f>
        <v>0</v>
      </c>
      <c r="FB493" s="179">
        <f>COUNTIF(DM493:EU493,"KĐG")</f>
        <v>0</v>
      </c>
      <c r="FC493" s="180">
        <f>FB493/(EV493+EX493+EZ493+FB493)</f>
        <v>0</v>
      </c>
      <c r="FD493" s="181">
        <f>(((EV493*2)+(EX493*1)+(EZ493*0)))/(EV493+EX493+EZ493)</f>
        <v>1.88</v>
      </c>
      <c r="FE493" s="184" t="str">
        <f>IF(FC493&gt;=50%,"KĐG",IF(FD493&gt;=1.6,"Đạt mục tiêu",IF(FD493&gt;=1,"Cần cố gắng","Chưa đạt")))</f>
        <v>Đạt mục tiêu</v>
      </c>
      <c r="FF493" s="70"/>
      <c r="FG493" s="70"/>
      <c r="FH493" s="70"/>
      <c r="FI493" s="70"/>
      <c r="FJ493" s="70"/>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70"/>
      <c r="HA493" s="70"/>
      <c r="HB493" s="70"/>
      <c r="HC493" s="70"/>
      <c r="HD493" s="70"/>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c r="IK493" s="56"/>
      <c r="IL493" s="56"/>
      <c r="IM493" s="56"/>
      <c r="IN493" s="56"/>
      <c r="IO493" s="56"/>
      <c r="IP493" s="56"/>
      <c r="IQ493" s="56"/>
      <c r="IR493" s="56"/>
      <c r="IS493" s="56"/>
      <c r="IT493" s="70"/>
      <c r="IU493" s="70"/>
      <c r="IV493" s="70"/>
      <c r="IW493" s="70"/>
      <c r="IX493" s="56"/>
      <c r="IY493" s="56"/>
      <c r="IZ493" s="56"/>
      <c r="JA493" s="56"/>
      <c r="JB493" s="56"/>
      <c r="JC493" s="56"/>
      <c r="JD493" s="56"/>
      <c r="JE493" s="56"/>
      <c r="JF493" s="56"/>
      <c r="JG493" s="56"/>
      <c r="JH493" s="56"/>
      <c r="JI493" s="56"/>
      <c r="JJ493" s="56"/>
      <c r="JK493" s="56"/>
      <c r="JL493" s="56"/>
      <c r="JM493" s="56"/>
      <c r="JN493" s="56"/>
      <c r="JO493" s="56"/>
      <c r="JP493" s="56"/>
      <c r="JQ493" s="56"/>
      <c r="JR493" s="56"/>
      <c r="JS493" s="56"/>
      <c r="JT493" s="56"/>
      <c r="JU493" s="56"/>
      <c r="JV493" s="56"/>
      <c r="JW493" s="56"/>
      <c r="JX493" s="56"/>
      <c r="JY493" s="56"/>
      <c r="JZ493" s="56"/>
      <c r="KA493" s="56"/>
      <c r="KB493" s="56"/>
      <c r="KC493" s="56"/>
      <c r="KD493" s="56"/>
      <c r="KE493" s="56"/>
      <c r="KF493" s="56"/>
      <c r="KG493" s="56"/>
      <c r="KH493" s="56"/>
      <c r="KI493" s="56"/>
      <c r="KJ493" s="56"/>
      <c r="KK493" s="56"/>
      <c r="KL493" s="56"/>
      <c r="KM493" s="56"/>
      <c r="KN493" s="56"/>
      <c r="KO493" s="56"/>
      <c r="KP493" s="56"/>
      <c r="KQ493" s="56"/>
      <c r="KR493" s="56"/>
      <c r="KS493" s="56"/>
      <c r="KT493" s="56"/>
      <c r="KU493" s="56"/>
      <c r="KV493" s="56"/>
      <c r="KW493" s="56"/>
      <c r="KX493" s="56"/>
      <c r="KY493" s="56"/>
      <c r="KZ493" s="56"/>
      <c r="LA493" s="56"/>
      <c r="LB493" s="56"/>
      <c r="LC493" s="56"/>
      <c r="LD493" s="56"/>
      <c r="LE493" s="56"/>
      <c r="LF493" s="56"/>
      <c r="LG493" s="56"/>
      <c r="LH493" s="56"/>
      <c r="LI493" s="56"/>
      <c r="LJ493" s="56"/>
      <c r="LK493" s="56"/>
      <c r="LL493" s="56"/>
      <c r="LM493" s="56"/>
      <c r="LN493" s="56"/>
      <c r="LO493" s="56"/>
      <c r="LP493" s="56"/>
      <c r="LQ493" s="56"/>
      <c r="LR493" s="56"/>
      <c r="LS493" s="56"/>
      <c r="LT493" s="56"/>
      <c r="LU493" s="56"/>
      <c r="LV493" s="56"/>
      <c r="LW493" s="56"/>
      <c r="LX493" s="56"/>
      <c r="LY493" s="56"/>
      <c r="LZ493" s="56"/>
      <c r="MA493" s="56"/>
      <c r="MB493" s="56"/>
      <c r="MC493" s="56"/>
      <c r="MD493" s="56"/>
      <c r="ME493" s="56"/>
      <c r="MF493" s="56"/>
      <c r="MG493" s="56"/>
      <c r="MH493" s="56"/>
      <c r="MI493" s="56"/>
      <c r="MJ493" s="56"/>
      <c r="MK493" s="56"/>
      <c r="ML493" s="56"/>
      <c r="MM493" s="56"/>
      <c r="MN493" s="56"/>
      <c r="MO493" s="56"/>
      <c r="MP493" s="56"/>
      <c r="MQ493" s="56"/>
      <c r="MR493" s="56"/>
      <c r="MS493" s="56"/>
      <c r="MT493" s="56"/>
      <c r="MU493" s="56"/>
      <c r="MV493" s="56"/>
      <c r="MW493" s="56"/>
      <c r="MX493" s="56"/>
      <c r="MY493" s="56"/>
      <c r="MZ493" s="56"/>
      <c r="NA493" s="56"/>
      <c r="NB493" s="56"/>
      <c r="NC493" s="56"/>
      <c r="ND493" s="56"/>
      <c r="NE493" s="56"/>
      <c r="NF493" s="56"/>
      <c r="NG493" s="56"/>
      <c r="NH493" s="56"/>
      <c r="NI493" s="56"/>
      <c r="NJ493" s="56"/>
      <c r="NK493" s="56"/>
      <c r="NL493" s="56"/>
      <c r="NM493" s="56"/>
      <c r="NN493" s="56"/>
      <c r="NO493" s="56"/>
      <c r="NP493" s="56"/>
      <c r="NQ493" s="56"/>
      <c r="NR493" s="56"/>
      <c r="NS493" s="56"/>
      <c r="NT493" s="56"/>
      <c r="NU493" s="56"/>
      <c r="NV493" s="56"/>
      <c r="NW493" s="56"/>
      <c r="NX493" s="56"/>
      <c r="NY493" s="56"/>
      <c r="NZ493" s="56"/>
      <c r="OA493" s="56"/>
      <c r="OB493" s="56"/>
      <c r="OC493" s="56"/>
      <c r="OD493" s="56"/>
      <c r="OE493" s="56"/>
      <c r="OF493" s="56"/>
      <c r="OG493" s="56"/>
      <c r="OH493" s="56"/>
      <c r="OI493" s="56"/>
      <c r="OJ493" s="56"/>
      <c r="OK493" s="56"/>
      <c r="OL493" s="56"/>
      <c r="OM493" s="56"/>
      <c r="ON493" s="56"/>
      <c r="OO493" s="56"/>
      <c r="OP493" s="56"/>
      <c r="OQ493" s="56"/>
      <c r="OR493" s="56"/>
      <c r="OS493" s="56"/>
      <c r="OT493" s="56"/>
      <c r="OU493" s="56"/>
      <c r="OV493" s="56"/>
      <c r="OW493" s="56"/>
      <c r="OX493" s="56"/>
      <c r="OY493" s="56"/>
      <c r="OZ493" s="56"/>
      <c r="PA493" s="2"/>
    </row>
    <row r="494" spans="1:417" s="116" customFormat="1" ht="173.25" hidden="1" customHeight="1">
      <c r="A494" s="56">
        <v>432</v>
      </c>
      <c r="B494" s="56">
        <v>429</v>
      </c>
      <c r="C494" s="56">
        <v>180</v>
      </c>
      <c r="D494" s="126" t="s">
        <v>362</v>
      </c>
      <c r="E494" s="122" t="s">
        <v>4</v>
      </c>
      <c r="F494" s="126" t="s">
        <v>271</v>
      </c>
      <c r="G494" s="123" t="s">
        <v>4</v>
      </c>
      <c r="H494" s="122"/>
      <c r="I494" s="126" t="s">
        <v>936</v>
      </c>
      <c r="J494" s="126" t="s">
        <v>1243</v>
      </c>
      <c r="K494" s="123"/>
      <c r="L494" s="183" t="s">
        <v>661</v>
      </c>
      <c r="M494" s="177" t="s">
        <v>501</v>
      </c>
      <c r="N494" s="51" t="s">
        <v>378</v>
      </c>
      <c r="O494" s="56" t="s">
        <v>350</v>
      </c>
      <c r="P494" s="310" t="s">
        <v>205</v>
      </c>
      <c r="Q494" s="310"/>
      <c r="R494" s="120"/>
      <c r="S494" s="120"/>
      <c r="T494" s="120"/>
      <c r="U494" s="120"/>
      <c r="V494" s="120" t="s">
        <v>205</v>
      </c>
      <c r="W494" s="120"/>
      <c r="X494" s="120"/>
      <c r="Y494" s="120"/>
      <c r="Z494" s="120"/>
      <c r="AA494" s="120"/>
      <c r="AB494" s="120"/>
      <c r="AC494" s="119">
        <f t="shared" si="671"/>
        <v>1</v>
      </c>
      <c r="AD494" s="229"/>
      <c r="AE494" s="229"/>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70"/>
      <c r="BU494" s="70"/>
      <c r="BV494" s="69"/>
      <c r="BW494" s="182"/>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179"/>
      <c r="DD494" s="180"/>
      <c r="DE494" s="179"/>
      <c r="DF494" s="180"/>
      <c r="DG494" s="179"/>
      <c r="DH494" s="180"/>
      <c r="DI494" s="179"/>
      <c r="DJ494" s="180" t="e">
        <f>DI494/(DC494+DE494+DG494+DI494)</f>
        <v>#DIV/0!</v>
      </c>
      <c r="DK494" s="181" t="e">
        <f>(((DC494*2)+(DE494*1)+(DG494*0)))/(DC494+DE494+DG494)</f>
        <v>#DIV/0!</v>
      </c>
      <c r="DL494" s="184" t="e">
        <f>IF(DJ494&gt;=50%,"KĐG",IF(DK494&gt;=1.6,"Đạt mục tiêu",IF(DK494&gt;=1,"Cần cố gắng","Chưa đạt")))</f>
        <v>#DIV/0!</v>
      </c>
      <c r="DM494" s="70"/>
      <c r="DN494" s="70"/>
      <c r="DO494" s="70"/>
      <c r="DP494" s="70"/>
      <c r="DQ494" s="178">
        <v>2</v>
      </c>
      <c r="DR494" s="178">
        <v>2</v>
      </c>
      <c r="DS494" s="178">
        <v>2</v>
      </c>
      <c r="DT494" s="178">
        <v>2</v>
      </c>
      <c r="DU494" s="178">
        <v>2</v>
      </c>
      <c r="DV494" s="178">
        <v>2</v>
      </c>
      <c r="DW494" s="178">
        <v>2</v>
      </c>
      <c r="DX494" s="178">
        <v>2</v>
      </c>
      <c r="DY494" s="178">
        <v>2</v>
      </c>
      <c r="DZ494" s="178">
        <v>2</v>
      </c>
      <c r="EA494" s="178">
        <v>2</v>
      </c>
      <c r="EB494" s="178">
        <v>2</v>
      </c>
      <c r="EC494" s="178">
        <v>2</v>
      </c>
      <c r="ED494" s="178">
        <v>2</v>
      </c>
      <c r="EE494" s="178">
        <v>2</v>
      </c>
      <c r="EF494" s="178">
        <v>2</v>
      </c>
      <c r="EG494" s="178">
        <v>2</v>
      </c>
      <c r="EH494" s="178">
        <v>2</v>
      </c>
      <c r="EI494" s="178">
        <v>2</v>
      </c>
      <c r="EJ494" s="178">
        <v>2</v>
      </c>
      <c r="EK494" s="178">
        <v>2</v>
      </c>
      <c r="EL494" s="178">
        <v>2</v>
      </c>
      <c r="EM494" s="178">
        <v>2</v>
      </c>
      <c r="EN494" s="178">
        <v>2</v>
      </c>
      <c r="EO494" s="178">
        <v>2</v>
      </c>
      <c r="EP494" s="178">
        <v>2</v>
      </c>
      <c r="EQ494" s="178">
        <v>2</v>
      </c>
      <c r="ER494" s="178">
        <v>2</v>
      </c>
      <c r="ES494" s="178">
        <v>2</v>
      </c>
      <c r="ET494" s="178">
        <v>2</v>
      </c>
      <c r="EU494" s="178">
        <v>2</v>
      </c>
      <c r="EV494" s="56"/>
      <c r="EW494" s="56"/>
      <c r="EX494" s="56"/>
      <c r="EY494" s="56"/>
      <c r="EZ494" s="56"/>
      <c r="FA494" s="56"/>
      <c r="FB494" s="56"/>
      <c r="FC494" s="56"/>
      <c r="FD494" s="56"/>
      <c r="FE494" s="56"/>
      <c r="FF494" s="70"/>
      <c r="FG494" s="70"/>
      <c r="FH494" s="70"/>
      <c r="FI494" s="70"/>
      <c r="FJ494" s="70"/>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70"/>
      <c r="HA494" s="70"/>
      <c r="HB494" s="70"/>
      <c r="HC494" s="70"/>
      <c r="HD494" s="70"/>
      <c r="HE494" s="168">
        <v>2</v>
      </c>
      <c r="HF494" s="56">
        <v>2</v>
      </c>
      <c r="HG494" s="56">
        <v>2</v>
      </c>
      <c r="HH494" s="56">
        <v>2</v>
      </c>
      <c r="HI494" s="56">
        <v>2</v>
      </c>
      <c r="HJ494" s="56">
        <v>2</v>
      </c>
      <c r="HK494" s="56">
        <v>2</v>
      </c>
      <c r="HL494" s="56">
        <v>2</v>
      </c>
      <c r="HM494" s="56">
        <v>2</v>
      </c>
      <c r="HN494" s="56">
        <v>2</v>
      </c>
      <c r="HO494" s="56">
        <v>2</v>
      </c>
      <c r="HP494" s="56">
        <v>2</v>
      </c>
      <c r="HQ494" s="56">
        <v>1</v>
      </c>
      <c r="HR494" s="56">
        <v>2</v>
      </c>
      <c r="HS494" s="56">
        <v>2</v>
      </c>
      <c r="HT494" s="56">
        <v>2</v>
      </c>
      <c r="HU494" s="56">
        <v>2</v>
      </c>
      <c r="HV494" s="56">
        <v>2</v>
      </c>
      <c r="HW494" s="56">
        <v>2</v>
      </c>
      <c r="HX494" s="56"/>
      <c r="HY494" s="56"/>
      <c r="HZ494" s="56"/>
      <c r="IA494" s="56"/>
      <c r="IB494" s="56"/>
      <c r="IC494" s="56"/>
      <c r="ID494" s="56">
        <v>2</v>
      </c>
      <c r="IE494" s="56">
        <v>2</v>
      </c>
      <c r="IF494" s="56">
        <v>2</v>
      </c>
      <c r="IG494" s="56">
        <v>2</v>
      </c>
      <c r="IH494" s="56">
        <v>2</v>
      </c>
      <c r="II494" s="179">
        <f>COUNTIF(HE494:IH494,"2")</f>
        <v>23</v>
      </c>
      <c r="IJ494" s="180">
        <f>II494/(II494+IK494+IM494+IO494)</f>
        <v>0.95833333333333337</v>
      </c>
      <c r="IK494" s="179">
        <f>COUNTIF(HE494:IH494,"1")</f>
        <v>1</v>
      </c>
      <c r="IL494" s="180">
        <f>IK494/(II494+IK494+IM494+IO494)</f>
        <v>4.1666666666666664E-2</v>
      </c>
      <c r="IM494" s="179">
        <f>COUNTIF(HE494:IH494,"0")</f>
        <v>0</v>
      </c>
      <c r="IN494" s="180">
        <f>IM494/(II494+IK494+IM494+IO494)</f>
        <v>0</v>
      </c>
      <c r="IO494" s="179">
        <f>COUNTIF(GP494:IH494,"KĐG")</f>
        <v>0</v>
      </c>
      <c r="IP494" s="180">
        <f>IO494/(II494+IK494+IM494+IO494)</f>
        <v>0</v>
      </c>
      <c r="IQ494" s="181">
        <f>(((II494*2)+(IK494*1)+(IM494*0)))/(II494+IK494+IM494)</f>
        <v>1.9583333333333333</v>
      </c>
      <c r="IR494" s="185" t="str">
        <f>IF(IP494&gt;=50%,"KĐG",IF(IQ494&gt;=1.6,"Đạt mục tiêu",IF(IQ494&gt;=1,"Cần cố gắng","Chưa đạt")))</f>
        <v>Đạt mục tiêu</v>
      </c>
      <c r="IS494" s="185"/>
      <c r="IT494" s="70"/>
      <c r="IU494" s="70"/>
      <c r="IV494" s="70"/>
      <c r="IW494" s="70"/>
      <c r="IX494" s="56"/>
      <c r="IY494" s="56"/>
      <c r="IZ494" s="56"/>
      <c r="JA494" s="56"/>
      <c r="JB494" s="56"/>
      <c r="JC494" s="56"/>
      <c r="JD494" s="56"/>
      <c r="JE494" s="56"/>
      <c r="JF494" s="56"/>
      <c r="JG494" s="56"/>
      <c r="JH494" s="56"/>
      <c r="JI494" s="56"/>
      <c r="JJ494" s="56"/>
      <c r="JK494" s="56"/>
      <c r="JL494" s="56"/>
      <c r="JM494" s="56"/>
      <c r="JN494" s="56"/>
      <c r="JO494" s="56"/>
      <c r="JP494" s="56"/>
      <c r="JQ494" s="56"/>
      <c r="JR494" s="56"/>
      <c r="JS494" s="56"/>
      <c r="JT494" s="56"/>
      <c r="JU494" s="56"/>
      <c r="JV494" s="56"/>
      <c r="JW494" s="56"/>
      <c r="JX494" s="56"/>
      <c r="JY494" s="56"/>
      <c r="JZ494" s="56"/>
      <c r="KA494" s="56"/>
      <c r="KB494" s="56"/>
      <c r="KC494" s="56"/>
      <c r="KD494" s="56"/>
      <c r="KE494" s="56"/>
      <c r="KF494" s="56"/>
      <c r="KG494" s="56"/>
      <c r="KH494" s="56"/>
      <c r="KI494" s="56"/>
      <c r="KJ494" s="56"/>
      <c r="KK494" s="56"/>
      <c r="KL494" s="56"/>
      <c r="KM494" s="56"/>
      <c r="KN494" s="56"/>
      <c r="KO494" s="56"/>
      <c r="KP494" s="56"/>
      <c r="KQ494" s="56"/>
      <c r="KR494" s="56"/>
      <c r="KS494" s="56"/>
      <c r="KT494" s="56"/>
      <c r="KU494" s="56"/>
      <c r="KV494" s="56"/>
      <c r="KW494" s="56"/>
      <c r="KX494" s="56"/>
      <c r="KY494" s="56"/>
      <c r="KZ494" s="56"/>
      <c r="LA494" s="56"/>
      <c r="LB494" s="56"/>
      <c r="LC494" s="56"/>
      <c r="LD494" s="56"/>
      <c r="LE494" s="56"/>
      <c r="LF494" s="56"/>
      <c r="LG494" s="56"/>
      <c r="LH494" s="56"/>
      <c r="LI494" s="56"/>
      <c r="LJ494" s="56"/>
      <c r="LK494" s="56"/>
      <c r="LL494" s="56"/>
      <c r="LM494" s="56"/>
      <c r="LN494" s="56"/>
      <c r="LO494" s="56"/>
      <c r="LP494" s="56"/>
      <c r="LQ494" s="56"/>
      <c r="LR494" s="56"/>
      <c r="LS494" s="56"/>
      <c r="LT494" s="56"/>
      <c r="LU494" s="56"/>
      <c r="LV494" s="56"/>
      <c r="LW494" s="56"/>
      <c r="LX494" s="56"/>
      <c r="LY494" s="56"/>
      <c r="LZ494" s="56"/>
      <c r="MA494" s="56"/>
      <c r="MB494" s="56"/>
      <c r="MC494" s="56"/>
      <c r="MD494" s="56"/>
      <c r="ME494" s="56"/>
      <c r="MF494" s="56"/>
      <c r="MG494" s="56"/>
      <c r="MH494" s="56"/>
      <c r="MI494" s="56"/>
      <c r="MJ494" s="56"/>
      <c r="MK494" s="56"/>
      <c r="ML494" s="56"/>
      <c r="MM494" s="56"/>
      <c r="MN494" s="56"/>
      <c r="MO494" s="56"/>
      <c r="MP494" s="56"/>
      <c r="MQ494" s="56"/>
      <c r="MR494" s="56"/>
      <c r="MS494" s="56"/>
      <c r="MT494" s="56"/>
      <c r="MU494" s="56"/>
      <c r="MV494" s="56"/>
      <c r="MW494" s="56"/>
      <c r="MX494" s="56"/>
      <c r="MY494" s="56"/>
      <c r="MZ494" s="56"/>
      <c r="NA494" s="56"/>
      <c r="NB494" s="56"/>
      <c r="NC494" s="56"/>
      <c r="ND494" s="56"/>
      <c r="NE494" s="56"/>
      <c r="NF494" s="56"/>
      <c r="NG494" s="56"/>
      <c r="NH494" s="56"/>
      <c r="NI494" s="56"/>
      <c r="NJ494" s="56"/>
      <c r="NK494" s="56"/>
      <c r="NL494" s="56"/>
      <c r="NM494" s="56"/>
      <c r="NN494" s="56"/>
      <c r="NO494" s="56"/>
      <c r="NP494" s="56"/>
      <c r="NQ494" s="56"/>
      <c r="NR494" s="56"/>
      <c r="NS494" s="56"/>
      <c r="NT494" s="56"/>
      <c r="NU494" s="56"/>
      <c r="NV494" s="56"/>
      <c r="NW494" s="56"/>
      <c r="NX494" s="56"/>
      <c r="NY494" s="56"/>
      <c r="NZ494" s="56"/>
      <c r="OA494" s="56"/>
      <c r="OB494" s="56"/>
      <c r="OC494" s="56"/>
      <c r="OD494" s="56"/>
      <c r="OE494" s="56"/>
      <c r="OF494" s="56"/>
      <c r="OG494" s="56"/>
      <c r="OH494" s="56"/>
      <c r="OI494" s="56"/>
      <c r="OJ494" s="56"/>
      <c r="OK494" s="56"/>
      <c r="OL494" s="56"/>
      <c r="OM494" s="56"/>
      <c r="ON494" s="56"/>
      <c r="OO494" s="56"/>
      <c r="OP494" s="56"/>
      <c r="OQ494" s="56"/>
      <c r="OR494" s="56"/>
      <c r="OS494" s="56"/>
      <c r="OT494" s="56"/>
      <c r="OU494" s="56"/>
      <c r="OV494" s="56"/>
      <c r="OW494" s="56"/>
      <c r="OX494" s="56"/>
      <c r="OY494" s="56"/>
      <c r="OZ494" s="56"/>
      <c r="PA494" s="56"/>
    </row>
    <row r="495" spans="1:417" s="116" customFormat="1" ht="141.75" hidden="1" customHeight="1">
      <c r="A495" s="56"/>
      <c r="B495" s="56">
        <v>432</v>
      </c>
      <c r="C495" s="56">
        <v>181</v>
      </c>
      <c r="D495" s="126" t="s">
        <v>273</v>
      </c>
      <c r="E495" s="122" t="s">
        <v>6</v>
      </c>
      <c r="F495" s="126" t="s">
        <v>274</v>
      </c>
      <c r="G495" s="123" t="s">
        <v>6</v>
      </c>
      <c r="H495" s="122"/>
      <c r="I495" s="126" t="s">
        <v>274</v>
      </c>
      <c r="J495" s="126" t="s">
        <v>1020</v>
      </c>
      <c r="K495" s="123"/>
      <c r="L495" s="183" t="s">
        <v>661</v>
      </c>
      <c r="M495" s="177" t="s">
        <v>501</v>
      </c>
      <c r="N495" s="51" t="s">
        <v>378</v>
      </c>
      <c r="O495" s="56" t="s">
        <v>350</v>
      </c>
      <c r="P495" s="56" t="s">
        <v>205</v>
      </c>
      <c r="Q495" s="56"/>
      <c r="R495" s="120"/>
      <c r="S495" s="120"/>
      <c r="T495" s="120"/>
      <c r="U495" s="120"/>
      <c r="V495" s="120"/>
      <c r="W495" s="120"/>
      <c r="X495" s="120"/>
      <c r="Y495" s="120"/>
      <c r="Z495" s="120" t="s">
        <v>205</v>
      </c>
      <c r="AA495" s="120"/>
      <c r="AB495" s="120"/>
      <c r="AC495" s="119">
        <f t="shared" si="671"/>
        <v>1</v>
      </c>
      <c r="AD495" s="229"/>
      <c r="AE495" s="229"/>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70"/>
      <c r="BU495" s="70"/>
      <c r="BV495" s="70"/>
      <c r="BW495" s="70"/>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70"/>
      <c r="DN495" s="70"/>
      <c r="DO495" s="70"/>
      <c r="DP495" s="70"/>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70"/>
      <c r="FG495" s="70"/>
      <c r="FH495" s="70"/>
      <c r="FI495" s="70"/>
      <c r="FJ495" s="70"/>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70"/>
      <c r="HA495" s="70"/>
      <c r="HB495" s="70"/>
      <c r="HC495" s="70"/>
      <c r="HD495" s="70"/>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c r="IK495" s="56"/>
      <c r="IL495" s="56"/>
      <c r="IM495" s="56"/>
      <c r="IN495" s="56"/>
      <c r="IO495" s="56"/>
      <c r="IP495" s="56"/>
      <c r="IQ495" s="56"/>
      <c r="IR495" s="56"/>
      <c r="IS495" s="71" t="s">
        <v>553</v>
      </c>
      <c r="IT495" s="71"/>
      <c r="IU495" s="71" t="s">
        <v>553</v>
      </c>
      <c r="IV495" s="71"/>
      <c r="IW495" s="71" t="s">
        <v>553</v>
      </c>
      <c r="IX495" s="56">
        <v>2</v>
      </c>
      <c r="IY495" s="56">
        <v>2</v>
      </c>
      <c r="IZ495" s="56">
        <v>2</v>
      </c>
      <c r="JA495" s="56">
        <v>1</v>
      </c>
      <c r="JB495" s="56">
        <v>2</v>
      </c>
      <c r="JC495" s="56">
        <v>2</v>
      </c>
      <c r="JD495" s="56">
        <v>2</v>
      </c>
      <c r="JE495" s="56">
        <v>2</v>
      </c>
      <c r="JF495" s="56">
        <v>2</v>
      </c>
      <c r="JG495" s="56">
        <v>2</v>
      </c>
      <c r="JH495" s="56">
        <v>2</v>
      </c>
      <c r="JI495" s="56">
        <v>2</v>
      </c>
      <c r="JJ495" s="56">
        <v>2</v>
      </c>
      <c r="JK495" s="56">
        <v>2</v>
      </c>
      <c r="JL495" s="56">
        <v>2</v>
      </c>
      <c r="JM495" s="56">
        <v>2</v>
      </c>
      <c r="JN495" s="56">
        <v>2</v>
      </c>
      <c r="JO495" s="56">
        <v>2</v>
      </c>
      <c r="JP495" s="56">
        <v>2</v>
      </c>
      <c r="JQ495" s="56">
        <v>2</v>
      </c>
      <c r="JR495" s="56">
        <v>2</v>
      </c>
      <c r="JS495" s="56">
        <v>2</v>
      </c>
      <c r="JT495" s="56">
        <v>2</v>
      </c>
      <c r="JU495" s="56">
        <v>2</v>
      </c>
      <c r="JV495" s="56">
        <v>2</v>
      </c>
      <c r="JW495" s="56">
        <v>2</v>
      </c>
      <c r="JX495" s="56">
        <v>2</v>
      </c>
      <c r="JY495" s="56">
        <v>2</v>
      </c>
      <c r="JZ495" s="56">
        <v>2</v>
      </c>
      <c r="KA495" s="56">
        <v>2</v>
      </c>
      <c r="KB495" s="179">
        <f t="shared" ref="KB495" si="712">COUNTIF(IX495:KA495,"2")</f>
        <v>29</v>
      </c>
      <c r="KC495" s="180">
        <f t="shared" ref="KC495" si="713">KB495/(KB495+KD495+KF495+KH495)</f>
        <v>0.96666666666666667</v>
      </c>
      <c r="KD495" s="179">
        <f t="shared" ref="KD495" si="714">COUNTIF(IX495:KA495,"1")</f>
        <v>1</v>
      </c>
      <c r="KE495" s="180">
        <f t="shared" ref="KE495" si="715">KD495/(KB495+KD495+KF495+KH495)</f>
        <v>3.3333333333333333E-2</v>
      </c>
      <c r="KF495" s="179">
        <f t="shared" ref="KF495" si="716">COUNTIF(IX495:KA495,"0")</f>
        <v>0</v>
      </c>
      <c r="KG495" s="180">
        <f t="shared" ref="KG495" si="717">KF495/(KB495+KD495+KF495+KH495)</f>
        <v>0</v>
      </c>
      <c r="KH495" s="179">
        <f>COUNTIF(IJ495:KA495,"KĐG")</f>
        <v>0</v>
      </c>
      <c r="KI495" s="180">
        <f t="shared" ref="KI495" si="718">KH495/(KB495+KD495+KF495+KH495)</f>
        <v>0</v>
      </c>
      <c r="KJ495" s="181">
        <f t="shared" ref="KJ495" si="719">(((KB495*2)+(KD495*1)+(KF495*0)))/(KB495+KD495+KF495)</f>
        <v>1.9666666666666666</v>
      </c>
      <c r="KK495" s="182" t="str">
        <f t="shared" ref="KK495" si="720">IF(KI495&gt;=50%,"KĐG",IF(KJ495&gt;=1.6,"Đạt mục tiêu",IF(KJ495&gt;=1,"Cần cố gắng","Chưa đạt")))</f>
        <v>Đạt mục tiêu</v>
      </c>
      <c r="KL495" s="56"/>
      <c r="KM495" s="56"/>
      <c r="KN495" s="56"/>
      <c r="KO495" s="56"/>
      <c r="KP495" s="56"/>
      <c r="KQ495" s="56"/>
      <c r="KR495" s="56"/>
      <c r="KS495" s="56"/>
      <c r="KT495" s="56"/>
      <c r="KU495" s="56"/>
      <c r="KV495" s="56"/>
      <c r="KW495" s="56"/>
      <c r="KX495" s="56"/>
      <c r="KY495" s="56"/>
      <c r="KZ495" s="56"/>
      <c r="LA495" s="56"/>
      <c r="LB495" s="56"/>
      <c r="LC495" s="56"/>
      <c r="LD495" s="56"/>
      <c r="LE495" s="56"/>
      <c r="LF495" s="56"/>
      <c r="LG495" s="56"/>
      <c r="LH495" s="56"/>
      <c r="LI495" s="56"/>
      <c r="LJ495" s="56"/>
      <c r="LK495" s="56"/>
      <c r="LL495" s="56"/>
      <c r="LM495" s="56"/>
      <c r="LN495" s="56"/>
      <c r="LO495" s="56"/>
      <c r="LP495" s="56"/>
      <c r="LQ495" s="56"/>
      <c r="LR495" s="56"/>
      <c r="LS495" s="56"/>
      <c r="LT495" s="56"/>
      <c r="LU495" s="56"/>
      <c r="LV495" s="56"/>
      <c r="LW495" s="56"/>
      <c r="LX495" s="56"/>
      <c r="LY495" s="56"/>
      <c r="LZ495" s="56"/>
      <c r="MA495" s="56"/>
      <c r="MB495" s="56"/>
      <c r="MC495" s="56"/>
      <c r="MD495" s="56"/>
      <c r="ME495" s="56"/>
      <c r="MF495" s="56"/>
      <c r="MG495" s="56"/>
      <c r="MH495" s="56"/>
      <c r="MI495" s="56"/>
      <c r="MJ495" s="56"/>
      <c r="MK495" s="56"/>
      <c r="ML495" s="56"/>
      <c r="MM495" s="56"/>
      <c r="MN495" s="56"/>
      <c r="MO495" s="56"/>
      <c r="MP495" s="56"/>
      <c r="MQ495" s="56"/>
      <c r="MR495" s="56"/>
      <c r="MS495" s="56"/>
      <c r="MT495" s="56"/>
      <c r="MU495" s="56"/>
      <c r="MV495" s="56"/>
      <c r="MW495" s="56"/>
      <c r="MX495" s="56"/>
      <c r="MY495" s="56"/>
      <c r="MZ495" s="56"/>
      <c r="NA495" s="56"/>
      <c r="NB495" s="56"/>
      <c r="NC495" s="56"/>
      <c r="ND495" s="56"/>
      <c r="NE495" s="56"/>
      <c r="NF495" s="56"/>
      <c r="NG495" s="56"/>
      <c r="NH495" s="56"/>
      <c r="NI495" s="56"/>
      <c r="NJ495" s="56"/>
      <c r="NK495" s="56"/>
      <c r="NL495" s="56"/>
      <c r="NM495" s="56"/>
      <c r="NN495" s="56"/>
      <c r="NO495" s="56"/>
      <c r="NP495" s="56"/>
      <c r="NQ495" s="56"/>
      <c r="NR495" s="56"/>
      <c r="NS495" s="56"/>
      <c r="NT495" s="56"/>
      <c r="NU495" s="56"/>
      <c r="NV495" s="56"/>
      <c r="NW495" s="56"/>
      <c r="NX495" s="56"/>
      <c r="NY495" s="56"/>
      <c r="NZ495" s="56"/>
      <c r="OA495" s="56"/>
      <c r="OB495" s="56"/>
      <c r="OC495" s="56"/>
      <c r="OD495" s="56"/>
      <c r="OE495" s="56"/>
      <c r="OF495" s="56"/>
      <c r="OG495" s="56"/>
      <c r="OH495" s="56"/>
      <c r="OI495" s="56"/>
      <c r="OJ495" s="56"/>
      <c r="OK495" s="56"/>
      <c r="OL495" s="56"/>
      <c r="OM495" s="56"/>
      <c r="ON495" s="56"/>
      <c r="OO495" s="56"/>
      <c r="OP495" s="56"/>
      <c r="OQ495" s="56"/>
      <c r="OR495" s="56"/>
      <c r="OS495" s="56"/>
      <c r="OT495" s="56"/>
      <c r="OU495" s="56"/>
      <c r="OV495" s="56"/>
      <c r="OW495" s="56"/>
      <c r="OX495" s="56"/>
      <c r="OY495" s="56"/>
      <c r="OZ495" s="56"/>
      <c r="PA495" s="56"/>
    </row>
    <row r="496" spans="1:417" s="116" customFormat="1" ht="55.5" hidden="1" customHeight="1">
      <c r="A496" s="56"/>
      <c r="B496" s="56">
        <v>433</v>
      </c>
      <c r="C496" s="56">
        <v>182</v>
      </c>
      <c r="D496" s="126" t="s">
        <v>272</v>
      </c>
      <c r="E496" s="122" t="s">
        <v>12</v>
      </c>
      <c r="F496" s="126" t="s">
        <v>11</v>
      </c>
      <c r="G496" s="123" t="s">
        <v>12</v>
      </c>
      <c r="H496" s="122"/>
      <c r="I496" s="126" t="s">
        <v>11</v>
      </c>
      <c r="J496" s="126" t="s">
        <v>593</v>
      </c>
      <c r="K496" s="123"/>
      <c r="L496" s="183" t="s">
        <v>661</v>
      </c>
      <c r="M496" s="177" t="s">
        <v>501</v>
      </c>
      <c r="N496" s="51" t="s">
        <v>378</v>
      </c>
      <c r="O496" s="56" t="s">
        <v>350</v>
      </c>
      <c r="P496" s="56" t="s">
        <v>205</v>
      </c>
      <c r="Q496" s="56"/>
      <c r="R496" s="120"/>
      <c r="S496" s="120"/>
      <c r="T496" s="120"/>
      <c r="U496" s="120"/>
      <c r="V496" s="120" t="s">
        <v>205</v>
      </c>
      <c r="W496" s="120"/>
      <c r="X496" s="120"/>
      <c r="Y496" s="120"/>
      <c r="Z496" s="120"/>
      <c r="AA496" s="120"/>
      <c r="AB496" s="120"/>
      <c r="AC496" s="119">
        <f t="shared" si="671"/>
        <v>1</v>
      </c>
      <c r="AD496" s="229"/>
      <c r="AE496" s="229"/>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70"/>
      <c r="BU496" s="70"/>
      <c r="BV496" s="69"/>
      <c r="BW496" s="182"/>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179"/>
      <c r="DD496" s="180"/>
      <c r="DE496" s="179"/>
      <c r="DF496" s="180"/>
      <c r="DG496" s="179"/>
      <c r="DH496" s="180"/>
      <c r="DI496" s="179"/>
      <c r="DJ496" s="180" t="e">
        <f>DI496/(DC496+DE496+DG496+DI496)</f>
        <v>#DIV/0!</v>
      </c>
      <c r="DK496" s="181" t="e">
        <f>(((DC496*2)+(DE496*1)+(DG496*0)))/(DC496+DE496+DG496)</f>
        <v>#DIV/0!</v>
      </c>
      <c r="DL496" s="184" t="e">
        <f>IF(DJ496&gt;=50%,"KĐG",IF(DK496&gt;=1.6,"Đạt mục tiêu",IF(DK496&gt;=1,"Cần cố gắng","Chưa đạt")))</f>
        <v>#DIV/0!</v>
      </c>
      <c r="DM496" s="70"/>
      <c r="DN496" s="70"/>
      <c r="DO496" s="70"/>
      <c r="DP496" s="70"/>
      <c r="DQ496" s="178">
        <v>2</v>
      </c>
      <c r="DR496" s="178">
        <v>2</v>
      </c>
      <c r="DS496" s="178">
        <v>2</v>
      </c>
      <c r="DT496" s="178">
        <v>2</v>
      </c>
      <c r="DU496" s="178">
        <v>2</v>
      </c>
      <c r="DV496" s="178">
        <v>2</v>
      </c>
      <c r="DW496" s="178">
        <v>2</v>
      </c>
      <c r="DX496" s="178">
        <v>2</v>
      </c>
      <c r="DY496" s="178">
        <v>2</v>
      </c>
      <c r="DZ496" s="178">
        <v>2</v>
      </c>
      <c r="EA496" s="178">
        <v>2</v>
      </c>
      <c r="EB496" s="178">
        <v>2</v>
      </c>
      <c r="EC496" s="178">
        <v>2</v>
      </c>
      <c r="ED496" s="178">
        <v>2</v>
      </c>
      <c r="EE496" s="178">
        <v>2</v>
      </c>
      <c r="EF496" s="178">
        <v>2</v>
      </c>
      <c r="EG496" s="178">
        <v>2</v>
      </c>
      <c r="EH496" s="178">
        <v>2</v>
      </c>
      <c r="EI496" s="178">
        <v>2</v>
      </c>
      <c r="EJ496" s="178">
        <v>2</v>
      </c>
      <c r="EK496" s="178">
        <v>2</v>
      </c>
      <c r="EL496" s="178">
        <v>2</v>
      </c>
      <c r="EM496" s="178">
        <v>2</v>
      </c>
      <c r="EN496" s="178">
        <v>2</v>
      </c>
      <c r="EO496" s="178">
        <v>2</v>
      </c>
      <c r="EP496" s="178">
        <v>2</v>
      </c>
      <c r="EQ496" s="178">
        <v>2</v>
      </c>
      <c r="ER496" s="178">
        <v>2</v>
      </c>
      <c r="ES496" s="178">
        <v>2</v>
      </c>
      <c r="ET496" s="178">
        <v>2</v>
      </c>
      <c r="EU496" s="178">
        <v>2</v>
      </c>
      <c r="EV496" s="179">
        <f>COUNTIF(DM496:EU496,"2")</f>
        <v>31</v>
      </c>
      <c r="EW496" s="180">
        <f>EV496/(EV496+EX496+EZ496+FB496)</f>
        <v>1</v>
      </c>
      <c r="EX496" s="179">
        <f>COUNTIF(DM496:EU496,"1")</f>
        <v>0</v>
      </c>
      <c r="EY496" s="180">
        <f>EX496/(EV496+EX496+EZ496+FB496)</f>
        <v>0</v>
      </c>
      <c r="EZ496" s="179">
        <f>COUNTIF(DM496:EU496,"0")</f>
        <v>0</v>
      </c>
      <c r="FA496" s="180">
        <f>EZ496/(EV496+EX496+EZ496+FB496)</f>
        <v>0</v>
      </c>
      <c r="FB496" s="179">
        <f>COUNTIF(DM496:EU496,"KĐG")</f>
        <v>0</v>
      </c>
      <c r="FC496" s="180">
        <f>FB496/(EV496+EX496+EZ496+FB496)</f>
        <v>0</v>
      </c>
      <c r="FD496" s="181">
        <f>(((EV496*2)+(EX496*1)+(EZ496*0)))/(EV496+EX496+EZ496)</f>
        <v>2</v>
      </c>
      <c r="FE496" s="184" t="str">
        <f>IF(FC496&gt;=50%,"KĐG",IF(FD496&gt;=1.6,"Đạt mục tiêu",IF(FD496&gt;=1,"Cần cố gắng","Chưa đạt")))</f>
        <v>Đạt mục tiêu</v>
      </c>
      <c r="FF496" s="70"/>
      <c r="FG496" s="70"/>
      <c r="FH496" s="70"/>
      <c r="FI496" s="70"/>
      <c r="FJ496" s="70"/>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70"/>
      <c r="HA496" s="70"/>
      <c r="HB496" s="70"/>
      <c r="HC496" s="70"/>
      <c r="HD496" s="70"/>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c r="IK496" s="56"/>
      <c r="IL496" s="56"/>
      <c r="IM496" s="56"/>
      <c r="IN496" s="56"/>
      <c r="IO496" s="56"/>
      <c r="IP496" s="56"/>
      <c r="IQ496" s="56"/>
      <c r="IR496" s="56"/>
      <c r="IS496" s="56"/>
      <c r="IT496" s="70"/>
      <c r="IU496" s="70"/>
      <c r="IV496" s="70"/>
      <c r="IW496" s="70"/>
      <c r="IX496" s="56"/>
      <c r="IY496" s="56"/>
      <c r="IZ496" s="56"/>
      <c r="JA496" s="56"/>
      <c r="JB496" s="56"/>
      <c r="JC496" s="56"/>
      <c r="JD496" s="56"/>
      <c r="JE496" s="56"/>
      <c r="JF496" s="56"/>
      <c r="JG496" s="56"/>
      <c r="JH496" s="56"/>
      <c r="JI496" s="56"/>
      <c r="JJ496" s="56"/>
      <c r="JK496" s="56"/>
      <c r="JL496" s="56"/>
      <c r="JM496" s="56"/>
      <c r="JN496" s="56"/>
      <c r="JO496" s="56"/>
      <c r="JP496" s="56"/>
      <c r="JQ496" s="56"/>
      <c r="JR496" s="56"/>
      <c r="JS496" s="56"/>
      <c r="JT496" s="56"/>
      <c r="JU496" s="56"/>
      <c r="JV496" s="56"/>
      <c r="JW496" s="56"/>
      <c r="JX496" s="56"/>
      <c r="JY496" s="56"/>
      <c r="JZ496" s="56"/>
      <c r="KA496" s="56"/>
      <c r="KB496" s="56"/>
      <c r="KC496" s="56"/>
      <c r="KD496" s="56"/>
      <c r="KE496" s="56"/>
      <c r="KF496" s="56"/>
      <c r="KG496" s="56"/>
      <c r="KH496" s="56"/>
      <c r="KI496" s="56"/>
      <c r="KJ496" s="56"/>
      <c r="KK496" s="56"/>
      <c r="KL496" s="56"/>
      <c r="KM496" s="56"/>
      <c r="KN496" s="56"/>
      <c r="KO496" s="56"/>
      <c r="KP496" s="56"/>
      <c r="KQ496" s="56"/>
      <c r="KR496" s="56"/>
      <c r="KS496" s="56"/>
      <c r="KT496" s="56"/>
      <c r="KU496" s="56"/>
      <c r="KV496" s="56"/>
      <c r="KW496" s="56"/>
      <c r="KX496" s="56"/>
      <c r="KY496" s="56"/>
      <c r="KZ496" s="56"/>
      <c r="LA496" s="56"/>
      <c r="LB496" s="56"/>
      <c r="LC496" s="56"/>
      <c r="LD496" s="56"/>
      <c r="LE496" s="56"/>
      <c r="LF496" s="56"/>
      <c r="LG496" s="56"/>
      <c r="LH496" s="56"/>
      <c r="LI496" s="56"/>
      <c r="LJ496" s="56"/>
      <c r="LK496" s="56"/>
      <c r="LL496" s="56"/>
      <c r="LM496" s="56"/>
      <c r="LN496" s="56"/>
      <c r="LO496" s="56"/>
      <c r="LP496" s="56"/>
      <c r="LQ496" s="56"/>
      <c r="LR496" s="56"/>
      <c r="LS496" s="56"/>
      <c r="LT496" s="56"/>
      <c r="LU496" s="56"/>
      <c r="LV496" s="56"/>
      <c r="LW496" s="56"/>
      <c r="LX496" s="56"/>
      <c r="LY496" s="56"/>
      <c r="LZ496" s="56"/>
      <c r="MA496" s="56"/>
      <c r="MB496" s="56"/>
      <c r="MC496" s="56"/>
      <c r="MD496" s="56"/>
      <c r="ME496" s="56"/>
      <c r="MF496" s="56"/>
      <c r="MG496" s="56"/>
      <c r="MH496" s="56"/>
      <c r="MI496" s="56"/>
      <c r="MJ496" s="56"/>
      <c r="MK496" s="56"/>
      <c r="ML496" s="56"/>
      <c r="MM496" s="56"/>
      <c r="MN496" s="56"/>
      <c r="MO496" s="56"/>
      <c r="MP496" s="56"/>
      <c r="MQ496" s="56"/>
      <c r="MR496" s="56"/>
      <c r="MS496" s="56"/>
      <c r="MT496" s="56"/>
      <c r="MU496" s="56"/>
      <c r="MV496" s="56"/>
      <c r="MW496" s="56"/>
      <c r="MX496" s="56"/>
      <c r="MY496" s="56"/>
      <c r="MZ496" s="56"/>
      <c r="NA496" s="56"/>
      <c r="NB496" s="56"/>
      <c r="NC496" s="56"/>
      <c r="ND496" s="56"/>
      <c r="NE496" s="56"/>
      <c r="NF496" s="56"/>
      <c r="NG496" s="56"/>
      <c r="NH496" s="56"/>
      <c r="NI496" s="56"/>
      <c r="NJ496" s="56"/>
      <c r="NK496" s="56"/>
      <c r="NL496" s="56"/>
      <c r="NM496" s="56"/>
      <c r="NN496" s="56"/>
      <c r="NO496" s="56"/>
      <c r="NP496" s="56"/>
      <c r="NQ496" s="56"/>
      <c r="NR496" s="56"/>
      <c r="NS496" s="56"/>
      <c r="NT496" s="56"/>
      <c r="NU496" s="56"/>
      <c r="NV496" s="56"/>
      <c r="NW496" s="56"/>
      <c r="NX496" s="56"/>
      <c r="NY496" s="56"/>
      <c r="NZ496" s="56"/>
      <c r="OA496" s="56"/>
      <c r="OB496" s="56"/>
      <c r="OC496" s="56"/>
      <c r="OD496" s="56"/>
      <c r="OE496" s="56"/>
      <c r="OF496" s="56"/>
      <c r="OG496" s="56"/>
      <c r="OH496" s="56"/>
      <c r="OI496" s="56"/>
      <c r="OJ496" s="56"/>
      <c r="OK496" s="56"/>
      <c r="OL496" s="56"/>
      <c r="OM496" s="56"/>
      <c r="ON496" s="56"/>
      <c r="OO496" s="56"/>
      <c r="OP496" s="56"/>
      <c r="OQ496" s="56"/>
      <c r="OR496" s="56"/>
      <c r="OS496" s="56"/>
      <c r="OT496" s="56"/>
      <c r="OU496" s="56"/>
      <c r="OV496" s="56"/>
      <c r="OW496" s="56"/>
      <c r="OX496" s="56"/>
      <c r="OY496" s="56"/>
      <c r="OZ496" s="56"/>
      <c r="PA496" s="56"/>
    </row>
    <row r="497" spans="1:417" ht="39" customHeight="1">
      <c r="A497" s="56"/>
      <c r="B497" s="2"/>
      <c r="C497" s="2"/>
      <c r="D497" s="358" t="s">
        <v>327</v>
      </c>
      <c r="E497" s="359"/>
      <c r="F497" s="360"/>
      <c r="G497" s="253"/>
      <c r="H497" s="254">
        <f>COUNTIF(H498:H539,"x")</f>
        <v>1</v>
      </c>
      <c r="I497" s="253"/>
      <c r="J497" s="253"/>
      <c r="K497" s="255"/>
      <c r="L497" s="258"/>
      <c r="M497" s="255"/>
      <c r="N497" s="176"/>
      <c r="O497" s="176"/>
      <c r="P497" s="114">
        <f>COUNTIF(P498:P539,"x")</f>
        <v>21</v>
      </c>
      <c r="Q497" s="56">
        <f>SUM(Q498:Q539)</f>
        <v>15</v>
      </c>
      <c r="R497" s="14">
        <f>COUNTIF(R498:R539,"x")</f>
        <v>4</v>
      </c>
      <c r="S497" s="114">
        <f t="shared" ref="S497:T497" si="721">COUNTIF(S498:S539,"x")</f>
        <v>4</v>
      </c>
      <c r="T497" s="114">
        <f t="shared" si="721"/>
        <v>3</v>
      </c>
      <c r="U497" s="114">
        <f t="shared" ref="U497" si="722">COUNTIF(U498:U539,"x")</f>
        <v>4</v>
      </c>
      <c r="V497" s="114">
        <f t="shared" ref="V497:AB497" si="723">COUNTIF(V498:V539,"x")</f>
        <v>5</v>
      </c>
      <c r="W497" s="114">
        <f t="shared" si="723"/>
        <v>4</v>
      </c>
      <c r="X497" s="114">
        <f t="shared" si="723"/>
        <v>3</v>
      </c>
      <c r="Y497" s="114">
        <f t="shared" si="723"/>
        <v>3</v>
      </c>
      <c r="Z497" s="114">
        <f t="shared" si="723"/>
        <v>3</v>
      </c>
      <c r="AA497" s="114">
        <f t="shared" si="723"/>
        <v>3</v>
      </c>
      <c r="AB497" s="114">
        <f t="shared" si="723"/>
        <v>5</v>
      </c>
      <c r="AC497" s="114"/>
      <c r="AD497" s="300"/>
      <c r="AE497" s="295"/>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182"/>
      <c r="BK497" s="182"/>
      <c r="BL497" s="182"/>
      <c r="BM497" s="182"/>
      <c r="BN497" s="182"/>
      <c r="BO497" s="182"/>
      <c r="BP497" s="182"/>
      <c r="BQ497" s="182"/>
      <c r="BR497" s="182"/>
      <c r="BS497" s="185"/>
      <c r="BT497" s="70"/>
      <c r="BU497" s="70"/>
      <c r="BV497" s="70"/>
      <c r="BW497" s="70"/>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178"/>
      <c r="DR497" s="178"/>
      <c r="DS497" s="178"/>
      <c r="DT497" s="178"/>
      <c r="DU497" s="178"/>
      <c r="DV497" s="178"/>
      <c r="DW497" s="178"/>
      <c r="DX497" s="178"/>
      <c r="DY497" s="178"/>
      <c r="DZ497" s="178"/>
      <c r="EA497" s="178"/>
      <c r="EB497" s="178"/>
      <c r="EC497" s="178"/>
      <c r="ED497" s="178"/>
      <c r="EE497" s="178"/>
      <c r="EF497" s="178"/>
      <c r="EG497" s="178"/>
      <c r="EH497" s="178"/>
      <c r="EI497" s="178"/>
      <c r="EJ497" s="178"/>
      <c r="EK497" s="178"/>
      <c r="EL497" s="178"/>
      <c r="EM497" s="178"/>
      <c r="EN497" s="178"/>
      <c r="EO497" s="178"/>
      <c r="EP497" s="178"/>
      <c r="EQ497" s="178"/>
      <c r="ER497" s="178"/>
      <c r="ES497" s="178"/>
      <c r="ET497" s="178"/>
      <c r="EU497" s="178"/>
      <c r="EV497" s="179"/>
      <c r="EW497" s="180"/>
      <c r="EX497" s="179"/>
      <c r="EY497" s="180"/>
      <c r="EZ497" s="179"/>
      <c r="FA497" s="180"/>
      <c r="FB497" s="179"/>
      <c r="FC497" s="180"/>
      <c r="FD497" s="181"/>
      <c r="FE497" s="184"/>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179"/>
      <c r="GQ497" s="180"/>
      <c r="GR497" s="179"/>
      <c r="GS497" s="180"/>
      <c r="GT497" s="179"/>
      <c r="GU497" s="180"/>
      <c r="GV497" s="179"/>
      <c r="GW497" s="180"/>
      <c r="GX497" s="181"/>
      <c r="GY497" s="184"/>
      <c r="GZ497" s="70"/>
      <c r="HA497" s="70"/>
      <c r="HB497" s="70"/>
      <c r="HC497" s="70"/>
      <c r="HD497" s="70"/>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179"/>
      <c r="IJ497" s="180"/>
      <c r="IK497" s="179"/>
      <c r="IL497" s="180"/>
      <c r="IM497" s="179"/>
      <c r="IN497" s="180"/>
      <c r="IO497" s="179"/>
      <c r="IP497" s="180"/>
      <c r="IQ497" s="181"/>
      <c r="IR497" s="185"/>
      <c r="IS497" s="56"/>
      <c r="IT497" s="56"/>
      <c r="IU497" s="56"/>
      <c r="IV497" s="56"/>
      <c r="IW497" s="56"/>
      <c r="IX497" s="56"/>
      <c r="IY497" s="56"/>
      <c r="IZ497" s="56"/>
      <c r="JA497" s="56"/>
      <c r="JB497" s="56"/>
      <c r="JC497" s="56"/>
      <c r="JD497" s="56"/>
      <c r="JE497" s="56"/>
      <c r="JF497" s="56"/>
      <c r="JG497" s="56"/>
      <c r="JH497" s="56"/>
      <c r="JI497" s="56"/>
      <c r="JJ497" s="56"/>
      <c r="JK497" s="56"/>
      <c r="JL497" s="56"/>
      <c r="JM497" s="56"/>
      <c r="JN497" s="56"/>
      <c r="JO497" s="56"/>
      <c r="JP497" s="56"/>
      <c r="JQ497" s="56"/>
      <c r="JR497" s="56"/>
      <c r="JS497" s="56"/>
      <c r="JT497" s="56"/>
      <c r="JU497" s="56"/>
      <c r="JV497" s="56"/>
      <c r="JW497" s="56"/>
      <c r="JX497" s="56"/>
      <c r="JY497" s="56"/>
      <c r="JZ497" s="56"/>
      <c r="KA497" s="56"/>
      <c r="KB497" s="179"/>
      <c r="KC497" s="180"/>
      <c r="KD497" s="179"/>
      <c r="KE497" s="180"/>
      <c r="KF497" s="179"/>
      <c r="KG497" s="180"/>
      <c r="KH497" s="179"/>
      <c r="KI497" s="180"/>
      <c r="KJ497" s="181"/>
      <c r="KK497" s="185"/>
      <c r="KL497" s="56"/>
      <c r="KM497" s="56"/>
      <c r="KN497" s="56"/>
      <c r="KO497" s="56"/>
      <c r="KP497" s="56"/>
      <c r="KQ497" s="56"/>
      <c r="KR497" s="56"/>
      <c r="KS497" s="56"/>
      <c r="KT497" s="56"/>
      <c r="KU497" s="56"/>
      <c r="KV497" s="56"/>
      <c r="KW497" s="56"/>
      <c r="KX497" s="56"/>
      <c r="KY497" s="56"/>
      <c r="KZ497" s="56"/>
      <c r="LA497" s="56"/>
      <c r="LB497" s="56"/>
      <c r="LC497" s="56"/>
      <c r="LD497" s="56"/>
      <c r="LE497" s="56"/>
      <c r="LF497" s="56"/>
      <c r="LG497" s="56"/>
      <c r="LH497" s="56"/>
      <c r="LI497" s="56"/>
      <c r="LJ497" s="56"/>
      <c r="LK497" s="56"/>
      <c r="LL497" s="56"/>
      <c r="LM497" s="56"/>
      <c r="LN497" s="56"/>
      <c r="LO497" s="56"/>
      <c r="LP497" s="56"/>
      <c r="LQ497" s="56"/>
      <c r="LR497" s="56"/>
      <c r="LS497" s="179"/>
      <c r="LT497" s="180"/>
      <c r="LU497" s="179"/>
      <c r="LV497" s="180"/>
      <c r="LW497" s="179"/>
      <c r="LX497" s="180"/>
      <c r="LY497" s="179"/>
      <c r="LZ497" s="180"/>
      <c r="MA497" s="181"/>
      <c r="MB497" s="185"/>
      <c r="MC497" s="56"/>
      <c r="MD497" s="56"/>
      <c r="ME497" s="56"/>
      <c r="MF497" s="56"/>
      <c r="MG497" s="56"/>
      <c r="MH497" s="56"/>
      <c r="MI497" s="56"/>
      <c r="MJ497" s="56"/>
      <c r="MK497" s="56"/>
      <c r="ML497" s="56"/>
      <c r="MM497" s="56"/>
      <c r="MN497" s="56"/>
      <c r="MO497" s="56"/>
      <c r="MP497" s="56"/>
      <c r="MQ497" s="56"/>
      <c r="MR497" s="56"/>
      <c r="MS497" s="56"/>
      <c r="MT497" s="56"/>
      <c r="MU497" s="56"/>
      <c r="MV497" s="56"/>
      <c r="MW497" s="56"/>
      <c r="MX497" s="56"/>
      <c r="MY497" s="56"/>
      <c r="MZ497" s="56"/>
      <c r="NA497" s="56"/>
      <c r="NB497" s="56"/>
      <c r="NC497" s="56"/>
      <c r="ND497" s="56"/>
      <c r="NE497" s="179"/>
      <c r="NF497" s="180"/>
      <c r="NG497" s="179"/>
      <c r="NH497" s="180"/>
      <c r="NI497" s="179"/>
      <c r="NJ497" s="180"/>
      <c r="NK497" s="179"/>
      <c r="NL497" s="180"/>
      <c r="NM497" s="181"/>
      <c r="NN497" s="184"/>
      <c r="NO497" s="70"/>
      <c r="NP497" s="70"/>
      <c r="NQ497" s="56"/>
      <c r="NR497" s="56"/>
      <c r="NS497" s="56"/>
      <c r="NT497" s="56"/>
      <c r="NU497" s="56"/>
      <c r="NV497" s="56"/>
      <c r="NW497" s="56"/>
      <c r="NX497" s="56"/>
      <c r="NY497" s="56"/>
      <c r="NZ497" s="56"/>
      <c r="OA497" s="56"/>
      <c r="OB497" s="56"/>
      <c r="OC497" s="56"/>
      <c r="OD497" s="56"/>
      <c r="OE497" s="56"/>
      <c r="OF497" s="56"/>
      <c r="OG497" s="56"/>
      <c r="OH497" s="56"/>
      <c r="OI497" s="56"/>
      <c r="OJ497" s="56"/>
      <c r="OK497" s="56"/>
      <c r="OL497" s="56"/>
      <c r="OM497" s="56"/>
      <c r="ON497" s="56"/>
      <c r="OO497" s="56"/>
      <c r="OP497" s="56"/>
      <c r="OQ497" s="179"/>
      <c r="OR497" s="180"/>
      <c r="OS497" s="179"/>
      <c r="OT497" s="180"/>
      <c r="OU497" s="179"/>
      <c r="OV497" s="180"/>
      <c r="OW497" s="179"/>
      <c r="OX497" s="180"/>
      <c r="OY497" s="181"/>
      <c r="OZ497" s="184"/>
      <c r="PA497" s="2"/>
    </row>
    <row r="498" spans="1:417" s="116" customFormat="1" ht="33" customHeight="1">
      <c r="A498" s="56"/>
      <c r="B498" s="427">
        <v>436</v>
      </c>
      <c r="C498" s="427">
        <v>183</v>
      </c>
      <c r="D498" s="361" t="s">
        <v>275</v>
      </c>
      <c r="E498" s="329" t="s">
        <v>4</v>
      </c>
      <c r="F498" s="361" t="s">
        <v>588</v>
      </c>
      <c r="G498" s="324" t="s">
        <v>4</v>
      </c>
      <c r="H498" s="324"/>
      <c r="I498" s="208" t="s">
        <v>538</v>
      </c>
      <c r="J498" s="208" t="s">
        <v>594</v>
      </c>
      <c r="K498" s="76"/>
      <c r="L498" s="234" t="s">
        <v>661</v>
      </c>
      <c r="M498" s="238" t="s">
        <v>501</v>
      </c>
      <c r="N498" s="51" t="s">
        <v>378</v>
      </c>
      <c r="O498" s="56" t="s">
        <v>350</v>
      </c>
      <c r="P498" s="310" t="s">
        <v>205</v>
      </c>
      <c r="Q498" s="310"/>
      <c r="R498" s="235" t="s">
        <v>205</v>
      </c>
      <c r="S498" s="120"/>
      <c r="T498" s="120"/>
      <c r="U498" s="120"/>
      <c r="V498" s="120"/>
      <c r="W498" s="120"/>
      <c r="X498" s="120"/>
      <c r="Y498" s="120"/>
      <c r="Z498" s="120"/>
      <c r="AA498" s="120"/>
      <c r="AB498" s="120"/>
      <c r="AC498" s="119">
        <f t="shared" ref="AC498:AC539" si="724">COUNTIF($R498:$AB498,"x")</f>
        <v>1</v>
      </c>
      <c r="AD498" s="300" t="s">
        <v>555</v>
      </c>
      <c r="AE498" s="299" t="s">
        <v>555</v>
      </c>
      <c r="AF498" s="178">
        <v>2</v>
      </c>
      <c r="AG498" s="178">
        <v>1</v>
      </c>
      <c r="AH498" s="178">
        <v>1</v>
      </c>
      <c r="AI498" s="178">
        <v>2</v>
      </c>
      <c r="AJ498" s="178">
        <v>2</v>
      </c>
      <c r="AK498" s="178">
        <v>2</v>
      </c>
      <c r="AL498" s="178">
        <v>2</v>
      </c>
      <c r="AM498" s="178">
        <v>2</v>
      </c>
      <c r="AN498" s="178">
        <v>2</v>
      </c>
      <c r="AO498" s="178">
        <v>2</v>
      </c>
      <c r="AP498" s="178">
        <v>2</v>
      </c>
      <c r="AQ498" s="178">
        <v>2</v>
      </c>
      <c r="AR498" s="178">
        <v>1</v>
      </c>
      <c r="AS498" s="178">
        <v>2</v>
      </c>
      <c r="AT498" s="178">
        <v>2</v>
      </c>
      <c r="AU498" s="178">
        <v>2</v>
      </c>
      <c r="AV498" s="178">
        <v>2</v>
      </c>
      <c r="AW498" s="178">
        <v>2</v>
      </c>
      <c r="AX498" s="178">
        <v>2</v>
      </c>
      <c r="AY498" s="178">
        <v>2</v>
      </c>
      <c r="AZ498" s="178">
        <v>2</v>
      </c>
      <c r="BA498" s="178">
        <v>2</v>
      </c>
      <c r="BB498" s="178">
        <v>2</v>
      </c>
      <c r="BC498" s="178">
        <v>2</v>
      </c>
      <c r="BD498" s="178">
        <v>2</v>
      </c>
      <c r="BE498" s="178">
        <v>2</v>
      </c>
      <c r="BF498" s="178">
        <v>2</v>
      </c>
      <c r="BG498" s="178">
        <v>1</v>
      </c>
      <c r="BH498" s="178">
        <v>1</v>
      </c>
      <c r="BI498" s="178">
        <v>2</v>
      </c>
      <c r="BJ498" s="179">
        <f>COUNTIF(AF498:BI498,"2")</f>
        <v>25</v>
      </c>
      <c r="BK498" s="180">
        <f>BJ498/(BJ498+BL498+BN498+BP498)</f>
        <v>0.83333333333333337</v>
      </c>
      <c r="BL498" s="179">
        <f>COUNTIF(AF498:BI498,"1")</f>
        <v>5</v>
      </c>
      <c r="BM498" s="180">
        <f>BL498/(BJ498+BL498+BN498+BP498)</f>
        <v>0.16666666666666666</v>
      </c>
      <c r="BN498" s="179">
        <f>COUNTIF(AF498:BI498,"0")</f>
        <v>0</v>
      </c>
      <c r="BO498" s="180">
        <f>BN498/(BJ498+BL498+BN498+BP498)</f>
        <v>0</v>
      </c>
      <c r="BP498" s="179">
        <f>COUNTIF(Q498:BI498,"KĐG")</f>
        <v>0</v>
      </c>
      <c r="BQ498" s="180">
        <f>BP498/(BJ498+BL498+BN498+BP498)</f>
        <v>0</v>
      </c>
      <c r="BR498" s="181">
        <f>(((BJ498*2)+(BL498*1)+(BN498*0)))/(BJ498+BL498+BN498)</f>
        <v>1.8333333333333333</v>
      </c>
      <c r="BS498" s="182" t="str">
        <f>IF(BQ498&gt;=50%,"KĐG",IF(BR498&gt;=1.6,"Đạt mục tiêu",IF(BR498&gt;=1,"Cần cố gắng","Chưa đạt")))</f>
        <v>Đạt mục tiêu</v>
      </c>
      <c r="BT498" s="70"/>
      <c r="BU498" s="70"/>
      <c r="BV498" s="70">
        <v>2</v>
      </c>
      <c r="BW498" s="70">
        <v>1</v>
      </c>
      <c r="BX498" s="56">
        <v>1</v>
      </c>
      <c r="BY498" s="56">
        <v>2</v>
      </c>
      <c r="BZ498" s="56">
        <v>2</v>
      </c>
      <c r="CA498" s="56">
        <v>2</v>
      </c>
      <c r="CB498" s="56">
        <v>2</v>
      </c>
      <c r="CC498" s="56">
        <v>2</v>
      </c>
      <c r="CD498" s="56">
        <v>2</v>
      </c>
      <c r="CE498" s="56">
        <v>2</v>
      </c>
      <c r="CF498" s="56">
        <v>2</v>
      </c>
      <c r="CG498" s="56">
        <v>2</v>
      </c>
      <c r="CH498" s="56">
        <v>1</v>
      </c>
      <c r="CI498" s="56">
        <v>2</v>
      </c>
      <c r="CJ498" s="56">
        <v>2</v>
      </c>
      <c r="CK498" s="56">
        <v>2</v>
      </c>
      <c r="CL498" s="56">
        <v>2</v>
      </c>
      <c r="CM498" s="56">
        <v>2</v>
      </c>
      <c r="CN498" s="56">
        <v>2</v>
      </c>
      <c r="CO498" s="56">
        <v>2</v>
      </c>
      <c r="CP498" s="56">
        <v>2</v>
      </c>
      <c r="CQ498" s="56">
        <v>2</v>
      </c>
      <c r="CR498" s="56">
        <v>2</v>
      </c>
      <c r="CS498" s="56">
        <v>2</v>
      </c>
      <c r="CT498" s="56">
        <v>2</v>
      </c>
      <c r="CU498" s="56">
        <v>2</v>
      </c>
      <c r="CV498" s="56">
        <v>2</v>
      </c>
      <c r="CW498" s="56">
        <v>1</v>
      </c>
      <c r="CX498" s="56">
        <v>1</v>
      </c>
      <c r="CY498" s="56">
        <v>2</v>
      </c>
      <c r="CZ498" s="56">
        <f>COUNTIF(BV498:CY498,"2")</f>
        <v>25</v>
      </c>
      <c r="DA498" s="56">
        <f>CZ498/(CZ498+DB498+DD498+DF498)</f>
        <v>0.83333333333333337</v>
      </c>
      <c r="DB498" s="56">
        <f>COUNTIF(BV498:CY498,"1")</f>
        <v>5</v>
      </c>
      <c r="DC498" s="56">
        <f>DB498/(CZ498+DB498+DD498+DF498)</f>
        <v>0.16666666666666666</v>
      </c>
      <c r="DD498" s="56">
        <f>COUNTIF(BV498:CY498,"0")</f>
        <v>0</v>
      </c>
      <c r="DE498" s="56">
        <f>DD498/(CZ498+DB498+DD498+DF498)</f>
        <v>0</v>
      </c>
      <c r="DF498" s="56">
        <f>COUNTIF(BH498:CY498,"KĐG")</f>
        <v>0</v>
      </c>
      <c r="DG498" s="56">
        <f>DF498/(CZ498+DB498+DD498+DF498)</f>
        <v>0</v>
      </c>
      <c r="DH498" s="56">
        <f>(((CZ498*2)+(DB498*1)+(DD498*0)))/(CZ498+DB498+DD498)</f>
        <v>1.8333333333333333</v>
      </c>
      <c r="DI498" s="56" t="str">
        <f>IF(DG498&gt;=50%,"KĐG",IF(DH498&gt;=1.6,"Đạt mục tiêu",IF(DH498&gt;=1,"Cần cố gắng","Chưa đạt")))</f>
        <v>Đạt mục tiêu</v>
      </c>
      <c r="DJ498" s="56"/>
      <c r="DK498" s="56"/>
      <c r="DL498" s="56"/>
      <c r="DM498" s="70"/>
      <c r="DN498" s="70"/>
      <c r="DO498" s="70"/>
      <c r="DP498" s="70"/>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70"/>
      <c r="FG498" s="70"/>
      <c r="FH498" s="70"/>
      <c r="FI498" s="70"/>
      <c r="FJ498" s="70"/>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70"/>
      <c r="HA498" s="70"/>
      <c r="HB498" s="70"/>
      <c r="HC498" s="70"/>
      <c r="HD498" s="70"/>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c r="IJ498" s="56"/>
      <c r="IK498" s="56"/>
      <c r="IL498" s="56"/>
      <c r="IM498" s="56"/>
      <c r="IN498" s="56"/>
      <c r="IO498" s="56"/>
      <c r="IP498" s="56"/>
      <c r="IQ498" s="56"/>
      <c r="IR498" s="56"/>
      <c r="IS498" s="56"/>
      <c r="IT498" s="70"/>
      <c r="IU498" s="70"/>
      <c r="IV498" s="70"/>
      <c r="IW498" s="70"/>
      <c r="IX498" s="56"/>
      <c r="IY498" s="56"/>
      <c r="IZ498" s="56"/>
      <c r="JA498" s="56"/>
      <c r="JB498" s="56"/>
      <c r="JC498" s="56"/>
      <c r="JD498" s="56"/>
      <c r="JE498" s="56"/>
      <c r="JF498" s="56"/>
      <c r="JG498" s="56"/>
      <c r="JH498" s="56"/>
      <c r="JI498" s="56"/>
      <c r="JJ498" s="56"/>
      <c r="JK498" s="56"/>
      <c r="JL498" s="56"/>
      <c r="JM498" s="56"/>
      <c r="JN498" s="56"/>
      <c r="JO498" s="56"/>
      <c r="JP498" s="56"/>
      <c r="JQ498" s="56"/>
      <c r="JR498" s="56"/>
      <c r="JS498" s="56"/>
      <c r="JT498" s="56"/>
      <c r="JU498" s="56"/>
      <c r="JV498" s="56"/>
      <c r="JW498" s="56"/>
      <c r="JX498" s="56"/>
      <c r="JY498" s="56"/>
      <c r="JZ498" s="56"/>
      <c r="KA498" s="56"/>
      <c r="KB498" s="56"/>
      <c r="KC498" s="56"/>
      <c r="KD498" s="56"/>
      <c r="KE498" s="56"/>
      <c r="KF498" s="56"/>
      <c r="KG498" s="56"/>
      <c r="KH498" s="56"/>
      <c r="KI498" s="56"/>
      <c r="KJ498" s="56"/>
      <c r="KK498" s="56"/>
      <c r="KL498" s="56"/>
      <c r="KM498" s="56"/>
      <c r="KN498" s="56"/>
      <c r="KO498" s="56"/>
      <c r="KP498" s="56"/>
      <c r="KQ498" s="56"/>
      <c r="KR498" s="56"/>
      <c r="KS498" s="56"/>
      <c r="KT498" s="56"/>
      <c r="KU498" s="56"/>
      <c r="KV498" s="56"/>
      <c r="KW498" s="56"/>
      <c r="KX498" s="56"/>
      <c r="KY498" s="56"/>
      <c r="KZ498" s="56"/>
      <c r="LA498" s="56"/>
      <c r="LB498" s="56"/>
      <c r="LC498" s="56"/>
      <c r="LD498" s="56"/>
      <c r="LE498" s="56"/>
      <c r="LF498" s="56"/>
      <c r="LG498" s="56"/>
      <c r="LH498" s="56"/>
      <c r="LI498" s="56"/>
      <c r="LJ498" s="56"/>
      <c r="LK498" s="56"/>
      <c r="LL498" s="56"/>
      <c r="LM498" s="56"/>
      <c r="LN498" s="56"/>
      <c r="LO498" s="56"/>
      <c r="LP498" s="56"/>
      <c r="LQ498" s="56"/>
      <c r="LR498" s="56"/>
      <c r="LS498" s="56"/>
      <c r="LT498" s="56"/>
      <c r="LU498" s="56"/>
      <c r="LV498" s="56"/>
      <c r="LW498" s="56"/>
      <c r="LX498" s="56"/>
      <c r="LY498" s="56"/>
      <c r="LZ498" s="56"/>
      <c r="MA498" s="56"/>
      <c r="MB498" s="56"/>
      <c r="MC498" s="56"/>
      <c r="MD498" s="56"/>
      <c r="ME498" s="56"/>
      <c r="MF498" s="56"/>
      <c r="MG498" s="56"/>
      <c r="MH498" s="56"/>
      <c r="MI498" s="56"/>
      <c r="MJ498" s="56"/>
      <c r="MK498" s="56"/>
      <c r="ML498" s="56"/>
      <c r="MM498" s="56"/>
      <c r="MN498" s="56"/>
      <c r="MO498" s="56"/>
      <c r="MP498" s="56"/>
      <c r="MQ498" s="56"/>
      <c r="MR498" s="56"/>
      <c r="MS498" s="56"/>
      <c r="MT498" s="56"/>
      <c r="MU498" s="56"/>
      <c r="MV498" s="56"/>
      <c r="MW498" s="56"/>
      <c r="MX498" s="56"/>
      <c r="MY498" s="56"/>
      <c r="MZ498" s="56"/>
      <c r="NA498" s="56"/>
      <c r="NB498" s="56"/>
      <c r="NC498" s="56"/>
      <c r="ND498" s="56"/>
      <c r="NE498" s="56"/>
      <c r="NF498" s="56"/>
      <c r="NG498" s="56"/>
      <c r="NH498" s="56"/>
      <c r="NI498" s="56"/>
      <c r="NJ498" s="56"/>
      <c r="NK498" s="56"/>
      <c r="NL498" s="56"/>
      <c r="NM498" s="56"/>
      <c r="NN498" s="56"/>
      <c r="NO498" s="56"/>
      <c r="NP498" s="56"/>
      <c r="NQ498" s="56"/>
      <c r="NR498" s="56"/>
      <c r="NS498" s="56"/>
      <c r="NT498" s="56"/>
      <c r="NU498" s="56"/>
      <c r="NV498" s="56"/>
      <c r="NW498" s="56"/>
      <c r="NX498" s="56"/>
      <c r="NY498" s="56"/>
      <c r="NZ498" s="56"/>
      <c r="OA498" s="56"/>
      <c r="OB498" s="56"/>
      <c r="OC498" s="56"/>
      <c r="OD498" s="56"/>
      <c r="OE498" s="56"/>
      <c r="OF498" s="56"/>
      <c r="OG498" s="56"/>
      <c r="OH498" s="56"/>
      <c r="OI498" s="56"/>
      <c r="OJ498" s="56"/>
      <c r="OK498" s="56"/>
      <c r="OL498" s="56"/>
      <c r="OM498" s="56"/>
      <c r="ON498" s="56"/>
      <c r="OO498" s="56"/>
      <c r="OP498" s="56"/>
      <c r="OQ498" s="56"/>
      <c r="OR498" s="56"/>
      <c r="OS498" s="56"/>
      <c r="OT498" s="56"/>
      <c r="OU498" s="56"/>
      <c r="OV498" s="56"/>
      <c r="OW498" s="56"/>
      <c r="OX498" s="56"/>
      <c r="OY498" s="56"/>
      <c r="OZ498" s="56"/>
      <c r="PA498" s="2"/>
    </row>
    <row r="499" spans="1:417" s="116" customFormat="1" ht="36.75" hidden="1" customHeight="1">
      <c r="A499" s="56"/>
      <c r="B499" s="310"/>
      <c r="C499" s="310"/>
      <c r="D499" s="318"/>
      <c r="E499" s="325"/>
      <c r="F499" s="318"/>
      <c r="G499" s="328"/>
      <c r="H499" s="325"/>
      <c r="I499" s="126" t="s">
        <v>1399</v>
      </c>
      <c r="J499" s="126" t="s">
        <v>594</v>
      </c>
      <c r="K499" s="123"/>
      <c r="L499" s="183" t="s">
        <v>661</v>
      </c>
      <c r="M499" s="177" t="s">
        <v>501</v>
      </c>
      <c r="N499" s="51" t="s">
        <v>378</v>
      </c>
      <c r="O499" s="56"/>
      <c r="P499" s="310"/>
      <c r="Q499" s="310"/>
      <c r="R499" s="120"/>
      <c r="S499" s="120" t="s">
        <v>205</v>
      </c>
      <c r="T499" s="120"/>
      <c r="U499" s="120"/>
      <c r="V499" s="120"/>
      <c r="W499" s="120"/>
      <c r="X499" s="120"/>
      <c r="Y499" s="120"/>
      <c r="Z499" s="120"/>
      <c r="AA499" s="120"/>
      <c r="AB499" s="120"/>
      <c r="AC499" s="119">
        <f t="shared" si="724"/>
        <v>1</v>
      </c>
      <c r="AD499" s="229"/>
      <c r="AE499" s="229"/>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179"/>
      <c r="BK499" s="180"/>
      <c r="BL499" s="179"/>
      <c r="BM499" s="180"/>
      <c r="BN499" s="179"/>
      <c r="BO499" s="180"/>
      <c r="BP499" s="179"/>
      <c r="BQ499" s="180"/>
      <c r="BR499" s="182"/>
      <c r="BS499" s="184"/>
      <c r="BT499" s="70"/>
      <c r="BU499" s="70"/>
      <c r="BV499" s="72"/>
      <c r="BW499" s="72"/>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179"/>
      <c r="DD499" s="180"/>
      <c r="DE499" s="179"/>
      <c r="DF499" s="180"/>
      <c r="DG499" s="179"/>
      <c r="DH499" s="180"/>
      <c r="DI499" s="179"/>
      <c r="DJ499" s="180" t="e">
        <f>DI499/(DC499+DE499+DG499+DI499)</f>
        <v>#DIV/0!</v>
      </c>
      <c r="DK499" s="181" t="e">
        <f>(((DC499*2)+(DE499*1)+(DG499*0)))/(DC499+DE499+DG499)</f>
        <v>#DIV/0!</v>
      </c>
      <c r="DL499" s="184" t="e">
        <f>IF(DJ499&gt;=50%,"KĐG",IF(DK499&gt;=1.6,"Đạt mục tiêu",IF(DK499&gt;=1,"Cần cố gắng","Chưa đạt")))</f>
        <v>#DIV/0!</v>
      </c>
      <c r="DM499" s="70"/>
      <c r="DN499" s="70"/>
      <c r="DO499" s="70"/>
      <c r="DP499" s="70"/>
      <c r="DQ499" s="178">
        <v>2</v>
      </c>
      <c r="DR499" s="178">
        <v>2</v>
      </c>
      <c r="DS499" s="178">
        <v>2</v>
      </c>
      <c r="DT499" s="178">
        <v>2</v>
      </c>
      <c r="DU499" s="178">
        <v>2</v>
      </c>
      <c r="DV499" s="178">
        <v>2</v>
      </c>
      <c r="DW499" s="178">
        <v>2</v>
      </c>
      <c r="DX499" s="178">
        <v>2</v>
      </c>
      <c r="DY499" s="178">
        <v>2</v>
      </c>
      <c r="DZ499" s="178">
        <v>2</v>
      </c>
      <c r="EA499" s="178">
        <v>2</v>
      </c>
      <c r="EB499" s="178">
        <v>2</v>
      </c>
      <c r="EC499" s="178">
        <v>2</v>
      </c>
      <c r="ED499" s="178">
        <v>2</v>
      </c>
      <c r="EE499" s="178">
        <v>2</v>
      </c>
      <c r="EF499" s="178">
        <v>2</v>
      </c>
      <c r="EG499" s="178">
        <v>2</v>
      </c>
      <c r="EH499" s="178">
        <v>2</v>
      </c>
      <c r="EI499" s="178">
        <v>2</v>
      </c>
      <c r="EJ499" s="178">
        <v>2</v>
      </c>
      <c r="EK499" s="178">
        <v>2</v>
      </c>
      <c r="EL499" s="178">
        <v>2</v>
      </c>
      <c r="EM499" s="178">
        <v>2</v>
      </c>
      <c r="EN499" s="178">
        <v>2</v>
      </c>
      <c r="EO499" s="178">
        <v>2</v>
      </c>
      <c r="EP499" s="178">
        <v>2</v>
      </c>
      <c r="EQ499" s="178">
        <v>2</v>
      </c>
      <c r="ER499" s="178">
        <v>2</v>
      </c>
      <c r="ES499" s="178">
        <v>2</v>
      </c>
      <c r="ET499" s="178">
        <v>2</v>
      </c>
      <c r="EU499" s="178">
        <v>2</v>
      </c>
      <c r="EV499" s="56"/>
      <c r="EW499" s="56"/>
      <c r="EX499" s="56"/>
      <c r="EY499" s="56"/>
      <c r="EZ499" s="56"/>
      <c r="FA499" s="56"/>
      <c r="FB499" s="56"/>
      <c r="FC499" s="56"/>
      <c r="FD499" s="56"/>
      <c r="FE499" s="56"/>
      <c r="FF499" s="70"/>
      <c r="FG499" s="70"/>
      <c r="FH499" s="70"/>
      <c r="FI499" s="70"/>
      <c r="FJ499" s="70"/>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70"/>
      <c r="HA499" s="70"/>
      <c r="HB499" s="70"/>
      <c r="HC499" s="70"/>
      <c r="HD499" s="70"/>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c r="IK499" s="56"/>
      <c r="IL499" s="56"/>
      <c r="IM499" s="56"/>
      <c r="IN499" s="56"/>
      <c r="IO499" s="56"/>
      <c r="IP499" s="56"/>
      <c r="IQ499" s="56"/>
      <c r="IR499" s="56"/>
      <c r="IS499" s="56"/>
      <c r="IT499" s="70"/>
      <c r="IU499" s="70"/>
      <c r="IV499" s="70"/>
      <c r="IW499" s="70"/>
      <c r="IX499" s="56"/>
      <c r="IY499" s="56"/>
      <c r="IZ499" s="56"/>
      <c r="JA499" s="56"/>
      <c r="JB499" s="56"/>
      <c r="JC499" s="56"/>
      <c r="JD499" s="56"/>
      <c r="JE499" s="56"/>
      <c r="JF499" s="56"/>
      <c r="JG499" s="56"/>
      <c r="JH499" s="56"/>
      <c r="JI499" s="56"/>
      <c r="JJ499" s="56"/>
      <c r="JK499" s="56"/>
      <c r="JL499" s="56"/>
      <c r="JM499" s="56"/>
      <c r="JN499" s="56"/>
      <c r="JO499" s="56"/>
      <c r="JP499" s="56"/>
      <c r="JQ499" s="56"/>
      <c r="JR499" s="56"/>
      <c r="JS499" s="56"/>
      <c r="JT499" s="56"/>
      <c r="JU499" s="56"/>
      <c r="JV499" s="56"/>
      <c r="JW499" s="56"/>
      <c r="JX499" s="56"/>
      <c r="JY499" s="56"/>
      <c r="JZ499" s="56"/>
      <c r="KA499" s="56"/>
      <c r="KB499" s="56"/>
      <c r="KC499" s="56"/>
      <c r="KD499" s="56"/>
      <c r="KE499" s="56"/>
      <c r="KF499" s="56"/>
      <c r="KG499" s="56"/>
      <c r="KH499" s="56"/>
      <c r="KI499" s="56"/>
      <c r="KJ499" s="56"/>
      <c r="KK499" s="56"/>
      <c r="KL499" s="56"/>
      <c r="KM499" s="56"/>
      <c r="KN499" s="56"/>
      <c r="KO499" s="56"/>
      <c r="KP499" s="56"/>
      <c r="KQ499" s="56"/>
      <c r="KR499" s="56"/>
      <c r="KS499" s="56"/>
      <c r="KT499" s="56"/>
      <c r="KU499" s="56"/>
      <c r="KV499" s="56"/>
      <c r="KW499" s="56"/>
      <c r="KX499" s="56"/>
      <c r="KY499" s="56"/>
      <c r="KZ499" s="56"/>
      <c r="LA499" s="56"/>
      <c r="LB499" s="56"/>
      <c r="LC499" s="56"/>
      <c r="LD499" s="56"/>
      <c r="LE499" s="56"/>
      <c r="LF499" s="56"/>
      <c r="LG499" s="56"/>
      <c r="LH499" s="56"/>
      <c r="LI499" s="56"/>
      <c r="LJ499" s="56"/>
      <c r="LK499" s="56"/>
      <c r="LL499" s="56"/>
      <c r="LM499" s="56"/>
      <c r="LN499" s="56"/>
      <c r="LO499" s="56"/>
      <c r="LP499" s="56"/>
      <c r="LQ499" s="56"/>
      <c r="LR499" s="56"/>
      <c r="LS499" s="56"/>
      <c r="LT499" s="56"/>
      <c r="LU499" s="56"/>
      <c r="LV499" s="56"/>
      <c r="LW499" s="56"/>
      <c r="LX499" s="56"/>
      <c r="LY499" s="56"/>
      <c r="LZ499" s="56"/>
      <c r="MA499" s="56"/>
      <c r="MB499" s="56"/>
      <c r="MC499" s="56"/>
      <c r="MD499" s="56"/>
      <c r="ME499" s="56"/>
      <c r="MF499" s="56"/>
      <c r="MG499" s="56"/>
      <c r="MH499" s="56"/>
      <c r="MI499" s="56"/>
      <c r="MJ499" s="56"/>
      <c r="MK499" s="56"/>
      <c r="ML499" s="56"/>
      <c r="MM499" s="56"/>
      <c r="MN499" s="56"/>
      <c r="MO499" s="56"/>
      <c r="MP499" s="56"/>
      <c r="MQ499" s="56"/>
      <c r="MR499" s="56"/>
      <c r="MS499" s="56"/>
      <c r="MT499" s="56"/>
      <c r="MU499" s="56"/>
      <c r="MV499" s="56"/>
      <c r="MW499" s="56"/>
      <c r="MX499" s="56"/>
      <c r="MY499" s="56"/>
      <c r="MZ499" s="56"/>
      <c r="NA499" s="56"/>
      <c r="NB499" s="56"/>
      <c r="NC499" s="56"/>
      <c r="ND499" s="56"/>
      <c r="NE499" s="56"/>
      <c r="NF499" s="56"/>
      <c r="NG499" s="56"/>
      <c r="NH499" s="56"/>
      <c r="NI499" s="56"/>
      <c r="NJ499" s="56"/>
      <c r="NK499" s="56"/>
      <c r="NL499" s="56"/>
      <c r="NM499" s="56"/>
      <c r="NN499" s="56"/>
      <c r="NO499" s="56"/>
      <c r="NP499" s="56"/>
      <c r="NQ499" s="56"/>
      <c r="NR499" s="56"/>
      <c r="NS499" s="56"/>
      <c r="NT499" s="56"/>
      <c r="NU499" s="56"/>
      <c r="NV499" s="56"/>
      <c r="NW499" s="56"/>
      <c r="NX499" s="56"/>
      <c r="NY499" s="56"/>
      <c r="NZ499" s="56"/>
      <c r="OA499" s="56"/>
      <c r="OB499" s="56"/>
      <c r="OC499" s="56"/>
      <c r="OD499" s="56"/>
      <c r="OE499" s="56"/>
      <c r="OF499" s="56"/>
      <c r="OG499" s="56"/>
      <c r="OH499" s="56"/>
      <c r="OI499" s="56"/>
      <c r="OJ499" s="56"/>
      <c r="OK499" s="56"/>
      <c r="OL499" s="56"/>
      <c r="OM499" s="56"/>
      <c r="ON499" s="56"/>
      <c r="OO499" s="56"/>
      <c r="OP499" s="56"/>
      <c r="OQ499" s="56"/>
      <c r="OR499" s="56"/>
      <c r="OS499" s="56"/>
      <c r="OT499" s="56"/>
      <c r="OU499" s="56"/>
      <c r="OV499" s="56"/>
      <c r="OW499" s="56"/>
      <c r="OX499" s="56"/>
      <c r="OY499" s="56"/>
      <c r="OZ499" s="56"/>
      <c r="PA499" s="56"/>
    </row>
    <row r="500" spans="1:417" s="116" customFormat="1" ht="40.5" hidden="1" customHeight="1">
      <c r="A500" s="56"/>
      <c r="B500" s="310"/>
      <c r="C500" s="310"/>
      <c r="D500" s="318"/>
      <c r="E500" s="325"/>
      <c r="F500" s="318"/>
      <c r="G500" s="328"/>
      <c r="H500" s="325"/>
      <c r="I500" s="126" t="s">
        <v>1400</v>
      </c>
      <c r="J500" s="126" t="s">
        <v>594</v>
      </c>
      <c r="K500" s="123"/>
      <c r="L500" s="183" t="s">
        <v>661</v>
      </c>
      <c r="M500" s="177" t="s">
        <v>501</v>
      </c>
      <c r="N500" s="51" t="s">
        <v>378</v>
      </c>
      <c r="O500" s="56"/>
      <c r="P500" s="310"/>
      <c r="Q500" s="310"/>
      <c r="R500" s="120"/>
      <c r="S500" s="120"/>
      <c r="T500" s="120" t="s">
        <v>205</v>
      </c>
      <c r="U500" s="120"/>
      <c r="V500" s="120"/>
      <c r="W500" s="120"/>
      <c r="X500" s="120"/>
      <c r="Y500" s="120"/>
      <c r="Z500" s="120"/>
      <c r="AA500" s="120"/>
      <c r="AB500" s="120"/>
      <c r="AC500" s="119">
        <f t="shared" si="724"/>
        <v>1</v>
      </c>
      <c r="AD500" s="229"/>
      <c r="AE500" s="229"/>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179"/>
      <c r="BK500" s="180"/>
      <c r="BL500" s="179"/>
      <c r="BM500" s="180"/>
      <c r="BN500" s="179"/>
      <c r="BO500" s="180"/>
      <c r="BP500" s="179"/>
      <c r="BQ500" s="180"/>
      <c r="BR500" s="182"/>
      <c r="BS500" s="184"/>
      <c r="BT500" s="70"/>
      <c r="BU500" s="70"/>
      <c r="BV500" s="70"/>
      <c r="BW500" s="70"/>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168" t="s">
        <v>555</v>
      </c>
      <c r="DN500" s="168" t="s">
        <v>555</v>
      </c>
      <c r="DO500" s="168" t="s">
        <v>555</v>
      </c>
      <c r="DP500" s="168" t="s">
        <v>555</v>
      </c>
      <c r="DQ500" s="178">
        <v>2</v>
      </c>
      <c r="DR500" s="178">
        <v>2</v>
      </c>
      <c r="DS500" s="178">
        <v>2</v>
      </c>
      <c r="DT500" s="178">
        <v>2</v>
      </c>
      <c r="DU500" s="178">
        <v>2</v>
      </c>
      <c r="DV500" s="178">
        <v>2</v>
      </c>
      <c r="DW500" s="178">
        <v>2</v>
      </c>
      <c r="DX500" s="178">
        <v>2</v>
      </c>
      <c r="DY500" s="178">
        <v>2</v>
      </c>
      <c r="DZ500" s="178">
        <v>2</v>
      </c>
      <c r="EA500" s="178">
        <v>1</v>
      </c>
      <c r="EB500" s="178">
        <v>2</v>
      </c>
      <c r="EC500" s="178">
        <v>2</v>
      </c>
      <c r="ED500" s="178">
        <v>2</v>
      </c>
      <c r="EE500" s="178">
        <v>2</v>
      </c>
      <c r="EF500" s="178">
        <v>2</v>
      </c>
      <c r="EG500" s="178">
        <v>2</v>
      </c>
      <c r="EH500" s="178">
        <v>2</v>
      </c>
      <c r="EI500" s="178">
        <v>2</v>
      </c>
      <c r="EJ500" s="178">
        <v>2</v>
      </c>
      <c r="EK500" s="178">
        <v>2</v>
      </c>
      <c r="EL500" s="178">
        <v>2</v>
      </c>
      <c r="EM500" s="178">
        <v>2</v>
      </c>
      <c r="EN500" s="178">
        <v>2</v>
      </c>
      <c r="EO500" s="178">
        <v>2</v>
      </c>
      <c r="EP500" s="178">
        <v>2</v>
      </c>
      <c r="EQ500" s="178">
        <v>2</v>
      </c>
      <c r="ER500" s="178">
        <v>2</v>
      </c>
      <c r="ES500" s="178">
        <v>2</v>
      </c>
      <c r="ET500" s="178">
        <v>2</v>
      </c>
      <c r="EU500" s="178">
        <v>2</v>
      </c>
      <c r="EV500" s="179">
        <f>COUNTIF(DM500:EU500,"2")</f>
        <v>30</v>
      </c>
      <c r="EW500" s="180">
        <f>EV500/(EV500+EX500+EZ500+FB500)</f>
        <v>0.967741935483871</v>
      </c>
      <c r="EX500" s="179">
        <f>COUNTIF(DM500:EU500,"1")</f>
        <v>1</v>
      </c>
      <c r="EY500" s="180">
        <f>EX500/(EV500+EX500+EZ500+FB500)</f>
        <v>3.2258064516129031E-2</v>
      </c>
      <c r="EZ500" s="179">
        <f>COUNTIF(DM500:EU500,"0")</f>
        <v>0</v>
      </c>
      <c r="FA500" s="180">
        <f>EZ500/(EV500+EX500+EZ500+FB500)</f>
        <v>0</v>
      </c>
      <c r="FB500" s="179">
        <f>COUNTIF(DM500:EU500,"KĐG")</f>
        <v>0</v>
      </c>
      <c r="FC500" s="180">
        <f>FB500/(EV500+EX500+EZ500+FB500)</f>
        <v>0</v>
      </c>
      <c r="FD500" s="181">
        <f>(((EV500*2)+(EX500*1)+(EZ500*0)))/(EV500+EX500+EZ500)</f>
        <v>1.967741935483871</v>
      </c>
      <c r="FE500" s="184" t="str">
        <f>IF(FC500&gt;=50%,"KĐG",IF(FD500&gt;=1.6,"Đạt mục tiêu",IF(FD500&gt;=1,"Cần cố gắng","Chưa đạt")))</f>
        <v>Đạt mục tiêu</v>
      </c>
      <c r="FF500" s="70"/>
      <c r="FG500" s="70"/>
      <c r="FH500" s="70"/>
      <c r="FI500" s="70"/>
      <c r="FJ500" s="70"/>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70"/>
      <c r="HA500" s="70"/>
      <c r="HB500" s="70"/>
      <c r="HC500" s="70"/>
      <c r="HD500" s="70"/>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c r="IK500" s="56"/>
      <c r="IL500" s="56"/>
      <c r="IM500" s="56"/>
      <c r="IN500" s="56"/>
      <c r="IO500" s="56"/>
      <c r="IP500" s="56"/>
      <c r="IQ500" s="56"/>
      <c r="IR500" s="56"/>
      <c r="IS500" s="56"/>
      <c r="IT500" s="70"/>
      <c r="IU500" s="70"/>
      <c r="IV500" s="70"/>
      <c r="IW500" s="70"/>
      <c r="IX500" s="56"/>
      <c r="IY500" s="56"/>
      <c r="IZ500" s="56"/>
      <c r="JA500" s="56"/>
      <c r="JB500" s="56"/>
      <c r="JC500" s="56"/>
      <c r="JD500" s="56"/>
      <c r="JE500" s="56"/>
      <c r="JF500" s="56"/>
      <c r="JG500" s="56"/>
      <c r="JH500" s="56"/>
      <c r="JI500" s="56"/>
      <c r="JJ500" s="56"/>
      <c r="JK500" s="56"/>
      <c r="JL500" s="56"/>
      <c r="JM500" s="56"/>
      <c r="JN500" s="56"/>
      <c r="JO500" s="56"/>
      <c r="JP500" s="56"/>
      <c r="JQ500" s="56"/>
      <c r="JR500" s="56"/>
      <c r="JS500" s="56"/>
      <c r="JT500" s="56"/>
      <c r="JU500" s="56"/>
      <c r="JV500" s="56"/>
      <c r="JW500" s="56"/>
      <c r="JX500" s="56"/>
      <c r="JY500" s="56"/>
      <c r="JZ500" s="56"/>
      <c r="KA500" s="56"/>
      <c r="KB500" s="56"/>
      <c r="KC500" s="56"/>
      <c r="KD500" s="56"/>
      <c r="KE500" s="56"/>
      <c r="KF500" s="56"/>
      <c r="KG500" s="56"/>
      <c r="KH500" s="56"/>
      <c r="KI500" s="56"/>
      <c r="KJ500" s="56"/>
      <c r="KK500" s="56"/>
      <c r="KL500" s="56"/>
      <c r="KM500" s="56"/>
      <c r="KN500" s="56"/>
      <c r="KO500" s="56"/>
      <c r="KP500" s="56"/>
      <c r="KQ500" s="56"/>
      <c r="KR500" s="56"/>
      <c r="KS500" s="56"/>
      <c r="KT500" s="56"/>
      <c r="KU500" s="56"/>
      <c r="KV500" s="56"/>
      <c r="KW500" s="56"/>
      <c r="KX500" s="56"/>
      <c r="KY500" s="56"/>
      <c r="KZ500" s="56"/>
      <c r="LA500" s="56"/>
      <c r="LB500" s="56"/>
      <c r="LC500" s="56"/>
      <c r="LD500" s="56"/>
      <c r="LE500" s="56"/>
      <c r="LF500" s="56"/>
      <c r="LG500" s="56"/>
      <c r="LH500" s="56"/>
      <c r="LI500" s="56"/>
      <c r="LJ500" s="56"/>
      <c r="LK500" s="56"/>
      <c r="LL500" s="56"/>
      <c r="LM500" s="56"/>
      <c r="LN500" s="56"/>
      <c r="LO500" s="56"/>
      <c r="LP500" s="56"/>
      <c r="LQ500" s="56"/>
      <c r="LR500" s="56"/>
      <c r="LS500" s="56"/>
      <c r="LT500" s="56"/>
      <c r="LU500" s="56"/>
      <c r="LV500" s="56"/>
      <c r="LW500" s="56"/>
      <c r="LX500" s="56"/>
      <c r="LY500" s="56"/>
      <c r="LZ500" s="56"/>
      <c r="MA500" s="56"/>
      <c r="MB500" s="56"/>
      <c r="MC500" s="56"/>
      <c r="MD500" s="56"/>
      <c r="ME500" s="56"/>
      <c r="MF500" s="56"/>
      <c r="MG500" s="56"/>
      <c r="MH500" s="56"/>
      <c r="MI500" s="56"/>
      <c r="MJ500" s="56"/>
      <c r="MK500" s="56"/>
      <c r="ML500" s="56"/>
      <c r="MM500" s="56"/>
      <c r="MN500" s="56"/>
      <c r="MO500" s="56"/>
      <c r="MP500" s="56"/>
      <c r="MQ500" s="56"/>
      <c r="MR500" s="56"/>
      <c r="MS500" s="56"/>
      <c r="MT500" s="56"/>
      <c r="MU500" s="56"/>
      <c r="MV500" s="56"/>
      <c r="MW500" s="56"/>
      <c r="MX500" s="56"/>
      <c r="MY500" s="56"/>
      <c r="MZ500" s="56"/>
      <c r="NA500" s="56"/>
      <c r="NB500" s="56"/>
      <c r="NC500" s="56"/>
      <c r="ND500" s="56"/>
      <c r="NE500" s="56"/>
      <c r="NF500" s="56"/>
      <c r="NG500" s="56"/>
      <c r="NH500" s="56"/>
      <c r="NI500" s="56"/>
      <c r="NJ500" s="56"/>
      <c r="NK500" s="56"/>
      <c r="NL500" s="56"/>
      <c r="NM500" s="56"/>
      <c r="NN500" s="56"/>
      <c r="NO500" s="56"/>
      <c r="NP500" s="56"/>
      <c r="NQ500" s="56"/>
      <c r="NR500" s="56"/>
      <c r="NS500" s="56"/>
      <c r="NT500" s="56"/>
      <c r="NU500" s="56"/>
      <c r="NV500" s="56"/>
      <c r="NW500" s="56"/>
      <c r="NX500" s="56"/>
      <c r="NY500" s="56"/>
      <c r="NZ500" s="56"/>
      <c r="OA500" s="56"/>
      <c r="OB500" s="56"/>
      <c r="OC500" s="56"/>
      <c r="OD500" s="56"/>
      <c r="OE500" s="56"/>
      <c r="OF500" s="56"/>
      <c r="OG500" s="56"/>
      <c r="OH500" s="56"/>
      <c r="OI500" s="56"/>
      <c r="OJ500" s="56"/>
      <c r="OK500" s="56"/>
      <c r="OL500" s="56"/>
      <c r="OM500" s="56"/>
      <c r="ON500" s="56"/>
      <c r="OO500" s="56"/>
      <c r="OP500" s="56"/>
      <c r="OQ500" s="56"/>
      <c r="OR500" s="56"/>
      <c r="OS500" s="56"/>
      <c r="OT500" s="56"/>
      <c r="OU500" s="56"/>
      <c r="OV500" s="56"/>
      <c r="OW500" s="56"/>
      <c r="OX500" s="56"/>
      <c r="OY500" s="56"/>
      <c r="OZ500" s="56"/>
      <c r="PA500" s="56"/>
    </row>
    <row r="501" spans="1:417" s="116" customFormat="1" ht="63" hidden="1" customHeight="1">
      <c r="A501" s="56"/>
      <c r="B501" s="340">
        <v>439</v>
      </c>
      <c r="C501" s="310">
        <v>184</v>
      </c>
      <c r="D501" s="318" t="s">
        <v>276</v>
      </c>
      <c r="E501" s="325" t="s">
        <v>4</v>
      </c>
      <c r="F501" s="318" t="s">
        <v>277</v>
      </c>
      <c r="G501" s="328" t="s">
        <v>4</v>
      </c>
      <c r="H501" s="325"/>
      <c r="I501" s="126" t="s">
        <v>937</v>
      </c>
      <c r="J501" s="126" t="s">
        <v>1558</v>
      </c>
      <c r="K501" s="123"/>
      <c r="L501" s="183" t="s">
        <v>661</v>
      </c>
      <c r="M501" s="123" t="s">
        <v>501</v>
      </c>
      <c r="N501" s="51" t="s">
        <v>378</v>
      </c>
      <c r="O501" s="56" t="s">
        <v>350</v>
      </c>
      <c r="P501" s="310" t="s">
        <v>205</v>
      </c>
      <c r="Q501" s="340"/>
      <c r="R501" s="120"/>
      <c r="S501" s="120"/>
      <c r="T501" s="120"/>
      <c r="U501" s="120" t="s">
        <v>205</v>
      </c>
      <c r="V501" s="120"/>
      <c r="W501" s="120"/>
      <c r="X501" s="120"/>
      <c r="Y501" s="120"/>
      <c r="Z501" s="120"/>
      <c r="AA501" s="120"/>
      <c r="AB501" s="120"/>
      <c r="AC501" s="119">
        <f t="shared" si="724"/>
        <v>1</v>
      </c>
      <c r="AD501" s="229"/>
      <c r="AE501" s="229"/>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70"/>
      <c r="BU501" s="70"/>
      <c r="BV501" s="70"/>
      <c r="BW501" s="70"/>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70"/>
      <c r="DN501" s="70"/>
      <c r="DO501" s="70"/>
      <c r="DP501" s="70"/>
      <c r="DQ501" s="178">
        <v>2</v>
      </c>
      <c r="DR501" s="178">
        <v>2</v>
      </c>
      <c r="DS501" s="178">
        <v>1</v>
      </c>
      <c r="DT501" s="178">
        <v>2</v>
      </c>
      <c r="DU501" s="178">
        <v>2</v>
      </c>
      <c r="DV501" s="178">
        <v>2</v>
      </c>
      <c r="DW501" s="178">
        <v>2</v>
      </c>
      <c r="DX501" s="178">
        <v>2</v>
      </c>
      <c r="DY501" s="178">
        <v>2</v>
      </c>
      <c r="DZ501" s="178">
        <v>2</v>
      </c>
      <c r="EA501" s="178">
        <v>1</v>
      </c>
      <c r="EB501" s="178">
        <v>2</v>
      </c>
      <c r="EC501" s="178">
        <v>1</v>
      </c>
      <c r="ED501" s="178">
        <v>2</v>
      </c>
      <c r="EE501" s="178">
        <v>2</v>
      </c>
      <c r="EF501" s="178">
        <v>2</v>
      </c>
      <c r="EG501" s="178">
        <v>2</v>
      </c>
      <c r="EH501" s="178">
        <v>2</v>
      </c>
      <c r="EI501" s="178">
        <v>2</v>
      </c>
      <c r="EJ501" s="178">
        <v>2</v>
      </c>
      <c r="EK501" s="178">
        <v>2</v>
      </c>
      <c r="EL501" s="178"/>
      <c r="EM501" s="178"/>
      <c r="EN501" s="178"/>
      <c r="EO501" s="178"/>
      <c r="EP501" s="178"/>
      <c r="EQ501" s="178">
        <v>2</v>
      </c>
      <c r="ER501" s="178">
        <v>2</v>
      </c>
      <c r="ES501" s="178">
        <v>2</v>
      </c>
      <c r="ET501" s="178"/>
      <c r="EU501" s="178">
        <v>2</v>
      </c>
      <c r="EV501" s="179">
        <f>COUNTIF(DM501:EU501,"2")</f>
        <v>22</v>
      </c>
      <c r="EW501" s="180">
        <f>EV501/(EV501+EX501+EZ501+FB501)</f>
        <v>0.88</v>
      </c>
      <c r="EX501" s="179">
        <f>COUNTIF(DM501:EU501,"1")</f>
        <v>3</v>
      </c>
      <c r="EY501" s="180">
        <f>EX501/(EV501+EX501+EZ501+FB501)</f>
        <v>0.12</v>
      </c>
      <c r="EZ501" s="179">
        <f>COUNTIF(DM501:EU501,"0")</f>
        <v>0</v>
      </c>
      <c r="FA501" s="180">
        <f>EZ501/(EV501+EX501+EZ501+FB501)</f>
        <v>0</v>
      </c>
      <c r="FB501" s="179">
        <f>COUNTIF(DM501:EU501,"KĐG")</f>
        <v>0</v>
      </c>
      <c r="FC501" s="180">
        <f>FB501/(EV501+EX501+EZ501+FB501)</f>
        <v>0</v>
      </c>
      <c r="FD501" s="181">
        <f>(((EV501*2)+(EX501*1)+(EZ501*0)))/(EV501+EX501+EZ501)</f>
        <v>1.88</v>
      </c>
      <c r="FE501" s="184" t="str">
        <f>IF(FC501&gt;=50%,"KĐG",IF(FD501&gt;=1.6,"Đạt mục tiêu",IF(FD501&gt;=1,"Cần cố gắng","Chưa đạt")))</f>
        <v>Đạt mục tiêu</v>
      </c>
      <c r="FF501" s="72" t="s">
        <v>555</v>
      </c>
      <c r="FG501" s="72" t="s">
        <v>555</v>
      </c>
      <c r="FH501" s="72" t="s">
        <v>555</v>
      </c>
      <c r="FI501" s="72" t="s">
        <v>555</v>
      </c>
      <c r="FJ501" s="72" t="s">
        <v>555</v>
      </c>
      <c r="FK501" s="70" t="s">
        <v>464</v>
      </c>
      <c r="FL501" s="70" t="s">
        <v>464</v>
      </c>
      <c r="FM501" s="70" t="s">
        <v>464</v>
      </c>
      <c r="FN501" s="70" t="s">
        <v>1025</v>
      </c>
      <c r="FO501" s="70" t="s">
        <v>464</v>
      </c>
      <c r="FP501" s="70" t="s">
        <v>464</v>
      </c>
      <c r="FQ501" s="70" t="s">
        <v>464</v>
      </c>
      <c r="FR501" s="70" t="s">
        <v>464</v>
      </c>
      <c r="FS501" s="70" t="s">
        <v>464</v>
      </c>
      <c r="FT501" s="70" t="s">
        <v>464</v>
      </c>
      <c r="FU501" s="70" t="s">
        <v>464</v>
      </c>
      <c r="FV501" s="70" t="s">
        <v>464</v>
      </c>
      <c r="FW501" s="70" t="s">
        <v>464</v>
      </c>
      <c r="FX501" s="70" t="s">
        <v>464</v>
      </c>
      <c r="FY501" s="70" t="s">
        <v>464</v>
      </c>
      <c r="FZ501" s="70" t="s">
        <v>464</v>
      </c>
      <c r="GA501" s="70" t="s">
        <v>464</v>
      </c>
      <c r="GB501" s="70" t="s">
        <v>464</v>
      </c>
      <c r="GC501" s="70" t="s">
        <v>464</v>
      </c>
      <c r="GD501" s="70" t="s">
        <v>464</v>
      </c>
      <c r="GE501" s="70" t="s">
        <v>464</v>
      </c>
      <c r="GF501" s="70" t="s">
        <v>464</v>
      </c>
      <c r="GG501" s="70" t="s">
        <v>464</v>
      </c>
      <c r="GH501" s="70" t="s">
        <v>1025</v>
      </c>
      <c r="GI501" s="70" t="s">
        <v>464</v>
      </c>
      <c r="GJ501" s="70" t="s">
        <v>464</v>
      </c>
      <c r="GK501" s="70" t="s">
        <v>464</v>
      </c>
      <c r="GL501" s="70" t="s">
        <v>464</v>
      </c>
      <c r="GM501" s="70" t="s">
        <v>464</v>
      </c>
      <c r="GN501" s="70" t="s">
        <v>464</v>
      </c>
      <c r="GO501" s="70" t="s">
        <v>464</v>
      </c>
      <c r="GP501" s="179">
        <f>COUNTIF(FA501:GO501,"2")</f>
        <v>29</v>
      </c>
      <c r="GQ501" s="180">
        <f t="shared" ref="GQ501" si="725">GP501/(GP501+GR501+GT501+GV501)</f>
        <v>0.8529411764705882</v>
      </c>
      <c r="GR501" s="179">
        <f>COUNTIF(FA501:GO501,"1")</f>
        <v>2</v>
      </c>
      <c r="GS501" s="180">
        <f t="shared" ref="GS501" si="726">GR501/(GP501+GR501+GT501+GV501)</f>
        <v>5.8823529411764705E-2</v>
      </c>
      <c r="GT501" s="179">
        <f>COUNTIF(FA501:GO501,"0")</f>
        <v>3</v>
      </c>
      <c r="GU501" s="180">
        <f t="shared" ref="GU501" si="727">GT501/(GP501+GR501+GT501+GV501)</f>
        <v>8.8235294117647065E-2</v>
      </c>
      <c r="GV501" s="179">
        <f>COUNTIF(FA501:GO501,"KĐG")</f>
        <v>0</v>
      </c>
      <c r="GW501" s="180">
        <f t="shared" ref="GW501" si="728">GV501/(GP501+GR501+GT501+GV501)</f>
        <v>0</v>
      </c>
      <c r="GX501" s="181">
        <f t="shared" ref="GX501" si="729">(((GP501*2)+(GR501*1)+(GT501*0)))/(GP501+GR501+GT501)</f>
        <v>1.7647058823529411</v>
      </c>
      <c r="GY501" s="182" t="str">
        <f t="shared" ref="GY501" si="730">IF(GW501&gt;=50%,"KĐG",IF(GX501&gt;=1.6,"Đạt mục tiêu",IF(GX501&gt;=1,"Cần cố gắng","Chưa đạt")))</f>
        <v>Đạt mục tiêu</v>
      </c>
      <c r="GZ501" s="70"/>
      <c r="HA501" s="70"/>
      <c r="HB501" s="70"/>
      <c r="HC501" s="70"/>
      <c r="HD501" s="70"/>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c r="IK501" s="56"/>
      <c r="IL501" s="56"/>
      <c r="IM501" s="56"/>
      <c r="IN501" s="56"/>
      <c r="IO501" s="56"/>
      <c r="IP501" s="56"/>
      <c r="IQ501" s="56"/>
      <c r="IR501" s="56"/>
      <c r="IS501" s="56"/>
      <c r="IT501" s="70"/>
      <c r="IU501" s="70"/>
      <c r="IV501" s="70"/>
      <c r="IW501" s="70"/>
      <c r="IX501" s="56"/>
      <c r="IY501" s="56"/>
      <c r="IZ501" s="56"/>
      <c r="JA501" s="56"/>
      <c r="JB501" s="56"/>
      <c r="JC501" s="56"/>
      <c r="JD501" s="56"/>
      <c r="JE501" s="56"/>
      <c r="JF501" s="56"/>
      <c r="JG501" s="56"/>
      <c r="JH501" s="56"/>
      <c r="JI501" s="56"/>
      <c r="JJ501" s="56"/>
      <c r="JK501" s="56"/>
      <c r="JL501" s="56"/>
      <c r="JM501" s="56"/>
      <c r="JN501" s="56"/>
      <c r="JO501" s="56"/>
      <c r="JP501" s="56"/>
      <c r="JQ501" s="56"/>
      <c r="JR501" s="56"/>
      <c r="JS501" s="56"/>
      <c r="JT501" s="56"/>
      <c r="JU501" s="56"/>
      <c r="JV501" s="56"/>
      <c r="JW501" s="56"/>
      <c r="JX501" s="56"/>
      <c r="JY501" s="56"/>
      <c r="JZ501" s="56"/>
      <c r="KA501" s="56"/>
      <c r="KB501" s="56"/>
      <c r="KC501" s="56"/>
      <c r="KD501" s="56"/>
      <c r="KE501" s="56"/>
      <c r="KF501" s="56"/>
      <c r="KG501" s="56"/>
      <c r="KH501" s="56"/>
      <c r="KI501" s="56"/>
      <c r="KJ501" s="56"/>
      <c r="KK501" s="56"/>
      <c r="KL501" s="56"/>
      <c r="KM501" s="56"/>
      <c r="KN501" s="56"/>
      <c r="KO501" s="56"/>
      <c r="KP501" s="56"/>
      <c r="KQ501" s="56"/>
      <c r="KR501" s="56"/>
      <c r="KS501" s="56"/>
      <c r="KT501" s="56"/>
      <c r="KU501" s="56"/>
      <c r="KV501" s="56"/>
      <c r="KW501" s="56"/>
      <c r="KX501" s="56"/>
      <c r="KY501" s="56"/>
      <c r="KZ501" s="56"/>
      <c r="LA501" s="56"/>
      <c r="LB501" s="56"/>
      <c r="LC501" s="56"/>
      <c r="LD501" s="56"/>
      <c r="LE501" s="56"/>
      <c r="LF501" s="56"/>
      <c r="LG501" s="56"/>
      <c r="LH501" s="56"/>
      <c r="LI501" s="56"/>
      <c r="LJ501" s="56"/>
      <c r="LK501" s="56"/>
      <c r="LL501" s="56"/>
      <c r="LM501" s="56"/>
      <c r="LN501" s="56"/>
      <c r="LO501" s="56"/>
      <c r="LP501" s="56"/>
      <c r="LQ501" s="56"/>
      <c r="LR501" s="56"/>
      <c r="LS501" s="56"/>
      <c r="LT501" s="56"/>
      <c r="LU501" s="56"/>
      <c r="LV501" s="56"/>
      <c r="LW501" s="56"/>
      <c r="LX501" s="56"/>
      <c r="LY501" s="56"/>
      <c r="LZ501" s="56"/>
      <c r="MA501" s="56"/>
      <c r="MB501" s="56"/>
      <c r="MC501" s="56"/>
      <c r="MD501" s="56"/>
      <c r="ME501" s="56"/>
      <c r="MF501" s="56"/>
      <c r="MG501" s="56"/>
      <c r="MH501" s="56"/>
      <c r="MI501" s="56"/>
      <c r="MJ501" s="56"/>
      <c r="MK501" s="56"/>
      <c r="ML501" s="56"/>
      <c r="MM501" s="56"/>
      <c r="MN501" s="56"/>
      <c r="MO501" s="56"/>
      <c r="MP501" s="56"/>
      <c r="MQ501" s="56"/>
      <c r="MR501" s="56"/>
      <c r="MS501" s="56"/>
      <c r="MT501" s="56"/>
      <c r="MU501" s="56"/>
      <c r="MV501" s="56"/>
      <c r="MW501" s="56"/>
      <c r="MX501" s="56"/>
      <c r="MY501" s="56"/>
      <c r="MZ501" s="56"/>
      <c r="NA501" s="56"/>
      <c r="NB501" s="56"/>
      <c r="NC501" s="56"/>
      <c r="ND501" s="56"/>
      <c r="NE501" s="56"/>
      <c r="NF501" s="56"/>
      <c r="NG501" s="56"/>
      <c r="NH501" s="56"/>
      <c r="NI501" s="56"/>
      <c r="NJ501" s="56"/>
      <c r="NK501" s="56"/>
      <c r="NL501" s="56"/>
      <c r="NM501" s="56"/>
      <c r="NN501" s="56"/>
      <c r="NO501" s="56"/>
      <c r="NP501" s="56"/>
      <c r="NQ501" s="56"/>
      <c r="NR501" s="56"/>
      <c r="NS501" s="56"/>
      <c r="NT501" s="56"/>
      <c r="NU501" s="56"/>
      <c r="NV501" s="56"/>
      <c r="NW501" s="56"/>
      <c r="NX501" s="56"/>
      <c r="NY501" s="56"/>
      <c r="NZ501" s="56"/>
      <c r="OA501" s="56"/>
      <c r="OB501" s="56"/>
      <c r="OC501" s="56"/>
      <c r="OD501" s="56"/>
      <c r="OE501" s="56"/>
      <c r="OF501" s="56"/>
      <c r="OG501" s="56"/>
      <c r="OH501" s="56"/>
      <c r="OI501" s="56"/>
      <c r="OJ501" s="56"/>
      <c r="OK501" s="56"/>
      <c r="OL501" s="56"/>
      <c r="OM501" s="56"/>
      <c r="ON501" s="56"/>
      <c r="OO501" s="56"/>
      <c r="OP501" s="56"/>
      <c r="OQ501" s="56"/>
      <c r="OR501" s="56"/>
      <c r="OS501" s="56"/>
      <c r="OT501" s="56"/>
      <c r="OU501" s="56"/>
      <c r="OV501" s="56"/>
      <c r="OW501" s="56"/>
      <c r="OX501" s="56"/>
      <c r="OY501" s="56"/>
      <c r="OZ501" s="56"/>
      <c r="PA501" s="56"/>
    </row>
    <row r="502" spans="1:417" s="116" customFormat="1" ht="63" hidden="1" customHeight="1">
      <c r="A502" s="56"/>
      <c r="B502" s="357"/>
      <c r="C502" s="310"/>
      <c r="D502" s="318"/>
      <c r="E502" s="325"/>
      <c r="F502" s="318"/>
      <c r="G502" s="328"/>
      <c r="H502" s="325"/>
      <c r="I502" s="126" t="s">
        <v>1401</v>
      </c>
      <c r="J502" s="126" t="s">
        <v>1030</v>
      </c>
      <c r="K502" s="123"/>
      <c r="L502" s="183" t="s">
        <v>661</v>
      </c>
      <c r="M502" s="177" t="s">
        <v>501</v>
      </c>
      <c r="N502" s="51" t="s">
        <v>378</v>
      </c>
      <c r="O502" s="56"/>
      <c r="P502" s="310"/>
      <c r="Q502" s="357"/>
      <c r="R502" s="120"/>
      <c r="S502" s="120"/>
      <c r="T502" s="120"/>
      <c r="U502" s="120"/>
      <c r="V502" s="120" t="s">
        <v>205</v>
      </c>
      <c r="W502" s="120"/>
      <c r="X502" s="120"/>
      <c r="Y502" s="120"/>
      <c r="Z502" s="120"/>
      <c r="AA502" s="120"/>
      <c r="AB502" s="120"/>
      <c r="AC502" s="119">
        <f t="shared" si="724"/>
        <v>1</v>
      </c>
      <c r="AD502" s="229"/>
      <c r="AE502" s="229"/>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72" t="s">
        <v>555</v>
      </c>
      <c r="BU502" s="72" t="s">
        <v>555</v>
      </c>
      <c r="BV502" s="70"/>
      <c r="BW502" s="70"/>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70"/>
      <c r="DN502" s="70"/>
      <c r="DO502" s="70"/>
      <c r="DP502" s="70"/>
      <c r="DQ502" s="178"/>
      <c r="DR502" s="178"/>
      <c r="DS502" s="178"/>
      <c r="DT502" s="178"/>
      <c r="DU502" s="178"/>
      <c r="DV502" s="178"/>
      <c r="DW502" s="178"/>
      <c r="DX502" s="178"/>
      <c r="DY502" s="178"/>
      <c r="DZ502" s="178"/>
      <c r="EA502" s="178"/>
      <c r="EB502" s="178"/>
      <c r="EC502" s="178"/>
      <c r="ED502" s="178"/>
      <c r="EE502" s="178"/>
      <c r="EF502" s="178"/>
      <c r="EG502" s="178"/>
      <c r="EH502" s="178"/>
      <c r="EI502" s="178"/>
      <c r="EJ502" s="178"/>
      <c r="EK502" s="178"/>
      <c r="EL502" s="178"/>
      <c r="EM502" s="178"/>
      <c r="EN502" s="178"/>
      <c r="EO502" s="178"/>
      <c r="EP502" s="178"/>
      <c r="EQ502" s="178"/>
      <c r="ER502" s="178"/>
      <c r="ES502" s="178"/>
      <c r="ET502" s="178"/>
      <c r="EU502" s="178"/>
      <c r="EV502" s="179"/>
      <c r="EW502" s="180"/>
      <c r="EX502" s="179"/>
      <c r="EY502" s="180"/>
      <c r="EZ502" s="179"/>
      <c r="FA502" s="180"/>
      <c r="FB502" s="179"/>
      <c r="FC502" s="180"/>
      <c r="FD502" s="181"/>
      <c r="FE502" s="184"/>
      <c r="FF502" s="70"/>
      <c r="FG502" s="70"/>
      <c r="FH502" s="70"/>
      <c r="FI502" s="70"/>
      <c r="FJ502" s="70"/>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70"/>
      <c r="HA502" s="70"/>
      <c r="HB502" s="70"/>
      <c r="HC502" s="70"/>
      <c r="HD502" s="70"/>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c r="IK502" s="56"/>
      <c r="IL502" s="56"/>
      <c r="IM502" s="56"/>
      <c r="IN502" s="56"/>
      <c r="IO502" s="56"/>
      <c r="IP502" s="56"/>
      <c r="IQ502" s="56"/>
      <c r="IR502" s="56"/>
      <c r="IS502" s="56"/>
      <c r="IT502" s="70"/>
      <c r="IU502" s="70"/>
      <c r="IV502" s="70"/>
      <c r="IW502" s="70"/>
      <c r="IX502" s="56"/>
      <c r="IY502" s="56"/>
      <c r="IZ502" s="56"/>
      <c r="JA502" s="56"/>
      <c r="JB502" s="56"/>
      <c r="JC502" s="56"/>
      <c r="JD502" s="56"/>
      <c r="JE502" s="56"/>
      <c r="JF502" s="56"/>
      <c r="JG502" s="56"/>
      <c r="JH502" s="56"/>
      <c r="JI502" s="56"/>
      <c r="JJ502" s="56"/>
      <c r="JK502" s="56"/>
      <c r="JL502" s="56"/>
      <c r="JM502" s="56"/>
      <c r="JN502" s="56"/>
      <c r="JO502" s="56"/>
      <c r="JP502" s="56"/>
      <c r="JQ502" s="56"/>
      <c r="JR502" s="56"/>
      <c r="JS502" s="56"/>
      <c r="JT502" s="56"/>
      <c r="JU502" s="56"/>
      <c r="JV502" s="56"/>
      <c r="JW502" s="56"/>
      <c r="JX502" s="56"/>
      <c r="JY502" s="56"/>
      <c r="JZ502" s="56"/>
      <c r="KA502" s="56"/>
      <c r="KB502" s="56"/>
      <c r="KC502" s="56"/>
      <c r="KD502" s="56"/>
      <c r="KE502" s="56"/>
      <c r="KF502" s="56"/>
      <c r="KG502" s="56"/>
      <c r="KH502" s="56"/>
      <c r="KI502" s="56"/>
      <c r="KJ502" s="56"/>
      <c r="KK502" s="56"/>
      <c r="KL502" s="56"/>
      <c r="KM502" s="56"/>
      <c r="KN502" s="56"/>
      <c r="KO502" s="56"/>
      <c r="KP502" s="56"/>
      <c r="KQ502" s="56"/>
      <c r="KR502" s="56"/>
      <c r="KS502" s="56"/>
      <c r="KT502" s="56"/>
      <c r="KU502" s="56"/>
      <c r="KV502" s="56"/>
      <c r="KW502" s="56"/>
      <c r="KX502" s="56"/>
      <c r="KY502" s="56"/>
      <c r="KZ502" s="56"/>
      <c r="LA502" s="56"/>
      <c r="LB502" s="56"/>
      <c r="LC502" s="56"/>
      <c r="LD502" s="56"/>
      <c r="LE502" s="56"/>
      <c r="LF502" s="56"/>
      <c r="LG502" s="56"/>
      <c r="LH502" s="56"/>
      <c r="LI502" s="56"/>
      <c r="LJ502" s="56"/>
      <c r="LK502" s="56"/>
      <c r="LL502" s="56"/>
      <c r="LM502" s="56"/>
      <c r="LN502" s="56"/>
      <c r="LO502" s="56"/>
      <c r="LP502" s="56"/>
      <c r="LQ502" s="56"/>
      <c r="LR502" s="56"/>
      <c r="LS502" s="56"/>
      <c r="LT502" s="56"/>
      <c r="LU502" s="56"/>
      <c r="LV502" s="56"/>
      <c r="LW502" s="56"/>
      <c r="LX502" s="56"/>
      <c r="LY502" s="56"/>
      <c r="LZ502" s="56"/>
      <c r="MA502" s="56"/>
      <c r="MB502" s="56"/>
      <c r="MC502" s="56"/>
      <c r="MD502" s="56"/>
      <c r="ME502" s="56"/>
      <c r="MF502" s="56"/>
      <c r="MG502" s="56"/>
      <c r="MH502" s="56"/>
      <c r="MI502" s="56"/>
      <c r="MJ502" s="56"/>
      <c r="MK502" s="56"/>
      <c r="ML502" s="56"/>
      <c r="MM502" s="56"/>
      <c r="MN502" s="56"/>
      <c r="MO502" s="56"/>
      <c r="MP502" s="56"/>
      <c r="MQ502" s="56"/>
      <c r="MR502" s="56"/>
      <c r="MS502" s="56"/>
      <c r="MT502" s="56"/>
      <c r="MU502" s="56"/>
      <c r="MV502" s="56"/>
      <c r="MW502" s="56"/>
      <c r="MX502" s="56"/>
      <c r="MY502" s="56"/>
      <c r="MZ502" s="56"/>
      <c r="NA502" s="56"/>
      <c r="NB502" s="56"/>
      <c r="NC502" s="56"/>
      <c r="ND502" s="56"/>
      <c r="NE502" s="56"/>
      <c r="NF502" s="56"/>
      <c r="NG502" s="56"/>
      <c r="NH502" s="56"/>
      <c r="NI502" s="56"/>
      <c r="NJ502" s="56"/>
      <c r="NK502" s="56"/>
      <c r="NL502" s="56"/>
      <c r="NM502" s="56"/>
      <c r="NN502" s="56"/>
      <c r="NO502" s="56"/>
      <c r="NP502" s="56"/>
      <c r="NQ502" s="56"/>
      <c r="NR502" s="56"/>
      <c r="NS502" s="56"/>
      <c r="NT502" s="56"/>
      <c r="NU502" s="56"/>
      <c r="NV502" s="56"/>
      <c r="NW502" s="56"/>
      <c r="NX502" s="56"/>
      <c r="NY502" s="56"/>
      <c r="NZ502" s="56"/>
      <c r="OA502" s="56"/>
      <c r="OB502" s="56"/>
      <c r="OC502" s="56"/>
      <c r="OD502" s="56"/>
      <c r="OE502" s="56"/>
      <c r="OF502" s="56"/>
      <c r="OG502" s="56"/>
      <c r="OH502" s="56"/>
      <c r="OI502" s="56"/>
      <c r="OJ502" s="56"/>
      <c r="OK502" s="56"/>
      <c r="OL502" s="56"/>
      <c r="OM502" s="56"/>
      <c r="ON502" s="56"/>
      <c r="OO502" s="56"/>
      <c r="OP502" s="56"/>
      <c r="OQ502" s="56"/>
      <c r="OR502" s="56"/>
      <c r="OS502" s="56"/>
      <c r="OT502" s="56"/>
      <c r="OU502" s="56"/>
      <c r="OV502" s="56"/>
      <c r="OW502" s="56"/>
      <c r="OX502" s="56"/>
      <c r="OY502" s="56"/>
      <c r="OZ502" s="56"/>
      <c r="PA502" s="56"/>
    </row>
    <row r="503" spans="1:417" s="116" customFormat="1" ht="63" hidden="1" customHeight="1">
      <c r="A503" s="56"/>
      <c r="B503" s="357"/>
      <c r="C503" s="310"/>
      <c r="D503" s="318"/>
      <c r="E503" s="325"/>
      <c r="F503" s="318"/>
      <c r="G503" s="328"/>
      <c r="H503" s="325"/>
      <c r="I503" s="126" t="s">
        <v>1402</v>
      </c>
      <c r="J503" s="126" t="s">
        <v>1021</v>
      </c>
      <c r="K503" s="123"/>
      <c r="L503" s="183" t="s">
        <v>661</v>
      </c>
      <c r="M503" s="177" t="s">
        <v>501</v>
      </c>
      <c r="N503" s="51" t="s">
        <v>378</v>
      </c>
      <c r="O503" s="56"/>
      <c r="P503" s="310"/>
      <c r="Q503" s="357"/>
      <c r="R503" s="120"/>
      <c r="S503" s="120"/>
      <c r="T503" s="120"/>
      <c r="U503" s="120"/>
      <c r="V503" s="120"/>
      <c r="W503" s="120" t="s">
        <v>205</v>
      </c>
      <c r="X503" s="120"/>
      <c r="Y503" s="120"/>
      <c r="Z503" s="120"/>
      <c r="AA503" s="120"/>
      <c r="AB503" s="120"/>
      <c r="AC503" s="119">
        <f t="shared" si="724"/>
        <v>1</v>
      </c>
      <c r="AD503" s="229"/>
      <c r="AE503" s="229"/>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70"/>
      <c r="BU503" s="70"/>
      <c r="BV503" s="70"/>
      <c r="BW503" s="70"/>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70"/>
      <c r="DN503" s="70"/>
      <c r="DO503" s="70"/>
      <c r="DP503" s="70"/>
      <c r="DQ503" s="178"/>
      <c r="DR503" s="178"/>
      <c r="DS503" s="178"/>
      <c r="DT503" s="178"/>
      <c r="DU503" s="178"/>
      <c r="DV503" s="178"/>
      <c r="DW503" s="178"/>
      <c r="DX503" s="178"/>
      <c r="DY503" s="178"/>
      <c r="DZ503" s="178"/>
      <c r="EA503" s="178"/>
      <c r="EB503" s="178"/>
      <c r="EC503" s="178"/>
      <c r="ED503" s="178"/>
      <c r="EE503" s="178"/>
      <c r="EF503" s="178"/>
      <c r="EG503" s="178"/>
      <c r="EH503" s="178"/>
      <c r="EI503" s="178"/>
      <c r="EJ503" s="178"/>
      <c r="EK503" s="178"/>
      <c r="EL503" s="178"/>
      <c r="EM503" s="178"/>
      <c r="EN503" s="178"/>
      <c r="EO503" s="178"/>
      <c r="EP503" s="178"/>
      <c r="EQ503" s="178"/>
      <c r="ER503" s="178"/>
      <c r="ES503" s="178"/>
      <c r="ET503" s="178"/>
      <c r="EU503" s="178"/>
      <c r="EV503" s="179"/>
      <c r="EW503" s="180"/>
      <c r="EX503" s="179"/>
      <c r="EY503" s="180"/>
      <c r="EZ503" s="179"/>
      <c r="FA503" s="180"/>
      <c r="FB503" s="179"/>
      <c r="FC503" s="180"/>
      <c r="FD503" s="181"/>
      <c r="FE503" s="184"/>
      <c r="FF503" s="70"/>
      <c r="FG503" s="70"/>
      <c r="FH503" s="70"/>
      <c r="FI503" s="70"/>
      <c r="FJ503" s="70"/>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72" t="s">
        <v>555</v>
      </c>
      <c r="HA503" s="72" t="s">
        <v>555</v>
      </c>
      <c r="HB503" s="72" t="s">
        <v>555</v>
      </c>
      <c r="HC503" s="72" t="s">
        <v>555</v>
      </c>
      <c r="HD503" s="72" t="s">
        <v>555</v>
      </c>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c r="IK503" s="56"/>
      <c r="IL503" s="56"/>
      <c r="IM503" s="56"/>
      <c r="IN503" s="56"/>
      <c r="IO503" s="56"/>
      <c r="IP503" s="56"/>
      <c r="IQ503" s="56"/>
      <c r="IR503" s="56"/>
      <c r="IS503" s="56"/>
      <c r="IT503" s="70"/>
      <c r="IU503" s="70"/>
      <c r="IV503" s="70"/>
      <c r="IW503" s="70"/>
      <c r="IX503" s="56"/>
      <c r="IY503" s="56"/>
      <c r="IZ503" s="56"/>
      <c r="JA503" s="56"/>
      <c r="JB503" s="56"/>
      <c r="JC503" s="56"/>
      <c r="JD503" s="56"/>
      <c r="JE503" s="56"/>
      <c r="JF503" s="56"/>
      <c r="JG503" s="56"/>
      <c r="JH503" s="56"/>
      <c r="JI503" s="56"/>
      <c r="JJ503" s="56"/>
      <c r="JK503" s="56"/>
      <c r="JL503" s="56"/>
      <c r="JM503" s="56"/>
      <c r="JN503" s="56"/>
      <c r="JO503" s="56"/>
      <c r="JP503" s="56"/>
      <c r="JQ503" s="56"/>
      <c r="JR503" s="56"/>
      <c r="JS503" s="56"/>
      <c r="JT503" s="56"/>
      <c r="JU503" s="56"/>
      <c r="JV503" s="56"/>
      <c r="JW503" s="56"/>
      <c r="JX503" s="56"/>
      <c r="JY503" s="56"/>
      <c r="JZ503" s="56"/>
      <c r="KA503" s="56"/>
      <c r="KB503" s="56"/>
      <c r="KC503" s="56"/>
      <c r="KD503" s="56"/>
      <c r="KE503" s="56"/>
      <c r="KF503" s="56"/>
      <c r="KG503" s="56"/>
      <c r="KH503" s="56"/>
      <c r="KI503" s="56"/>
      <c r="KJ503" s="56"/>
      <c r="KK503" s="56"/>
      <c r="KL503" s="56"/>
      <c r="KM503" s="56"/>
      <c r="KN503" s="56"/>
      <c r="KO503" s="56"/>
      <c r="KP503" s="56"/>
      <c r="KQ503" s="56"/>
      <c r="KR503" s="56"/>
      <c r="KS503" s="56"/>
      <c r="KT503" s="56"/>
      <c r="KU503" s="56"/>
      <c r="KV503" s="56"/>
      <c r="KW503" s="56"/>
      <c r="KX503" s="56"/>
      <c r="KY503" s="56"/>
      <c r="KZ503" s="56"/>
      <c r="LA503" s="56"/>
      <c r="LB503" s="56"/>
      <c r="LC503" s="56"/>
      <c r="LD503" s="56"/>
      <c r="LE503" s="56"/>
      <c r="LF503" s="56"/>
      <c r="LG503" s="56"/>
      <c r="LH503" s="56"/>
      <c r="LI503" s="56"/>
      <c r="LJ503" s="56"/>
      <c r="LK503" s="56"/>
      <c r="LL503" s="56"/>
      <c r="LM503" s="56"/>
      <c r="LN503" s="56"/>
      <c r="LO503" s="56"/>
      <c r="LP503" s="56"/>
      <c r="LQ503" s="56"/>
      <c r="LR503" s="56"/>
      <c r="LS503" s="56"/>
      <c r="LT503" s="56"/>
      <c r="LU503" s="56"/>
      <c r="LV503" s="56"/>
      <c r="LW503" s="56"/>
      <c r="LX503" s="56"/>
      <c r="LY503" s="56"/>
      <c r="LZ503" s="56"/>
      <c r="MA503" s="56"/>
      <c r="MB503" s="56"/>
      <c r="MC503" s="56"/>
      <c r="MD503" s="56"/>
      <c r="ME503" s="56"/>
      <c r="MF503" s="56"/>
      <c r="MG503" s="56"/>
      <c r="MH503" s="56"/>
      <c r="MI503" s="56"/>
      <c r="MJ503" s="56"/>
      <c r="MK503" s="56"/>
      <c r="ML503" s="56"/>
      <c r="MM503" s="56"/>
      <c r="MN503" s="56"/>
      <c r="MO503" s="56"/>
      <c r="MP503" s="56"/>
      <c r="MQ503" s="56"/>
      <c r="MR503" s="56"/>
      <c r="MS503" s="56"/>
      <c r="MT503" s="56"/>
      <c r="MU503" s="56"/>
      <c r="MV503" s="56"/>
      <c r="MW503" s="56"/>
      <c r="MX503" s="56"/>
      <c r="MY503" s="56"/>
      <c r="MZ503" s="56"/>
      <c r="NA503" s="56"/>
      <c r="NB503" s="56"/>
      <c r="NC503" s="56"/>
      <c r="ND503" s="56"/>
      <c r="NE503" s="56"/>
      <c r="NF503" s="56"/>
      <c r="NG503" s="56"/>
      <c r="NH503" s="56"/>
      <c r="NI503" s="56"/>
      <c r="NJ503" s="56"/>
      <c r="NK503" s="56"/>
      <c r="NL503" s="56"/>
      <c r="NM503" s="56"/>
      <c r="NN503" s="56"/>
      <c r="NO503" s="56"/>
      <c r="NP503" s="56"/>
      <c r="NQ503" s="56"/>
      <c r="NR503" s="56"/>
      <c r="NS503" s="56"/>
      <c r="NT503" s="56"/>
      <c r="NU503" s="56"/>
      <c r="NV503" s="56"/>
      <c r="NW503" s="56"/>
      <c r="NX503" s="56"/>
      <c r="NY503" s="56"/>
      <c r="NZ503" s="56"/>
      <c r="OA503" s="56"/>
      <c r="OB503" s="56"/>
      <c r="OC503" s="56"/>
      <c r="OD503" s="56"/>
      <c r="OE503" s="56"/>
      <c r="OF503" s="56"/>
      <c r="OG503" s="56"/>
      <c r="OH503" s="56"/>
      <c r="OI503" s="56"/>
      <c r="OJ503" s="56"/>
      <c r="OK503" s="56"/>
      <c r="OL503" s="56"/>
      <c r="OM503" s="56"/>
      <c r="ON503" s="56"/>
      <c r="OO503" s="56"/>
      <c r="OP503" s="56"/>
      <c r="OQ503" s="56"/>
      <c r="OR503" s="56"/>
      <c r="OS503" s="56"/>
      <c r="OT503" s="56"/>
      <c r="OU503" s="56"/>
      <c r="OV503" s="56"/>
      <c r="OW503" s="56"/>
      <c r="OX503" s="56"/>
      <c r="OY503" s="56"/>
      <c r="OZ503" s="56"/>
      <c r="PA503" s="56"/>
    </row>
    <row r="504" spans="1:417" s="116" customFormat="1" ht="63" hidden="1" customHeight="1">
      <c r="A504" s="56"/>
      <c r="B504" s="357"/>
      <c r="C504" s="310"/>
      <c r="D504" s="318"/>
      <c r="E504" s="325"/>
      <c r="F504" s="318"/>
      <c r="G504" s="328"/>
      <c r="H504" s="325"/>
      <c r="I504" s="126" t="s">
        <v>938</v>
      </c>
      <c r="J504" s="126" t="s">
        <v>1021</v>
      </c>
      <c r="K504" s="123"/>
      <c r="L504" s="183" t="s">
        <v>661</v>
      </c>
      <c r="M504" s="177" t="s">
        <v>501</v>
      </c>
      <c r="N504" s="51" t="s">
        <v>378</v>
      </c>
      <c r="O504" s="56"/>
      <c r="P504" s="310"/>
      <c r="Q504" s="341"/>
      <c r="R504" s="120"/>
      <c r="S504" s="120"/>
      <c r="T504" s="120"/>
      <c r="U504" s="120"/>
      <c r="V504" s="120"/>
      <c r="W504" s="120"/>
      <c r="X504" s="120" t="s">
        <v>205</v>
      </c>
      <c r="Y504" s="120"/>
      <c r="Z504" s="120"/>
      <c r="AA504" s="120"/>
      <c r="AB504" s="120"/>
      <c r="AC504" s="119">
        <f t="shared" si="724"/>
        <v>1</v>
      </c>
      <c r="AD504" s="229"/>
      <c r="AE504" s="229"/>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70"/>
      <c r="BU504" s="70"/>
      <c r="BV504" s="70"/>
      <c r="BW504" s="70"/>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70"/>
      <c r="DN504" s="70"/>
      <c r="DO504" s="70"/>
      <c r="DP504" s="70"/>
      <c r="DQ504" s="178"/>
      <c r="DR504" s="178"/>
      <c r="DS504" s="178"/>
      <c r="DT504" s="178"/>
      <c r="DU504" s="178"/>
      <c r="DV504" s="178"/>
      <c r="DW504" s="178"/>
      <c r="DX504" s="178"/>
      <c r="DY504" s="178"/>
      <c r="DZ504" s="178"/>
      <c r="EA504" s="178"/>
      <c r="EB504" s="178"/>
      <c r="EC504" s="178"/>
      <c r="ED504" s="178"/>
      <c r="EE504" s="178"/>
      <c r="EF504" s="178"/>
      <c r="EG504" s="178"/>
      <c r="EH504" s="178"/>
      <c r="EI504" s="178"/>
      <c r="EJ504" s="178"/>
      <c r="EK504" s="178"/>
      <c r="EL504" s="178"/>
      <c r="EM504" s="178"/>
      <c r="EN504" s="178"/>
      <c r="EO504" s="178"/>
      <c r="EP504" s="178"/>
      <c r="EQ504" s="178"/>
      <c r="ER504" s="178"/>
      <c r="ES504" s="178"/>
      <c r="ET504" s="178"/>
      <c r="EU504" s="178"/>
      <c r="EV504" s="179"/>
      <c r="EW504" s="180"/>
      <c r="EX504" s="179"/>
      <c r="EY504" s="180"/>
      <c r="EZ504" s="179"/>
      <c r="FA504" s="180"/>
      <c r="FB504" s="179"/>
      <c r="FC504" s="180"/>
      <c r="FD504" s="181"/>
      <c r="FE504" s="184"/>
      <c r="FF504" s="70"/>
      <c r="FG504" s="70"/>
      <c r="FH504" s="70"/>
      <c r="FI504" s="70"/>
      <c r="FJ504" s="70"/>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70"/>
      <c r="HA504" s="70"/>
      <c r="HB504" s="70"/>
      <c r="HC504" s="70"/>
      <c r="HD504" s="70"/>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c r="IK504" s="56"/>
      <c r="IL504" s="56"/>
      <c r="IM504" s="56"/>
      <c r="IN504" s="56"/>
      <c r="IO504" s="56"/>
      <c r="IP504" s="56"/>
      <c r="IQ504" s="56"/>
      <c r="IR504" s="56"/>
      <c r="IS504" s="71" t="s">
        <v>555</v>
      </c>
      <c r="IT504" s="71" t="s">
        <v>555</v>
      </c>
      <c r="IU504" s="71" t="s">
        <v>555</v>
      </c>
      <c r="IV504" s="71" t="s">
        <v>555</v>
      </c>
      <c r="IW504" s="71" t="s">
        <v>555</v>
      </c>
      <c r="IX504" s="56">
        <v>2</v>
      </c>
      <c r="IY504" s="56">
        <v>2</v>
      </c>
      <c r="IZ504" s="56">
        <v>2</v>
      </c>
      <c r="JA504" s="56">
        <v>2</v>
      </c>
      <c r="JB504" s="56">
        <v>2</v>
      </c>
      <c r="JC504" s="56">
        <v>1</v>
      </c>
      <c r="JD504" s="56">
        <v>2</v>
      </c>
      <c r="JE504" s="56">
        <v>2</v>
      </c>
      <c r="JF504" s="56">
        <v>2</v>
      </c>
      <c r="JG504" s="56">
        <v>2</v>
      </c>
      <c r="JH504" s="56">
        <v>2</v>
      </c>
      <c r="JI504" s="56">
        <v>2</v>
      </c>
      <c r="JJ504" s="56">
        <v>2</v>
      </c>
      <c r="JK504" s="56">
        <v>2</v>
      </c>
      <c r="JL504" s="56">
        <v>2</v>
      </c>
      <c r="JM504" s="56">
        <v>2</v>
      </c>
      <c r="JN504" s="56">
        <v>2</v>
      </c>
      <c r="JO504" s="56">
        <v>2</v>
      </c>
      <c r="JP504" s="56">
        <v>2</v>
      </c>
      <c r="JQ504" s="56">
        <v>2</v>
      </c>
      <c r="JR504" s="56">
        <v>2</v>
      </c>
      <c r="JS504" s="56">
        <v>2</v>
      </c>
      <c r="JT504" s="56">
        <v>2</v>
      </c>
      <c r="JU504" s="56">
        <v>2</v>
      </c>
      <c r="JV504" s="56">
        <v>2</v>
      </c>
      <c r="JW504" s="56">
        <v>2</v>
      </c>
      <c r="JX504" s="56">
        <v>2</v>
      </c>
      <c r="JY504" s="56">
        <v>2</v>
      </c>
      <c r="JZ504" s="56">
        <v>2</v>
      </c>
      <c r="KA504" s="56">
        <v>2</v>
      </c>
      <c r="KB504" s="179">
        <f t="shared" ref="KB504" si="731">COUNTIF(IX504:KA504,"2")</f>
        <v>29</v>
      </c>
      <c r="KC504" s="180">
        <f t="shared" ref="KC504" si="732">KB504/(KB504+KD504+KF504+KH504)</f>
        <v>0.96666666666666667</v>
      </c>
      <c r="KD504" s="179">
        <f t="shared" ref="KD504" si="733">COUNTIF(IX504:KA504,"1")</f>
        <v>1</v>
      </c>
      <c r="KE504" s="180">
        <f t="shared" ref="KE504" si="734">KD504/(KB504+KD504+KF504+KH504)</f>
        <v>3.3333333333333333E-2</v>
      </c>
      <c r="KF504" s="179">
        <f t="shared" ref="KF504" si="735">COUNTIF(IX504:KA504,"0")</f>
        <v>0</v>
      </c>
      <c r="KG504" s="180">
        <f t="shared" ref="KG504" si="736">KF504/(KB504+KD504+KF504+KH504)</f>
        <v>0</v>
      </c>
      <c r="KH504" s="179">
        <f>COUNTIF(IJ504:KA504,"KĐG")</f>
        <v>0</v>
      </c>
      <c r="KI504" s="180">
        <f t="shared" ref="KI504" si="737">KH504/(KB504+KD504+KF504+KH504)</f>
        <v>0</v>
      </c>
      <c r="KJ504" s="181">
        <f t="shared" ref="KJ504" si="738">(((KB504*2)+(KD504*1)+(KF504*0)))/(KB504+KD504+KF504)</f>
        <v>1.9666666666666666</v>
      </c>
      <c r="KK504" s="182" t="str">
        <f t="shared" ref="KK504" si="739">IF(KI504&gt;=50%,"KĐG",IF(KJ504&gt;=1.6,"Đạt mục tiêu",IF(KJ504&gt;=1,"Cần cố gắng","Chưa đạt")))</f>
        <v>Đạt mục tiêu</v>
      </c>
      <c r="KL504" s="56"/>
      <c r="KM504" s="56"/>
      <c r="KN504" s="56"/>
      <c r="KO504" s="56"/>
      <c r="KP504" s="56"/>
      <c r="KQ504" s="56"/>
      <c r="KR504" s="56"/>
      <c r="KS504" s="56"/>
      <c r="KT504" s="56"/>
      <c r="KU504" s="56"/>
      <c r="KV504" s="56"/>
      <c r="KW504" s="56"/>
      <c r="KX504" s="56"/>
      <c r="KY504" s="56"/>
      <c r="KZ504" s="56"/>
      <c r="LA504" s="56"/>
      <c r="LB504" s="56"/>
      <c r="LC504" s="56"/>
      <c r="LD504" s="56"/>
      <c r="LE504" s="56"/>
      <c r="LF504" s="56"/>
      <c r="LG504" s="56"/>
      <c r="LH504" s="56"/>
      <c r="LI504" s="56"/>
      <c r="LJ504" s="56"/>
      <c r="LK504" s="56"/>
      <c r="LL504" s="56"/>
      <c r="LM504" s="56"/>
      <c r="LN504" s="56"/>
      <c r="LO504" s="56"/>
      <c r="LP504" s="56"/>
      <c r="LQ504" s="56"/>
      <c r="LR504" s="56"/>
      <c r="LS504" s="56"/>
      <c r="LT504" s="56"/>
      <c r="LU504" s="56"/>
      <c r="LV504" s="56"/>
      <c r="LW504" s="56"/>
      <c r="LX504" s="56"/>
      <c r="LY504" s="56"/>
      <c r="LZ504" s="56"/>
      <c r="MA504" s="56"/>
      <c r="MB504" s="56"/>
      <c r="MC504" s="56"/>
      <c r="MD504" s="56"/>
      <c r="ME504" s="56"/>
      <c r="MF504" s="56"/>
      <c r="MG504" s="56"/>
      <c r="MH504" s="56"/>
      <c r="MI504" s="56"/>
      <c r="MJ504" s="56"/>
      <c r="MK504" s="56"/>
      <c r="ML504" s="56"/>
      <c r="MM504" s="56"/>
      <c r="MN504" s="56"/>
      <c r="MO504" s="56"/>
      <c r="MP504" s="56"/>
      <c r="MQ504" s="56"/>
      <c r="MR504" s="56"/>
      <c r="MS504" s="56"/>
      <c r="MT504" s="56"/>
      <c r="MU504" s="56"/>
      <c r="MV504" s="56"/>
      <c r="MW504" s="56"/>
      <c r="MX504" s="56"/>
      <c r="MY504" s="56"/>
      <c r="MZ504" s="56"/>
      <c r="NA504" s="56"/>
      <c r="NB504" s="56"/>
      <c r="NC504" s="56"/>
      <c r="ND504" s="56"/>
      <c r="NE504" s="56"/>
      <c r="NF504" s="56"/>
      <c r="NG504" s="56"/>
      <c r="NH504" s="56"/>
      <c r="NI504" s="56"/>
      <c r="NJ504" s="56"/>
      <c r="NK504" s="56"/>
      <c r="NL504" s="56"/>
      <c r="NM504" s="56"/>
      <c r="NN504" s="56"/>
      <c r="NO504" s="56"/>
      <c r="NP504" s="56"/>
      <c r="NQ504" s="56"/>
      <c r="NR504" s="56"/>
      <c r="NS504" s="56"/>
      <c r="NT504" s="56"/>
      <c r="NU504" s="56"/>
      <c r="NV504" s="56"/>
      <c r="NW504" s="56"/>
      <c r="NX504" s="56"/>
      <c r="NY504" s="56"/>
      <c r="NZ504" s="56"/>
      <c r="OA504" s="56"/>
      <c r="OB504" s="56"/>
      <c r="OC504" s="56"/>
      <c r="OD504" s="56"/>
      <c r="OE504" s="56"/>
      <c r="OF504" s="56"/>
      <c r="OG504" s="56"/>
      <c r="OH504" s="56"/>
      <c r="OI504" s="56"/>
      <c r="OJ504" s="56"/>
      <c r="OK504" s="56"/>
      <c r="OL504" s="56"/>
      <c r="OM504" s="56"/>
      <c r="ON504" s="56"/>
      <c r="OO504" s="56"/>
      <c r="OP504" s="56"/>
      <c r="OQ504" s="56"/>
      <c r="OR504" s="56"/>
      <c r="OS504" s="56"/>
      <c r="OT504" s="56"/>
      <c r="OU504" s="56"/>
      <c r="OV504" s="56"/>
      <c r="OW504" s="56"/>
      <c r="OX504" s="56"/>
      <c r="OY504" s="56"/>
      <c r="OZ504" s="56"/>
      <c r="PA504" s="56"/>
    </row>
    <row r="505" spans="1:417" s="116" customFormat="1" ht="157.5" hidden="1" customHeight="1">
      <c r="A505" s="167"/>
      <c r="B505" s="340">
        <v>442</v>
      </c>
      <c r="C505" s="340">
        <v>185</v>
      </c>
      <c r="D505" s="315" t="s">
        <v>14</v>
      </c>
      <c r="E505" s="354" t="s">
        <v>4</v>
      </c>
      <c r="F505" s="315" t="s">
        <v>281</v>
      </c>
      <c r="G505" s="316" t="s">
        <v>6</v>
      </c>
      <c r="H505" s="325"/>
      <c r="I505" s="126" t="s">
        <v>281</v>
      </c>
      <c r="J505" s="126" t="s">
        <v>595</v>
      </c>
      <c r="K505" s="123"/>
      <c r="L505" s="183" t="s">
        <v>661</v>
      </c>
      <c r="M505" s="123" t="s">
        <v>501</v>
      </c>
      <c r="N505" s="51" t="s">
        <v>378</v>
      </c>
      <c r="O505" s="56" t="s">
        <v>350</v>
      </c>
      <c r="P505" s="310" t="s">
        <v>205</v>
      </c>
      <c r="Q505" s="310">
        <v>1</v>
      </c>
      <c r="R505" s="120"/>
      <c r="S505" s="120"/>
      <c r="T505" s="120"/>
      <c r="U505" s="120"/>
      <c r="V505" s="120"/>
      <c r="W505" s="120"/>
      <c r="X505" s="120"/>
      <c r="Y505" s="120" t="s">
        <v>205</v>
      </c>
      <c r="Z505" s="120"/>
      <c r="AA505" s="120"/>
      <c r="AB505" s="120"/>
      <c r="AC505" s="119">
        <f t="shared" si="724"/>
        <v>1</v>
      </c>
      <c r="AD505" s="229"/>
      <c r="AE505" s="229"/>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70"/>
      <c r="BU505" s="70"/>
      <c r="BV505" s="70"/>
      <c r="BW505" s="70"/>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70"/>
      <c r="DN505" s="70"/>
      <c r="DO505" s="70"/>
      <c r="DP505" s="70"/>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70"/>
      <c r="FG505" s="70"/>
      <c r="FH505" s="70"/>
      <c r="FI505" s="70"/>
      <c r="FJ505" s="70"/>
      <c r="FK505" s="56">
        <v>2</v>
      </c>
      <c r="FL505" s="56">
        <v>2</v>
      </c>
      <c r="FM505" s="56">
        <v>2</v>
      </c>
      <c r="FN505" s="56">
        <v>2</v>
      </c>
      <c r="FO505" s="56">
        <v>2</v>
      </c>
      <c r="FP505" s="56">
        <v>2</v>
      </c>
      <c r="FQ505" s="56">
        <v>2</v>
      </c>
      <c r="FR505" s="56">
        <v>2</v>
      </c>
      <c r="FS505" s="56">
        <v>2</v>
      </c>
      <c r="FT505" s="56">
        <v>2</v>
      </c>
      <c r="FU505" s="56">
        <v>1</v>
      </c>
      <c r="FV505" s="56">
        <v>2</v>
      </c>
      <c r="FW505" s="56">
        <v>2</v>
      </c>
      <c r="FX505" s="56">
        <v>2</v>
      </c>
      <c r="FY505" s="56">
        <v>2</v>
      </c>
      <c r="FZ505" s="56">
        <v>2</v>
      </c>
      <c r="GA505" s="56">
        <v>2</v>
      </c>
      <c r="GB505" s="56">
        <v>2</v>
      </c>
      <c r="GC505" s="56">
        <v>2</v>
      </c>
      <c r="GD505" s="56">
        <v>2</v>
      </c>
      <c r="GE505" s="56"/>
      <c r="GF505" s="56"/>
      <c r="GG505" s="56"/>
      <c r="GH505" s="56"/>
      <c r="GI505" s="56"/>
      <c r="GJ505" s="56">
        <v>2</v>
      </c>
      <c r="GK505" s="56">
        <v>2</v>
      </c>
      <c r="GL505" s="56">
        <v>2</v>
      </c>
      <c r="GM505" s="56">
        <v>2</v>
      </c>
      <c r="GN505" s="56"/>
      <c r="GO505" s="56">
        <v>2</v>
      </c>
      <c r="GP505" s="179">
        <f>COUNTIF(FB505:GO505,"2")</f>
        <v>24</v>
      </c>
      <c r="GQ505" s="180">
        <f>GP505/(GP505+GR505+GT505+GV505)</f>
        <v>0.96</v>
      </c>
      <c r="GR505" s="179">
        <f>COUNTIF(FB505:GO505,"1")</f>
        <v>1</v>
      </c>
      <c r="GS505" s="180">
        <f>GR505/(GP505+GR505+GT505+GV505)</f>
        <v>0.04</v>
      </c>
      <c r="GT505" s="179">
        <f>COUNTIF(FB505:GO505,"0")</f>
        <v>0</v>
      </c>
      <c r="GU505" s="180">
        <f>GT505/(GP505+GR505+GT505+GV505)</f>
        <v>0</v>
      </c>
      <c r="GV505" s="179">
        <f>COUNTIF(EV505:GO505,"KĐG")</f>
        <v>0</v>
      </c>
      <c r="GW505" s="180">
        <f>GV505/(GP505+GR505+GT505+GV505)</f>
        <v>0</v>
      </c>
      <c r="GX505" s="181">
        <f>(((GP505*2)+(GR505*1)+(GT505*0)))/(GP505+GR505+GT505)</f>
        <v>1.96</v>
      </c>
      <c r="GY505" s="184" t="str">
        <f>IF(GW505&gt;=50%,"KĐG",IF(GX505&gt;=1.6,"Đạt mục tiêu",IF(GX505&gt;=1,"Cần cố gắng","Chưa đạt")))</f>
        <v>Đạt mục tiêu</v>
      </c>
      <c r="GZ505" s="70"/>
      <c r="HA505" s="70"/>
      <c r="HB505" s="70"/>
      <c r="HC505" s="70"/>
      <c r="HD505" s="70"/>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c r="IK505" s="56"/>
      <c r="IL505" s="56"/>
      <c r="IM505" s="56"/>
      <c r="IN505" s="56"/>
      <c r="IO505" s="56"/>
      <c r="IP505" s="56"/>
      <c r="IQ505" s="56"/>
      <c r="IR505" s="56"/>
      <c r="IS505" s="56"/>
      <c r="IT505" s="70"/>
      <c r="IU505" s="70"/>
      <c r="IV505" s="70"/>
      <c r="IW505" s="70"/>
      <c r="IX505" s="56"/>
      <c r="IY505" s="56"/>
      <c r="IZ505" s="56"/>
      <c r="JA505" s="56"/>
      <c r="JB505" s="56"/>
      <c r="JC505" s="56"/>
      <c r="JD505" s="56"/>
      <c r="JE505" s="56"/>
      <c r="JF505" s="56"/>
      <c r="JG505" s="56"/>
      <c r="JH505" s="56"/>
      <c r="JI505" s="56"/>
      <c r="JJ505" s="56"/>
      <c r="JK505" s="56"/>
      <c r="JL505" s="56"/>
      <c r="JM505" s="56"/>
      <c r="JN505" s="56"/>
      <c r="JO505" s="56"/>
      <c r="JP505" s="56"/>
      <c r="JQ505" s="56"/>
      <c r="JR505" s="56"/>
      <c r="JS505" s="56"/>
      <c r="JT505" s="56"/>
      <c r="JU505" s="56"/>
      <c r="JV505" s="56"/>
      <c r="JW505" s="56"/>
      <c r="JX505" s="56"/>
      <c r="JY505" s="56"/>
      <c r="JZ505" s="56"/>
      <c r="KA505" s="56"/>
      <c r="KB505" s="56"/>
      <c r="KC505" s="56"/>
      <c r="KD505" s="56"/>
      <c r="KE505" s="56"/>
      <c r="KF505" s="56"/>
      <c r="KG505" s="56"/>
      <c r="KH505" s="56"/>
      <c r="KI505" s="56"/>
      <c r="KJ505" s="56"/>
      <c r="KK505" s="56"/>
      <c r="KL505" s="71" t="s">
        <v>555</v>
      </c>
      <c r="KM505" s="72" t="s">
        <v>555</v>
      </c>
      <c r="KN505" s="71" t="s">
        <v>555</v>
      </c>
      <c r="KO505" s="56">
        <v>2</v>
      </c>
      <c r="KP505" s="56">
        <v>2</v>
      </c>
      <c r="KQ505" s="56">
        <v>2</v>
      </c>
      <c r="KR505" s="56">
        <v>2</v>
      </c>
      <c r="KS505" s="56">
        <v>2</v>
      </c>
      <c r="KT505" s="56">
        <v>2</v>
      </c>
      <c r="KU505" s="56">
        <v>2</v>
      </c>
      <c r="KV505" s="56">
        <v>2</v>
      </c>
      <c r="KW505" s="56">
        <v>2</v>
      </c>
      <c r="KX505" s="56">
        <v>1</v>
      </c>
      <c r="KY505" s="56">
        <v>2</v>
      </c>
      <c r="KZ505" s="56">
        <v>2</v>
      </c>
      <c r="LA505" s="56">
        <v>2</v>
      </c>
      <c r="LB505" s="56">
        <v>2</v>
      </c>
      <c r="LC505" s="56">
        <v>2</v>
      </c>
      <c r="LD505" s="56">
        <v>2</v>
      </c>
      <c r="LE505" s="56">
        <v>2</v>
      </c>
      <c r="LF505" s="56">
        <v>2</v>
      </c>
      <c r="LG505" s="56">
        <v>2</v>
      </c>
      <c r="LH505" s="56">
        <v>2</v>
      </c>
      <c r="LI505" s="56">
        <v>2</v>
      </c>
      <c r="LJ505" s="56">
        <v>2</v>
      </c>
      <c r="LK505" s="56">
        <v>2</v>
      </c>
      <c r="LL505" s="56">
        <v>2</v>
      </c>
      <c r="LM505" s="56">
        <v>2</v>
      </c>
      <c r="LN505" s="56">
        <v>2</v>
      </c>
      <c r="LO505" s="56">
        <v>2</v>
      </c>
      <c r="LP505" s="56">
        <v>2</v>
      </c>
      <c r="LQ505" s="56">
        <v>2</v>
      </c>
      <c r="LR505" s="56">
        <v>2</v>
      </c>
      <c r="LS505" s="179">
        <f>COUNTIF(KO505:LR505,"2")</f>
        <v>29</v>
      </c>
      <c r="LT505" s="180">
        <f>LS505/(LS505+LU505+LW505+LY505)</f>
        <v>0.96666666666666667</v>
      </c>
      <c r="LU505" s="179">
        <f>COUNTIF(KO505:LR505,"1")</f>
        <v>1</v>
      </c>
      <c r="LV505" s="180">
        <f>LU505/(LS505+LU505+LW505+LY505)</f>
        <v>3.3333333333333333E-2</v>
      </c>
      <c r="LW505" s="179">
        <f>COUNTIF(KO505:LR505,"0")</f>
        <v>0</v>
      </c>
      <c r="LX505" s="180">
        <f>LW505/(LS505+LU505+LW505+LY505)</f>
        <v>0</v>
      </c>
      <c r="LY505" s="179">
        <f>COUNTIF(KB505:LR505,"KĐG")</f>
        <v>0</v>
      </c>
      <c r="LZ505" s="180">
        <f>LY505/(LS505+LU505+LW505+LY505)</f>
        <v>0</v>
      </c>
      <c r="MA505" s="181">
        <f>(((LS505*2)+(LU505*1)+(LW505*0)))/(LS505+LU505+LW505)</f>
        <v>1.9666666666666666</v>
      </c>
      <c r="MB505" s="185" t="str">
        <f>IF(LZ505&gt;=50%,"KĐG",IF(MA505&gt;=1.6,"Đạt mục tiêu",IF(MA505&gt;=1,"Cần cố gắng","Chưa đạt")))</f>
        <v>Đạt mục tiêu</v>
      </c>
      <c r="MC505" s="56"/>
      <c r="MD505" s="56"/>
      <c r="ME505" s="56"/>
      <c r="MF505" s="56"/>
      <c r="MG505" s="56"/>
      <c r="MH505" s="56"/>
      <c r="MI505" s="56"/>
      <c r="MJ505" s="56"/>
      <c r="MK505" s="56"/>
      <c r="ML505" s="56"/>
      <c r="MM505" s="56"/>
      <c r="MN505" s="56"/>
      <c r="MO505" s="56"/>
      <c r="MP505" s="56"/>
      <c r="MQ505" s="56"/>
      <c r="MR505" s="56"/>
      <c r="MS505" s="56"/>
      <c r="MT505" s="56"/>
      <c r="MU505" s="56"/>
      <c r="MV505" s="56"/>
      <c r="MW505" s="56"/>
      <c r="MX505" s="56"/>
      <c r="MY505" s="56"/>
      <c r="MZ505" s="56"/>
      <c r="NA505" s="56"/>
      <c r="NB505" s="56"/>
      <c r="NC505" s="56"/>
      <c r="ND505" s="56"/>
      <c r="NE505" s="56"/>
      <c r="NF505" s="56"/>
      <c r="NG505" s="56"/>
      <c r="NH505" s="56"/>
      <c r="NI505" s="56"/>
      <c r="NJ505" s="56"/>
      <c r="NK505" s="56"/>
      <c r="NL505" s="56"/>
      <c r="NM505" s="56"/>
      <c r="NN505" s="56"/>
      <c r="NO505" s="56"/>
      <c r="NP505" s="56"/>
      <c r="NQ505" s="56"/>
      <c r="NR505" s="56"/>
      <c r="NS505" s="56"/>
      <c r="NT505" s="56"/>
      <c r="NU505" s="56"/>
      <c r="NV505" s="56"/>
      <c r="NW505" s="56"/>
      <c r="NX505" s="56"/>
      <c r="NY505" s="56"/>
      <c r="NZ505" s="56"/>
      <c r="OA505" s="56"/>
      <c r="OB505" s="56"/>
      <c r="OC505" s="56"/>
      <c r="OD505" s="56"/>
      <c r="OE505" s="56"/>
      <c r="OF505" s="56"/>
      <c r="OG505" s="56"/>
      <c r="OH505" s="56"/>
      <c r="OI505" s="56"/>
      <c r="OJ505" s="56"/>
      <c r="OK505" s="56"/>
      <c r="OL505" s="56"/>
      <c r="OM505" s="56"/>
      <c r="ON505" s="56"/>
      <c r="OO505" s="56"/>
      <c r="OP505" s="56"/>
      <c r="OQ505" s="56"/>
      <c r="OR505" s="56"/>
      <c r="OS505" s="56"/>
      <c r="OT505" s="56"/>
      <c r="OU505" s="56"/>
      <c r="OV505" s="56"/>
      <c r="OW505" s="56"/>
      <c r="OX505" s="56"/>
      <c r="OY505" s="56"/>
      <c r="OZ505" s="56"/>
      <c r="PA505" s="56"/>
    </row>
    <row r="506" spans="1:417" s="116" customFormat="1" ht="157.5" hidden="1" customHeight="1">
      <c r="A506" s="56"/>
      <c r="B506" s="357"/>
      <c r="C506" s="357"/>
      <c r="D506" s="313"/>
      <c r="E506" s="356"/>
      <c r="F506" s="313"/>
      <c r="G506" s="327"/>
      <c r="H506" s="325"/>
      <c r="I506" s="126" t="s">
        <v>281</v>
      </c>
      <c r="J506" s="126" t="s">
        <v>595</v>
      </c>
      <c r="K506" s="123"/>
      <c r="L506" s="183" t="s">
        <v>661</v>
      </c>
      <c r="M506" s="177" t="s">
        <v>501</v>
      </c>
      <c r="N506" s="51" t="s">
        <v>378</v>
      </c>
      <c r="O506" s="56"/>
      <c r="P506" s="310"/>
      <c r="Q506" s="310"/>
      <c r="R506" s="120"/>
      <c r="S506" s="120"/>
      <c r="T506" s="120"/>
      <c r="U506" s="120"/>
      <c r="V506" s="120"/>
      <c r="W506" s="120"/>
      <c r="X506" s="120"/>
      <c r="Y506" s="120"/>
      <c r="Z506" s="120" t="s">
        <v>205</v>
      </c>
      <c r="AA506" s="120"/>
      <c r="AB506" s="120"/>
      <c r="AC506" s="119">
        <f t="shared" si="724"/>
        <v>1</v>
      </c>
      <c r="AD506" s="229"/>
      <c r="AE506" s="229"/>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70"/>
      <c r="BU506" s="70"/>
      <c r="BV506" s="70"/>
      <c r="BW506" s="70"/>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70"/>
      <c r="DN506" s="70"/>
      <c r="DO506" s="70"/>
      <c r="DP506" s="70"/>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70"/>
      <c r="FG506" s="70"/>
      <c r="FH506" s="70"/>
      <c r="FI506" s="70"/>
      <c r="FJ506" s="70"/>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179"/>
      <c r="GQ506" s="180"/>
      <c r="GR506" s="179"/>
      <c r="GS506" s="180"/>
      <c r="GT506" s="179"/>
      <c r="GU506" s="180"/>
      <c r="GV506" s="179"/>
      <c r="GW506" s="180"/>
      <c r="GX506" s="181"/>
      <c r="GY506" s="184"/>
      <c r="GZ506" s="70"/>
      <c r="HA506" s="70"/>
      <c r="HB506" s="70"/>
      <c r="HC506" s="70"/>
      <c r="HD506" s="70"/>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c r="IK506" s="56"/>
      <c r="IL506" s="56"/>
      <c r="IM506" s="56"/>
      <c r="IN506" s="56"/>
      <c r="IO506" s="56"/>
      <c r="IP506" s="56"/>
      <c r="IQ506" s="56"/>
      <c r="IR506" s="56"/>
      <c r="IS506" s="56"/>
      <c r="IT506" s="70"/>
      <c r="IU506" s="70"/>
      <c r="IV506" s="70"/>
      <c r="IW506" s="70"/>
      <c r="IX506" s="56"/>
      <c r="IY506" s="56"/>
      <c r="IZ506" s="56"/>
      <c r="JA506" s="56"/>
      <c r="JB506" s="56"/>
      <c r="JC506" s="56"/>
      <c r="JD506" s="56"/>
      <c r="JE506" s="56"/>
      <c r="JF506" s="56"/>
      <c r="JG506" s="56"/>
      <c r="JH506" s="56"/>
      <c r="JI506" s="56"/>
      <c r="JJ506" s="56"/>
      <c r="JK506" s="56"/>
      <c r="JL506" s="56"/>
      <c r="JM506" s="56"/>
      <c r="JN506" s="56"/>
      <c r="JO506" s="56"/>
      <c r="JP506" s="56"/>
      <c r="JQ506" s="56"/>
      <c r="JR506" s="56"/>
      <c r="JS506" s="56"/>
      <c r="JT506" s="56"/>
      <c r="JU506" s="56"/>
      <c r="JV506" s="56"/>
      <c r="JW506" s="56"/>
      <c r="JX506" s="56"/>
      <c r="JY506" s="56"/>
      <c r="JZ506" s="56"/>
      <c r="KA506" s="56"/>
      <c r="KB506" s="56"/>
      <c r="KC506" s="56"/>
      <c r="KD506" s="56"/>
      <c r="KE506" s="56"/>
      <c r="KF506" s="56"/>
      <c r="KG506" s="56"/>
      <c r="KH506" s="56"/>
      <c r="KI506" s="56"/>
      <c r="KJ506" s="56"/>
      <c r="KK506" s="56"/>
      <c r="KL506" s="56"/>
      <c r="KM506" s="56"/>
      <c r="KN506" s="56"/>
      <c r="KO506" s="56"/>
      <c r="KP506" s="56"/>
      <c r="KQ506" s="56"/>
      <c r="KR506" s="56"/>
      <c r="KS506" s="56"/>
      <c r="KT506" s="56"/>
      <c r="KU506" s="56"/>
      <c r="KV506" s="56"/>
      <c r="KW506" s="56"/>
      <c r="KX506" s="56"/>
      <c r="KY506" s="56"/>
      <c r="KZ506" s="56"/>
      <c r="LA506" s="56"/>
      <c r="LB506" s="56"/>
      <c r="LC506" s="56"/>
      <c r="LD506" s="56"/>
      <c r="LE506" s="56"/>
      <c r="LF506" s="56"/>
      <c r="LG506" s="56"/>
      <c r="LH506" s="56"/>
      <c r="LI506" s="56"/>
      <c r="LJ506" s="56"/>
      <c r="LK506" s="56"/>
      <c r="LL506" s="56"/>
      <c r="LM506" s="56"/>
      <c r="LN506" s="56"/>
      <c r="LO506" s="56"/>
      <c r="LP506" s="56"/>
      <c r="LQ506" s="56"/>
      <c r="LR506" s="56"/>
      <c r="LS506" s="56"/>
      <c r="LT506" s="56"/>
      <c r="LU506" s="56"/>
      <c r="LV506" s="56"/>
      <c r="LW506" s="56"/>
      <c r="LX506" s="56"/>
      <c r="LY506" s="56"/>
      <c r="LZ506" s="56"/>
      <c r="MA506" s="56"/>
      <c r="MB506" s="56"/>
      <c r="MC506" s="56"/>
      <c r="MD506" s="56"/>
      <c r="ME506" s="56"/>
      <c r="MF506" s="56"/>
      <c r="MG506" s="56"/>
      <c r="MH506" s="56"/>
      <c r="MI506" s="56"/>
      <c r="MJ506" s="56"/>
      <c r="MK506" s="56"/>
      <c r="ML506" s="56"/>
      <c r="MM506" s="56"/>
      <c r="MN506" s="56"/>
      <c r="MO506" s="56"/>
      <c r="MP506" s="56"/>
      <c r="MQ506" s="56"/>
      <c r="MR506" s="56"/>
      <c r="MS506" s="56"/>
      <c r="MT506" s="56"/>
      <c r="MU506" s="56"/>
      <c r="MV506" s="56"/>
      <c r="MW506" s="56"/>
      <c r="MX506" s="56"/>
      <c r="MY506" s="56"/>
      <c r="MZ506" s="56"/>
      <c r="NA506" s="56"/>
      <c r="NB506" s="56"/>
      <c r="NC506" s="56"/>
      <c r="ND506" s="56"/>
      <c r="NE506" s="56"/>
      <c r="NF506" s="56"/>
      <c r="NG506" s="56"/>
      <c r="NH506" s="56"/>
      <c r="NI506" s="56"/>
      <c r="NJ506" s="56"/>
      <c r="NK506" s="56"/>
      <c r="NL506" s="56"/>
      <c r="NM506" s="56"/>
      <c r="NN506" s="56"/>
      <c r="NO506" s="56"/>
      <c r="NP506" s="56"/>
      <c r="NQ506" s="56"/>
      <c r="NR506" s="56"/>
      <c r="NS506" s="56"/>
      <c r="NT506" s="56"/>
      <c r="NU506" s="56"/>
      <c r="NV506" s="56"/>
      <c r="NW506" s="56"/>
      <c r="NX506" s="56"/>
      <c r="NY506" s="56"/>
      <c r="NZ506" s="56"/>
      <c r="OA506" s="56"/>
      <c r="OB506" s="56"/>
      <c r="OC506" s="56"/>
      <c r="OD506" s="56"/>
      <c r="OE506" s="56"/>
      <c r="OF506" s="56"/>
      <c r="OG506" s="56"/>
      <c r="OH506" s="56"/>
      <c r="OI506" s="56"/>
      <c r="OJ506" s="56"/>
      <c r="OK506" s="56"/>
      <c r="OL506" s="56"/>
      <c r="OM506" s="56"/>
      <c r="ON506" s="56"/>
      <c r="OO506" s="56"/>
      <c r="OP506" s="56"/>
      <c r="OQ506" s="56"/>
      <c r="OR506" s="56"/>
      <c r="OS506" s="56"/>
      <c r="OT506" s="56"/>
      <c r="OU506" s="56"/>
      <c r="OV506" s="56"/>
      <c r="OW506" s="56"/>
      <c r="OX506" s="56"/>
      <c r="OY506" s="56"/>
      <c r="OZ506" s="56"/>
      <c r="PA506" s="56"/>
    </row>
    <row r="507" spans="1:417" s="116" customFormat="1" ht="157.5" hidden="1" customHeight="1">
      <c r="A507" s="56"/>
      <c r="B507" s="357"/>
      <c r="C507" s="357"/>
      <c r="D507" s="313"/>
      <c r="E507" s="356"/>
      <c r="F507" s="313"/>
      <c r="G507" s="327"/>
      <c r="H507" s="325"/>
      <c r="I507" s="126" t="s">
        <v>281</v>
      </c>
      <c r="J507" s="126" t="s">
        <v>595</v>
      </c>
      <c r="K507" s="123"/>
      <c r="L507" s="183" t="s">
        <v>661</v>
      </c>
      <c r="M507" s="177" t="s">
        <v>501</v>
      </c>
      <c r="N507" s="51" t="s">
        <v>378</v>
      </c>
      <c r="O507" s="56"/>
      <c r="P507" s="310"/>
      <c r="Q507" s="310"/>
      <c r="R507" s="120"/>
      <c r="S507" s="120"/>
      <c r="T507" s="120"/>
      <c r="U507" s="120"/>
      <c r="V507" s="120"/>
      <c r="W507" s="120"/>
      <c r="X507" s="120"/>
      <c r="Y507" s="120"/>
      <c r="Z507" s="120"/>
      <c r="AA507" s="120" t="s">
        <v>205</v>
      </c>
      <c r="AB507" s="120"/>
      <c r="AC507" s="119">
        <f t="shared" si="724"/>
        <v>1</v>
      </c>
      <c r="AD507" s="229"/>
      <c r="AE507" s="229"/>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70"/>
      <c r="BU507" s="70"/>
      <c r="BV507" s="70"/>
      <c r="BW507" s="70"/>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70"/>
      <c r="DN507" s="70"/>
      <c r="DO507" s="70"/>
      <c r="DP507" s="70"/>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70"/>
      <c r="FG507" s="70"/>
      <c r="FH507" s="70"/>
      <c r="FI507" s="70"/>
      <c r="FJ507" s="70"/>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179"/>
      <c r="GQ507" s="180"/>
      <c r="GR507" s="179"/>
      <c r="GS507" s="180"/>
      <c r="GT507" s="179"/>
      <c r="GU507" s="180"/>
      <c r="GV507" s="179"/>
      <c r="GW507" s="180"/>
      <c r="GX507" s="181"/>
      <c r="GY507" s="184"/>
      <c r="GZ507" s="70"/>
      <c r="HA507" s="70"/>
      <c r="HB507" s="70"/>
      <c r="HC507" s="70"/>
      <c r="HD507" s="70"/>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c r="IK507" s="56"/>
      <c r="IL507" s="56"/>
      <c r="IM507" s="56"/>
      <c r="IN507" s="56"/>
      <c r="IO507" s="56"/>
      <c r="IP507" s="56"/>
      <c r="IQ507" s="56"/>
      <c r="IR507" s="56"/>
      <c r="IS507" s="56"/>
      <c r="IT507" s="70"/>
      <c r="IU507" s="70"/>
      <c r="IV507" s="70"/>
      <c r="IW507" s="70"/>
      <c r="IX507" s="56"/>
      <c r="IY507" s="56"/>
      <c r="IZ507" s="56"/>
      <c r="JA507" s="56"/>
      <c r="JB507" s="56"/>
      <c r="JC507" s="56"/>
      <c r="JD507" s="56"/>
      <c r="JE507" s="56"/>
      <c r="JF507" s="56"/>
      <c r="JG507" s="56"/>
      <c r="JH507" s="56"/>
      <c r="JI507" s="56"/>
      <c r="JJ507" s="56"/>
      <c r="JK507" s="56"/>
      <c r="JL507" s="56"/>
      <c r="JM507" s="56"/>
      <c r="JN507" s="56"/>
      <c r="JO507" s="56"/>
      <c r="JP507" s="56"/>
      <c r="JQ507" s="56"/>
      <c r="JR507" s="56"/>
      <c r="JS507" s="56"/>
      <c r="JT507" s="56"/>
      <c r="JU507" s="56"/>
      <c r="JV507" s="56"/>
      <c r="JW507" s="56"/>
      <c r="JX507" s="56"/>
      <c r="JY507" s="56"/>
      <c r="JZ507" s="56"/>
      <c r="KA507" s="56"/>
      <c r="KB507" s="56"/>
      <c r="KC507" s="56"/>
      <c r="KD507" s="56"/>
      <c r="KE507" s="56"/>
      <c r="KF507" s="56"/>
      <c r="KG507" s="56"/>
      <c r="KH507" s="56"/>
      <c r="KI507" s="56"/>
      <c r="KJ507" s="56"/>
      <c r="KK507" s="56"/>
      <c r="KL507" s="56"/>
      <c r="KM507" s="56"/>
      <c r="KN507" s="56"/>
      <c r="KO507" s="56"/>
      <c r="KP507" s="56"/>
      <c r="KQ507" s="56"/>
      <c r="KR507" s="56"/>
      <c r="KS507" s="56"/>
      <c r="KT507" s="56"/>
      <c r="KU507" s="56"/>
      <c r="KV507" s="56"/>
      <c r="KW507" s="56"/>
      <c r="KX507" s="56"/>
      <c r="KY507" s="56"/>
      <c r="KZ507" s="56"/>
      <c r="LA507" s="56"/>
      <c r="LB507" s="56"/>
      <c r="LC507" s="56"/>
      <c r="LD507" s="56"/>
      <c r="LE507" s="56"/>
      <c r="LF507" s="56"/>
      <c r="LG507" s="56"/>
      <c r="LH507" s="56"/>
      <c r="LI507" s="56"/>
      <c r="LJ507" s="56"/>
      <c r="LK507" s="56"/>
      <c r="LL507" s="56"/>
      <c r="LM507" s="56"/>
      <c r="LN507" s="56"/>
      <c r="LO507" s="56"/>
      <c r="LP507" s="56"/>
      <c r="LQ507" s="56"/>
      <c r="LR507" s="56"/>
      <c r="LS507" s="56"/>
      <c r="LT507" s="56"/>
      <c r="LU507" s="56"/>
      <c r="LV507" s="56"/>
      <c r="LW507" s="56"/>
      <c r="LX507" s="56"/>
      <c r="LY507" s="56"/>
      <c r="LZ507" s="56"/>
      <c r="MA507" s="56"/>
      <c r="MB507" s="56"/>
      <c r="MC507" s="56"/>
      <c r="MD507" s="56"/>
      <c r="ME507" s="56"/>
      <c r="MF507" s="56"/>
      <c r="MG507" s="56"/>
      <c r="MH507" s="56"/>
      <c r="MI507" s="56"/>
      <c r="MJ507" s="56"/>
      <c r="MK507" s="56"/>
      <c r="ML507" s="56"/>
      <c r="MM507" s="56"/>
      <c r="MN507" s="56"/>
      <c r="MO507" s="56"/>
      <c r="MP507" s="56"/>
      <c r="MQ507" s="56"/>
      <c r="MR507" s="56"/>
      <c r="MS507" s="56"/>
      <c r="MT507" s="56"/>
      <c r="MU507" s="56"/>
      <c r="MV507" s="56"/>
      <c r="MW507" s="56"/>
      <c r="MX507" s="56"/>
      <c r="MY507" s="56"/>
      <c r="MZ507" s="56"/>
      <c r="NA507" s="56"/>
      <c r="NB507" s="56"/>
      <c r="NC507" s="56"/>
      <c r="ND507" s="56"/>
      <c r="NE507" s="56"/>
      <c r="NF507" s="56"/>
      <c r="NG507" s="56"/>
      <c r="NH507" s="56"/>
      <c r="NI507" s="56"/>
      <c r="NJ507" s="56"/>
      <c r="NK507" s="56"/>
      <c r="NL507" s="56"/>
      <c r="NM507" s="56"/>
      <c r="NN507" s="56"/>
      <c r="NO507" s="56"/>
      <c r="NP507" s="56"/>
      <c r="NQ507" s="56"/>
      <c r="NR507" s="56"/>
      <c r="NS507" s="56"/>
      <c r="NT507" s="56"/>
      <c r="NU507" s="56"/>
      <c r="NV507" s="56"/>
      <c r="NW507" s="56"/>
      <c r="NX507" s="56"/>
      <c r="NY507" s="56"/>
      <c r="NZ507" s="56"/>
      <c r="OA507" s="56"/>
      <c r="OB507" s="56"/>
      <c r="OC507" s="56"/>
      <c r="OD507" s="56"/>
      <c r="OE507" s="56"/>
      <c r="OF507" s="56"/>
      <c r="OG507" s="56"/>
      <c r="OH507" s="56"/>
      <c r="OI507" s="56"/>
      <c r="OJ507" s="56"/>
      <c r="OK507" s="56"/>
      <c r="OL507" s="56"/>
      <c r="OM507" s="56"/>
      <c r="ON507" s="56"/>
      <c r="OO507" s="56"/>
      <c r="OP507" s="56"/>
      <c r="OQ507" s="56"/>
      <c r="OR507" s="56"/>
      <c r="OS507" s="56"/>
      <c r="OT507" s="56"/>
      <c r="OU507" s="56"/>
      <c r="OV507" s="56"/>
      <c r="OW507" s="56"/>
      <c r="OX507" s="56"/>
      <c r="OY507" s="56"/>
      <c r="OZ507" s="56"/>
      <c r="PA507" s="56"/>
    </row>
    <row r="508" spans="1:417" s="116" customFormat="1" ht="173.25" hidden="1" customHeight="1">
      <c r="A508" s="56"/>
      <c r="B508" s="56">
        <v>444</v>
      </c>
      <c r="C508" s="56">
        <v>186</v>
      </c>
      <c r="D508" s="126" t="s">
        <v>16</v>
      </c>
      <c r="E508" s="122" t="s">
        <v>6</v>
      </c>
      <c r="F508" s="126" t="s">
        <v>15</v>
      </c>
      <c r="G508" s="123" t="s">
        <v>6</v>
      </c>
      <c r="H508" s="122"/>
      <c r="I508" s="126" t="s">
        <v>15</v>
      </c>
      <c r="J508" s="126" t="s">
        <v>1141</v>
      </c>
      <c r="K508" s="123"/>
      <c r="L508" s="183" t="s">
        <v>661</v>
      </c>
      <c r="M508" s="177" t="s">
        <v>501</v>
      </c>
      <c r="N508" s="51" t="s">
        <v>378</v>
      </c>
      <c r="O508" s="56"/>
      <c r="P508" s="56" t="s">
        <v>205</v>
      </c>
      <c r="Q508" s="56"/>
      <c r="R508" s="120"/>
      <c r="S508" s="120"/>
      <c r="T508" s="120"/>
      <c r="U508" s="120"/>
      <c r="V508" s="120"/>
      <c r="W508" s="120"/>
      <c r="X508" s="120"/>
      <c r="Y508" s="120"/>
      <c r="Z508" s="120"/>
      <c r="AA508" s="120"/>
      <c r="AB508" s="120" t="s">
        <v>205</v>
      </c>
      <c r="AC508" s="119">
        <f t="shared" si="724"/>
        <v>1</v>
      </c>
      <c r="AD508" s="229"/>
      <c r="AE508" s="229"/>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70"/>
      <c r="BU508" s="70"/>
      <c r="BV508" s="70"/>
      <c r="BW508" s="70"/>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70"/>
      <c r="DN508" s="70"/>
      <c r="DO508" s="70"/>
      <c r="DP508" s="70"/>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70"/>
      <c r="FG508" s="70"/>
      <c r="FH508" s="70"/>
      <c r="FI508" s="70"/>
      <c r="FJ508" s="70"/>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70"/>
      <c r="HA508" s="70"/>
      <c r="HB508" s="70"/>
      <c r="HC508" s="70"/>
      <c r="HD508" s="70"/>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c r="IK508" s="56"/>
      <c r="IL508" s="56"/>
      <c r="IM508" s="56"/>
      <c r="IN508" s="56"/>
      <c r="IO508" s="56"/>
      <c r="IP508" s="56"/>
      <c r="IQ508" s="56"/>
      <c r="IR508" s="56"/>
      <c r="IS508" s="56"/>
      <c r="IT508" s="70"/>
      <c r="IU508" s="70"/>
      <c r="IV508" s="70"/>
      <c r="IW508" s="70"/>
      <c r="IX508" s="56"/>
      <c r="IY508" s="56"/>
      <c r="IZ508" s="56"/>
      <c r="JA508" s="56"/>
      <c r="JB508" s="56"/>
      <c r="JC508" s="56"/>
      <c r="JD508" s="56"/>
      <c r="JE508" s="56"/>
      <c r="JF508" s="56"/>
      <c r="JG508" s="56"/>
      <c r="JH508" s="56"/>
      <c r="JI508" s="56"/>
      <c r="JJ508" s="56"/>
      <c r="JK508" s="56"/>
      <c r="JL508" s="56"/>
      <c r="JM508" s="56"/>
      <c r="JN508" s="56"/>
      <c r="JO508" s="56"/>
      <c r="JP508" s="56"/>
      <c r="JQ508" s="56"/>
      <c r="JR508" s="56"/>
      <c r="JS508" s="56"/>
      <c r="JT508" s="56"/>
      <c r="JU508" s="56"/>
      <c r="JV508" s="56"/>
      <c r="JW508" s="56"/>
      <c r="JX508" s="56"/>
      <c r="JY508" s="56"/>
      <c r="JZ508" s="56"/>
      <c r="KA508" s="56"/>
      <c r="KB508" s="179"/>
      <c r="KC508" s="180"/>
      <c r="KD508" s="179"/>
      <c r="KE508" s="180"/>
      <c r="KF508" s="179"/>
      <c r="KG508" s="180"/>
      <c r="KH508" s="179"/>
      <c r="KI508" s="180"/>
      <c r="KJ508" s="181"/>
      <c r="KK508" s="185"/>
      <c r="KL508" s="56"/>
      <c r="KM508" s="56"/>
      <c r="KN508" s="56"/>
      <c r="KO508" s="56"/>
      <c r="KP508" s="56"/>
      <c r="KQ508" s="56"/>
      <c r="KR508" s="56"/>
      <c r="KS508" s="56"/>
      <c r="KT508" s="56"/>
      <c r="KU508" s="56"/>
      <c r="KV508" s="56"/>
      <c r="KW508" s="56"/>
      <c r="KX508" s="56"/>
      <c r="KY508" s="56"/>
      <c r="KZ508" s="56"/>
      <c r="LA508" s="56"/>
      <c r="LB508" s="56"/>
      <c r="LC508" s="56"/>
      <c r="LD508" s="56"/>
      <c r="LE508" s="56"/>
      <c r="LF508" s="56"/>
      <c r="LG508" s="56"/>
      <c r="LH508" s="56"/>
      <c r="LI508" s="56"/>
      <c r="LJ508" s="56"/>
      <c r="LK508" s="56"/>
      <c r="LL508" s="56"/>
      <c r="LM508" s="56"/>
      <c r="LN508" s="56"/>
      <c r="LO508" s="56"/>
      <c r="LP508" s="56"/>
      <c r="LQ508" s="56"/>
      <c r="LR508" s="56"/>
      <c r="LS508" s="56"/>
      <c r="LT508" s="56"/>
      <c r="LU508" s="56"/>
      <c r="LV508" s="56"/>
      <c r="LW508" s="56"/>
      <c r="LX508" s="56"/>
      <c r="LY508" s="56"/>
      <c r="LZ508" s="56"/>
      <c r="MA508" s="56"/>
      <c r="MB508" s="56"/>
      <c r="MC508" s="56"/>
      <c r="MD508" s="56"/>
      <c r="ME508" s="56"/>
      <c r="MF508" s="56"/>
      <c r="MG508" s="56"/>
      <c r="MH508" s="56"/>
      <c r="MI508" s="56"/>
      <c r="MJ508" s="56"/>
      <c r="MK508" s="56"/>
      <c r="ML508" s="56"/>
      <c r="MM508" s="56"/>
      <c r="MN508" s="56"/>
      <c r="MO508" s="56"/>
      <c r="MP508" s="56"/>
      <c r="MQ508" s="56"/>
      <c r="MR508" s="56"/>
      <c r="MS508" s="56"/>
      <c r="MT508" s="56"/>
      <c r="MU508" s="56"/>
      <c r="MV508" s="56"/>
      <c r="MW508" s="56"/>
      <c r="MX508" s="56"/>
      <c r="MY508" s="56"/>
      <c r="MZ508" s="56"/>
      <c r="NA508" s="56"/>
      <c r="NB508" s="56"/>
      <c r="NC508" s="56"/>
      <c r="ND508" s="56"/>
      <c r="NE508" s="56"/>
      <c r="NF508" s="56"/>
      <c r="NG508" s="56"/>
      <c r="NH508" s="56"/>
      <c r="NI508" s="56"/>
      <c r="NJ508" s="56"/>
      <c r="NK508" s="56"/>
      <c r="NL508" s="56"/>
      <c r="NM508" s="56"/>
      <c r="NN508" s="56"/>
      <c r="NO508" s="56"/>
      <c r="NP508" s="56"/>
      <c r="NQ508" s="56"/>
      <c r="NR508" s="56"/>
      <c r="NS508" s="56"/>
      <c r="NT508" s="56"/>
      <c r="NU508" s="56"/>
      <c r="NV508" s="56"/>
      <c r="NW508" s="56"/>
      <c r="NX508" s="56"/>
      <c r="NY508" s="56"/>
      <c r="NZ508" s="56"/>
      <c r="OA508" s="56"/>
      <c r="OB508" s="56"/>
      <c r="OC508" s="56"/>
      <c r="OD508" s="56"/>
      <c r="OE508" s="56"/>
      <c r="OF508" s="56"/>
      <c r="OG508" s="56"/>
      <c r="OH508" s="56"/>
      <c r="OI508" s="56"/>
      <c r="OJ508" s="56"/>
      <c r="OK508" s="56"/>
      <c r="OL508" s="56"/>
      <c r="OM508" s="56"/>
      <c r="ON508" s="56"/>
      <c r="OO508" s="56"/>
      <c r="OP508" s="56"/>
      <c r="OQ508" s="56"/>
      <c r="OR508" s="56"/>
      <c r="OS508" s="56"/>
      <c r="OT508" s="56"/>
      <c r="OU508" s="56"/>
      <c r="OV508" s="56"/>
      <c r="OW508" s="56"/>
      <c r="OX508" s="56"/>
      <c r="OY508" s="56"/>
      <c r="OZ508" s="56"/>
      <c r="PA508" s="56"/>
    </row>
    <row r="509" spans="1:417" s="116" customFormat="1" ht="90.75" customHeight="1">
      <c r="A509" s="167"/>
      <c r="B509" s="344">
        <v>447</v>
      </c>
      <c r="C509" s="427">
        <v>187</v>
      </c>
      <c r="D509" s="361" t="s">
        <v>278</v>
      </c>
      <c r="E509" s="329" t="s">
        <v>4</v>
      </c>
      <c r="F509" s="361" t="s">
        <v>582</v>
      </c>
      <c r="G509" s="324" t="s">
        <v>6</v>
      </c>
      <c r="H509" s="324"/>
      <c r="I509" s="208" t="s">
        <v>537</v>
      </c>
      <c r="J509" s="208" t="s">
        <v>1142</v>
      </c>
      <c r="K509" s="76"/>
      <c r="L509" s="234" t="s">
        <v>661</v>
      </c>
      <c r="M509" s="238" t="s">
        <v>501</v>
      </c>
      <c r="N509" s="51" t="s">
        <v>378</v>
      </c>
      <c r="O509" s="56" t="s">
        <v>350</v>
      </c>
      <c r="P509" s="310" t="s">
        <v>205</v>
      </c>
      <c r="Q509" s="340"/>
      <c r="R509" s="235" t="s">
        <v>205</v>
      </c>
      <c r="S509" s="120"/>
      <c r="T509" s="120"/>
      <c r="U509" s="120"/>
      <c r="V509" s="120"/>
      <c r="W509" s="120"/>
      <c r="X509" s="120"/>
      <c r="Y509" s="120"/>
      <c r="Z509" s="120"/>
      <c r="AA509" s="120"/>
      <c r="AB509" s="120"/>
      <c r="AC509" s="119">
        <f t="shared" si="724"/>
        <v>1</v>
      </c>
      <c r="AD509" s="300" t="s">
        <v>556</v>
      </c>
      <c r="AE509" s="300"/>
      <c r="AF509" s="178">
        <v>2</v>
      </c>
      <c r="AG509" s="178">
        <v>1</v>
      </c>
      <c r="AH509" s="178">
        <v>1</v>
      </c>
      <c r="AI509" s="178">
        <v>2</v>
      </c>
      <c r="AJ509" s="178">
        <v>2</v>
      </c>
      <c r="AK509" s="178">
        <v>2</v>
      </c>
      <c r="AL509" s="178">
        <v>2</v>
      </c>
      <c r="AM509" s="178">
        <v>2</v>
      </c>
      <c r="AN509" s="178">
        <v>2</v>
      </c>
      <c r="AO509" s="178">
        <v>2</v>
      </c>
      <c r="AP509" s="178">
        <v>2</v>
      </c>
      <c r="AQ509" s="178">
        <v>2</v>
      </c>
      <c r="AR509" s="178">
        <v>1</v>
      </c>
      <c r="AS509" s="178">
        <v>2</v>
      </c>
      <c r="AT509" s="178">
        <v>2</v>
      </c>
      <c r="AU509" s="178">
        <v>2</v>
      </c>
      <c r="AV509" s="178">
        <v>2</v>
      </c>
      <c r="AW509" s="178">
        <v>2</v>
      </c>
      <c r="AX509" s="178">
        <v>2</v>
      </c>
      <c r="AY509" s="178">
        <v>2</v>
      </c>
      <c r="AZ509" s="178">
        <v>2</v>
      </c>
      <c r="BA509" s="178">
        <v>2</v>
      </c>
      <c r="BB509" s="178">
        <v>2</v>
      </c>
      <c r="BC509" s="178">
        <v>2</v>
      </c>
      <c r="BD509" s="178">
        <v>2</v>
      </c>
      <c r="BE509" s="178">
        <v>2</v>
      </c>
      <c r="BF509" s="178">
        <v>2</v>
      </c>
      <c r="BG509" s="178">
        <v>1</v>
      </c>
      <c r="BH509" s="178">
        <v>1</v>
      </c>
      <c r="BI509" s="178">
        <v>2</v>
      </c>
      <c r="BJ509" s="179">
        <f>COUNTIF(AF509:BI509,"2")</f>
        <v>25</v>
      </c>
      <c r="BK509" s="180">
        <f>BJ509/(BJ509+BL509+BN509+BP509)</f>
        <v>0.83333333333333337</v>
      </c>
      <c r="BL509" s="179">
        <f>COUNTIF(AF509:BI509,"1")</f>
        <v>5</v>
      </c>
      <c r="BM509" s="180">
        <f>BL509/(BJ509+BL509+BN509+BP509)</f>
        <v>0.16666666666666666</v>
      </c>
      <c r="BN509" s="179">
        <f>COUNTIF(AF509:BI509,"0")</f>
        <v>0</v>
      </c>
      <c r="BO509" s="180">
        <f>BN509/(BJ509+BL509+BN509+BP509)</f>
        <v>0</v>
      </c>
      <c r="BP509" s="179">
        <f>COUNTIF(Q509:BI509,"KĐG")</f>
        <v>0</v>
      </c>
      <c r="BQ509" s="180">
        <f>BP509/(BJ509+BL509+BN509+BP509)</f>
        <v>0</v>
      </c>
      <c r="BR509" s="181">
        <f>(((BJ509*2)+(BL509*1)+(BN509*0)))/(BJ509+BL509+BN509)</f>
        <v>1.8333333333333333</v>
      </c>
      <c r="BS509" s="182" t="str">
        <f>IF(BQ509&gt;=50%,"KĐG",IF(BR509&gt;=1.6,"Đạt mục tiêu",IF(BR509&gt;=1,"Cần cố gắng","Chưa đạt")))</f>
        <v>Đạt mục tiêu</v>
      </c>
      <c r="BT509" s="70"/>
      <c r="BU509" s="70"/>
      <c r="BV509" s="70">
        <v>2</v>
      </c>
      <c r="BW509" s="70">
        <v>1</v>
      </c>
      <c r="BX509" s="56">
        <v>1</v>
      </c>
      <c r="BY509" s="56">
        <v>2</v>
      </c>
      <c r="BZ509" s="56">
        <v>2</v>
      </c>
      <c r="CA509" s="56">
        <v>2</v>
      </c>
      <c r="CB509" s="56">
        <v>2</v>
      </c>
      <c r="CC509" s="56">
        <v>2</v>
      </c>
      <c r="CD509" s="56">
        <v>2</v>
      </c>
      <c r="CE509" s="56">
        <v>2</v>
      </c>
      <c r="CF509" s="56">
        <v>2</v>
      </c>
      <c r="CG509" s="56">
        <v>2</v>
      </c>
      <c r="CH509" s="56">
        <v>1</v>
      </c>
      <c r="CI509" s="56">
        <v>2</v>
      </c>
      <c r="CJ509" s="56">
        <v>2</v>
      </c>
      <c r="CK509" s="56">
        <v>2</v>
      </c>
      <c r="CL509" s="56">
        <v>2</v>
      </c>
      <c r="CM509" s="56">
        <v>2</v>
      </c>
      <c r="CN509" s="56">
        <v>2</v>
      </c>
      <c r="CO509" s="56">
        <v>2</v>
      </c>
      <c r="CP509" s="56">
        <v>2</v>
      </c>
      <c r="CQ509" s="56">
        <v>2</v>
      </c>
      <c r="CR509" s="56">
        <v>2</v>
      </c>
      <c r="CS509" s="56">
        <v>2</v>
      </c>
      <c r="CT509" s="56">
        <v>2</v>
      </c>
      <c r="CU509" s="56">
        <v>2</v>
      </c>
      <c r="CV509" s="56">
        <v>2</v>
      </c>
      <c r="CW509" s="56">
        <v>1</v>
      </c>
      <c r="CX509" s="56">
        <v>1</v>
      </c>
      <c r="CY509" s="56">
        <v>2</v>
      </c>
      <c r="CZ509" s="56">
        <f>COUNTIF(BV509:CY509,"2")</f>
        <v>25</v>
      </c>
      <c r="DA509" s="56">
        <f>CZ509/(CZ509+DB509+DD509+DF509)</f>
        <v>0.83333333333333337</v>
      </c>
      <c r="DB509" s="56">
        <f>COUNTIF(BV509:CY509,"1")</f>
        <v>5</v>
      </c>
      <c r="DC509" s="56">
        <f>DB509/(CZ509+DB509+DD509+DF509)</f>
        <v>0.16666666666666666</v>
      </c>
      <c r="DD509" s="56">
        <f>COUNTIF(BV509:CY509,"0")</f>
        <v>0</v>
      </c>
      <c r="DE509" s="56">
        <f>DD509/(CZ509+DB509+DD509+DF509)</f>
        <v>0</v>
      </c>
      <c r="DF509" s="56">
        <f>COUNTIF(BH509:CY509,"KĐG")</f>
        <v>0</v>
      </c>
      <c r="DG509" s="56">
        <f>DF509/(CZ509+DB509+DD509+DF509)</f>
        <v>0</v>
      </c>
      <c r="DH509" s="56">
        <f>(((CZ509*2)+(DB509*1)+(DD509*0)))/(CZ509+DB509+DD509)</f>
        <v>1.8333333333333333</v>
      </c>
      <c r="DI509" s="56" t="str">
        <f>IF(DG509&gt;=50%,"KĐG",IF(DH509&gt;=1.6,"Đạt mục tiêu",IF(DH509&gt;=1,"Cần cố gắng","Chưa đạt")))</f>
        <v>Đạt mục tiêu</v>
      </c>
      <c r="DJ509" s="56"/>
      <c r="DK509" s="56"/>
      <c r="DL509" s="56"/>
      <c r="DM509" s="70"/>
      <c r="DN509" s="70"/>
      <c r="DO509" s="70"/>
      <c r="DP509" s="70"/>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70"/>
      <c r="FG509" s="70"/>
      <c r="FH509" s="70"/>
      <c r="FI509" s="70"/>
      <c r="FJ509" s="70"/>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70"/>
      <c r="HA509" s="70"/>
      <c r="HB509" s="70"/>
      <c r="HC509" s="70"/>
      <c r="HD509" s="70"/>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c r="IO509" s="56"/>
      <c r="IP509" s="56"/>
      <c r="IQ509" s="56"/>
      <c r="IR509" s="56"/>
      <c r="IS509" s="56"/>
      <c r="IT509" s="70"/>
      <c r="IU509" s="70"/>
      <c r="IV509" s="70"/>
      <c r="IW509" s="70"/>
      <c r="IX509" s="56"/>
      <c r="IY509" s="56"/>
      <c r="IZ509" s="56"/>
      <c r="JA509" s="56"/>
      <c r="JB509" s="56"/>
      <c r="JC509" s="56"/>
      <c r="JD509" s="56"/>
      <c r="JE509" s="56"/>
      <c r="JF509" s="56"/>
      <c r="JG509" s="56"/>
      <c r="JH509" s="56"/>
      <c r="JI509" s="56"/>
      <c r="JJ509" s="56"/>
      <c r="JK509" s="56"/>
      <c r="JL509" s="56"/>
      <c r="JM509" s="56"/>
      <c r="JN509" s="56"/>
      <c r="JO509" s="56"/>
      <c r="JP509" s="56"/>
      <c r="JQ509" s="56"/>
      <c r="JR509" s="56"/>
      <c r="JS509" s="56"/>
      <c r="JT509" s="56"/>
      <c r="JU509" s="56"/>
      <c r="JV509" s="56"/>
      <c r="JW509" s="56"/>
      <c r="JX509" s="56"/>
      <c r="JY509" s="56"/>
      <c r="JZ509" s="56"/>
      <c r="KA509" s="56"/>
      <c r="KB509" s="56"/>
      <c r="KC509" s="56"/>
      <c r="KD509" s="56"/>
      <c r="KE509" s="56"/>
      <c r="KF509" s="56"/>
      <c r="KG509" s="56"/>
      <c r="KH509" s="56"/>
      <c r="KI509" s="56"/>
      <c r="KJ509" s="56"/>
      <c r="KK509" s="56"/>
      <c r="KL509" s="56"/>
      <c r="KM509" s="56"/>
      <c r="KN509" s="56"/>
      <c r="KO509" s="56"/>
      <c r="KP509" s="56"/>
      <c r="KQ509" s="56"/>
      <c r="KR509" s="56"/>
      <c r="KS509" s="56"/>
      <c r="KT509" s="56"/>
      <c r="KU509" s="56"/>
      <c r="KV509" s="56"/>
      <c r="KW509" s="56"/>
      <c r="KX509" s="56"/>
      <c r="KY509" s="56"/>
      <c r="KZ509" s="56"/>
      <c r="LA509" s="56"/>
      <c r="LB509" s="56"/>
      <c r="LC509" s="56"/>
      <c r="LD509" s="56"/>
      <c r="LE509" s="56"/>
      <c r="LF509" s="56"/>
      <c r="LG509" s="56"/>
      <c r="LH509" s="56"/>
      <c r="LI509" s="56"/>
      <c r="LJ509" s="56"/>
      <c r="LK509" s="56"/>
      <c r="LL509" s="56"/>
      <c r="LM509" s="56"/>
      <c r="LN509" s="56"/>
      <c r="LO509" s="56"/>
      <c r="LP509" s="56"/>
      <c r="LQ509" s="56"/>
      <c r="LR509" s="56"/>
      <c r="LS509" s="56"/>
      <c r="LT509" s="56"/>
      <c r="LU509" s="56"/>
      <c r="LV509" s="56"/>
      <c r="LW509" s="56"/>
      <c r="LX509" s="56"/>
      <c r="LY509" s="56"/>
      <c r="LZ509" s="56"/>
      <c r="MA509" s="56"/>
      <c r="MB509" s="56"/>
      <c r="MC509" s="56"/>
      <c r="MD509" s="56"/>
      <c r="ME509" s="56"/>
      <c r="MF509" s="56"/>
      <c r="MG509" s="56"/>
      <c r="MH509" s="56"/>
      <c r="MI509" s="56"/>
      <c r="MJ509" s="56"/>
      <c r="MK509" s="56"/>
      <c r="ML509" s="56"/>
      <c r="MM509" s="56"/>
      <c r="MN509" s="56"/>
      <c r="MO509" s="56"/>
      <c r="MP509" s="56"/>
      <c r="MQ509" s="56"/>
      <c r="MR509" s="56"/>
      <c r="MS509" s="56"/>
      <c r="MT509" s="56"/>
      <c r="MU509" s="56"/>
      <c r="MV509" s="56"/>
      <c r="MW509" s="56"/>
      <c r="MX509" s="56"/>
      <c r="MY509" s="56"/>
      <c r="MZ509" s="56"/>
      <c r="NA509" s="56"/>
      <c r="NB509" s="56"/>
      <c r="NC509" s="56"/>
      <c r="ND509" s="56"/>
      <c r="NE509" s="56"/>
      <c r="NF509" s="56"/>
      <c r="NG509" s="56"/>
      <c r="NH509" s="56"/>
      <c r="NI509" s="56"/>
      <c r="NJ509" s="56"/>
      <c r="NK509" s="56"/>
      <c r="NL509" s="56"/>
      <c r="NM509" s="56"/>
      <c r="NN509" s="56"/>
      <c r="NO509" s="56"/>
      <c r="NP509" s="56"/>
      <c r="NQ509" s="56"/>
      <c r="NR509" s="56"/>
      <c r="NS509" s="56"/>
      <c r="NT509" s="56"/>
      <c r="NU509" s="56"/>
      <c r="NV509" s="56"/>
      <c r="NW509" s="56"/>
      <c r="NX509" s="56"/>
      <c r="NY509" s="56"/>
      <c r="NZ509" s="56"/>
      <c r="OA509" s="56"/>
      <c r="OB509" s="56"/>
      <c r="OC509" s="56"/>
      <c r="OD509" s="56"/>
      <c r="OE509" s="56"/>
      <c r="OF509" s="56"/>
      <c r="OG509" s="56"/>
      <c r="OH509" s="56"/>
      <c r="OI509" s="56"/>
      <c r="OJ509" s="56"/>
      <c r="OK509" s="56"/>
      <c r="OL509" s="56"/>
      <c r="OM509" s="56"/>
      <c r="ON509" s="56"/>
      <c r="OO509" s="56"/>
      <c r="OP509" s="56"/>
      <c r="OQ509" s="56"/>
      <c r="OR509" s="56"/>
      <c r="OS509" s="56"/>
      <c r="OT509" s="56"/>
      <c r="OU509" s="56"/>
      <c r="OV509" s="56"/>
      <c r="OW509" s="56"/>
      <c r="OX509" s="56"/>
      <c r="OY509" s="56"/>
      <c r="OZ509" s="56"/>
      <c r="PA509" s="2"/>
    </row>
    <row r="510" spans="1:417" s="116" customFormat="1" ht="63" hidden="1" customHeight="1">
      <c r="A510" s="167"/>
      <c r="B510" s="341"/>
      <c r="C510" s="310"/>
      <c r="D510" s="318"/>
      <c r="E510" s="325"/>
      <c r="F510" s="318"/>
      <c r="G510" s="328"/>
      <c r="H510" s="325"/>
      <c r="I510" s="126" t="s">
        <v>536</v>
      </c>
      <c r="J510" s="126" t="s">
        <v>1143</v>
      </c>
      <c r="K510" s="123"/>
      <c r="L510" s="183" t="s">
        <v>661</v>
      </c>
      <c r="M510" s="177" t="s">
        <v>501</v>
      </c>
      <c r="N510" s="51" t="s">
        <v>378</v>
      </c>
      <c r="O510" s="56" t="s">
        <v>350</v>
      </c>
      <c r="P510" s="310"/>
      <c r="Q510" s="341"/>
      <c r="R510" s="120"/>
      <c r="S510" s="120"/>
      <c r="T510" s="120"/>
      <c r="U510" s="120"/>
      <c r="V510" s="120"/>
      <c r="W510" s="120" t="s">
        <v>205</v>
      </c>
      <c r="X510" s="120"/>
      <c r="Y510" s="120"/>
      <c r="Z510" s="120"/>
      <c r="AA510" s="120"/>
      <c r="AB510" s="120"/>
      <c r="AC510" s="119">
        <f t="shared" si="724"/>
        <v>1</v>
      </c>
      <c r="AD510" s="229"/>
      <c r="AE510" s="229"/>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70"/>
      <c r="BU510" s="70"/>
      <c r="BV510" s="69"/>
      <c r="BW510" s="72"/>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179"/>
      <c r="DD510" s="180"/>
      <c r="DE510" s="179"/>
      <c r="DF510" s="180"/>
      <c r="DG510" s="179"/>
      <c r="DH510" s="180"/>
      <c r="DI510" s="179"/>
      <c r="DJ510" s="180" t="e">
        <f>DI510/(DC510+DE510+DG510+DI510)</f>
        <v>#DIV/0!</v>
      </c>
      <c r="DK510" s="181" t="e">
        <f>(((DC510*2)+(DE510*1)+(DG510*0)))/(DC510+DE510+DG510)</f>
        <v>#DIV/0!</v>
      </c>
      <c r="DL510" s="184" t="e">
        <f>IF(DJ510&gt;=50%,"KĐG",IF(DK510&gt;=1.6,"Đạt mục tiêu",IF(DK510&gt;=1,"Cần cố gắng","Chưa đạt")))</f>
        <v>#DIV/0!</v>
      </c>
      <c r="DM510" s="70"/>
      <c r="DN510" s="70"/>
      <c r="DO510" s="70"/>
      <c r="DP510" s="70"/>
      <c r="DQ510" s="178">
        <v>2</v>
      </c>
      <c r="DR510" s="178">
        <v>2</v>
      </c>
      <c r="DS510" s="178">
        <v>2</v>
      </c>
      <c r="DT510" s="178">
        <v>2</v>
      </c>
      <c r="DU510" s="178">
        <v>2</v>
      </c>
      <c r="DV510" s="178">
        <v>2</v>
      </c>
      <c r="DW510" s="178">
        <v>2</v>
      </c>
      <c r="DX510" s="178">
        <v>2</v>
      </c>
      <c r="DY510" s="178">
        <v>2</v>
      </c>
      <c r="DZ510" s="178">
        <v>2</v>
      </c>
      <c r="EA510" s="178">
        <v>2</v>
      </c>
      <c r="EB510" s="178">
        <v>2</v>
      </c>
      <c r="EC510" s="178">
        <v>2</v>
      </c>
      <c r="ED510" s="178">
        <v>2</v>
      </c>
      <c r="EE510" s="178">
        <v>2</v>
      </c>
      <c r="EF510" s="178">
        <v>2</v>
      </c>
      <c r="EG510" s="178">
        <v>2</v>
      </c>
      <c r="EH510" s="178">
        <v>2</v>
      </c>
      <c r="EI510" s="178">
        <v>2</v>
      </c>
      <c r="EJ510" s="178">
        <v>2</v>
      </c>
      <c r="EK510" s="178">
        <v>2</v>
      </c>
      <c r="EL510" s="178">
        <v>2</v>
      </c>
      <c r="EM510" s="178">
        <v>2</v>
      </c>
      <c r="EN510" s="178">
        <v>2</v>
      </c>
      <c r="EO510" s="178">
        <v>2</v>
      </c>
      <c r="EP510" s="178">
        <v>2</v>
      </c>
      <c r="EQ510" s="178">
        <v>2</v>
      </c>
      <c r="ER510" s="178">
        <v>2</v>
      </c>
      <c r="ES510" s="178">
        <v>2</v>
      </c>
      <c r="ET510" s="178">
        <v>2</v>
      </c>
      <c r="EU510" s="178">
        <v>2</v>
      </c>
      <c r="EV510" s="179">
        <f>COUNTIF(DM510:EU510,"2")</f>
        <v>31</v>
      </c>
      <c r="EW510" s="180">
        <f>EV510/(EV510+EX510+EZ510+FB510)</f>
        <v>1</v>
      </c>
      <c r="EX510" s="179">
        <f>COUNTIF(DM510:EU510,"1")</f>
        <v>0</v>
      </c>
      <c r="EY510" s="180">
        <f>EX510/(EV510+EX510+EZ510+FB510)</f>
        <v>0</v>
      </c>
      <c r="EZ510" s="179">
        <f>COUNTIF(DM510:EU510,"0")</f>
        <v>0</v>
      </c>
      <c r="FA510" s="180">
        <f>EZ510/(EV510+EX510+EZ510+FB510)</f>
        <v>0</v>
      </c>
      <c r="FB510" s="179">
        <f>COUNTIF(DM510:EU510,"KĐG")</f>
        <v>0</v>
      </c>
      <c r="FC510" s="180">
        <f>FB510/(EV510+EX510+EZ510+FB510)</f>
        <v>0</v>
      </c>
      <c r="FD510" s="181">
        <f>(((EV510*2)+(EX510*1)+(EZ510*0)))/(EV510+EX510+EZ510)</f>
        <v>2</v>
      </c>
      <c r="FE510" s="184" t="str">
        <f>IF(FC510&gt;=50%,"KĐG",IF(FD510&gt;=1.6,"Đạt mục tiêu",IF(FD510&gt;=1,"Cần cố gắng","Chưa đạt")))</f>
        <v>Đạt mục tiêu</v>
      </c>
      <c r="FF510" s="70"/>
      <c r="FG510" s="70"/>
      <c r="FH510" s="70"/>
      <c r="FI510" s="70"/>
      <c r="FJ510" s="70"/>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70"/>
      <c r="HA510" s="70"/>
      <c r="HB510" s="70"/>
      <c r="HC510" s="70"/>
      <c r="HD510" s="70"/>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c r="IK510" s="56"/>
      <c r="IL510" s="56"/>
      <c r="IM510" s="56"/>
      <c r="IN510" s="56"/>
      <c r="IO510" s="56"/>
      <c r="IP510" s="56"/>
      <c r="IQ510" s="56"/>
      <c r="IR510" s="56"/>
      <c r="IS510" s="56"/>
      <c r="IT510" s="70"/>
      <c r="IU510" s="70"/>
      <c r="IV510" s="70"/>
      <c r="IW510" s="70"/>
      <c r="IX510" s="56"/>
      <c r="IY510" s="56"/>
      <c r="IZ510" s="56"/>
      <c r="JA510" s="56"/>
      <c r="JB510" s="56"/>
      <c r="JC510" s="56"/>
      <c r="JD510" s="56"/>
      <c r="JE510" s="56"/>
      <c r="JF510" s="56"/>
      <c r="JG510" s="56"/>
      <c r="JH510" s="56"/>
      <c r="JI510" s="56"/>
      <c r="JJ510" s="56"/>
      <c r="JK510" s="56"/>
      <c r="JL510" s="56"/>
      <c r="JM510" s="56"/>
      <c r="JN510" s="56"/>
      <c r="JO510" s="56"/>
      <c r="JP510" s="56"/>
      <c r="JQ510" s="56"/>
      <c r="JR510" s="56"/>
      <c r="JS510" s="56"/>
      <c r="JT510" s="56"/>
      <c r="JU510" s="56"/>
      <c r="JV510" s="56"/>
      <c r="JW510" s="56"/>
      <c r="JX510" s="56"/>
      <c r="JY510" s="56"/>
      <c r="JZ510" s="56"/>
      <c r="KA510" s="56"/>
      <c r="KB510" s="56"/>
      <c r="KC510" s="56"/>
      <c r="KD510" s="56"/>
      <c r="KE510" s="56"/>
      <c r="KF510" s="56"/>
      <c r="KG510" s="56"/>
      <c r="KH510" s="56"/>
      <c r="KI510" s="56"/>
      <c r="KJ510" s="56"/>
      <c r="KK510" s="56"/>
      <c r="KL510" s="56"/>
      <c r="KM510" s="56"/>
      <c r="KN510" s="56"/>
      <c r="KO510" s="56"/>
      <c r="KP510" s="56"/>
      <c r="KQ510" s="56"/>
      <c r="KR510" s="56"/>
      <c r="KS510" s="56"/>
      <c r="KT510" s="56"/>
      <c r="KU510" s="56"/>
      <c r="KV510" s="56"/>
      <c r="KW510" s="56"/>
      <c r="KX510" s="56"/>
      <c r="KY510" s="56"/>
      <c r="KZ510" s="56"/>
      <c r="LA510" s="56"/>
      <c r="LB510" s="56"/>
      <c r="LC510" s="56"/>
      <c r="LD510" s="56"/>
      <c r="LE510" s="56"/>
      <c r="LF510" s="56"/>
      <c r="LG510" s="56"/>
      <c r="LH510" s="56"/>
      <c r="LI510" s="56"/>
      <c r="LJ510" s="56"/>
      <c r="LK510" s="56"/>
      <c r="LL510" s="56"/>
      <c r="LM510" s="56"/>
      <c r="LN510" s="56"/>
      <c r="LO510" s="56"/>
      <c r="LP510" s="56"/>
      <c r="LQ510" s="56"/>
      <c r="LR510" s="56"/>
      <c r="LS510" s="56"/>
      <c r="LT510" s="56"/>
      <c r="LU510" s="56"/>
      <c r="LV510" s="56"/>
      <c r="LW510" s="56"/>
      <c r="LX510" s="56"/>
      <c r="LY510" s="56"/>
      <c r="LZ510" s="56"/>
      <c r="MA510" s="56"/>
      <c r="MB510" s="56"/>
      <c r="MC510" s="56"/>
      <c r="MD510" s="56"/>
      <c r="ME510" s="56"/>
      <c r="MF510" s="56"/>
      <c r="MG510" s="56"/>
      <c r="MH510" s="56"/>
      <c r="MI510" s="56"/>
      <c r="MJ510" s="56"/>
      <c r="MK510" s="56"/>
      <c r="ML510" s="56"/>
      <c r="MM510" s="56"/>
      <c r="MN510" s="56"/>
      <c r="MO510" s="56"/>
      <c r="MP510" s="56"/>
      <c r="MQ510" s="56"/>
      <c r="MR510" s="56"/>
      <c r="MS510" s="56"/>
      <c r="MT510" s="56"/>
      <c r="MU510" s="56"/>
      <c r="MV510" s="56"/>
      <c r="MW510" s="56"/>
      <c r="MX510" s="56"/>
      <c r="MY510" s="56"/>
      <c r="MZ510" s="56"/>
      <c r="NA510" s="56"/>
      <c r="NB510" s="56"/>
      <c r="NC510" s="56"/>
      <c r="ND510" s="56"/>
      <c r="NE510" s="56"/>
      <c r="NF510" s="56"/>
      <c r="NG510" s="56"/>
      <c r="NH510" s="56"/>
      <c r="NI510" s="56"/>
      <c r="NJ510" s="56"/>
      <c r="NK510" s="56"/>
      <c r="NL510" s="56"/>
      <c r="NM510" s="56"/>
      <c r="NN510" s="56"/>
      <c r="NO510" s="56"/>
      <c r="NP510" s="56"/>
      <c r="NQ510" s="56"/>
      <c r="NR510" s="56"/>
      <c r="NS510" s="56"/>
      <c r="NT510" s="56"/>
      <c r="NU510" s="56"/>
      <c r="NV510" s="56"/>
      <c r="NW510" s="56"/>
      <c r="NX510" s="56"/>
      <c r="NY510" s="56"/>
      <c r="NZ510" s="56"/>
      <c r="OA510" s="56"/>
      <c r="OB510" s="56"/>
      <c r="OC510" s="56"/>
      <c r="OD510" s="56"/>
      <c r="OE510" s="56"/>
      <c r="OF510" s="56"/>
      <c r="OG510" s="56"/>
      <c r="OH510" s="56"/>
      <c r="OI510" s="56"/>
      <c r="OJ510" s="56"/>
      <c r="OK510" s="56"/>
      <c r="OL510" s="56"/>
      <c r="OM510" s="56"/>
      <c r="ON510" s="56"/>
      <c r="OO510" s="56"/>
      <c r="OP510" s="56"/>
      <c r="OQ510" s="56"/>
      <c r="OR510" s="56"/>
      <c r="OS510" s="56"/>
      <c r="OT510" s="56"/>
      <c r="OU510" s="56"/>
      <c r="OV510" s="56"/>
      <c r="OW510" s="56"/>
      <c r="OX510" s="56"/>
      <c r="OY510" s="56"/>
      <c r="OZ510" s="56"/>
      <c r="PA510" s="56"/>
    </row>
    <row r="511" spans="1:417" s="116" customFormat="1" ht="55.5" hidden="1" customHeight="1">
      <c r="A511" s="167"/>
      <c r="B511" s="130">
        <v>448</v>
      </c>
      <c r="C511" s="56">
        <v>188</v>
      </c>
      <c r="D511" s="126" t="s">
        <v>279</v>
      </c>
      <c r="E511" s="122" t="s">
        <v>12</v>
      </c>
      <c r="F511" s="126" t="s">
        <v>583</v>
      </c>
      <c r="G511" s="123" t="s">
        <v>12</v>
      </c>
      <c r="H511" s="122"/>
      <c r="I511" s="126" t="s">
        <v>939</v>
      </c>
      <c r="J511" s="126" t="s">
        <v>1244</v>
      </c>
      <c r="K511" s="123"/>
      <c r="L511" s="183" t="s">
        <v>661</v>
      </c>
      <c r="M511" s="177" t="s">
        <v>501</v>
      </c>
      <c r="N511" s="51" t="s">
        <v>378</v>
      </c>
      <c r="O511" s="56" t="s">
        <v>350</v>
      </c>
      <c r="P511" s="310" t="s">
        <v>205</v>
      </c>
      <c r="Q511" s="56">
        <v>1</v>
      </c>
      <c r="R511" s="120"/>
      <c r="S511" s="120"/>
      <c r="T511" s="120"/>
      <c r="U511" s="120"/>
      <c r="V511" s="120"/>
      <c r="W511" s="120"/>
      <c r="X511" s="120"/>
      <c r="Y511" s="120"/>
      <c r="Z511" s="120"/>
      <c r="AA511" s="120"/>
      <c r="AB511" s="120" t="s">
        <v>205</v>
      </c>
      <c r="AC511" s="119">
        <f t="shared" si="724"/>
        <v>1</v>
      </c>
      <c r="AD511" s="229"/>
      <c r="AE511" s="229"/>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70"/>
      <c r="BU511" s="70"/>
      <c r="BV511" s="70"/>
      <c r="BW511" s="70"/>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70"/>
      <c r="DN511" s="70"/>
      <c r="DO511" s="70"/>
      <c r="DP511" s="70"/>
      <c r="DQ511" s="178">
        <v>2</v>
      </c>
      <c r="DR511" s="178">
        <v>2</v>
      </c>
      <c r="DS511" s="178">
        <v>1</v>
      </c>
      <c r="DT511" s="178">
        <v>2</v>
      </c>
      <c r="DU511" s="178">
        <v>2</v>
      </c>
      <c r="DV511" s="178">
        <v>2</v>
      </c>
      <c r="DW511" s="178">
        <v>2</v>
      </c>
      <c r="DX511" s="178">
        <v>2</v>
      </c>
      <c r="DY511" s="178">
        <v>2</v>
      </c>
      <c r="DZ511" s="178">
        <v>2</v>
      </c>
      <c r="EA511" s="178">
        <v>1</v>
      </c>
      <c r="EB511" s="178">
        <v>2</v>
      </c>
      <c r="EC511" s="178">
        <v>2</v>
      </c>
      <c r="ED511" s="178">
        <v>2</v>
      </c>
      <c r="EE511" s="178">
        <v>2</v>
      </c>
      <c r="EF511" s="178">
        <v>2</v>
      </c>
      <c r="EG511" s="178">
        <v>2</v>
      </c>
      <c r="EH511" s="178">
        <v>2</v>
      </c>
      <c r="EI511" s="178">
        <v>2</v>
      </c>
      <c r="EJ511" s="178">
        <v>2</v>
      </c>
      <c r="EK511" s="178">
        <v>2</v>
      </c>
      <c r="EL511" s="178"/>
      <c r="EM511" s="178"/>
      <c r="EN511" s="178"/>
      <c r="EO511" s="178"/>
      <c r="EP511" s="178"/>
      <c r="EQ511" s="178">
        <v>2</v>
      </c>
      <c r="ER511" s="178">
        <v>2</v>
      </c>
      <c r="ES511" s="178">
        <v>2</v>
      </c>
      <c r="ET511" s="178"/>
      <c r="EU511" s="178">
        <v>2</v>
      </c>
      <c r="EV511" s="179">
        <f>COUNTIF(DM511:EU511,"2")</f>
        <v>23</v>
      </c>
      <c r="EW511" s="180">
        <f>EV511/(EV511+EX511+EZ511+FB511)</f>
        <v>0.92</v>
      </c>
      <c r="EX511" s="179">
        <f>COUNTIF(DM511:EU511,"1")</f>
        <v>2</v>
      </c>
      <c r="EY511" s="180">
        <f>EX511/(EV511+EX511+EZ511+FB511)</f>
        <v>0.08</v>
      </c>
      <c r="EZ511" s="179">
        <f>COUNTIF(DM511:EU511,"0")</f>
        <v>0</v>
      </c>
      <c r="FA511" s="180">
        <f>EZ511/(EV511+EX511+EZ511+FB511)</f>
        <v>0</v>
      </c>
      <c r="FB511" s="179">
        <f>COUNTIF(DM511:EU511,"KĐG")</f>
        <v>0</v>
      </c>
      <c r="FC511" s="180">
        <f>FB511/(EV511+EX511+EZ511+FB511)</f>
        <v>0</v>
      </c>
      <c r="FD511" s="181">
        <f>(((EV511*2)+(EX511*1)+(EZ511*0)))/(EV511+EX511+EZ511)</f>
        <v>1.92</v>
      </c>
      <c r="FE511" s="184" t="str">
        <f>IF(FC511&gt;=50%,"KĐG",IF(FD511&gt;=1.6,"Đạt mục tiêu",IF(FD511&gt;=1,"Cần cố gắng","Chưa đạt")))</f>
        <v>Đạt mục tiêu</v>
      </c>
      <c r="FF511" s="70"/>
      <c r="FG511" s="70"/>
      <c r="FH511" s="70"/>
      <c r="FI511" s="70"/>
      <c r="FJ511" s="70"/>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70"/>
      <c r="HA511" s="70"/>
      <c r="HB511" s="70"/>
      <c r="HC511" s="70"/>
      <c r="HD511" s="70"/>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c r="IJ511" s="56"/>
      <c r="IK511" s="56"/>
      <c r="IL511" s="56"/>
      <c r="IM511" s="56"/>
      <c r="IN511" s="56"/>
      <c r="IO511" s="56"/>
      <c r="IP511" s="56"/>
      <c r="IQ511" s="56"/>
      <c r="IR511" s="56"/>
      <c r="IS511" s="56"/>
      <c r="IT511" s="70"/>
      <c r="IU511" s="70"/>
      <c r="IV511" s="70"/>
      <c r="IW511" s="70"/>
      <c r="IX511" s="56"/>
      <c r="IY511" s="56"/>
      <c r="IZ511" s="56"/>
      <c r="JA511" s="56"/>
      <c r="JB511" s="56"/>
      <c r="JC511" s="56"/>
      <c r="JD511" s="56"/>
      <c r="JE511" s="56"/>
      <c r="JF511" s="56"/>
      <c r="JG511" s="56"/>
      <c r="JH511" s="56"/>
      <c r="JI511" s="56"/>
      <c r="JJ511" s="56"/>
      <c r="JK511" s="56"/>
      <c r="JL511" s="56"/>
      <c r="JM511" s="56"/>
      <c r="JN511" s="56"/>
      <c r="JO511" s="56"/>
      <c r="JP511" s="56"/>
      <c r="JQ511" s="56"/>
      <c r="JR511" s="56"/>
      <c r="JS511" s="56"/>
      <c r="JT511" s="56"/>
      <c r="JU511" s="56"/>
      <c r="JV511" s="56"/>
      <c r="JW511" s="56"/>
      <c r="JX511" s="56"/>
      <c r="JY511" s="56"/>
      <c r="JZ511" s="56"/>
      <c r="KA511" s="56"/>
      <c r="KB511" s="56"/>
      <c r="KC511" s="56"/>
      <c r="KD511" s="56"/>
      <c r="KE511" s="56"/>
      <c r="KF511" s="56"/>
      <c r="KG511" s="56"/>
      <c r="KH511" s="56"/>
      <c r="KI511" s="56"/>
      <c r="KJ511" s="56"/>
      <c r="KK511" s="56"/>
      <c r="KL511" s="56"/>
      <c r="KM511" s="56"/>
      <c r="KN511" s="56"/>
      <c r="KO511" s="56"/>
      <c r="KP511" s="56"/>
      <c r="KQ511" s="56"/>
      <c r="KR511" s="56"/>
      <c r="KS511" s="56"/>
      <c r="KT511" s="56"/>
      <c r="KU511" s="56"/>
      <c r="KV511" s="56"/>
      <c r="KW511" s="56"/>
      <c r="KX511" s="56"/>
      <c r="KY511" s="56"/>
      <c r="KZ511" s="56"/>
      <c r="LA511" s="56"/>
      <c r="LB511" s="56"/>
      <c r="LC511" s="56"/>
      <c r="LD511" s="56"/>
      <c r="LE511" s="56"/>
      <c r="LF511" s="56"/>
      <c r="LG511" s="56"/>
      <c r="LH511" s="56"/>
      <c r="LI511" s="56"/>
      <c r="LJ511" s="56"/>
      <c r="LK511" s="56"/>
      <c r="LL511" s="56"/>
      <c r="LM511" s="56"/>
      <c r="LN511" s="56"/>
      <c r="LO511" s="56"/>
      <c r="LP511" s="56"/>
      <c r="LQ511" s="56"/>
      <c r="LR511" s="56"/>
      <c r="LS511" s="56"/>
      <c r="LT511" s="56"/>
      <c r="LU511" s="56"/>
      <c r="LV511" s="56"/>
      <c r="LW511" s="56"/>
      <c r="LX511" s="56"/>
      <c r="LY511" s="56"/>
      <c r="LZ511" s="56"/>
      <c r="MA511" s="56"/>
      <c r="MB511" s="56"/>
      <c r="MC511" s="56"/>
      <c r="MD511" s="56"/>
      <c r="ME511" s="56"/>
      <c r="MF511" s="56"/>
      <c r="MG511" s="56"/>
      <c r="MH511" s="56"/>
      <c r="MI511" s="56"/>
      <c r="MJ511" s="56"/>
      <c r="MK511" s="56"/>
      <c r="ML511" s="56"/>
      <c r="MM511" s="56"/>
      <c r="MN511" s="56"/>
      <c r="MO511" s="56"/>
      <c r="MP511" s="56"/>
      <c r="MQ511" s="56"/>
      <c r="MR511" s="56"/>
      <c r="MS511" s="56"/>
      <c r="MT511" s="56"/>
      <c r="MU511" s="56"/>
      <c r="MV511" s="56"/>
      <c r="MW511" s="56"/>
      <c r="MX511" s="56"/>
      <c r="MY511" s="56"/>
      <c r="MZ511" s="56"/>
      <c r="NA511" s="56"/>
      <c r="NB511" s="56"/>
      <c r="NC511" s="56"/>
      <c r="ND511" s="56"/>
      <c r="NE511" s="56"/>
      <c r="NF511" s="56"/>
      <c r="NG511" s="56"/>
      <c r="NH511" s="56"/>
      <c r="NI511" s="56"/>
      <c r="NJ511" s="56"/>
      <c r="NK511" s="56"/>
      <c r="NL511" s="56"/>
      <c r="NM511" s="56"/>
      <c r="NN511" s="56"/>
      <c r="NO511" s="56"/>
      <c r="NP511" s="56"/>
      <c r="NQ511" s="56"/>
      <c r="NR511" s="56"/>
      <c r="NS511" s="56"/>
      <c r="NT511" s="56"/>
      <c r="NU511" s="56"/>
      <c r="NV511" s="56"/>
      <c r="NW511" s="56"/>
      <c r="NX511" s="56"/>
      <c r="NY511" s="56"/>
      <c r="NZ511" s="56"/>
      <c r="OA511" s="56"/>
      <c r="OB511" s="56"/>
      <c r="OC511" s="56"/>
      <c r="OD511" s="56"/>
      <c r="OE511" s="56"/>
      <c r="OF511" s="56"/>
      <c r="OG511" s="56"/>
      <c r="OH511" s="56"/>
      <c r="OI511" s="56"/>
      <c r="OJ511" s="56"/>
      <c r="OK511" s="56"/>
      <c r="OL511" s="56"/>
      <c r="OM511" s="56"/>
      <c r="ON511" s="56"/>
      <c r="OO511" s="56"/>
      <c r="OP511" s="56"/>
      <c r="OQ511" s="56"/>
      <c r="OR511" s="56"/>
      <c r="OS511" s="56"/>
      <c r="OT511" s="56"/>
      <c r="OU511" s="56"/>
      <c r="OV511" s="56"/>
      <c r="OW511" s="56"/>
      <c r="OX511" s="56"/>
      <c r="OY511" s="56"/>
      <c r="OZ511" s="56"/>
      <c r="PA511" s="56"/>
    </row>
    <row r="512" spans="1:417" s="116" customFormat="1" ht="45.75" customHeight="1">
      <c r="A512" s="230"/>
      <c r="B512" s="344">
        <v>451</v>
      </c>
      <c r="C512" s="344">
        <v>189</v>
      </c>
      <c r="D512" s="342" t="s">
        <v>280</v>
      </c>
      <c r="E512" s="319" t="s">
        <v>4</v>
      </c>
      <c r="F512" s="342" t="s">
        <v>824</v>
      </c>
      <c r="G512" s="319" t="s">
        <v>6</v>
      </c>
      <c r="H512" s="319"/>
      <c r="I512" s="342" t="s">
        <v>421</v>
      </c>
      <c r="J512" s="208" t="s">
        <v>1622</v>
      </c>
      <c r="K512" s="76"/>
      <c r="L512" s="234"/>
      <c r="M512" s="238"/>
      <c r="N512" s="51"/>
      <c r="O512" s="223"/>
      <c r="P512" s="224"/>
      <c r="Q512" s="224"/>
      <c r="R512" s="351" t="s">
        <v>205</v>
      </c>
      <c r="S512" s="120"/>
      <c r="T512" s="120"/>
      <c r="U512" s="120"/>
      <c r="V512" s="120"/>
      <c r="W512" s="120"/>
      <c r="X512" s="120"/>
      <c r="Y512" s="120"/>
      <c r="Z512" s="120"/>
      <c r="AA512" s="120"/>
      <c r="AB512" s="120"/>
      <c r="AC512" s="119"/>
      <c r="AD512" s="300" t="s">
        <v>555</v>
      </c>
      <c r="AE512" s="299"/>
      <c r="AF512" s="223"/>
      <c r="AG512" s="223"/>
      <c r="AH512" s="223"/>
      <c r="AI512" s="223"/>
      <c r="AJ512" s="223"/>
      <c r="AK512" s="223"/>
      <c r="AL512" s="223"/>
      <c r="AM512" s="223"/>
      <c r="AN512" s="223"/>
      <c r="AO512" s="223"/>
      <c r="AP512" s="223"/>
      <c r="AQ512" s="223"/>
      <c r="AR512" s="223"/>
      <c r="AS512" s="223"/>
      <c r="AT512" s="223"/>
      <c r="AU512" s="223"/>
      <c r="AV512" s="223"/>
      <c r="AW512" s="223"/>
      <c r="AX512" s="223"/>
      <c r="AY512" s="223"/>
      <c r="AZ512" s="223"/>
      <c r="BA512" s="223"/>
      <c r="BB512" s="223"/>
      <c r="BC512" s="223"/>
      <c r="BD512" s="223"/>
      <c r="BE512" s="223"/>
      <c r="BF512" s="223"/>
      <c r="BG512" s="223"/>
      <c r="BH512" s="223"/>
      <c r="BI512" s="223"/>
      <c r="BJ512" s="223"/>
      <c r="BK512" s="223"/>
      <c r="BL512" s="223"/>
      <c r="BM512" s="223"/>
      <c r="BN512" s="223"/>
      <c r="BO512" s="223"/>
      <c r="BP512" s="223"/>
      <c r="BQ512" s="223"/>
      <c r="BR512" s="223"/>
      <c r="BS512" s="223"/>
      <c r="BT512" s="229"/>
      <c r="BU512" s="229"/>
      <c r="BV512" s="229"/>
      <c r="BW512" s="229"/>
      <c r="BX512" s="223"/>
      <c r="BY512" s="223"/>
      <c r="BZ512" s="223"/>
      <c r="CA512" s="223"/>
      <c r="CB512" s="223"/>
      <c r="CC512" s="223"/>
      <c r="CD512" s="223"/>
      <c r="CE512" s="223"/>
      <c r="CF512" s="223"/>
      <c r="CG512" s="223"/>
      <c r="CH512" s="223"/>
      <c r="CI512" s="223"/>
      <c r="CJ512" s="223"/>
      <c r="CK512" s="223"/>
      <c r="CL512" s="223"/>
      <c r="CM512" s="223"/>
      <c r="CN512" s="223"/>
      <c r="CO512" s="223"/>
      <c r="CP512" s="223"/>
      <c r="CQ512" s="223"/>
      <c r="CR512" s="223"/>
      <c r="CS512" s="223"/>
      <c r="CT512" s="223"/>
      <c r="CU512" s="223"/>
      <c r="CV512" s="223"/>
      <c r="CW512" s="223"/>
      <c r="CX512" s="223"/>
      <c r="CY512" s="223"/>
      <c r="CZ512" s="223"/>
      <c r="DA512" s="223"/>
      <c r="DB512" s="223"/>
      <c r="DC512" s="223"/>
      <c r="DD512" s="223"/>
      <c r="DE512" s="223"/>
      <c r="DF512" s="223"/>
      <c r="DG512" s="223"/>
      <c r="DH512" s="223"/>
      <c r="DI512" s="223"/>
      <c r="DJ512" s="223"/>
      <c r="DK512" s="223"/>
      <c r="DL512" s="223"/>
      <c r="DM512" s="229"/>
      <c r="DN512" s="229"/>
      <c r="DO512" s="229"/>
      <c r="DP512" s="229"/>
      <c r="DQ512" s="178"/>
      <c r="DR512" s="178"/>
      <c r="DS512" s="178"/>
      <c r="DT512" s="178"/>
      <c r="DU512" s="178"/>
      <c r="DV512" s="178"/>
      <c r="DW512" s="178"/>
      <c r="DX512" s="178"/>
      <c r="DY512" s="178"/>
      <c r="DZ512" s="178"/>
      <c r="EA512" s="178"/>
      <c r="EB512" s="178"/>
      <c r="EC512" s="178"/>
      <c r="ED512" s="178"/>
      <c r="EE512" s="178"/>
      <c r="EF512" s="178"/>
      <c r="EG512" s="178"/>
      <c r="EH512" s="178"/>
      <c r="EI512" s="178"/>
      <c r="EJ512" s="178"/>
      <c r="EK512" s="178"/>
      <c r="EL512" s="178"/>
      <c r="EM512" s="178"/>
      <c r="EN512" s="178"/>
      <c r="EO512" s="178"/>
      <c r="EP512" s="178"/>
      <c r="EQ512" s="178"/>
      <c r="ER512" s="178"/>
      <c r="ES512" s="178"/>
      <c r="ET512" s="178"/>
      <c r="EU512" s="178"/>
      <c r="EV512" s="179"/>
      <c r="EW512" s="180"/>
      <c r="EX512" s="179"/>
      <c r="EY512" s="180"/>
      <c r="EZ512" s="179"/>
      <c r="FA512" s="180"/>
      <c r="FB512" s="179"/>
      <c r="FC512" s="180"/>
      <c r="FD512" s="181"/>
      <c r="FE512" s="184"/>
      <c r="FF512" s="229"/>
      <c r="FG512" s="229"/>
      <c r="FH512" s="229"/>
      <c r="FI512" s="229"/>
      <c r="FJ512" s="229"/>
      <c r="FK512" s="223"/>
      <c r="FL512" s="223"/>
      <c r="FM512" s="223"/>
      <c r="FN512" s="223"/>
      <c r="FO512" s="223"/>
      <c r="FP512" s="223"/>
      <c r="FQ512" s="223"/>
      <c r="FR512" s="223"/>
      <c r="FS512" s="223"/>
      <c r="FT512" s="223"/>
      <c r="FU512" s="223"/>
      <c r="FV512" s="223"/>
      <c r="FW512" s="223"/>
      <c r="FX512" s="223"/>
      <c r="FY512" s="223"/>
      <c r="FZ512" s="223"/>
      <c r="GA512" s="223"/>
      <c r="GB512" s="223"/>
      <c r="GC512" s="223"/>
      <c r="GD512" s="223"/>
      <c r="GE512" s="223"/>
      <c r="GF512" s="223"/>
      <c r="GG512" s="223"/>
      <c r="GH512" s="223"/>
      <c r="GI512" s="223"/>
      <c r="GJ512" s="223"/>
      <c r="GK512" s="223"/>
      <c r="GL512" s="223"/>
      <c r="GM512" s="223"/>
      <c r="GN512" s="223"/>
      <c r="GO512" s="223"/>
      <c r="GP512" s="223"/>
      <c r="GQ512" s="223"/>
      <c r="GR512" s="223"/>
      <c r="GS512" s="223"/>
      <c r="GT512" s="223"/>
      <c r="GU512" s="223"/>
      <c r="GV512" s="223"/>
      <c r="GW512" s="223"/>
      <c r="GX512" s="223"/>
      <c r="GY512" s="223"/>
      <c r="GZ512" s="229"/>
      <c r="HA512" s="229"/>
      <c r="HB512" s="229"/>
      <c r="HC512" s="229"/>
      <c r="HD512" s="229"/>
      <c r="HE512" s="223"/>
      <c r="HF512" s="223"/>
      <c r="HG512" s="223"/>
      <c r="HH512" s="223"/>
      <c r="HI512" s="223"/>
      <c r="HJ512" s="223"/>
      <c r="HK512" s="223"/>
      <c r="HL512" s="223"/>
      <c r="HM512" s="223"/>
      <c r="HN512" s="223"/>
      <c r="HO512" s="223"/>
      <c r="HP512" s="223"/>
      <c r="HQ512" s="223"/>
      <c r="HR512" s="223"/>
      <c r="HS512" s="223"/>
      <c r="HT512" s="223"/>
      <c r="HU512" s="223"/>
      <c r="HV512" s="223"/>
      <c r="HW512" s="223"/>
      <c r="HX512" s="223"/>
      <c r="HY512" s="223"/>
      <c r="HZ512" s="223"/>
      <c r="IA512" s="223"/>
      <c r="IB512" s="223"/>
      <c r="IC512" s="223"/>
      <c r="ID512" s="223"/>
      <c r="IE512" s="223"/>
      <c r="IF512" s="223"/>
      <c r="IG512" s="223"/>
      <c r="IH512" s="223"/>
      <c r="II512" s="223"/>
      <c r="IJ512" s="223"/>
      <c r="IK512" s="223"/>
      <c r="IL512" s="223"/>
      <c r="IM512" s="223"/>
      <c r="IN512" s="223"/>
      <c r="IO512" s="223"/>
      <c r="IP512" s="223"/>
      <c r="IQ512" s="223"/>
      <c r="IR512" s="223"/>
      <c r="IS512" s="223"/>
      <c r="IT512" s="229"/>
      <c r="IU512" s="229"/>
      <c r="IV512" s="229"/>
      <c r="IW512" s="229"/>
      <c r="IX512" s="223"/>
      <c r="IY512" s="223"/>
      <c r="IZ512" s="223"/>
      <c r="JA512" s="223"/>
      <c r="JB512" s="223"/>
      <c r="JC512" s="223"/>
      <c r="JD512" s="223"/>
      <c r="JE512" s="223"/>
      <c r="JF512" s="223"/>
      <c r="JG512" s="223"/>
      <c r="JH512" s="223"/>
      <c r="JI512" s="223"/>
      <c r="JJ512" s="223"/>
      <c r="JK512" s="223"/>
      <c r="JL512" s="223"/>
      <c r="JM512" s="223"/>
      <c r="JN512" s="223"/>
      <c r="JO512" s="223"/>
      <c r="JP512" s="223"/>
      <c r="JQ512" s="223"/>
      <c r="JR512" s="223"/>
      <c r="JS512" s="223"/>
      <c r="JT512" s="223"/>
      <c r="JU512" s="223"/>
      <c r="JV512" s="223"/>
      <c r="JW512" s="223"/>
      <c r="JX512" s="223"/>
      <c r="JY512" s="223"/>
      <c r="JZ512" s="223"/>
      <c r="KA512" s="223"/>
      <c r="KB512" s="223"/>
      <c r="KC512" s="223"/>
      <c r="KD512" s="223"/>
      <c r="KE512" s="223"/>
      <c r="KF512" s="223"/>
      <c r="KG512" s="223"/>
      <c r="KH512" s="223"/>
      <c r="KI512" s="223"/>
      <c r="KJ512" s="223"/>
      <c r="KK512" s="223"/>
      <c r="KL512" s="223"/>
      <c r="KM512" s="223"/>
      <c r="KN512" s="223"/>
      <c r="KO512" s="223"/>
      <c r="KP512" s="223"/>
      <c r="KQ512" s="223"/>
      <c r="KR512" s="223"/>
      <c r="KS512" s="223"/>
      <c r="KT512" s="223"/>
      <c r="KU512" s="223"/>
      <c r="KV512" s="223"/>
      <c r="KW512" s="223"/>
      <c r="KX512" s="223"/>
      <c r="KY512" s="223"/>
      <c r="KZ512" s="223"/>
      <c r="LA512" s="223"/>
      <c r="LB512" s="223"/>
      <c r="LC512" s="223"/>
      <c r="LD512" s="223"/>
      <c r="LE512" s="223"/>
      <c r="LF512" s="223"/>
      <c r="LG512" s="223"/>
      <c r="LH512" s="223"/>
      <c r="LI512" s="223"/>
      <c r="LJ512" s="223"/>
      <c r="LK512" s="223"/>
      <c r="LL512" s="223"/>
      <c r="LM512" s="223"/>
      <c r="LN512" s="223"/>
      <c r="LO512" s="223"/>
      <c r="LP512" s="223"/>
      <c r="LQ512" s="223"/>
      <c r="LR512" s="223"/>
      <c r="LS512" s="223"/>
      <c r="LT512" s="223"/>
      <c r="LU512" s="223"/>
      <c r="LV512" s="223"/>
      <c r="LW512" s="223"/>
      <c r="LX512" s="223"/>
      <c r="LY512" s="223"/>
      <c r="LZ512" s="223"/>
      <c r="MA512" s="223"/>
      <c r="MB512" s="223"/>
      <c r="MC512" s="223"/>
      <c r="MD512" s="223"/>
      <c r="ME512" s="223"/>
      <c r="MF512" s="223"/>
      <c r="MG512" s="223"/>
      <c r="MH512" s="223"/>
      <c r="MI512" s="223"/>
      <c r="MJ512" s="223"/>
      <c r="MK512" s="223"/>
      <c r="ML512" s="223"/>
      <c r="MM512" s="223"/>
      <c r="MN512" s="223"/>
      <c r="MO512" s="223"/>
      <c r="MP512" s="223"/>
      <c r="MQ512" s="223"/>
      <c r="MR512" s="223"/>
      <c r="MS512" s="223"/>
      <c r="MT512" s="223"/>
      <c r="MU512" s="223"/>
      <c r="MV512" s="223"/>
      <c r="MW512" s="223"/>
      <c r="MX512" s="223"/>
      <c r="MY512" s="223"/>
      <c r="MZ512" s="223"/>
      <c r="NA512" s="223"/>
      <c r="NB512" s="223"/>
      <c r="NC512" s="223"/>
      <c r="ND512" s="223"/>
      <c r="NE512" s="223"/>
      <c r="NF512" s="223"/>
      <c r="NG512" s="223"/>
      <c r="NH512" s="223"/>
      <c r="NI512" s="223"/>
      <c r="NJ512" s="223"/>
      <c r="NK512" s="223"/>
      <c r="NL512" s="223"/>
      <c r="NM512" s="223"/>
      <c r="NN512" s="223"/>
      <c r="NO512" s="223"/>
      <c r="NP512" s="223"/>
      <c r="NQ512" s="223"/>
      <c r="NR512" s="223"/>
      <c r="NS512" s="223"/>
      <c r="NT512" s="223"/>
      <c r="NU512" s="223"/>
      <c r="NV512" s="223"/>
      <c r="NW512" s="223"/>
      <c r="NX512" s="223"/>
      <c r="NY512" s="223"/>
      <c r="NZ512" s="223"/>
      <c r="OA512" s="223"/>
      <c r="OB512" s="223"/>
      <c r="OC512" s="223"/>
      <c r="OD512" s="223"/>
      <c r="OE512" s="223"/>
      <c r="OF512" s="223"/>
      <c r="OG512" s="223"/>
      <c r="OH512" s="223"/>
      <c r="OI512" s="223"/>
      <c r="OJ512" s="223"/>
      <c r="OK512" s="223"/>
      <c r="OL512" s="223"/>
      <c r="OM512" s="223"/>
      <c r="ON512" s="223"/>
      <c r="OO512" s="223"/>
      <c r="OP512" s="223"/>
      <c r="OQ512" s="223"/>
      <c r="OR512" s="223"/>
      <c r="OS512" s="223"/>
      <c r="OT512" s="223"/>
      <c r="OU512" s="223"/>
      <c r="OV512" s="223"/>
      <c r="OW512" s="223"/>
      <c r="OX512" s="223"/>
      <c r="OY512" s="223"/>
      <c r="OZ512" s="223"/>
      <c r="PA512" s="2"/>
    </row>
    <row r="513" spans="1:417" s="116" customFormat="1" ht="39.75" customHeight="1">
      <c r="A513" s="167">
        <v>454</v>
      </c>
      <c r="B513" s="357"/>
      <c r="C513" s="357"/>
      <c r="D513" s="363"/>
      <c r="E513" s="327"/>
      <c r="F513" s="363"/>
      <c r="G513" s="327"/>
      <c r="H513" s="327"/>
      <c r="I513" s="363"/>
      <c r="J513" s="126" t="s">
        <v>1048</v>
      </c>
      <c r="K513" s="123"/>
      <c r="L513" s="183" t="s">
        <v>661</v>
      </c>
      <c r="M513" s="177" t="s">
        <v>501</v>
      </c>
      <c r="N513" s="51" t="s">
        <v>378</v>
      </c>
      <c r="O513" s="56" t="s">
        <v>350</v>
      </c>
      <c r="P513" s="340" t="s">
        <v>205</v>
      </c>
      <c r="Q513" s="340">
        <v>1</v>
      </c>
      <c r="R513" s="352"/>
      <c r="S513" s="120"/>
      <c r="T513" s="120"/>
      <c r="U513" s="120"/>
      <c r="V513" s="120"/>
      <c r="W513" s="120"/>
      <c r="X513" s="120"/>
      <c r="Y513" s="120"/>
      <c r="Z513" s="120"/>
      <c r="AA513" s="120"/>
      <c r="AB513" s="120"/>
      <c r="AC513" s="119">
        <f t="shared" si="724"/>
        <v>0</v>
      </c>
      <c r="AD513" s="168" t="s">
        <v>552</v>
      </c>
      <c r="AE513" s="68"/>
      <c r="AF513" s="178">
        <v>2</v>
      </c>
      <c r="AG513" s="178">
        <v>1</v>
      </c>
      <c r="AH513" s="178">
        <v>1</v>
      </c>
      <c r="AI513" s="178">
        <v>2</v>
      </c>
      <c r="AJ513" s="178">
        <v>2</v>
      </c>
      <c r="AK513" s="178">
        <v>2</v>
      </c>
      <c r="AL513" s="178">
        <v>2</v>
      </c>
      <c r="AM513" s="178">
        <v>2</v>
      </c>
      <c r="AN513" s="178">
        <v>2</v>
      </c>
      <c r="AO513" s="178">
        <v>2</v>
      </c>
      <c r="AP513" s="178">
        <v>2</v>
      </c>
      <c r="AQ513" s="178">
        <v>2</v>
      </c>
      <c r="AR513" s="178">
        <v>1</v>
      </c>
      <c r="AS513" s="178">
        <v>2</v>
      </c>
      <c r="AT513" s="178">
        <v>2</v>
      </c>
      <c r="AU513" s="178">
        <v>2</v>
      </c>
      <c r="AV513" s="178">
        <v>2</v>
      </c>
      <c r="AW513" s="178">
        <v>2</v>
      </c>
      <c r="AX513" s="178">
        <v>2</v>
      </c>
      <c r="AY513" s="178">
        <v>2</v>
      </c>
      <c r="AZ513" s="178">
        <v>2</v>
      </c>
      <c r="BA513" s="178">
        <v>2</v>
      </c>
      <c r="BB513" s="178">
        <v>2</v>
      </c>
      <c r="BC513" s="178">
        <v>2</v>
      </c>
      <c r="BD513" s="178">
        <v>2</v>
      </c>
      <c r="BE513" s="178">
        <v>2</v>
      </c>
      <c r="BF513" s="178">
        <v>2</v>
      </c>
      <c r="BG513" s="178">
        <v>1</v>
      </c>
      <c r="BH513" s="178">
        <v>1</v>
      </c>
      <c r="BI513" s="178">
        <v>2</v>
      </c>
      <c r="BJ513" s="179">
        <f>COUNTIF(AF513:BI513,"2")</f>
        <v>25</v>
      </c>
      <c r="BK513" s="180">
        <f>BJ513/(BJ513+BL513+BN513+BP513)</f>
        <v>0.83333333333333337</v>
      </c>
      <c r="BL513" s="179">
        <f>COUNTIF(AF513:BI513,"1")</f>
        <v>5</v>
      </c>
      <c r="BM513" s="180">
        <f>BL513/(BJ513+BL513+BN513+BP513)</f>
        <v>0.16666666666666666</v>
      </c>
      <c r="BN513" s="179">
        <f>COUNTIF(AF513:BI513,"0")</f>
        <v>0</v>
      </c>
      <c r="BO513" s="180">
        <f>BN513/(BJ513+BL513+BN513+BP513)</f>
        <v>0</v>
      </c>
      <c r="BP513" s="179">
        <f>COUNTIF(Q513:BI513,"KĐG")</f>
        <v>0</v>
      </c>
      <c r="BQ513" s="180">
        <f>BP513/(BJ513+BL513+BN513+BP513)</f>
        <v>0</v>
      </c>
      <c r="BR513" s="181">
        <f>(((BJ513*2)+(BL513*1)+(BN513*0)))/(BJ513+BL513+BN513)</f>
        <v>1.8333333333333333</v>
      </c>
      <c r="BS513" s="182" t="str">
        <f>IF(BQ513&gt;=50%,"KĐG",IF(BR513&gt;=1.6,"Đạt mục tiêu",IF(BR513&gt;=1,"Cần cố gắng","Chưa đạt")))</f>
        <v>Đạt mục tiêu</v>
      </c>
      <c r="BT513" s="70"/>
      <c r="BU513" s="70"/>
      <c r="BV513" s="70">
        <v>2</v>
      </c>
      <c r="BW513" s="70">
        <v>1</v>
      </c>
      <c r="BX513" s="56">
        <v>1</v>
      </c>
      <c r="BY513" s="56">
        <v>2</v>
      </c>
      <c r="BZ513" s="56">
        <v>2</v>
      </c>
      <c r="CA513" s="56">
        <v>2</v>
      </c>
      <c r="CB513" s="56">
        <v>2</v>
      </c>
      <c r="CC513" s="56">
        <v>2</v>
      </c>
      <c r="CD513" s="56">
        <v>2</v>
      </c>
      <c r="CE513" s="56">
        <v>2</v>
      </c>
      <c r="CF513" s="56">
        <v>2</v>
      </c>
      <c r="CG513" s="56">
        <v>2</v>
      </c>
      <c r="CH513" s="56">
        <v>1</v>
      </c>
      <c r="CI513" s="56">
        <v>2</v>
      </c>
      <c r="CJ513" s="56">
        <v>2</v>
      </c>
      <c r="CK513" s="56">
        <v>2</v>
      </c>
      <c r="CL513" s="56">
        <v>2</v>
      </c>
      <c r="CM513" s="56">
        <v>2</v>
      </c>
      <c r="CN513" s="56">
        <v>2</v>
      </c>
      <c r="CO513" s="56">
        <v>2</v>
      </c>
      <c r="CP513" s="56">
        <v>2</v>
      </c>
      <c r="CQ513" s="56">
        <v>2</v>
      </c>
      <c r="CR513" s="56">
        <v>2</v>
      </c>
      <c r="CS513" s="56">
        <v>2</v>
      </c>
      <c r="CT513" s="56">
        <v>2</v>
      </c>
      <c r="CU513" s="56">
        <v>2</v>
      </c>
      <c r="CV513" s="56">
        <v>2</v>
      </c>
      <c r="CW513" s="56">
        <v>1</v>
      </c>
      <c r="CX513" s="56">
        <v>1</v>
      </c>
      <c r="CY513" s="56">
        <v>2</v>
      </c>
      <c r="CZ513" s="56">
        <f>COUNTIF(BV513:CY513,"2")</f>
        <v>25</v>
      </c>
      <c r="DA513" s="56">
        <f>CZ513/(CZ513+DB513+DD513+DF513)</f>
        <v>0.83333333333333337</v>
      </c>
      <c r="DB513" s="56">
        <f>COUNTIF(BV513:CY513,"1")</f>
        <v>5</v>
      </c>
      <c r="DC513" s="56">
        <f>DB513/(CZ513+DB513+DD513+DF513)</f>
        <v>0.16666666666666666</v>
      </c>
      <c r="DD513" s="56">
        <f>COUNTIF(BV513:CY513,"0")</f>
        <v>0</v>
      </c>
      <c r="DE513" s="56">
        <f>DD513/(CZ513+DB513+DD513+DF513)</f>
        <v>0</v>
      </c>
      <c r="DF513" s="56">
        <f>COUNTIF(BH513:CY513,"KĐG")</f>
        <v>0</v>
      </c>
      <c r="DG513" s="56">
        <f>DF513/(CZ513+DB513+DD513+DF513)</f>
        <v>0</v>
      </c>
      <c r="DH513" s="56">
        <f>(((CZ513*2)+(DB513*1)+(DD513*0)))/(CZ513+DB513+DD513)</f>
        <v>1.8333333333333333</v>
      </c>
      <c r="DI513" s="56" t="str">
        <f>IF(DG513&gt;=50%,"KĐG",IF(DH513&gt;=1.6,"Đạt mục tiêu",IF(DH513&gt;=1,"Cần cố gắng","Chưa đạt")))</f>
        <v>Đạt mục tiêu</v>
      </c>
      <c r="DJ513" s="56"/>
      <c r="DK513" s="56"/>
      <c r="DL513" s="56"/>
      <c r="DM513" s="70"/>
      <c r="DN513" s="70"/>
      <c r="DO513" s="70"/>
      <c r="DP513" s="70"/>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70"/>
      <c r="FG513" s="70"/>
      <c r="FH513" s="70"/>
      <c r="FI513" s="70"/>
      <c r="FJ513" s="70"/>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70"/>
      <c r="HA513" s="70"/>
      <c r="HB513" s="70"/>
      <c r="HC513" s="70"/>
      <c r="HD513" s="70"/>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c r="IK513" s="56"/>
      <c r="IL513" s="56"/>
      <c r="IM513" s="56"/>
      <c r="IN513" s="56"/>
      <c r="IO513" s="56"/>
      <c r="IP513" s="56"/>
      <c r="IQ513" s="56"/>
      <c r="IR513" s="56"/>
      <c r="IS513" s="56"/>
      <c r="IT513" s="70"/>
      <c r="IU513" s="70"/>
      <c r="IV513" s="70"/>
      <c r="IW513" s="70"/>
      <c r="IX513" s="56"/>
      <c r="IY513" s="56"/>
      <c r="IZ513" s="56"/>
      <c r="JA513" s="56"/>
      <c r="JB513" s="56"/>
      <c r="JC513" s="56"/>
      <c r="JD513" s="56"/>
      <c r="JE513" s="56"/>
      <c r="JF513" s="56"/>
      <c r="JG513" s="56"/>
      <c r="JH513" s="56"/>
      <c r="JI513" s="56"/>
      <c r="JJ513" s="56"/>
      <c r="JK513" s="56"/>
      <c r="JL513" s="56"/>
      <c r="JM513" s="56"/>
      <c r="JN513" s="56"/>
      <c r="JO513" s="56"/>
      <c r="JP513" s="56"/>
      <c r="JQ513" s="56"/>
      <c r="JR513" s="56"/>
      <c r="JS513" s="56"/>
      <c r="JT513" s="56"/>
      <c r="JU513" s="56"/>
      <c r="JV513" s="56"/>
      <c r="JW513" s="56"/>
      <c r="JX513" s="56"/>
      <c r="JY513" s="56"/>
      <c r="JZ513" s="56"/>
      <c r="KA513" s="56"/>
      <c r="KB513" s="56"/>
      <c r="KC513" s="56"/>
      <c r="KD513" s="56"/>
      <c r="KE513" s="56"/>
      <c r="KF513" s="56"/>
      <c r="KG513" s="56"/>
      <c r="KH513" s="56"/>
      <c r="KI513" s="56"/>
      <c r="KJ513" s="56"/>
      <c r="KK513" s="56"/>
      <c r="KL513" s="56"/>
      <c r="KM513" s="56"/>
      <c r="KN513" s="56"/>
      <c r="KO513" s="56"/>
      <c r="KP513" s="56"/>
      <c r="KQ513" s="56"/>
      <c r="KR513" s="56"/>
      <c r="KS513" s="56"/>
      <c r="KT513" s="56"/>
      <c r="KU513" s="56"/>
      <c r="KV513" s="56"/>
      <c r="KW513" s="56"/>
      <c r="KX513" s="56"/>
      <c r="KY513" s="56"/>
      <c r="KZ513" s="56"/>
      <c r="LA513" s="56"/>
      <c r="LB513" s="56"/>
      <c r="LC513" s="56"/>
      <c r="LD513" s="56"/>
      <c r="LE513" s="56"/>
      <c r="LF513" s="56"/>
      <c r="LG513" s="56"/>
      <c r="LH513" s="56"/>
      <c r="LI513" s="56"/>
      <c r="LJ513" s="56"/>
      <c r="LK513" s="56"/>
      <c r="LL513" s="56"/>
      <c r="LM513" s="56"/>
      <c r="LN513" s="56"/>
      <c r="LO513" s="56"/>
      <c r="LP513" s="56"/>
      <c r="LQ513" s="56"/>
      <c r="LR513" s="56"/>
      <c r="LS513" s="56"/>
      <c r="LT513" s="56"/>
      <c r="LU513" s="56"/>
      <c r="LV513" s="56"/>
      <c r="LW513" s="56"/>
      <c r="LX513" s="56"/>
      <c r="LY513" s="56"/>
      <c r="LZ513" s="56"/>
      <c r="MA513" s="56"/>
      <c r="MB513" s="56"/>
      <c r="MC513" s="56"/>
      <c r="MD513" s="56"/>
      <c r="ME513" s="56"/>
      <c r="MF513" s="56"/>
      <c r="MG513" s="56"/>
      <c r="MH513" s="56"/>
      <c r="MI513" s="56"/>
      <c r="MJ513" s="56"/>
      <c r="MK513" s="56"/>
      <c r="ML513" s="56"/>
      <c r="MM513" s="56"/>
      <c r="MN513" s="56"/>
      <c r="MO513" s="56"/>
      <c r="MP513" s="56"/>
      <c r="MQ513" s="56"/>
      <c r="MR513" s="56"/>
      <c r="MS513" s="56"/>
      <c r="MT513" s="56"/>
      <c r="MU513" s="56"/>
      <c r="MV513" s="56"/>
      <c r="MW513" s="56"/>
      <c r="MX513" s="56"/>
      <c r="MY513" s="56"/>
      <c r="MZ513" s="56"/>
      <c r="NA513" s="56"/>
      <c r="NB513" s="56"/>
      <c r="NC513" s="56"/>
      <c r="ND513" s="56"/>
      <c r="NE513" s="56"/>
      <c r="NF513" s="56"/>
      <c r="NG513" s="56"/>
      <c r="NH513" s="56"/>
      <c r="NI513" s="56"/>
      <c r="NJ513" s="56"/>
      <c r="NK513" s="56"/>
      <c r="NL513" s="56"/>
      <c r="NM513" s="56"/>
      <c r="NN513" s="56"/>
      <c r="NO513" s="56"/>
      <c r="NP513" s="56"/>
      <c r="NQ513" s="56"/>
      <c r="NR513" s="56"/>
      <c r="NS513" s="56"/>
      <c r="NT513" s="56"/>
      <c r="NU513" s="56"/>
      <c r="NV513" s="56"/>
      <c r="NW513" s="56"/>
      <c r="NX513" s="56"/>
      <c r="NY513" s="56"/>
      <c r="NZ513" s="56"/>
      <c r="OA513" s="56"/>
      <c r="OB513" s="56"/>
      <c r="OC513" s="56"/>
      <c r="OD513" s="56"/>
      <c r="OE513" s="56"/>
      <c r="OF513" s="56"/>
      <c r="OG513" s="56"/>
      <c r="OH513" s="56"/>
      <c r="OI513" s="56"/>
      <c r="OJ513" s="56"/>
      <c r="OK513" s="56"/>
      <c r="OL513" s="56"/>
      <c r="OM513" s="56"/>
      <c r="ON513" s="56"/>
      <c r="OO513" s="56"/>
      <c r="OP513" s="56"/>
      <c r="OQ513" s="56"/>
      <c r="OR513" s="56"/>
      <c r="OS513" s="56"/>
      <c r="OT513" s="56"/>
      <c r="OU513" s="56"/>
      <c r="OV513" s="56"/>
      <c r="OW513" s="56"/>
      <c r="OX513" s="56"/>
      <c r="OY513" s="56"/>
      <c r="OZ513" s="56"/>
      <c r="PA513" s="56"/>
    </row>
    <row r="514" spans="1:417" s="116" customFormat="1" ht="30" customHeight="1">
      <c r="A514" s="167"/>
      <c r="B514" s="345"/>
      <c r="C514" s="345"/>
      <c r="D514" s="343"/>
      <c r="E514" s="317"/>
      <c r="F514" s="343"/>
      <c r="G514" s="317"/>
      <c r="H514" s="317"/>
      <c r="I514" s="343"/>
      <c r="J514" s="208" t="s">
        <v>1619</v>
      </c>
      <c r="K514" s="76"/>
      <c r="L514" s="234" t="s">
        <v>661</v>
      </c>
      <c r="M514" s="238" t="s">
        <v>501</v>
      </c>
      <c r="N514" s="51" t="s">
        <v>378</v>
      </c>
      <c r="O514" s="56"/>
      <c r="P514" s="357"/>
      <c r="Q514" s="341"/>
      <c r="R514" s="235" t="s">
        <v>205</v>
      </c>
      <c r="S514" s="120"/>
      <c r="T514" s="120"/>
      <c r="U514" s="120"/>
      <c r="V514" s="120"/>
      <c r="W514" s="120"/>
      <c r="X514" s="120"/>
      <c r="Y514" s="120"/>
      <c r="Z514" s="120"/>
      <c r="AA514" s="120"/>
      <c r="AB514" s="120"/>
      <c r="AC514" s="119">
        <f t="shared" si="724"/>
        <v>1</v>
      </c>
      <c r="AD514" s="300"/>
      <c r="AE514" s="300" t="s">
        <v>552</v>
      </c>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9">
        <f>COUNTIF(AF514:BI514,"2")</f>
        <v>0</v>
      </c>
      <c r="BK514" s="180" t="e">
        <f>BJ514/(BJ514+BL514+BN514+BP514)</f>
        <v>#DIV/0!</v>
      </c>
      <c r="BL514" s="179">
        <f>COUNTIF(AF514:BI514,"1")</f>
        <v>0</v>
      </c>
      <c r="BM514" s="180" t="e">
        <f>BL514/(BJ514+BL514+BN514+BP514)</f>
        <v>#DIV/0!</v>
      </c>
      <c r="BN514" s="179">
        <f>COUNTIF(AF514:BI514,"0")</f>
        <v>0</v>
      </c>
      <c r="BO514" s="180" t="e">
        <f>BN514/(BJ514+BL514+BN514+BP514)</f>
        <v>#DIV/0!</v>
      </c>
      <c r="BP514" s="179">
        <f>COUNTIF(Q514:BI514,"KĐG")</f>
        <v>0</v>
      </c>
      <c r="BQ514" s="180" t="e">
        <f>BP514/(BJ514+BL514+BN514+BP514)</f>
        <v>#DIV/0!</v>
      </c>
      <c r="BR514" s="181" t="e">
        <f>(((BJ514*2)+(BL514*1)+(BN514*0)))/(BJ514+BL514+BN514)</f>
        <v>#DIV/0!</v>
      </c>
      <c r="BS514" s="182" t="e">
        <f>IF(BQ514&gt;=50%,"KĐG",IF(BR514&gt;=1.6,"Đạt mục tiêu",IF(BR514&gt;=1,"Cần cố gắng","Chưa đạt")))</f>
        <v>#DIV/0!</v>
      </c>
      <c r="BT514" s="70"/>
      <c r="BU514" s="70"/>
      <c r="BV514" s="70"/>
      <c r="BW514" s="70"/>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f>COUNTIF(BV514:CY514,"2")</f>
        <v>0</v>
      </c>
      <c r="DA514" s="56" t="e">
        <f>CZ514/(CZ514+DB514+DD514+DF514)</f>
        <v>#DIV/0!</v>
      </c>
      <c r="DB514" s="56">
        <f>COUNTIF(BV514:CY514,"1")</f>
        <v>0</v>
      </c>
      <c r="DC514" s="56" t="e">
        <f>DB514/(CZ514+DB514+DD514+DF514)</f>
        <v>#DIV/0!</v>
      </c>
      <c r="DD514" s="56">
        <f>COUNTIF(BV514:CY514,"0")</f>
        <v>0</v>
      </c>
      <c r="DE514" s="56" t="e">
        <f>DD514/(CZ514+DB514+DD514+DF514)</f>
        <v>#DIV/0!</v>
      </c>
      <c r="DF514" s="56">
        <f>COUNTIF(BH514:CY514,"KĐG")</f>
        <v>0</v>
      </c>
      <c r="DG514" s="56" t="e">
        <f>DF514/(CZ514+DB514+DD514+DF514)</f>
        <v>#DIV/0!</v>
      </c>
      <c r="DH514" s="56" t="e">
        <f>(((CZ514*2)+(DB514*1)+(DD514*0)))/(CZ514+DB514+DD514)</f>
        <v>#DIV/0!</v>
      </c>
      <c r="DI514" s="56" t="e">
        <f>IF(DG514&gt;=50%,"KĐG",IF(DH514&gt;=1.6,"Đạt mục tiêu",IF(DH514&gt;=1,"Cần cố gắng","Chưa đạt")))</f>
        <v>#DIV/0!</v>
      </c>
      <c r="DJ514" s="56"/>
      <c r="DK514" s="56"/>
      <c r="DL514" s="56"/>
      <c r="DM514" s="70"/>
      <c r="DN514" s="70"/>
      <c r="DO514" s="70"/>
      <c r="DP514" s="70"/>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70"/>
      <c r="FG514" s="70"/>
      <c r="FH514" s="70"/>
      <c r="FI514" s="70"/>
      <c r="FJ514" s="70"/>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70"/>
      <c r="HA514" s="70"/>
      <c r="HB514" s="70"/>
      <c r="HC514" s="70"/>
      <c r="HD514" s="70"/>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179"/>
      <c r="IJ514" s="180"/>
      <c r="IK514" s="179"/>
      <c r="IL514" s="180"/>
      <c r="IM514" s="179"/>
      <c r="IN514" s="180"/>
      <c r="IO514" s="179"/>
      <c r="IP514" s="180"/>
      <c r="IQ514" s="181"/>
      <c r="IR514" s="185"/>
      <c r="IS514" s="185"/>
      <c r="IT514" s="70"/>
      <c r="IU514" s="70"/>
      <c r="IV514" s="70"/>
      <c r="IW514" s="70"/>
      <c r="IX514" s="168"/>
      <c r="IY514" s="168"/>
      <c r="IZ514" s="168"/>
      <c r="JA514" s="168"/>
      <c r="JB514" s="168"/>
      <c r="JC514" s="168"/>
      <c r="JD514" s="168"/>
      <c r="JE514" s="168"/>
      <c r="JF514" s="168"/>
      <c r="JG514" s="168"/>
      <c r="JH514" s="168"/>
      <c r="JI514" s="168"/>
      <c r="JJ514" s="168"/>
      <c r="JK514" s="168"/>
      <c r="JL514" s="168"/>
      <c r="JM514" s="168"/>
      <c r="JN514" s="168"/>
      <c r="JO514" s="168"/>
      <c r="JP514" s="168"/>
      <c r="JQ514" s="168"/>
      <c r="JR514" s="168"/>
      <c r="JS514" s="168"/>
      <c r="JT514" s="168"/>
      <c r="JU514" s="168"/>
      <c r="JV514" s="168"/>
      <c r="JW514" s="168"/>
      <c r="JX514" s="168"/>
      <c r="JY514" s="168"/>
      <c r="JZ514" s="168"/>
      <c r="KA514" s="168"/>
      <c r="KB514" s="168"/>
      <c r="KC514" s="168"/>
      <c r="KD514" s="168"/>
      <c r="KE514" s="168"/>
      <c r="KF514" s="168"/>
      <c r="KG514" s="168"/>
      <c r="KH514" s="168"/>
      <c r="KI514" s="168"/>
      <c r="KJ514" s="168"/>
      <c r="KK514" s="168"/>
      <c r="KL514" s="168"/>
      <c r="KM514" s="168"/>
      <c r="KN514" s="168"/>
      <c r="KO514" s="168"/>
      <c r="KP514" s="168"/>
      <c r="KQ514" s="168"/>
      <c r="KR514" s="168"/>
      <c r="KS514" s="168"/>
      <c r="KT514" s="168"/>
      <c r="KU514" s="168"/>
      <c r="KV514" s="168"/>
      <c r="KW514" s="168"/>
      <c r="KX514" s="168"/>
      <c r="KY514" s="168"/>
      <c r="KZ514" s="168"/>
      <c r="LA514" s="168"/>
      <c r="LB514" s="168"/>
      <c r="LC514" s="168"/>
      <c r="LD514" s="168"/>
      <c r="LE514" s="168"/>
      <c r="LF514" s="168"/>
      <c r="LG514" s="168"/>
      <c r="LH514" s="168"/>
      <c r="LI514" s="168"/>
      <c r="LJ514" s="168"/>
      <c r="LK514" s="168"/>
      <c r="LL514" s="168"/>
      <c r="LM514" s="168"/>
      <c r="LN514" s="168"/>
      <c r="LO514" s="168"/>
      <c r="LP514" s="168"/>
      <c r="LQ514" s="168"/>
      <c r="LR514" s="168"/>
      <c r="LS514" s="168"/>
      <c r="LT514" s="168"/>
      <c r="LU514" s="168"/>
      <c r="LV514" s="168"/>
      <c r="LW514" s="168"/>
      <c r="LX514" s="168"/>
      <c r="LY514" s="168"/>
      <c r="LZ514" s="168"/>
      <c r="MA514" s="168"/>
      <c r="MB514" s="168"/>
      <c r="MC514" s="168"/>
      <c r="MD514" s="168"/>
      <c r="ME514" s="168"/>
      <c r="MF514" s="168"/>
      <c r="MG514" s="168"/>
      <c r="MH514" s="168"/>
      <c r="MI514" s="168"/>
      <c r="MJ514" s="168"/>
      <c r="MK514" s="168"/>
      <c r="ML514" s="168"/>
      <c r="MM514" s="168"/>
      <c r="MN514" s="168"/>
      <c r="MO514" s="168"/>
      <c r="MP514" s="168"/>
      <c r="MQ514" s="168"/>
      <c r="MR514" s="168"/>
      <c r="MS514" s="168"/>
      <c r="MT514" s="168"/>
      <c r="MU514" s="168"/>
      <c r="MV514" s="168"/>
      <c r="MW514" s="168"/>
      <c r="MX514" s="168"/>
      <c r="MY514" s="168"/>
      <c r="MZ514" s="168"/>
      <c r="NA514" s="168"/>
      <c r="NB514" s="168"/>
      <c r="NC514" s="168"/>
      <c r="ND514" s="168"/>
      <c r="NE514" s="168"/>
      <c r="NF514" s="168"/>
      <c r="NG514" s="168"/>
      <c r="NH514" s="168"/>
      <c r="NI514" s="168"/>
      <c r="NJ514" s="168"/>
      <c r="NK514" s="168"/>
      <c r="NL514" s="168"/>
      <c r="NM514" s="168"/>
      <c r="NN514" s="168"/>
      <c r="NO514" s="168"/>
      <c r="NP514" s="168"/>
      <c r="NQ514" s="168"/>
      <c r="NR514" s="168"/>
      <c r="NS514" s="168"/>
      <c r="NT514" s="168"/>
      <c r="NU514" s="168"/>
      <c r="NV514" s="168"/>
      <c r="NW514" s="168"/>
      <c r="NX514" s="168"/>
      <c r="NY514" s="168"/>
      <c r="NZ514" s="168"/>
      <c r="OA514" s="168"/>
      <c r="OB514" s="168"/>
      <c r="OC514" s="168"/>
      <c r="OD514" s="168"/>
      <c r="OE514" s="168"/>
      <c r="OF514" s="168"/>
      <c r="OG514" s="168"/>
      <c r="OH514" s="168"/>
      <c r="OI514" s="168"/>
      <c r="OJ514" s="168"/>
      <c r="OK514" s="168"/>
      <c r="OL514" s="168"/>
      <c r="OM514" s="168"/>
      <c r="ON514" s="168"/>
      <c r="OO514" s="168"/>
      <c r="OP514" s="168"/>
      <c r="OQ514" s="168"/>
      <c r="OR514" s="168"/>
      <c r="OS514" s="168"/>
      <c r="OT514" s="168"/>
      <c r="OU514" s="168"/>
      <c r="OV514" s="168"/>
      <c r="OW514" s="168"/>
      <c r="OX514" s="168"/>
      <c r="OY514" s="168"/>
      <c r="OZ514" s="168"/>
      <c r="PA514" s="2"/>
    </row>
    <row r="515" spans="1:417" s="116" customFormat="1" ht="36.75" hidden="1" customHeight="1">
      <c r="A515" s="167"/>
      <c r="B515" s="340">
        <v>452</v>
      </c>
      <c r="C515" s="340">
        <v>190</v>
      </c>
      <c r="D515" s="315" t="s">
        <v>280</v>
      </c>
      <c r="E515" s="354" t="s">
        <v>4</v>
      </c>
      <c r="F515" s="315" t="s">
        <v>824</v>
      </c>
      <c r="G515" s="316" t="s">
        <v>6</v>
      </c>
      <c r="H515" s="354"/>
      <c r="I515" s="315" t="s">
        <v>902</v>
      </c>
      <c r="J515" s="126" t="s">
        <v>1575</v>
      </c>
      <c r="K515" s="123"/>
      <c r="L515" s="183" t="s">
        <v>661</v>
      </c>
      <c r="M515" s="177" t="s">
        <v>501</v>
      </c>
      <c r="N515" s="51" t="s">
        <v>378</v>
      </c>
      <c r="O515" s="56"/>
      <c r="P515" s="340" t="s">
        <v>205</v>
      </c>
      <c r="Q515" s="340">
        <v>1</v>
      </c>
      <c r="R515" s="120"/>
      <c r="S515" s="120" t="s">
        <v>205</v>
      </c>
      <c r="T515" s="120"/>
      <c r="U515" s="120"/>
      <c r="V515" s="120"/>
      <c r="W515" s="120"/>
      <c r="X515" s="120"/>
      <c r="Y515" s="120"/>
      <c r="Z515" s="120"/>
      <c r="AA515" s="120"/>
      <c r="AB515" s="120"/>
      <c r="AC515" s="119">
        <f t="shared" si="724"/>
        <v>1</v>
      </c>
      <c r="AD515" s="229"/>
      <c r="AE515" s="229"/>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70"/>
      <c r="BU515" s="70"/>
      <c r="BV515" s="69"/>
      <c r="BW515" s="182"/>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179"/>
      <c r="DD515" s="180"/>
      <c r="DE515" s="179"/>
      <c r="DF515" s="180"/>
      <c r="DG515" s="179"/>
      <c r="DH515" s="180"/>
      <c r="DI515" s="179"/>
      <c r="DJ515" s="180" t="e">
        <f>DI515/(DC515+DE515+DG515+DI515)</f>
        <v>#DIV/0!</v>
      </c>
      <c r="DK515" s="181" t="e">
        <f>(((DC515*2)+(DE515*1)+(DG515*0)))/(DC515+DE515+DG515)</f>
        <v>#DIV/0!</v>
      </c>
      <c r="DL515" s="184" t="e">
        <f>IF(DJ515&gt;=50%,"KĐG",IF(DK515&gt;=1.6,"Đạt mục tiêu",IF(DK515&gt;=1,"Cần cố gắng","Chưa đạt")))</f>
        <v>#DIV/0!</v>
      </c>
      <c r="DM515" s="70"/>
      <c r="DN515" s="70"/>
      <c r="DO515" s="70"/>
      <c r="DP515" s="70"/>
      <c r="DQ515" s="178"/>
      <c r="DR515" s="178"/>
      <c r="DS515" s="178"/>
      <c r="DT515" s="178"/>
      <c r="DU515" s="178"/>
      <c r="DV515" s="178"/>
      <c r="DW515" s="178"/>
      <c r="DX515" s="178"/>
      <c r="DY515" s="178"/>
      <c r="DZ515" s="178"/>
      <c r="EA515" s="178"/>
      <c r="EB515" s="178"/>
      <c r="EC515" s="178"/>
      <c r="ED515" s="178"/>
      <c r="EE515" s="178"/>
      <c r="EF515" s="178"/>
      <c r="EG515" s="178"/>
      <c r="EH515" s="178"/>
      <c r="EI515" s="178"/>
      <c r="EJ515" s="178"/>
      <c r="EK515" s="178"/>
      <c r="EL515" s="178"/>
      <c r="EM515" s="178"/>
      <c r="EN515" s="178"/>
      <c r="EO515" s="178"/>
      <c r="EP515" s="178"/>
      <c r="EQ515" s="178"/>
      <c r="ER515" s="178"/>
      <c r="ES515" s="178"/>
      <c r="ET515" s="178"/>
      <c r="EU515" s="178"/>
      <c r="EV515" s="178"/>
      <c r="EW515" s="178"/>
      <c r="EX515" s="56"/>
      <c r="EY515" s="56"/>
      <c r="EZ515" s="56"/>
      <c r="FA515" s="56"/>
      <c r="FB515" s="56"/>
      <c r="FC515" s="56"/>
      <c r="FD515" s="56"/>
      <c r="FE515" s="56"/>
      <c r="FF515" s="70"/>
      <c r="FG515" s="70"/>
      <c r="FH515" s="70"/>
      <c r="FI515" s="70"/>
      <c r="FJ515" s="70"/>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70"/>
      <c r="HA515" s="70"/>
      <c r="HB515" s="70"/>
      <c r="HC515" s="70"/>
      <c r="HD515" s="70"/>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179"/>
      <c r="IJ515" s="180"/>
      <c r="IK515" s="179"/>
      <c r="IL515" s="180"/>
      <c r="IM515" s="179"/>
      <c r="IN515" s="180"/>
      <c r="IO515" s="179"/>
      <c r="IP515" s="180"/>
      <c r="IQ515" s="181"/>
      <c r="IR515" s="185"/>
      <c r="IS515" s="185"/>
      <c r="IT515" s="70"/>
      <c r="IU515" s="70"/>
      <c r="IV515" s="70"/>
      <c r="IW515" s="70"/>
      <c r="IX515" s="168"/>
      <c r="IY515" s="168"/>
      <c r="IZ515" s="168"/>
      <c r="JA515" s="168"/>
      <c r="JB515" s="168"/>
      <c r="JC515" s="168"/>
      <c r="JD515" s="168"/>
      <c r="JE515" s="168"/>
      <c r="JF515" s="168"/>
      <c r="JG515" s="168"/>
      <c r="JH515" s="168"/>
      <c r="JI515" s="168"/>
      <c r="JJ515" s="168"/>
      <c r="JK515" s="168"/>
      <c r="JL515" s="168"/>
      <c r="JM515" s="168"/>
      <c r="JN515" s="168"/>
      <c r="JO515" s="168"/>
      <c r="JP515" s="168"/>
      <c r="JQ515" s="168"/>
      <c r="JR515" s="168"/>
      <c r="JS515" s="168"/>
      <c r="JT515" s="168"/>
      <c r="JU515" s="168"/>
      <c r="JV515" s="168"/>
      <c r="JW515" s="168"/>
      <c r="JX515" s="168"/>
      <c r="JY515" s="168"/>
      <c r="JZ515" s="168"/>
      <c r="KA515" s="168"/>
      <c r="KB515" s="168"/>
      <c r="KC515" s="168"/>
      <c r="KD515" s="168"/>
      <c r="KE515" s="168"/>
      <c r="KF515" s="168"/>
      <c r="KG515" s="168"/>
      <c r="KH515" s="168"/>
      <c r="KI515" s="168"/>
      <c r="KJ515" s="168"/>
      <c r="KK515" s="168"/>
      <c r="KL515" s="168"/>
      <c r="KM515" s="168"/>
      <c r="KN515" s="168"/>
      <c r="KO515" s="168"/>
      <c r="KP515" s="168"/>
      <c r="KQ515" s="168"/>
      <c r="KR515" s="168"/>
      <c r="KS515" s="168"/>
      <c r="KT515" s="168"/>
      <c r="KU515" s="168"/>
      <c r="KV515" s="168"/>
      <c r="KW515" s="168"/>
      <c r="KX515" s="168"/>
      <c r="KY515" s="168"/>
      <c r="KZ515" s="168"/>
      <c r="LA515" s="168"/>
      <c r="LB515" s="168"/>
      <c r="LC515" s="168"/>
      <c r="LD515" s="168"/>
      <c r="LE515" s="168"/>
      <c r="LF515" s="168"/>
      <c r="LG515" s="168"/>
      <c r="LH515" s="168"/>
      <c r="LI515" s="168"/>
      <c r="LJ515" s="168"/>
      <c r="LK515" s="168"/>
      <c r="LL515" s="168"/>
      <c r="LM515" s="168"/>
      <c r="LN515" s="168"/>
      <c r="LO515" s="168"/>
      <c r="LP515" s="168"/>
      <c r="LQ515" s="168"/>
      <c r="LR515" s="168"/>
      <c r="LS515" s="168"/>
      <c r="LT515" s="168"/>
      <c r="LU515" s="168"/>
      <c r="LV515" s="168"/>
      <c r="LW515" s="168"/>
      <c r="LX515" s="168"/>
      <c r="LY515" s="168"/>
      <c r="LZ515" s="168"/>
      <c r="MA515" s="168"/>
      <c r="MB515" s="168"/>
      <c r="MC515" s="168"/>
      <c r="MD515" s="168"/>
      <c r="ME515" s="168"/>
      <c r="MF515" s="168"/>
      <c r="MG515" s="168"/>
      <c r="MH515" s="168"/>
      <c r="MI515" s="168"/>
      <c r="MJ515" s="168"/>
      <c r="MK515" s="168"/>
      <c r="ML515" s="168"/>
      <c r="MM515" s="168"/>
      <c r="MN515" s="168"/>
      <c r="MO515" s="168"/>
      <c r="MP515" s="168"/>
      <c r="MQ515" s="168"/>
      <c r="MR515" s="168"/>
      <c r="MS515" s="168"/>
      <c r="MT515" s="168"/>
      <c r="MU515" s="168"/>
      <c r="MV515" s="168"/>
      <c r="MW515" s="168"/>
      <c r="MX515" s="168"/>
      <c r="MY515" s="168"/>
      <c r="MZ515" s="168"/>
      <c r="NA515" s="168"/>
      <c r="NB515" s="168"/>
      <c r="NC515" s="168"/>
      <c r="ND515" s="168"/>
      <c r="NE515" s="168"/>
      <c r="NF515" s="168"/>
      <c r="NG515" s="168"/>
      <c r="NH515" s="168"/>
      <c r="NI515" s="168"/>
      <c r="NJ515" s="168"/>
      <c r="NK515" s="168"/>
      <c r="NL515" s="168"/>
      <c r="NM515" s="168"/>
      <c r="NN515" s="168"/>
      <c r="NO515" s="168"/>
      <c r="NP515" s="168"/>
      <c r="NQ515" s="168"/>
      <c r="NR515" s="168"/>
      <c r="NS515" s="168"/>
      <c r="NT515" s="168"/>
      <c r="NU515" s="168"/>
      <c r="NV515" s="168"/>
      <c r="NW515" s="168"/>
      <c r="NX515" s="168"/>
      <c r="NY515" s="168"/>
      <c r="NZ515" s="168"/>
      <c r="OA515" s="168"/>
      <c r="OB515" s="168"/>
      <c r="OC515" s="168"/>
      <c r="OD515" s="168"/>
      <c r="OE515" s="168"/>
      <c r="OF515" s="168"/>
      <c r="OG515" s="168"/>
      <c r="OH515" s="168"/>
      <c r="OI515" s="168"/>
      <c r="OJ515" s="168"/>
      <c r="OK515" s="168"/>
      <c r="OL515" s="168"/>
      <c r="OM515" s="168"/>
      <c r="ON515" s="168"/>
      <c r="OO515" s="168"/>
      <c r="OP515" s="168"/>
      <c r="OQ515" s="168"/>
      <c r="OR515" s="168"/>
      <c r="OS515" s="168"/>
      <c r="OT515" s="168"/>
      <c r="OU515" s="168"/>
      <c r="OV515" s="168"/>
      <c r="OW515" s="168"/>
      <c r="OX515" s="168"/>
      <c r="OY515" s="168"/>
      <c r="OZ515" s="168"/>
      <c r="PA515" s="56"/>
    </row>
    <row r="516" spans="1:417" s="116" customFormat="1" ht="40.5" hidden="1" customHeight="1">
      <c r="A516" s="167"/>
      <c r="B516" s="357"/>
      <c r="C516" s="357"/>
      <c r="D516" s="313"/>
      <c r="E516" s="356"/>
      <c r="F516" s="313"/>
      <c r="G516" s="327"/>
      <c r="H516" s="356"/>
      <c r="I516" s="313"/>
      <c r="J516" s="126" t="s">
        <v>1576</v>
      </c>
      <c r="K516" s="123"/>
      <c r="L516" s="183" t="s">
        <v>661</v>
      </c>
      <c r="M516" s="177" t="s">
        <v>501</v>
      </c>
      <c r="N516" s="51" t="s">
        <v>378</v>
      </c>
      <c r="O516" s="56" t="s">
        <v>350</v>
      </c>
      <c r="P516" s="357"/>
      <c r="Q516" s="341"/>
      <c r="R516" s="120"/>
      <c r="S516" s="120" t="s">
        <v>205</v>
      </c>
      <c r="T516" s="120"/>
      <c r="U516" s="120"/>
      <c r="V516" s="120"/>
      <c r="W516" s="120"/>
      <c r="X516" s="120"/>
      <c r="Y516" s="120"/>
      <c r="Z516" s="120"/>
      <c r="AA516" s="120"/>
      <c r="AB516" s="120"/>
      <c r="AC516" s="119">
        <f t="shared" si="724"/>
        <v>1</v>
      </c>
      <c r="AD516" s="229"/>
      <c r="AE516" s="229"/>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70"/>
      <c r="BU516" s="70"/>
      <c r="BV516" s="72"/>
      <c r="BW516" s="72"/>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70"/>
      <c r="DN516" s="70"/>
      <c r="DO516" s="70"/>
      <c r="DP516" s="70"/>
      <c r="DQ516" s="178">
        <v>2</v>
      </c>
      <c r="DR516" s="178">
        <v>2</v>
      </c>
      <c r="DS516" s="178">
        <v>2</v>
      </c>
      <c r="DT516" s="178">
        <v>2</v>
      </c>
      <c r="DU516" s="178">
        <v>2</v>
      </c>
      <c r="DV516" s="178">
        <v>2</v>
      </c>
      <c r="DW516" s="178">
        <v>2</v>
      </c>
      <c r="DX516" s="178">
        <v>2</v>
      </c>
      <c r="DY516" s="178">
        <v>2</v>
      </c>
      <c r="DZ516" s="178">
        <v>2</v>
      </c>
      <c r="EA516" s="178">
        <v>2</v>
      </c>
      <c r="EB516" s="178">
        <v>2</v>
      </c>
      <c r="EC516" s="178">
        <v>2</v>
      </c>
      <c r="ED516" s="178">
        <v>2</v>
      </c>
      <c r="EE516" s="178">
        <v>2</v>
      </c>
      <c r="EF516" s="178">
        <v>2</v>
      </c>
      <c r="EG516" s="178">
        <v>2</v>
      </c>
      <c r="EH516" s="178">
        <v>2</v>
      </c>
      <c r="EI516" s="178">
        <v>2</v>
      </c>
      <c r="EJ516" s="178">
        <v>2</v>
      </c>
      <c r="EK516" s="178">
        <v>2</v>
      </c>
      <c r="EL516" s="178">
        <v>2</v>
      </c>
      <c r="EM516" s="178">
        <v>2</v>
      </c>
      <c r="EN516" s="178">
        <v>2</v>
      </c>
      <c r="EO516" s="178">
        <v>2</v>
      </c>
      <c r="EP516" s="178">
        <v>2</v>
      </c>
      <c r="EQ516" s="178">
        <v>2</v>
      </c>
      <c r="ER516" s="178">
        <v>2</v>
      </c>
      <c r="ES516" s="178">
        <v>2</v>
      </c>
      <c r="ET516" s="178">
        <v>2</v>
      </c>
      <c r="EU516" s="178">
        <v>2</v>
      </c>
      <c r="EV516" s="179">
        <v>23</v>
      </c>
      <c r="EW516" s="180">
        <v>0.85185185185185186</v>
      </c>
      <c r="EX516" s="179">
        <v>2</v>
      </c>
      <c r="EY516" s="180">
        <v>7.407407407407407E-2</v>
      </c>
      <c r="EZ516" s="179">
        <v>2</v>
      </c>
      <c r="FA516" s="180">
        <v>7.407407407407407E-2</v>
      </c>
      <c r="FB516" s="179">
        <v>0</v>
      </c>
      <c r="FC516" s="180">
        <v>0</v>
      </c>
      <c r="FD516" s="181">
        <v>1.7777777777777777</v>
      </c>
      <c r="FE516" s="184" t="s">
        <v>670</v>
      </c>
      <c r="FF516" s="70"/>
      <c r="FG516" s="70"/>
      <c r="FH516" s="70"/>
      <c r="FI516" s="70"/>
      <c r="FJ516" s="70"/>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70"/>
      <c r="HA516" s="70"/>
      <c r="HB516" s="70"/>
      <c r="HC516" s="70"/>
      <c r="HD516" s="70"/>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c r="IK516" s="56"/>
      <c r="IL516" s="56"/>
      <c r="IM516" s="56"/>
      <c r="IN516" s="56"/>
      <c r="IO516" s="56"/>
      <c r="IP516" s="56"/>
      <c r="IQ516" s="56"/>
      <c r="IR516" s="56"/>
      <c r="IS516" s="56"/>
      <c r="IT516" s="70"/>
      <c r="IU516" s="70"/>
      <c r="IV516" s="70"/>
      <c r="IW516" s="70"/>
      <c r="IX516" s="56"/>
      <c r="IY516" s="56"/>
      <c r="IZ516" s="56"/>
      <c r="JA516" s="56"/>
      <c r="JB516" s="56"/>
      <c r="JC516" s="56"/>
      <c r="JD516" s="56"/>
      <c r="JE516" s="56"/>
      <c r="JF516" s="56"/>
      <c r="JG516" s="56"/>
      <c r="JH516" s="56"/>
      <c r="JI516" s="56"/>
      <c r="JJ516" s="56"/>
      <c r="JK516" s="56"/>
      <c r="JL516" s="56"/>
      <c r="JM516" s="56"/>
      <c r="JN516" s="56"/>
      <c r="JO516" s="56"/>
      <c r="JP516" s="56"/>
      <c r="JQ516" s="56"/>
      <c r="JR516" s="56"/>
      <c r="JS516" s="56"/>
      <c r="JT516" s="56"/>
      <c r="JU516" s="56"/>
      <c r="JV516" s="56"/>
      <c r="JW516" s="56"/>
      <c r="JX516" s="56"/>
      <c r="JY516" s="56"/>
      <c r="JZ516" s="56"/>
      <c r="KA516" s="56"/>
      <c r="KB516" s="56"/>
      <c r="KC516" s="56"/>
      <c r="KD516" s="56"/>
      <c r="KE516" s="56"/>
      <c r="KF516" s="56"/>
      <c r="KG516" s="56"/>
      <c r="KH516" s="56"/>
      <c r="KI516" s="56"/>
      <c r="KJ516" s="56"/>
      <c r="KK516" s="56"/>
      <c r="KL516" s="56"/>
      <c r="KM516" s="56"/>
      <c r="KN516" s="56"/>
      <c r="KO516" s="56"/>
      <c r="KP516" s="56"/>
      <c r="KQ516" s="56"/>
      <c r="KR516" s="56"/>
      <c r="KS516" s="56"/>
      <c r="KT516" s="56"/>
      <c r="KU516" s="56"/>
      <c r="KV516" s="56"/>
      <c r="KW516" s="56"/>
      <c r="KX516" s="56"/>
      <c r="KY516" s="56"/>
      <c r="KZ516" s="56"/>
      <c r="LA516" s="56"/>
      <c r="LB516" s="56"/>
      <c r="LC516" s="56"/>
      <c r="LD516" s="56"/>
      <c r="LE516" s="56"/>
      <c r="LF516" s="56"/>
      <c r="LG516" s="56"/>
      <c r="LH516" s="56"/>
      <c r="LI516" s="56"/>
      <c r="LJ516" s="56"/>
      <c r="LK516" s="56"/>
      <c r="LL516" s="56"/>
      <c r="LM516" s="56"/>
      <c r="LN516" s="56"/>
      <c r="LO516" s="56"/>
      <c r="LP516" s="56"/>
      <c r="LQ516" s="56"/>
      <c r="LR516" s="56"/>
      <c r="LS516" s="56"/>
      <c r="LT516" s="56"/>
      <c r="LU516" s="56"/>
      <c r="LV516" s="56"/>
      <c r="LW516" s="56"/>
      <c r="LX516" s="56"/>
      <c r="LY516" s="56"/>
      <c r="LZ516" s="56"/>
      <c r="MA516" s="56"/>
      <c r="MB516" s="56"/>
      <c r="MC516" s="56"/>
      <c r="MD516" s="56"/>
      <c r="ME516" s="56"/>
      <c r="MF516" s="56"/>
      <c r="MG516" s="56"/>
      <c r="MH516" s="56"/>
      <c r="MI516" s="56"/>
      <c r="MJ516" s="56"/>
      <c r="MK516" s="56"/>
      <c r="ML516" s="56"/>
      <c r="MM516" s="56"/>
      <c r="MN516" s="56"/>
      <c r="MO516" s="56"/>
      <c r="MP516" s="56"/>
      <c r="MQ516" s="56"/>
      <c r="MR516" s="56"/>
      <c r="MS516" s="56"/>
      <c r="MT516" s="56"/>
      <c r="MU516" s="56"/>
      <c r="MV516" s="56"/>
      <c r="MW516" s="56"/>
      <c r="MX516" s="56"/>
      <c r="MY516" s="56"/>
      <c r="MZ516" s="56"/>
      <c r="NA516" s="56"/>
      <c r="NB516" s="56"/>
      <c r="NC516" s="56"/>
      <c r="ND516" s="56"/>
      <c r="NE516" s="56"/>
      <c r="NF516" s="56"/>
      <c r="NG516" s="56"/>
      <c r="NH516" s="56"/>
      <c r="NI516" s="56"/>
      <c r="NJ516" s="56"/>
      <c r="NK516" s="56"/>
      <c r="NL516" s="56"/>
      <c r="NM516" s="56"/>
      <c r="NN516" s="56"/>
      <c r="NO516" s="56"/>
      <c r="NP516" s="56"/>
      <c r="NQ516" s="56"/>
      <c r="NR516" s="56"/>
      <c r="NS516" s="56"/>
      <c r="NT516" s="56"/>
      <c r="NU516" s="56"/>
      <c r="NV516" s="56"/>
      <c r="NW516" s="56"/>
      <c r="NX516" s="56"/>
      <c r="NY516" s="56"/>
      <c r="NZ516" s="56"/>
      <c r="OA516" s="56"/>
      <c r="OB516" s="56"/>
      <c r="OC516" s="56"/>
      <c r="OD516" s="56"/>
      <c r="OE516" s="56"/>
      <c r="OF516" s="56"/>
      <c r="OG516" s="56"/>
      <c r="OH516" s="56"/>
      <c r="OI516" s="56"/>
      <c r="OJ516" s="56"/>
      <c r="OK516" s="56"/>
      <c r="OL516" s="56"/>
      <c r="OM516" s="56"/>
      <c r="ON516" s="56"/>
      <c r="OO516" s="56"/>
      <c r="OP516" s="56"/>
      <c r="OQ516" s="56"/>
      <c r="OR516" s="56"/>
      <c r="OS516" s="56"/>
      <c r="OT516" s="56"/>
      <c r="OU516" s="56"/>
      <c r="OV516" s="56"/>
      <c r="OW516" s="56"/>
      <c r="OX516" s="56"/>
      <c r="OY516" s="56"/>
      <c r="OZ516" s="56"/>
      <c r="PA516" s="56"/>
    </row>
    <row r="517" spans="1:417" s="116" customFormat="1" ht="55.5" hidden="1" customHeight="1">
      <c r="A517" s="167"/>
      <c r="B517" s="340">
        <v>453</v>
      </c>
      <c r="C517" s="340">
        <v>191</v>
      </c>
      <c r="D517" s="315" t="s">
        <v>280</v>
      </c>
      <c r="E517" s="354" t="s">
        <v>4</v>
      </c>
      <c r="F517" s="315" t="s">
        <v>824</v>
      </c>
      <c r="G517" s="316" t="s">
        <v>6</v>
      </c>
      <c r="H517" s="354"/>
      <c r="I517" s="315" t="s">
        <v>903</v>
      </c>
      <c r="J517" s="126" t="s">
        <v>984</v>
      </c>
      <c r="K517" s="123"/>
      <c r="L517" s="183" t="s">
        <v>661</v>
      </c>
      <c r="M517" s="177" t="s">
        <v>501</v>
      </c>
      <c r="N517" s="51" t="s">
        <v>378</v>
      </c>
      <c r="O517" s="56"/>
      <c r="P517" s="310" t="s">
        <v>205</v>
      </c>
      <c r="Q517" s="310">
        <v>1</v>
      </c>
      <c r="R517" s="120"/>
      <c r="S517" s="120"/>
      <c r="T517" s="120" t="s">
        <v>205</v>
      </c>
      <c r="U517" s="120"/>
      <c r="V517" s="120"/>
      <c r="W517" s="120"/>
      <c r="X517" s="120"/>
      <c r="Y517" s="120"/>
      <c r="Z517" s="120"/>
      <c r="AA517" s="120"/>
      <c r="AB517" s="120"/>
      <c r="AC517" s="119">
        <f t="shared" si="724"/>
        <v>1</v>
      </c>
      <c r="AD517" s="229"/>
      <c r="AE517" s="229"/>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70"/>
      <c r="BU517" s="70"/>
      <c r="BV517" s="70"/>
      <c r="BW517" s="70"/>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9"/>
      <c r="DD517" s="180"/>
      <c r="DE517" s="179"/>
      <c r="DF517" s="180"/>
      <c r="DG517" s="179"/>
      <c r="DH517" s="180"/>
      <c r="DI517" s="179"/>
      <c r="DJ517" s="180"/>
      <c r="DK517" s="181"/>
      <c r="DL517" s="184"/>
      <c r="DM517" s="168"/>
      <c r="DN517" s="168"/>
      <c r="DO517" s="72" t="s">
        <v>808</v>
      </c>
      <c r="DP517" s="56"/>
      <c r="DQ517" s="178">
        <v>2</v>
      </c>
      <c r="DR517" s="178">
        <v>2</v>
      </c>
      <c r="DS517" s="178">
        <v>2</v>
      </c>
      <c r="DT517" s="178">
        <v>2</v>
      </c>
      <c r="DU517" s="178">
        <v>2</v>
      </c>
      <c r="DV517" s="178">
        <v>2</v>
      </c>
      <c r="DW517" s="178">
        <v>1</v>
      </c>
      <c r="DX517" s="178">
        <v>2</v>
      </c>
      <c r="DY517" s="178">
        <v>2</v>
      </c>
      <c r="DZ517" s="178">
        <v>2</v>
      </c>
      <c r="EA517" s="178">
        <v>2</v>
      </c>
      <c r="EB517" s="178">
        <v>1</v>
      </c>
      <c r="EC517" s="178">
        <v>2</v>
      </c>
      <c r="ED517" s="178">
        <v>2</v>
      </c>
      <c r="EE517" s="178">
        <v>2</v>
      </c>
      <c r="EF517" s="178">
        <v>2</v>
      </c>
      <c r="EG517" s="178">
        <v>2</v>
      </c>
      <c r="EH517" s="178">
        <v>2</v>
      </c>
      <c r="EI517" s="178">
        <v>2</v>
      </c>
      <c r="EJ517" s="178">
        <v>2</v>
      </c>
      <c r="EK517" s="178">
        <v>2</v>
      </c>
      <c r="EL517" s="178">
        <v>2</v>
      </c>
      <c r="EM517" s="178">
        <v>2</v>
      </c>
      <c r="EN517" s="178">
        <v>2</v>
      </c>
      <c r="EO517" s="178">
        <v>2</v>
      </c>
      <c r="EP517" s="178">
        <v>2</v>
      </c>
      <c r="EQ517" s="178">
        <v>2</v>
      </c>
      <c r="ER517" s="178">
        <v>2</v>
      </c>
      <c r="ES517" s="178">
        <v>2</v>
      </c>
      <c r="ET517" s="178">
        <v>2</v>
      </c>
      <c r="EU517" s="178">
        <v>1</v>
      </c>
      <c r="EV517" s="179">
        <f>COUNTIF(DM517:EU517,"2")</f>
        <v>28</v>
      </c>
      <c r="EW517" s="180">
        <f>EV517/(EV517+EX517+EZ517+FB517)</f>
        <v>0.90322580645161288</v>
      </c>
      <c r="EX517" s="179">
        <f>COUNTIF(DM517:EU517,"1")</f>
        <v>3</v>
      </c>
      <c r="EY517" s="180">
        <f>EX517/(EV517+EX517+EZ517+FB517)</f>
        <v>9.6774193548387094E-2</v>
      </c>
      <c r="EZ517" s="179">
        <f>COUNTIF(DM517:EU517,"0")</f>
        <v>0</v>
      </c>
      <c r="FA517" s="180">
        <f>EZ517/(EV517+EX517+EZ517+FB517)</f>
        <v>0</v>
      </c>
      <c r="FB517" s="179">
        <f>COUNTIF(DM517:EU517,"KĐG")</f>
        <v>0</v>
      </c>
      <c r="FC517" s="180">
        <f>FB517/(EV517+EX517+EZ517+FB517)</f>
        <v>0</v>
      </c>
      <c r="FD517" s="181">
        <f>(((EV517*2)+(EX517*1)+(EZ517*0)))/(EV517+EX517+EZ517)</f>
        <v>1.903225806451613</v>
      </c>
      <c r="FE517" s="184" t="str">
        <f>IF(FC517&gt;=50%,"KĐG",IF(FD517&gt;=1.6,"Đạt mục tiêu",IF(FD517&gt;=1,"Cần cố gắng","Chưa đạt")))</f>
        <v>Đạt mục tiêu</v>
      </c>
      <c r="FF517" s="70"/>
      <c r="FG517" s="70"/>
      <c r="FH517" s="70"/>
      <c r="FI517" s="70"/>
      <c r="FJ517" s="70"/>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70"/>
      <c r="HA517" s="70"/>
      <c r="HB517" s="70"/>
      <c r="HC517" s="70"/>
      <c r="HD517" s="70"/>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c r="IO517" s="56"/>
      <c r="IP517" s="56"/>
      <c r="IQ517" s="56"/>
      <c r="IR517" s="56"/>
      <c r="IS517" s="56"/>
      <c r="IT517" s="70"/>
      <c r="IU517" s="70"/>
      <c r="IV517" s="70"/>
      <c r="IW517" s="70"/>
      <c r="IX517" s="56"/>
      <c r="IY517" s="56"/>
      <c r="IZ517" s="56"/>
      <c r="JA517" s="56"/>
      <c r="JB517" s="56"/>
      <c r="JC517" s="56"/>
      <c r="JD517" s="56"/>
      <c r="JE517" s="56"/>
      <c r="JF517" s="56"/>
      <c r="JG517" s="56"/>
      <c r="JH517" s="56"/>
      <c r="JI517" s="56"/>
      <c r="JJ517" s="56"/>
      <c r="JK517" s="56"/>
      <c r="JL517" s="56"/>
      <c r="JM517" s="56"/>
      <c r="JN517" s="56"/>
      <c r="JO517" s="56"/>
      <c r="JP517" s="56"/>
      <c r="JQ517" s="56"/>
      <c r="JR517" s="56"/>
      <c r="JS517" s="56"/>
      <c r="JT517" s="56"/>
      <c r="JU517" s="56"/>
      <c r="JV517" s="56"/>
      <c r="JW517" s="56"/>
      <c r="JX517" s="56"/>
      <c r="JY517" s="56"/>
      <c r="JZ517" s="56"/>
      <c r="KA517" s="56"/>
      <c r="KB517" s="56"/>
      <c r="KC517" s="56"/>
      <c r="KD517" s="56"/>
      <c r="KE517" s="56"/>
      <c r="KF517" s="56"/>
      <c r="KG517" s="56"/>
      <c r="KH517" s="56"/>
      <c r="KI517" s="56"/>
      <c r="KJ517" s="56"/>
      <c r="KK517" s="56"/>
      <c r="KL517" s="56"/>
      <c r="KM517" s="56"/>
      <c r="KN517" s="56"/>
      <c r="KO517" s="56"/>
      <c r="KP517" s="56"/>
      <c r="KQ517" s="56"/>
      <c r="KR517" s="56"/>
      <c r="KS517" s="56"/>
      <c r="KT517" s="56"/>
      <c r="KU517" s="56"/>
      <c r="KV517" s="56"/>
      <c r="KW517" s="56"/>
      <c r="KX517" s="56"/>
      <c r="KY517" s="56"/>
      <c r="KZ517" s="56"/>
      <c r="LA517" s="56"/>
      <c r="LB517" s="56"/>
      <c r="LC517" s="56"/>
      <c r="LD517" s="56"/>
      <c r="LE517" s="56"/>
      <c r="LF517" s="56"/>
      <c r="LG517" s="56"/>
      <c r="LH517" s="56"/>
      <c r="LI517" s="56"/>
      <c r="LJ517" s="56"/>
      <c r="LK517" s="56"/>
      <c r="LL517" s="56"/>
      <c r="LM517" s="56"/>
      <c r="LN517" s="56"/>
      <c r="LO517" s="56"/>
      <c r="LP517" s="56"/>
      <c r="LQ517" s="56"/>
      <c r="LR517" s="56"/>
      <c r="LS517" s="56"/>
      <c r="LT517" s="56"/>
      <c r="LU517" s="56"/>
      <c r="LV517" s="56"/>
      <c r="LW517" s="56"/>
      <c r="LX517" s="56"/>
      <c r="LY517" s="56"/>
      <c r="LZ517" s="56"/>
      <c r="MA517" s="56"/>
      <c r="MB517" s="56"/>
      <c r="MC517" s="56"/>
      <c r="MD517" s="56"/>
      <c r="ME517" s="56"/>
      <c r="MF517" s="56"/>
      <c r="MG517" s="56"/>
      <c r="MH517" s="56"/>
      <c r="MI517" s="56"/>
      <c r="MJ517" s="56"/>
      <c r="MK517" s="56"/>
      <c r="ML517" s="56"/>
      <c r="MM517" s="56"/>
      <c r="MN517" s="56"/>
      <c r="MO517" s="56"/>
      <c r="MP517" s="56"/>
      <c r="MQ517" s="56"/>
      <c r="MR517" s="56"/>
      <c r="MS517" s="56"/>
      <c r="MT517" s="56"/>
      <c r="MU517" s="56"/>
      <c r="MV517" s="56"/>
      <c r="MW517" s="56"/>
      <c r="MX517" s="56"/>
      <c r="MY517" s="56"/>
      <c r="MZ517" s="56"/>
      <c r="NA517" s="56"/>
      <c r="NB517" s="56"/>
      <c r="NC517" s="56"/>
      <c r="ND517" s="56"/>
      <c r="NE517" s="56"/>
      <c r="NF517" s="56"/>
      <c r="NG517" s="56"/>
      <c r="NH517" s="56"/>
      <c r="NI517" s="56"/>
      <c r="NJ517" s="56"/>
      <c r="NK517" s="56"/>
      <c r="NL517" s="56"/>
      <c r="NM517" s="56"/>
      <c r="NN517" s="56"/>
      <c r="NO517" s="56"/>
      <c r="NP517" s="56"/>
      <c r="NQ517" s="56"/>
      <c r="NR517" s="56"/>
      <c r="NS517" s="56"/>
      <c r="NT517" s="56"/>
      <c r="NU517" s="56"/>
      <c r="NV517" s="56"/>
      <c r="NW517" s="56"/>
      <c r="NX517" s="56"/>
      <c r="NY517" s="56"/>
      <c r="NZ517" s="56"/>
      <c r="OA517" s="56"/>
      <c r="OB517" s="56"/>
      <c r="OC517" s="56"/>
      <c r="OD517" s="56"/>
      <c r="OE517" s="56"/>
      <c r="OF517" s="56"/>
      <c r="OG517" s="56"/>
      <c r="OH517" s="56"/>
      <c r="OI517" s="56"/>
      <c r="OJ517" s="56"/>
      <c r="OK517" s="56"/>
      <c r="OL517" s="56"/>
      <c r="OM517" s="56"/>
      <c r="ON517" s="56"/>
      <c r="OO517" s="56"/>
      <c r="OP517" s="56"/>
      <c r="OQ517" s="56"/>
      <c r="OR517" s="56"/>
      <c r="OS517" s="56"/>
      <c r="OT517" s="56"/>
      <c r="OU517" s="56"/>
      <c r="OV517" s="56"/>
      <c r="OW517" s="56"/>
      <c r="OX517" s="56"/>
      <c r="OY517" s="56"/>
      <c r="OZ517" s="56"/>
      <c r="PA517" s="56"/>
    </row>
    <row r="518" spans="1:417" s="116" customFormat="1" ht="55.5" hidden="1" customHeight="1">
      <c r="A518" s="167"/>
      <c r="B518" s="357"/>
      <c r="C518" s="357"/>
      <c r="D518" s="313"/>
      <c r="E518" s="356"/>
      <c r="F518" s="313"/>
      <c r="G518" s="327"/>
      <c r="H518" s="356"/>
      <c r="I518" s="313"/>
      <c r="J518" s="126" t="s">
        <v>1006</v>
      </c>
      <c r="K518" s="123"/>
      <c r="L518" s="183" t="s">
        <v>661</v>
      </c>
      <c r="M518" s="123" t="s">
        <v>501</v>
      </c>
      <c r="N518" s="51" t="s">
        <v>378</v>
      </c>
      <c r="O518" s="56" t="s">
        <v>350</v>
      </c>
      <c r="P518" s="310"/>
      <c r="Q518" s="310"/>
      <c r="R518" s="120"/>
      <c r="S518" s="120"/>
      <c r="T518" s="120" t="s">
        <v>205</v>
      </c>
      <c r="U518" s="120"/>
      <c r="V518" s="120"/>
      <c r="W518" s="120"/>
      <c r="X518" s="120"/>
      <c r="Y518" s="120"/>
      <c r="Z518" s="120"/>
      <c r="AA518" s="120"/>
      <c r="AB518" s="120"/>
      <c r="AC518" s="119">
        <f t="shared" si="724"/>
        <v>1</v>
      </c>
      <c r="AD518" s="229"/>
      <c r="AE518" s="229"/>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70"/>
      <c r="BU518" s="70"/>
      <c r="BV518" s="70"/>
      <c r="BW518" s="70"/>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70"/>
      <c r="DN518" s="70"/>
      <c r="DO518" s="70"/>
      <c r="DP518" s="70"/>
      <c r="DQ518" s="178">
        <v>2</v>
      </c>
      <c r="DR518" s="178">
        <v>2</v>
      </c>
      <c r="DS518" s="178">
        <v>1</v>
      </c>
      <c r="DT518" s="178">
        <v>2</v>
      </c>
      <c r="DU518" s="178">
        <v>2</v>
      </c>
      <c r="DV518" s="178">
        <v>2</v>
      </c>
      <c r="DW518" s="178">
        <v>2</v>
      </c>
      <c r="DX518" s="178">
        <v>1</v>
      </c>
      <c r="DY518" s="178">
        <v>1</v>
      </c>
      <c r="DZ518" s="178">
        <v>2</v>
      </c>
      <c r="EA518" s="178">
        <v>1</v>
      </c>
      <c r="EB518" s="178">
        <v>2</v>
      </c>
      <c r="EC518" s="178">
        <v>2</v>
      </c>
      <c r="ED518" s="178">
        <v>2</v>
      </c>
      <c r="EE518" s="178">
        <v>2</v>
      </c>
      <c r="EF518" s="178">
        <v>2</v>
      </c>
      <c r="EG518" s="178">
        <v>1</v>
      </c>
      <c r="EH518" s="178">
        <v>2</v>
      </c>
      <c r="EI518" s="178">
        <v>2</v>
      </c>
      <c r="EJ518" s="178">
        <v>1</v>
      </c>
      <c r="EK518" s="178">
        <v>2</v>
      </c>
      <c r="EL518" s="178"/>
      <c r="EM518" s="178"/>
      <c r="EN518" s="178"/>
      <c r="EO518" s="178"/>
      <c r="EP518" s="178"/>
      <c r="EQ518" s="178">
        <v>2</v>
      </c>
      <c r="ER518" s="178">
        <v>2</v>
      </c>
      <c r="ES518" s="178">
        <v>2</v>
      </c>
      <c r="ET518" s="178"/>
      <c r="EU518" s="178">
        <v>2</v>
      </c>
      <c r="EV518" s="179">
        <f>COUNTIF(DM518:EU518,"2")</f>
        <v>19</v>
      </c>
      <c r="EW518" s="180">
        <f>EV518/(EV518+EX518+EZ518+FB518)</f>
        <v>0.76</v>
      </c>
      <c r="EX518" s="179">
        <f>COUNTIF(DM518:EU518,"1")</f>
        <v>6</v>
      </c>
      <c r="EY518" s="180">
        <f>EX518/(EV518+EX518+EZ518+FB518)</f>
        <v>0.24</v>
      </c>
      <c r="EZ518" s="179">
        <f>COUNTIF(DM518:EU518,"0")</f>
        <v>0</v>
      </c>
      <c r="FA518" s="180">
        <f>EZ518/(EV518+EX518+EZ518+FB518)</f>
        <v>0</v>
      </c>
      <c r="FB518" s="179">
        <f>COUNTIF(DM518:EU518,"KĐG")</f>
        <v>0</v>
      </c>
      <c r="FC518" s="180">
        <f>FB518/(EV518+EX518+EZ518+FB518)</f>
        <v>0</v>
      </c>
      <c r="FD518" s="181">
        <f>(((EV518*2)+(EX518*1)+(EZ518*0)))/(EV518+EX518+EZ518)</f>
        <v>1.76</v>
      </c>
      <c r="FE518" s="184" t="str">
        <f>IF(FC518&gt;=50%,"KĐG",IF(FD518&gt;=1.6,"Đạt mục tiêu",IF(FD518&gt;=1,"Cần cố gắng","Chưa đạt")))</f>
        <v>Đạt mục tiêu</v>
      </c>
      <c r="FF518" s="72"/>
      <c r="FG518" s="72"/>
      <c r="FH518" s="72" t="s">
        <v>552</v>
      </c>
      <c r="FI518" s="72"/>
      <c r="FJ518" s="72"/>
      <c r="FK518" s="70" t="s">
        <v>464</v>
      </c>
      <c r="FL518" s="70" t="s">
        <v>464</v>
      </c>
      <c r="FM518" s="70" t="s">
        <v>464</v>
      </c>
      <c r="FN518" s="70" t="s">
        <v>1025</v>
      </c>
      <c r="FO518" s="70" t="s">
        <v>464</v>
      </c>
      <c r="FP518" s="70" t="s">
        <v>464</v>
      </c>
      <c r="FQ518" s="70" t="s">
        <v>464</v>
      </c>
      <c r="FR518" s="70" t="s">
        <v>464</v>
      </c>
      <c r="FS518" s="70" t="s">
        <v>464</v>
      </c>
      <c r="FT518" s="70" t="s">
        <v>464</v>
      </c>
      <c r="FU518" s="70" t="s">
        <v>464</v>
      </c>
      <c r="FV518" s="70" t="s">
        <v>464</v>
      </c>
      <c r="FW518" s="70" t="s">
        <v>464</v>
      </c>
      <c r="FX518" s="70" t="s">
        <v>464</v>
      </c>
      <c r="FY518" s="70" t="s">
        <v>464</v>
      </c>
      <c r="FZ518" s="70" t="s">
        <v>464</v>
      </c>
      <c r="GA518" s="70" t="s">
        <v>464</v>
      </c>
      <c r="GB518" s="70" t="s">
        <v>464</v>
      </c>
      <c r="GC518" s="70" t="s">
        <v>464</v>
      </c>
      <c r="GD518" s="70" t="s">
        <v>464</v>
      </c>
      <c r="GE518" s="70" t="s">
        <v>464</v>
      </c>
      <c r="GF518" s="70" t="s">
        <v>464</v>
      </c>
      <c r="GG518" s="70" t="s">
        <v>464</v>
      </c>
      <c r="GH518" s="70" t="s">
        <v>464</v>
      </c>
      <c r="GI518" s="70" t="s">
        <v>464</v>
      </c>
      <c r="GJ518" s="70" t="s">
        <v>464</v>
      </c>
      <c r="GK518" s="70" t="s">
        <v>464</v>
      </c>
      <c r="GL518" s="70" t="s">
        <v>464</v>
      </c>
      <c r="GM518" s="70" t="s">
        <v>464</v>
      </c>
      <c r="GN518" s="70" t="s">
        <v>464</v>
      </c>
      <c r="GO518" s="70" t="s">
        <v>464</v>
      </c>
      <c r="GP518" s="179">
        <f t="shared" ref="GP518:GP519" si="740">COUNTIF(FA518:GO518,"2")</f>
        <v>30</v>
      </c>
      <c r="GQ518" s="180">
        <f t="shared" ref="GQ518:GQ519" si="741">GP518/(GP518+GR518+GT518+GV518)</f>
        <v>0.88235294117647056</v>
      </c>
      <c r="GR518" s="179">
        <f t="shared" ref="GR518:GR519" si="742">COUNTIF(FA518:GO518,"1")</f>
        <v>1</v>
      </c>
      <c r="GS518" s="180">
        <f t="shared" ref="GS518:GS519" si="743">GR518/(GP518+GR518+GT518+GV518)</f>
        <v>2.9411764705882353E-2</v>
      </c>
      <c r="GT518" s="179">
        <f t="shared" ref="GT518:GT519" si="744">COUNTIF(FA518:GO518,"0")</f>
        <v>3</v>
      </c>
      <c r="GU518" s="180">
        <f t="shared" ref="GU518:GU519" si="745">GT518/(GP518+GR518+GT518+GV518)</f>
        <v>8.8235294117647065E-2</v>
      </c>
      <c r="GV518" s="179">
        <f t="shared" ref="GV518:GV519" si="746">COUNTIF(FA518:GO518,"KĐG")</f>
        <v>0</v>
      </c>
      <c r="GW518" s="180">
        <f t="shared" ref="GW518:GW519" si="747">GV518/(GP518+GR518+GT518+GV518)</f>
        <v>0</v>
      </c>
      <c r="GX518" s="181">
        <f t="shared" ref="GX518:GX519" si="748">(((GP518*2)+(GR518*1)+(GT518*0)))/(GP518+GR518+GT518)</f>
        <v>1.7941176470588236</v>
      </c>
      <c r="GY518" s="182" t="str">
        <f t="shared" ref="GY518:GY519" si="749">IF(GW518&gt;=50%,"KĐG",IF(GX518&gt;=1.6,"Đạt mục tiêu",IF(GX518&gt;=1,"Cần cố gắng","Chưa đạt")))</f>
        <v>Đạt mục tiêu</v>
      </c>
      <c r="GZ518" s="70"/>
      <c r="HA518" s="70"/>
      <c r="HB518" s="70"/>
      <c r="HC518" s="70"/>
      <c r="HD518" s="70"/>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c r="IK518" s="56"/>
      <c r="IL518" s="56"/>
      <c r="IM518" s="56"/>
      <c r="IN518" s="56"/>
      <c r="IO518" s="56"/>
      <c r="IP518" s="56"/>
      <c r="IQ518" s="56"/>
      <c r="IR518" s="56"/>
      <c r="IS518" s="56"/>
      <c r="IT518" s="70"/>
      <c r="IU518" s="70"/>
      <c r="IV518" s="70"/>
      <c r="IW518" s="70"/>
      <c r="IX518" s="56"/>
      <c r="IY518" s="56"/>
      <c r="IZ518" s="56"/>
      <c r="JA518" s="56"/>
      <c r="JB518" s="56"/>
      <c r="JC518" s="56"/>
      <c r="JD518" s="56"/>
      <c r="JE518" s="56"/>
      <c r="JF518" s="56"/>
      <c r="JG518" s="56"/>
      <c r="JH518" s="56"/>
      <c r="JI518" s="56"/>
      <c r="JJ518" s="56"/>
      <c r="JK518" s="56"/>
      <c r="JL518" s="56"/>
      <c r="JM518" s="56"/>
      <c r="JN518" s="56"/>
      <c r="JO518" s="56"/>
      <c r="JP518" s="56"/>
      <c r="JQ518" s="56"/>
      <c r="JR518" s="56"/>
      <c r="JS518" s="56"/>
      <c r="JT518" s="56"/>
      <c r="JU518" s="56"/>
      <c r="JV518" s="56"/>
      <c r="JW518" s="56"/>
      <c r="JX518" s="56"/>
      <c r="JY518" s="56"/>
      <c r="JZ518" s="56"/>
      <c r="KA518" s="56"/>
      <c r="KB518" s="56"/>
      <c r="KC518" s="56"/>
      <c r="KD518" s="56"/>
      <c r="KE518" s="56"/>
      <c r="KF518" s="56"/>
      <c r="KG518" s="56"/>
      <c r="KH518" s="56"/>
      <c r="KI518" s="56"/>
      <c r="KJ518" s="56"/>
      <c r="KK518" s="56"/>
      <c r="KL518" s="56"/>
      <c r="KM518" s="56"/>
      <c r="KN518" s="56"/>
      <c r="KO518" s="56"/>
      <c r="KP518" s="56"/>
      <c r="KQ518" s="56"/>
      <c r="KR518" s="56"/>
      <c r="KS518" s="56"/>
      <c r="KT518" s="56"/>
      <c r="KU518" s="56"/>
      <c r="KV518" s="56"/>
      <c r="KW518" s="56"/>
      <c r="KX518" s="56"/>
      <c r="KY518" s="56"/>
      <c r="KZ518" s="56"/>
      <c r="LA518" s="56"/>
      <c r="LB518" s="56"/>
      <c r="LC518" s="56"/>
      <c r="LD518" s="56"/>
      <c r="LE518" s="56"/>
      <c r="LF518" s="56"/>
      <c r="LG518" s="56"/>
      <c r="LH518" s="56"/>
      <c r="LI518" s="56"/>
      <c r="LJ518" s="56"/>
      <c r="LK518" s="56"/>
      <c r="LL518" s="56"/>
      <c r="LM518" s="56"/>
      <c r="LN518" s="56"/>
      <c r="LO518" s="56"/>
      <c r="LP518" s="56"/>
      <c r="LQ518" s="56"/>
      <c r="LR518" s="56"/>
      <c r="LS518" s="56"/>
      <c r="LT518" s="56"/>
      <c r="LU518" s="56"/>
      <c r="LV518" s="56"/>
      <c r="LW518" s="56"/>
      <c r="LX518" s="56"/>
      <c r="LY518" s="56"/>
      <c r="LZ518" s="56"/>
      <c r="MA518" s="56"/>
      <c r="MB518" s="56"/>
      <c r="MC518" s="56"/>
      <c r="MD518" s="56"/>
      <c r="ME518" s="56"/>
      <c r="MF518" s="56"/>
      <c r="MG518" s="56"/>
      <c r="MH518" s="56"/>
      <c r="MI518" s="56"/>
      <c r="MJ518" s="56"/>
      <c r="MK518" s="56"/>
      <c r="ML518" s="56"/>
      <c r="MM518" s="56"/>
      <c r="MN518" s="56"/>
      <c r="MO518" s="56"/>
      <c r="MP518" s="56"/>
      <c r="MQ518" s="56"/>
      <c r="MR518" s="56"/>
      <c r="MS518" s="56"/>
      <c r="MT518" s="56"/>
      <c r="MU518" s="56"/>
      <c r="MV518" s="56"/>
      <c r="MW518" s="56"/>
      <c r="MX518" s="56"/>
      <c r="MY518" s="56"/>
      <c r="MZ518" s="56"/>
      <c r="NA518" s="56"/>
      <c r="NB518" s="56"/>
      <c r="NC518" s="56"/>
      <c r="ND518" s="56"/>
      <c r="NE518" s="56"/>
      <c r="NF518" s="56"/>
      <c r="NG518" s="56"/>
      <c r="NH518" s="56"/>
      <c r="NI518" s="56"/>
      <c r="NJ518" s="56"/>
      <c r="NK518" s="56"/>
      <c r="NL518" s="56"/>
      <c r="NM518" s="56"/>
      <c r="NN518" s="56"/>
      <c r="NO518" s="56"/>
      <c r="NP518" s="56"/>
      <c r="NQ518" s="56"/>
      <c r="NR518" s="56"/>
      <c r="NS518" s="56"/>
      <c r="NT518" s="56"/>
      <c r="NU518" s="56"/>
      <c r="NV518" s="56"/>
      <c r="NW518" s="56"/>
      <c r="NX518" s="56"/>
      <c r="NY518" s="56"/>
      <c r="NZ518" s="56"/>
      <c r="OA518" s="56"/>
      <c r="OB518" s="56"/>
      <c r="OC518" s="56"/>
      <c r="OD518" s="56"/>
      <c r="OE518" s="56"/>
      <c r="OF518" s="56"/>
      <c r="OG518" s="56"/>
      <c r="OH518" s="56"/>
      <c r="OI518" s="56"/>
      <c r="OJ518" s="56"/>
      <c r="OK518" s="56"/>
      <c r="OL518" s="56"/>
      <c r="OM518" s="56"/>
      <c r="ON518" s="56"/>
      <c r="OO518" s="56"/>
      <c r="OP518" s="56"/>
      <c r="OQ518" s="56"/>
      <c r="OR518" s="56"/>
      <c r="OS518" s="56"/>
      <c r="OT518" s="56"/>
      <c r="OU518" s="56"/>
      <c r="OV518" s="56"/>
      <c r="OW518" s="56"/>
      <c r="OX518" s="56"/>
      <c r="OY518" s="56"/>
      <c r="OZ518" s="56"/>
      <c r="PA518" s="56"/>
    </row>
    <row r="519" spans="1:417" s="116" customFormat="1" ht="31.5" hidden="1" customHeight="1">
      <c r="A519" s="167"/>
      <c r="B519" s="340">
        <v>454</v>
      </c>
      <c r="C519" s="340">
        <v>192</v>
      </c>
      <c r="D519" s="315" t="s">
        <v>280</v>
      </c>
      <c r="E519" s="354" t="s">
        <v>4</v>
      </c>
      <c r="F519" s="315" t="s">
        <v>824</v>
      </c>
      <c r="G519" s="316" t="s">
        <v>6</v>
      </c>
      <c r="H519" s="354"/>
      <c r="I519" s="315" t="s">
        <v>904</v>
      </c>
      <c r="J519" s="126" t="s">
        <v>596</v>
      </c>
      <c r="K519" s="123"/>
      <c r="L519" s="183" t="s">
        <v>661</v>
      </c>
      <c r="M519" s="123" t="s">
        <v>501</v>
      </c>
      <c r="N519" s="51" t="s">
        <v>378</v>
      </c>
      <c r="O519" s="56" t="s">
        <v>350</v>
      </c>
      <c r="P519" s="310" t="s">
        <v>205</v>
      </c>
      <c r="Q519" s="310">
        <v>1</v>
      </c>
      <c r="R519" s="120"/>
      <c r="S519" s="120"/>
      <c r="T519" s="120"/>
      <c r="U519" s="120" t="s">
        <v>205</v>
      </c>
      <c r="V519" s="120"/>
      <c r="W519" s="120"/>
      <c r="X519" s="120"/>
      <c r="Y519" s="120"/>
      <c r="Z519" s="120"/>
      <c r="AA519" s="120"/>
      <c r="AB519" s="120"/>
      <c r="AC519" s="119">
        <f t="shared" si="724"/>
        <v>1</v>
      </c>
      <c r="AD519" s="229"/>
      <c r="AE519" s="229"/>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70"/>
      <c r="BU519" s="70"/>
      <c r="BV519" s="70"/>
      <c r="BW519" s="70"/>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70"/>
      <c r="DN519" s="70"/>
      <c r="DO519" s="70"/>
      <c r="DP519" s="70"/>
      <c r="DQ519" s="178"/>
      <c r="DR519" s="178"/>
      <c r="DS519" s="178"/>
      <c r="DT519" s="178"/>
      <c r="DU519" s="178"/>
      <c r="DV519" s="178"/>
      <c r="DW519" s="178"/>
      <c r="DX519" s="178"/>
      <c r="DY519" s="178"/>
      <c r="DZ519" s="178"/>
      <c r="EA519" s="178"/>
      <c r="EB519" s="178"/>
      <c r="EC519" s="178"/>
      <c r="ED519" s="178"/>
      <c r="EE519" s="178"/>
      <c r="EF519" s="178"/>
      <c r="EG519" s="178"/>
      <c r="EH519" s="178"/>
      <c r="EI519" s="178"/>
      <c r="EJ519" s="178"/>
      <c r="EK519" s="178"/>
      <c r="EL519" s="178"/>
      <c r="EM519" s="178"/>
      <c r="EN519" s="178"/>
      <c r="EO519" s="178"/>
      <c r="EP519" s="178"/>
      <c r="EQ519" s="178"/>
      <c r="ER519" s="178"/>
      <c r="ES519" s="178"/>
      <c r="ET519" s="178"/>
      <c r="EU519" s="178"/>
      <c r="EV519" s="179"/>
      <c r="EW519" s="180"/>
      <c r="EX519" s="179"/>
      <c r="EY519" s="180"/>
      <c r="EZ519" s="179"/>
      <c r="FA519" s="180"/>
      <c r="FB519" s="179"/>
      <c r="FC519" s="180"/>
      <c r="FD519" s="181"/>
      <c r="FE519" s="184"/>
      <c r="FF519" s="72"/>
      <c r="FG519" s="72"/>
      <c r="FH519" s="72"/>
      <c r="FI519" s="72" t="s">
        <v>552</v>
      </c>
      <c r="FJ519" s="72"/>
      <c r="FK519" s="70" t="s">
        <v>464</v>
      </c>
      <c r="FL519" s="70" t="s">
        <v>464</v>
      </c>
      <c r="FM519" s="70" t="s">
        <v>464</v>
      </c>
      <c r="FN519" s="70" t="s">
        <v>1025</v>
      </c>
      <c r="FO519" s="70" t="s">
        <v>464</v>
      </c>
      <c r="FP519" s="70" t="s">
        <v>464</v>
      </c>
      <c r="FQ519" s="70" t="s">
        <v>464</v>
      </c>
      <c r="FR519" s="70" t="s">
        <v>464</v>
      </c>
      <c r="FS519" s="70" t="s">
        <v>464</v>
      </c>
      <c r="FT519" s="70" t="s">
        <v>464</v>
      </c>
      <c r="FU519" s="70" t="s">
        <v>1025</v>
      </c>
      <c r="FV519" s="70" t="s">
        <v>464</v>
      </c>
      <c r="FW519" s="70" t="s">
        <v>464</v>
      </c>
      <c r="FX519" s="70" t="s">
        <v>464</v>
      </c>
      <c r="FY519" s="70" t="s">
        <v>464</v>
      </c>
      <c r="FZ519" s="70" t="s">
        <v>464</v>
      </c>
      <c r="GA519" s="70" t="s">
        <v>464</v>
      </c>
      <c r="GB519" s="70" t="s">
        <v>464</v>
      </c>
      <c r="GC519" s="70" t="s">
        <v>464</v>
      </c>
      <c r="GD519" s="70" t="s">
        <v>464</v>
      </c>
      <c r="GE519" s="70" t="s">
        <v>464</v>
      </c>
      <c r="GF519" s="70" t="s">
        <v>464</v>
      </c>
      <c r="GG519" s="70" t="s">
        <v>464</v>
      </c>
      <c r="GH519" s="70" t="s">
        <v>464</v>
      </c>
      <c r="GI519" s="70" t="s">
        <v>464</v>
      </c>
      <c r="GJ519" s="70" t="s">
        <v>464</v>
      </c>
      <c r="GK519" s="70" t="s">
        <v>464</v>
      </c>
      <c r="GL519" s="70" t="s">
        <v>464</v>
      </c>
      <c r="GM519" s="70" t="s">
        <v>464</v>
      </c>
      <c r="GN519" s="70" t="s">
        <v>464</v>
      </c>
      <c r="GO519" s="70" t="s">
        <v>464</v>
      </c>
      <c r="GP519" s="179">
        <f t="shared" si="740"/>
        <v>29</v>
      </c>
      <c r="GQ519" s="180">
        <f t="shared" si="741"/>
        <v>0.93548387096774188</v>
      </c>
      <c r="GR519" s="179">
        <f t="shared" si="742"/>
        <v>2</v>
      </c>
      <c r="GS519" s="180">
        <f t="shared" si="743"/>
        <v>6.4516129032258063E-2</v>
      </c>
      <c r="GT519" s="179">
        <f t="shared" si="744"/>
        <v>0</v>
      </c>
      <c r="GU519" s="180">
        <f t="shared" si="745"/>
        <v>0</v>
      </c>
      <c r="GV519" s="179">
        <f t="shared" si="746"/>
        <v>0</v>
      </c>
      <c r="GW519" s="180">
        <f t="shared" si="747"/>
        <v>0</v>
      </c>
      <c r="GX519" s="181">
        <f t="shared" si="748"/>
        <v>1.935483870967742</v>
      </c>
      <c r="GY519" s="182" t="str">
        <f t="shared" si="749"/>
        <v>Đạt mục tiêu</v>
      </c>
      <c r="GZ519" s="70"/>
      <c r="HA519" s="70"/>
      <c r="HB519" s="70"/>
      <c r="HC519" s="70"/>
      <c r="HD519" s="70"/>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c r="IK519" s="56"/>
      <c r="IL519" s="56"/>
      <c r="IM519" s="56"/>
      <c r="IN519" s="56"/>
      <c r="IO519" s="56"/>
      <c r="IP519" s="56"/>
      <c r="IQ519" s="56"/>
      <c r="IR519" s="56"/>
      <c r="IS519" s="56"/>
      <c r="IT519" s="70"/>
      <c r="IU519" s="70"/>
      <c r="IV519" s="70"/>
      <c r="IW519" s="70"/>
      <c r="IX519" s="56"/>
      <c r="IY519" s="56"/>
      <c r="IZ519" s="56"/>
      <c r="JA519" s="56"/>
      <c r="JB519" s="56"/>
      <c r="JC519" s="56"/>
      <c r="JD519" s="56"/>
      <c r="JE519" s="56"/>
      <c r="JF519" s="56"/>
      <c r="JG519" s="56"/>
      <c r="JH519" s="56"/>
      <c r="JI519" s="56"/>
      <c r="JJ519" s="56"/>
      <c r="JK519" s="56"/>
      <c r="JL519" s="56"/>
      <c r="JM519" s="56"/>
      <c r="JN519" s="56"/>
      <c r="JO519" s="56"/>
      <c r="JP519" s="56"/>
      <c r="JQ519" s="56"/>
      <c r="JR519" s="56"/>
      <c r="JS519" s="56"/>
      <c r="JT519" s="56"/>
      <c r="JU519" s="56"/>
      <c r="JV519" s="56"/>
      <c r="JW519" s="56"/>
      <c r="JX519" s="56"/>
      <c r="JY519" s="56"/>
      <c r="JZ519" s="56"/>
      <c r="KA519" s="56"/>
      <c r="KB519" s="56"/>
      <c r="KC519" s="56"/>
      <c r="KD519" s="56"/>
      <c r="KE519" s="56"/>
      <c r="KF519" s="56"/>
      <c r="KG519" s="56"/>
      <c r="KH519" s="56"/>
      <c r="KI519" s="56"/>
      <c r="KJ519" s="56"/>
      <c r="KK519" s="56"/>
      <c r="KL519" s="56"/>
      <c r="KM519" s="56"/>
      <c r="KN519" s="56"/>
      <c r="KO519" s="56"/>
      <c r="KP519" s="56"/>
      <c r="KQ519" s="56"/>
      <c r="KR519" s="56"/>
      <c r="KS519" s="56"/>
      <c r="KT519" s="56"/>
      <c r="KU519" s="56"/>
      <c r="KV519" s="56"/>
      <c r="KW519" s="56"/>
      <c r="KX519" s="56"/>
      <c r="KY519" s="56"/>
      <c r="KZ519" s="56"/>
      <c r="LA519" s="56"/>
      <c r="LB519" s="56"/>
      <c r="LC519" s="56"/>
      <c r="LD519" s="56"/>
      <c r="LE519" s="56"/>
      <c r="LF519" s="56"/>
      <c r="LG519" s="56"/>
      <c r="LH519" s="56"/>
      <c r="LI519" s="56"/>
      <c r="LJ519" s="56"/>
      <c r="LK519" s="56"/>
      <c r="LL519" s="56"/>
      <c r="LM519" s="56"/>
      <c r="LN519" s="56"/>
      <c r="LO519" s="56"/>
      <c r="LP519" s="56"/>
      <c r="LQ519" s="56"/>
      <c r="LR519" s="56"/>
      <c r="LS519" s="56"/>
      <c r="LT519" s="56"/>
      <c r="LU519" s="56"/>
      <c r="LV519" s="56"/>
      <c r="LW519" s="56"/>
      <c r="LX519" s="56"/>
      <c r="LY519" s="56"/>
      <c r="LZ519" s="56"/>
      <c r="MA519" s="56"/>
      <c r="MB519" s="56"/>
      <c r="MC519" s="56"/>
      <c r="MD519" s="56"/>
      <c r="ME519" s="56"/>
      <c r="MF519" s="56"/>
      <c r="MG519" s="56"/>
      <c r="MH519" s="56"/>
      <c r="MI519" s="56"/>
      <c r="MJ519" s="56"/>
      <c r="MK519" s="56"/>
      <c r="ML519" s="56"/>
      <c r="MM519" s="56"/>
      <c r="MN519" s="56"/>
      <c r="MO519" s="56"/>
      <c r="MP519" s="56"/>
      <c r="MQ519" s="56"/>
      <c r="MR519" s="56"/>
      <c r="MS519" s="56"/>
      <c r="MT519" s="56"/>
      <c r="MU519" s="56"/>
      <c r="MV519" s="56"/>
      <c r="MW519" s="56"/>
      <c r="MX519" s="56"/>
      <c r="MY519" s="56"/>
      <c r="MZ519" s="56"/>
      <c r="NA519" s="56"/>
      <c r="NB519" s="56"/>
      <c r="NC519" s="56"/>
      <c r="ND519" s="56"/>
      <c r="NE519" s="56"/>
      <c r="NF519" s="56"/>
      <c r="NG519" s="56"/>
      <c r="NH519" s="56"/>
      <c r="NI519" s="56"/>
      <c r="NJ519" s="56"/>
      <c r="NK519" s="56"/>
      <c r="NL519" s="56"/>
      <c r="NM519" s="56"/>
      <c r="NN519" s="56"/>
      <c r="NO519" s="56"/>
      <c r="NP519" s="56"/>
      <c r="NQ519" s="56"/>
      <c r="NR519" s="56"/>
      <c r="NS519" s="56"/>
      <c r="NT519" s="56"/>
      <c r="NU519" s="56"/>
      <c r="NV519" s="56"/>
      <c r="NW519" s="56"/>
      <c r="NX519" s="56"/>
      <c r="NY519" s="56"/>
      <c r="NZ519" s="56"/>
      <c r="OA519" s="56"/>
      <c r="OB519" s="56"/>
      <c r="OC519" s="56"/>
      <c r="OD519" s="56"/>
      <c r="OE519" s="56"/>
      <c r="OF519" s="56"/>
      <c r="OG519" s="56"/>
      <c r="OH519" s="56"/>
      <c r="OI519" s="56"/>
      <c r="OJ519" s="56"/>
      <c r="OK519" s="56"/>
      <c r="OL519" s="56"/>
      <c r="OM519" s="56"/>
      <c r="ON519" s="56"/>
      <c r="OO519" s="56"/>
      <c r="OP519" s="56"/>
      <c r="OQ519" s="56"/>
      <c r="OR519" s="56"/>
      <c r="OS519" s="56"/>
      <c r="OT519" s="56"/>
      <c r="OU519" s="56"/>
      <c r="OV519" s="56"/>
      <c r="OW519" s="56"/>
      <c r="OX519" s="56"/>
      <c r="OY519" s="56"/>
      <c r="OZ519" s="56"/>
      <c r="PA519" s="56"/>
    </row>
    <row r="520" spans="1:417" s="116" customFormat="1" ht="31.5" hidden="1" customHeight="1">
      <c r="A520" s="167"/>
      <c r="B520" s="357"/>
      <c r="C520" s="357"/>
      <c r="D520" s="313"/>
      <c r="E520" s="356"/>
      <c r="F520" s="313"/>
      <c r="G520" s="327"/>
      <c r="H520" s="356"/>
      <c r="I520" s="313"/>
      <c r="J520" s="126" t="s">
        <v>672</v>
      </c>
      <c r="K520" s="123"/>
      <c r="L520" s="183" t="s">
        <v>661</v>
      </c>
      <c r="M520" s="177" t="s">
        <v>501</v>
      </c>
      <c r="N520" s="51" t="s">
        <v>378</v>
      </c>
      <c r="O520" s="56" t="s">
        <v>350</v>
      </c>
      <c r="P520" s="310"/>
      <c r="Q520" s="310"/>
      <c r="R520" s="120"/>
      <c r="S520" s="120"/>
      <c r="T520" s="120"/>
      <c r="U520" s="120" t="s">
        <v>205</v>
      </c>
      <c r="V520" s="120"/>
      <c r="W520" s="120"/>
      <c r="X520" s="120"/>
      <c r="Y520" s="120"/>
      <c r="Z520" s="120"/>
      <c r="AA520" s="120"/>
      <c r="AB520" s="120"/>
      <c r="AC520" s="119">
        <f t="shared" si="724"/>
        <v>1</v>
      </c>
      <c r="AD520" s="229"/>
      <c r="AE520" s="229"/>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72"/>
      <c r="BU520" s="72" t="s">
        <v>552</v>
      </c>
      <c r="BV520" s="70"/>
      <c r="BW520" s="70"/>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70"/>
      <c r="DN520" s="70"/>
      <c r="DO520" s="70"/>
      <c r="DP520" s="70"/>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70"/>
      <c r="FG520" s="70"/>
      <c r="FH520" s="70"/>
      <c r="FI520" s="70"/>
      <c r="FJ520" s="70"/>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70"/>
      <c r="HA520" s="70"/>
      <c r="HB520" s="70"/>
      <c r="HC520" s="70"/>
      <c r="HD520" s="70"/>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c r="IK520" s="56"/>
      <c r="IL520" s="56"/>
      <c r="IM520" s="56"/>
      <c r="IN520" s="56"/>
      <c r="IO520" s="56"/>
      <c r="IP520" s="56"/>
      <c r="IQ520" s="56"/>
      <c r="IR520" s="56"/>
      <c r="IS520" s="56"/>
      <c r="IT520" s="70"/>
      <c r="IU520" s="70"/>
      <c r="IV520" s="70"/>
      <c r="IW520" s="70"/>
      <c r="IX520" s="56"/>
      <c r="IY520" s="56"/>
      <c r="IZ520" s="56"/>
      <c r="JA520" s="56"/>
      <c r="JB520" s="56"/>
      <c r="JC520" s="56"/>
      <c r="JD520" s="56"/>
      <c r="JE520" s="56"/>
      <c r="JF520" s="56"/>
      <c r="JG520" s="56"/>
      <c r="JH520" s="56"/>
      <c r="JI520" s="56"/>
      <c r="JJ520" s="56"/>
      <c r="JK520" s="56"/>
      <c r="JL520" s="56"/>
      <c r="JM520" s="56"/>
      <c r="JN520" s="56"/>
      <c r="JO520" s="56"/>
      <c r="JP520" s="56"/>
      <c r="JQ520" s="56"/>
      <c r="JR520" s="56"/>
      <c r="JS520" s="56"/>
      <c r="JT520" s="56"/>
      <c r="JU520" s="56"/>
      <c r="JV520" s="56"/>
      <c r="JW520" s="56"/>
      <c r="JX520" s="56"/>
      <c r="JY520" s="56"/>
      <c r="JZ520" s="56"/>
      <c r="KA520" s="56"/>
      <c r="KB520" s="56"/>
      <c r="KC520" s="56"/>
      <c r="KD520" s="56"/>
      <c r="KE520" s="56"/>
      <c r="KF520" s="56"/>
      <c r="KG520" s="56"/>
      <c r="KH520" s="56"/>
      <c r="KI520" s="56"/>
      <c r="KJ520" s="56"/>
      <c r="KK520" s="56"/>
      <c r="KL520" s="56"/>
      <c r="KM520" s="56"/>
      <c r="KN520" s="56"/>
      <c r="KO520" s="56"/>
      <c r="KP520" s="56"/>
      <c r="KQ520" s="56"/>
      <c r="KR520" s="56"/>
      <c r="KS520" s="56"/>
      <c r="KT520" s="56"/>
      <c r="KU520" s="56"/>
      <c r="KV520" s="56"/>
      <c r="KW520" s="56"/>
      <c r="KX520" s="56"/>
      <c r="KY520" s="56"/>
      <c r="KZ520" s="56"/>
      <c r="LA520" s="56"/>
      <c r="LB520" s="56"/>
      <c r="LC520" s="56"/>
      <c r="LD520" s="56"/>
      <c r="LE520" s="56"/>
      <c r="LF520" s="56"/>
      <c r="LG520" s="56"/>
      <c r="LH520" s="56"/>
      <c r="LI520" s="56"/>
      <c r="LJ520" s="56"/>
      <c r="LK520" s="56"/>
      <c r="LL520" s="56"/>
      <c r="LM520" s="56"/>
      <c r="LN520" s="56"/>
      <c r="LO520" s="56"/>
      <c r="LP520" s="56"/>
      <c r="LQ520" s="56"/>
      <c r="LR520" s="56"/>
      <c r="LS520" s="56"/>
      <c r="LT520" s="56"/>
      <c r="LU520" s="56"/>
      <c r="LV520" s="56"/>
      <c r="LW520" s="56"/>
      <c r="LX520" s="56"/>
      <c r="LY520" s="56"/>
      <c r="LZ520" s="56"/>
      <c r="MA520" s="56"/>
      <c r="MB520" s="56"/>
      <c r="MC520" s="56"/>
      <c r="MD520" s="56"/>
      <c r="ME520" s="56"/>
      <c r="MF520" s="56"/>
      <c r="MG520" s="56"/>
      <c r="MH520" s="56"/>
      <c r="MI520" s="56"/>
      <c r="MJ520" s="56"/>
      <c r="MK520" s="56"/>
      <c r="ML520" s="56"/>
      <c r="MM520" s="56"/>
      <c r="MN520" s="56"/>
      <c r="MO520" s="56"/>
      <c r="MP520" s="56"/>
      <c r="MQ520" s="56"/>
      <c r="MR520" s="56"/>
      <c r="MS520" s="56"/>
      <c r="MT520" s="56"/>
      <c r="MU520" s="56"/>
      <c r="MV520" s="56"/>
      <c r="MW520" s="56"/>
      <c r="MX520" s="56"/>
      <c r="MY520" s="56"/>
      <c r="MZ520" s="56"/>
      <c r="NA520" s="56"/>
      <c r="NB520" s="56"/>
      <c r="NC520" s="56"/>
      <c r="ND520" s="56"/>
      <c r="NE520" s="56"/>
      <c r="NF520" s="56"/>
      <c r="NG520" s="56"/>
      <c r="NH520" s="56"/>
      <c r="NI520" s="56"/>
      <c r="NJ520" s="56"/>
      <c r="NK520" s="56"/>
      <c r="NL520" s="56"/>
      <c r="NM520" s="56"/>
      <c r="NN520" s="56"/>
      <c r="NO520" s="56"/>
      <c r="NP520" s="56"/>
      <c r="NQ520" s="56"/>
      <c r="NR520" s="56"/>
      <c r="NS520" s="56"/>
      <c r="NT520" s="56"/>
      <c r="NU520" s="56"/>
      <c r="NV520" s="56"/>
      <c r="NW520" s="56"/>
      <c r="NX520" s="56"/>
      <c r="NY520" s="56"/>
      <c r="NZ520" s="56"/>
      <c r="OA520" s="56"/>
      <c r="OB520" s="56"/>
      <c r="OC520" s="56"/>
      <c r="OD520" s="56"/>
      <c r="OE520" s="56"/>
      <c r="OF520" s="56"/>
      <c r="OG520" s="56"/>
      <c r="OH520" s="56"/>
      <c r="OI520" s="56"/>
      <c r="OJ520" s="56"/>
      <c r="OK520" s="56"/>
      <c r="OL520" s="56"/>
      <c r="OM520" s="56"/>
      <c r="ON520" s="56"/>
      <c r="OO520" s="56"/>
      <c r="OP520" s="56"/>
      <c r="OQ520" s="56"/>
      <c r="OR520" s="56"/>
      <c r="OS520" s="56"/>
      <c r="OT520" s="56"/>
      <c r="OU520" s="56"/>
      <c r="OV520" s="56"/>
      <c r="OW520" s="56"/>
      <c r="OX520" s="56"/>
      <c r="OY520" s="56"/>
      <c r="OZ520" s="56"/>
      <c r="PA520" s="56"/>
    </row>
    <row r="521" spans="1:417" s="116" customFormat="1" ht="228" hidden="1" customHeight="1">
      <c r="A521" s="167"/>
      <c r="B521" s="340">
        <v>455</v>
      </c>
      <c r="C521" s="340">
        <v>193</v>
      </c>
      <c r="D521" s="315" t="s">
        <v>280</v>
      </c>
      <c r="E521" s="354" t="s">
        <v>4</v>
      </c>
      <c r="F521" s="315" t="s">
        <v>824</v>
      </c>
      <c r="G521" s="316" t="s">
        <v>6</v>
      </c>
      <c r="H521" s="354"/>
      <c r="I521" s="315" t="s">
        <v>905</v>
      </c>
      <c r="J521" s="126" t="s">
        <v>674</v>
      </c>
      <c r="K521" s="159" t="s">
        <v>834</v>
      </c>
      <c r="L521" s="183" t="s">
        <v>661</v>
      </c>
      <c r="M521" s="177" t="s">
        <v>501</v>
      </c>
      <c r="N521" s="51" t="s">
        <v>378</v>
      </c>
      <c r="O521" s="56"/>
      <c r="P521" s="310" t="s">
        <v>205</v>
      </c>
      <c r="Q521" s="310">
        <v>1</v>
      </c>
      <c r="R521" s="120"/>
      <c r="S521" s="120"/>
      <c r="T521" s="120"/>
      <c r="U521" s="120"/>
      <c r="V521" s="120" t="s">
        <v>205</v>
      </c>
      <c r="W521" s="120"/>
      <c r="X521" s="120"/>
      <c r="Y521" s="120"/>
      <c r="Z521" s="120"/>
      <c r="AA521" s="120"/>
      <c r="AB521" s="120"/>
      <c r="AC521" s="119">
        <f t="shared" si="724"/>
        <v>1</v>
      </c>
      <c r="AD521" s="229"/>
      <c r="AE521" s="229"/>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70"/>
      <c r="BU521" s="70"/>
      <c r="BV521" s="70"/>
      <c r="BW521" s="70"/>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70"/>
      <c r="DN521" s="70"/>
      <c r="DO521" s="70"/>
      <c r="DP521" s="70"/>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70"/>
      <c r="FG521" s="70"/>
      <c r="FH521" s="70"/>
      <c r="FI521" s="70"/>
      <c r="FJ521" s="70"/>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72" t="s">
        <v>552</v>
      </c>
      <c r="HA521" s="70"/>
      <c r="HB521" s="70"/>
      <c r="HC521" s="70"/>
      <c r="HD521" s="70"/>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c r="IK521" s="56"/>
      <c r="IL521" s="56"/>
      <c r="IM521" s="56"/>
      <c r="IN521" s="56"/>
      <c r="IO521" s="56"/>
      <c r="IP521" s="56"/>
      <c r="IQ521" s="56"/>
      <c r="IR521" s="56"/>
      <c r="IS521" s="56"/>
      <c r="IT521" s="70"/>
      <c r="IU521" s="70"/>
      <c r="IV521" s="70"/>
      <c r="IW521" s="70"/>
      <c r="IX521" s="56"/>
      <c r="IY521" s="56"/>
      <c r="IZ521" s="56"/>
      <c r="JA521" s="56"/>
      <c r="JB521" s="56"/>
      <c r="JC521" s="56"/>
      <c r="JD521" s="56"/>
      <c r="JE521" s="56"/>
      <c r="JF521" s="56"/>
      <c r="JG521" s="56"/>
      <c r="JH521" s="56"/>
      <c r="JI521" s="56"/>
      <c r="JJ521" s="56"/>
      <c r="JK521" s="56"/>
      <c r="JL521" s="56"/>
      <c r="JM521" s="56"/>
      <c r="JN521" s="56"/>
      <c r="JO521" s="56"/>
      <c r="JP521" s="56"/>
      <c r="JQ521" s="56"/>
      <c r="JR521" s="56"/>
      <c r="JS521" s="56"/>
      <c r="JT521" s="56"/>
      <c r="JU521" s="56"/>
      <c r="JV521" s="56"/>
      <c r="JW521" s="56"/>
      <c r="JX521" s="56"/>
      <c r="JY521" s="56"/>
      <c r="JZ521" s="56"/>
      <c r="KA521" s="56"/>
      <c r="KB521" s="56"/>
      <c r="KC521" s="56"/>
      <c r="KD521" s="56"/>
      <c r="KE521" s="56"/>
      <c r="KF521" s="56"/>
      <c r="KG521" s="56"/>
      <c r="KH521" s="56"/>
      <c r="KI521" s="56"/>
      <c r="KJ521" s="56"/>
      <c r="KK521" s="56"/>
      <c r="KL521" s="56"/>
      <c r="KM521" s="56"/>
      <c r="KN521" s="56"/>
      <c r="KO521" s="56"/>
      <c r="KP521" s="56"/>
      <c r="KQ521" s="56"/>
      <c r="KR521" s="56"/>
      <c r="KS521" s="56"/>
      <c r="KT521" s="56"/>
      <c r="KU521" s="56"/>
      <c r="KV521" s="56"/>
      <c r="KW521" s="56"/>
      <c r="KX521" s="56"/>
      <c r="KY521" s="56"/>
      <c r="KZ521" s="56"/>
      <c r="LA521" s="56"/>
      <c r="LB521" s="56"/>
      <c r="LC521" s="56"/>
      <c r="LD521" s="56"/>
      <c r="LE521" s="56"/>
      <c r="LF521" s="56"/>
      <c r="LG521" s="56"/>
      <c r="LH521" s="56"/>
      <c r="LI521" s="56"/>
      <c r="LJ521" s="56"/>
      <c r="LK521" s="56"/>
      <c r="LL521" s="56"/>
      <c r="LM521" s="56"/>
      <c r="LN521" s="56"/>
      <c r="LO521" s="56"/>
      <c r="LP521" s="56"/>
      <c r="LQ521" s="56"/>
      <c r="LR521" s="56"/>
      <c r="LS521" s="56"/>
      <c r="LT521" s="56"/>
      <c r="LU521" s="56"/>
      <c r="LV521" s="56"/>
      <c r="LW521" s="56"/>
      <c r="LX521" s="56"/>
      <c r="LY521" s="56"/>
      <c r="LZ521" s="56"/>
      <c r="MA521" s="56"/>
      <c r="MB521" s="56"/>
      <c r="MC521" s="56"/>
      <c r="MD521" s="56"/>
      <c r="ME521" s="56"/>
      <c r="MF521" s="56"/>
      <c r="MG521" s="56"/>
      <c r="MH521" s="56"/>
      <c r="MI521" s="56"/>
      <c r="MJ521" s="56"/>
      <c r="MK521" s="56"/>
      <c r="ML521" s="56"/>
      <c r="MM521" s="56"/>
      <c r="MN521" s="56"/>
      <c r="MO521" s="56"/>
      <c r="MP521" s="56"/>
      <c r="MQ521" s="56"/>
      <c r="MR521" s="56"/>
      <c r="MS521" s="56"/>
      <c r="MT521" s="56"/>
      <c r="MU521" s="56"/>
      <c r="MV521" s="56"/>
      <c r="MW521" s="56"/>
      <c r="MX521" s="56"/>
      <c r="MY521" s="56"/>
      <c r="MZ521" s="56"/>
      <c r="NA521" s="56"/>
      <c r="NB521" s="56"/>
      <c r="NC521" s="56"/>
      <c r="ND521" s="56"/>
      <c r="NE521" s="56"/>
      <c r="NF521" s="56"/>
      <c r="NG521" s="56"/>
      <c r="NH521" s="56"/>
      <c r="NI521" s="56"/>
      <c r="NJ521" s="56"/>
      <c r="NK521" s="56"/>
      <c r="NL521" s="56"/>
      <c r="NM521" s="56"/>
      <c r="NN521" s="56"/>
      <c r="NO521" s="56"/>
      <c r="NP521" s="56"/>
      <c r="NQ521" s="56"/>
      <c r="NR521" s="56"/>
      <c r="NS521" s="56"/>
      <c r="NT521" s="56"/>
      <c r="NU521" s="56"/>
      <c r="NV521" s="56"/>
      <c r="NW521" s="56"/>
      <c r="NX521" s="56"/>
      <c r="NY521" s="56"/>
      <c r="NZ521" s="56"/>
      <c r="OA521" s="56"/>
      <c r="OB521" s="56"/>
      <c r="OC521" s="56"/>
      <c r="OD521" s="56"/>
      <c r="OE521" s="56"/>
      <c r="OF521" s="56"/>
      <c r="OG521" s="56"/>
      <c r="OH521" s="56"/>
      <c r="OI521" s="56"/>
      <c r="OJ521" s="56"/>
      <c r="OK521" s="56"/>
      <c r="OL521" s="56"/>
      <c r="OM521" s="56"/>
      <c r="ON521" s="56"/>
      <c r="OO521" s="56"/>
      <c r="OP521" s="56"/>
      <c r="OQ521" s="56"/>
      <c r="OR521" s="56"/>
      <c r="OS521" s="56"/>
      <c r="OT521" s="56"/>
      <c r="OU521" s="56"/>
      <c r="OV521" s="56"/>
      <c r="OW521" s="56"/>
      <c r="OX521" s="56"/>
      <c r="OY521" s="56"/>
      <c r="OZ521" s="56"/>
      <c r="PA521" s="56"/>
    </row>
    <row r="522" spans="1:417" s="116" customFormat="1" ht="31.5" hidden="1" customHeight="1">
      <c r="A522" s="167"/>
      <c r="B522" s="357"/>
      <c r="C522" s="357"/>
      <c r="D522" s="313"/>
      <c r="E522" s="356"/>
      <c r="F522" s="313"/>
      <c r="G522" s="327"/>
      <c r="H522" s="356"/>
      <c r="I522" s="313"/>
      <c r="J522" s="126" t="s">
        <v>683</v>
      </c>
      <c r="K522" s="123"/>
      <c r="L522" s="183" t="s">
        <v>661</v>
      </c>
      <c r="M522" s="177" t="s">
        <v>501</v>
      </c>
      <c r="N522" s="51" t="s">
        <v>378</v>
      </c>
      <c r="O522" s="56"/>
      <c r="P522" s="310"/>
      <c r="Q522" s="310"/>
      <c r="R522" s="120"/>
      <c r="S522" s="120"/>
      <c r="T522" s="120"/>
      <c r="U522" s="120"/>
      <c r="V522" s="120" t="s">
        <v>205</v>
      </c>
      <c r="W522" s="120"/>
      <c r="X522" s="120"/>
      <c r="Y522" s="120"/>
      <c r="Z522" s="120"/>
      <c r="AA522" s="120"/>
      <c r="AB522" s="120"/>
      <c r="AC522" s="119">
        <f t="shared" si="724"/>
        <v>1</v>
      </c>
      <c r="AD522" s="229"/>
      <c r="AE522" s="229"/>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70"/>
      <c r="BU522" s="70"/>
      <c r="BV522" s="70"/>
      <c r="BW522" s="70"/>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70"/>
      <c r="DN522" s="70"/>
      <c r="DO522" s="70"/>
      <c r="DP522" s="70"/>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70"/>
      <c r="FG522" s="70"/>
      <c r="FH522" s="70"/>
      <c r="FI522" s="70"/>
      <c r="FJ522" s="70"/>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72" t="s">
        <v>552</v>
      </c>
      <c r="HA522" s="72"/>
      <c r="HB522" s="70"/>
      <c r="HC522" s="70"/>
      <c r="HD522" s="70"/>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c r="IK522" s="56"/>
      <c r="IL522" s="56"/>
      <c r="IM522" s="56"/>
      <c r="IN522" s="56"/>
      <c r="IO522" s="56"/>
      <c r="IP522" s="56"/>
      <c r="IQ522" s="56"/>
      <c r="IR522" s="56"/>
      <c r="IS522" s="56"/>
      <c r="IT522" s="70"/>
      <c r="IU522" s="70"/>
      <c r="IV522" s="70"/>
      <c r="IW522" s="70"/>
      <c r="IX522" s="56"/>
      <c r="IY522" s="56"/>
      <c r="IZ522" s="56"/>
      <c r="JA522" s="56"/>
      <c r="JB522" s="56"/>
      <c r="JC522" s="56"/>
      <c r="JD522" s="56"/>
      <c r="JE522" s="56"/>
      <c r="JF522" s="56"/>
      <c r="JG522" s="56"/>
      <c r="JH522" s="56"/>
      <c r="JI522" s="56"/>
      <c r="JJ522" s="56"/>
      <c r="JK522" s="56"/>
      <c r="JL522" s="56"/>
      <c r="JM522" s="56"/>
      <c r="JN522" s="56"/>
      <c r="JO522" s="56"/>
      <c r="JP522" s="56"/>
      <c r="JQ522" s="56"/>
      <c r="JR522" s="56"/>
      <c r="JS522" s="56"/>
      <c r="JT522" s="56"/>
      <c r="JU522" s="56"/>
      <c r="JV522" s="56"/>
      <c r="JW522" s="56"/>
      <c r="JX522" s="56"/>
      <c r="JY522" s="56"/>
      <c r="JZ522" s="56"/>
      <c r="KA522" s="56"/>
      <c r="KB522" s="56"/>
      <c r="KC522" s="56"/>
      <c r="KD522" s="56"/>
      <c r="KE522" s="56"/>
      <c r="KF522" s="56"/>
      <c r="KG522" s="56"/>
      <c r="KH522" s="56"/>
      <c r="KI522" s="56"/>
      <c r="KJ522" s="56"/>
      <c r="KK522" s="56"/>
      <c r="KL522" s="56"/>
      <c r="KM522" s="56"/>
      <c r="KN522" s="56"/>
      <c r="KO522" s="56"/>
      <c r="KP522" s="56"/>
      <c r="KQ522" s="56"/>
      <c r="KR522" s="56"/>
      <c r="KS522" s="56"/>
      <c r="KT522" s="56"/>
      <c r="KU522" s="56"/>
      <c r="KV522" s="56"/>
      <c r="KW522" s="56"/>
      <c r="KX522" s="56"/>
      <c r="KY522" s="56"/>
      <c r="KZ522" s="56"/>
      <c r="LA522" s="56"/>
      <c r="LB522" s="56"/>
      <c r="LC522" s="56"/>
      <c r="LD522" s="56"/>
      <c r="LE522" s="56"/>
      <c r="LF522" s="56"/>
      <c r="LG522" s="56"/>
      <c r="LH522" s="56"/>
      <c r="LI522" s="56"/>
      <c r="LJ522" s="56"/>
      <c r="LK522" s="56"/>
      <c r="LL522" s="56"/>
      <c r="LM522" s="56"/>
      <c r="LN522" s="56"/>
      <c r="LO522" s="56"/>
      <c r="LP522" s="56"/>
      <c r="LQ522" s="56"/>
      <c r="LR522" s="56"/>
      <c r="LS522" s="56"/>
      <c r="LT522" s="56"/>
      <c r="LU522" s="56"/>
      <c r="LV522" s="56"/>
      <c r="LW522" s="56"/>
      <c r="LX522" s="56"/>
      <c r="LY522" s="56"/>
      <c r="LZ522" s="56"/>
      <c r="MA522" s="56"/>
      <c r="MB522" s="56"/>
      <c r="MC522" s="56"/>
      <c r="MD522" s="56"/>
      <c r="ME522" s="56"/>
      <c r="MF522" s="56"/>
      <c r="MG522" s="56"/>
      <c r="MH522" s="56"/>
      <c r="MI522" s="56"/>
      <c r="MJ522" s="56"/>
      <c r="MK522" s="56"/>
      <c r="ML522" s="56"/>
      <c r="MM522" s="56"/>
      <c r="MN522" s="56"/>
      <c r="MO522" s="56"/>
      <c r="MP522" s="56"/>
      <c r="MQ522" s="56"/>
      <c r="MR522" s="56"/>
      <c r="MS522" s="56"/>
      <c r="MT522" s="56"/>
      <c r="MU522" s="56"/>
      <c r="MV522" s="56"/>
      <c r="MW522" s="56"/>
      <c r="MX522" s="56"/>
      <c r="MY522" s="56"/>
      <c r="MZ522" s="56"/>
      <c r="NA522" s="56"/>
      <c r="NB522" s="56"/>
      <c r="NC522" s="56"/>
      <c r="ND522" s="56"/>
      <c r="NE522" s="56"/>
      <c r="NF522" s="56"/>
      <c r="NG522" s="56"/>
      <c r="NH522" s="56"/>
      <c r="NI522" s="56"/>
      <c r="NJ522" s="56"/>
      <c r="NK522" s="56"/>
      <c r="NL522" s="56"/>
      <c r="NM522" s="56"/>
      <c r="NN522" s="56"/>
      <c r="NO522" s="56"/>
      <c r="NP522" s="56"/>
      <c r="NQ522" s="56"/>
      <c r="NR522" s="56"/>
      <c r="NS522" s="56"/>
      <c r="NT522" s="56"/>
      <c r="NU522" s="56"/>
      <c r="NV522" s="56"/>
      <c r="NW522" s="56"/>
      <c r="NX522" s="56"/>
      <c r="NY522" s="56"/>
      <c r="NZ522" s="56"/>
      <c r="OA522" s="56"/>
      <c r="OB522" s="56"/>
      <c r="OC522" s="56"/>
      <c r="OD522" s="56"/>
      <c r="OE522" s="56"/>
      <c r="OF522" s="56"/>
      <c r="OG522" s="56"/>
      <c r="OH522" s="56"/>
      <c r="OI522" s="56"/>
      <c r="OJ522" s="56"/>
      <c r="OK522" s="56"/>
      <c r="OL522" s="56"/>
      <c r="OM522" s="56"/>
      <c r="ON522" s="56"/>
      <c r="OO522" s="56"/>
      <c r="OP522" s="56"/>
      <c r="OQ522" s="56"/>
      <c r="OR522" s="56"/>
      <c r="OS522" s="56"/>
      <c r="OT522" s="56"/>
      <c r="OU522" s="56"/>
      <c r="OV522" s="56"/>
      <c r="OW522" s="56"/>
      <c r="OX522" s="56"/>
      <c r="OY522" s="56"/>
      <c r="OZ522" s="56"/>
      <c r="PA522" s="56"/>
    </row>
    <row r="523" spans="1:417" s="116" customFormat="1" ht="40.5" hidden="1" customHeight="1">
      <c r="A523" s="167"/>
      <c r="B523" s="340">
        <v>456</v>
      </c>
      <c r="C523" s="340">
        <v>194</v>
      </c>
      <c r="D523" s="315" t="s">
        <v>280</v>
      </c>
      <c r="E523" s="354" t="s">
        <v>4</v>
      </c>
      <c r="F523" s="315" t="s">
        <v>824</v>
      </c>
      <c r="G523" s="316" t="s">
        <v>6</v>
      </c>
      <c r="H523" s="354"/>
      <c r="I523" s="315" t="s">
        <v>906</v>
      </c>
      <c r="J523" s="126" t="s">
        <v>882</v>
      </c>
      <c r="K523" s="123"/>
      <c r="L523" s="183" t="s">
        <v>661</v>
      </c>
      <c r="M523" s="177" t="s">
        <v>501</v>
      </c>
      <c r="N523" s="51" t="s">
        <v>378</v>
      </c>
      <c r="O523" s="56"/>
      <c r="P523" s="310" t="s">
        <v>205</v>
      </c>
      <c r="Q523" s="310">
        <v>1</v>
      </c>
      <c r="R523" s="120"/>
      <c r="S523" s="120"/>
      <c r="T523" s="120"/>
      <c r="U523" s="120"/>
      <c r="V523" s="120" t="s">
        <v>205</v>
      </c>
      <c r="W523" s="120"/>
      <c r="X523" s="120"/>
      <c r="Y523" s="120"/>
      <c r="Z523" s="120"/>
      <c r="AA523" s="120"/>
      <c r="AB523" s="120"/>
      <c r="AC523" s="119">
        <f t="shared" si="724"/>
        <v>1</v>
      </c>
      <c r="AD523" s="229"/>
      <c r="AE523" s="229"/>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70"/>
      <c r="BU523" s="70"/>
      <c r="BV523" s="70"/>
      <c r="BW523" s="70"/>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70"/>
      <c r="DN523" s="70"/>
      <c r="DO523" s="70"/>
      <c r="DP523" s="70"/>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70"/>
      <c r="FG523" s="70"/>
      <c r="FH523" s="70"/>
      <c r="FI523" s="70"/>
      <c r="FJ523" s="70"/>
      <c r="FK523" s="56">
        <v>2</v>
      </c>
      <c r="FL523" s="56">
        <v>2</v>
      </c>
      <c r="FM523" s="56">
        <v>1</v>
      </c>
      <c r="FN523" s="56">
        <v>2</v>
      </c>
      <c r="FO523" s="56">
        <v>2</v>
      </c>
      <c r="FP523" s="56">
        <v>2</v>
      </c>
      <c r="FQ523" s="56">
        <v>2</v>
      </c>
      <c r="FR523" s="56">
        <v>2</v>
      </c>
      <c r="FS523" s="56">
        <v>2</v>
      </c>
      <c r="FT523" s="56">
        <v>2</v>
      </c>
      <c r="FU523" s="56">
        <v>1</v>
      </c>
      <c r="FV523" s="56">
        <v>2</v>
      </c>
      <c r="FW523" s="56">
        <v>2</v>
      </c>
      <c r="FX523" s="56">
        <v>2</v>
      </c>
      <c r="FY523" s="56">
        <v>2</v>
      </c>
      <c r="FZ523" s="56">
        <v>2</v>
      </c>
      <c r="GA523" s="56">
        <v>1</v>
      </c>
      <c r="GB523" s="56">
        <v>2</v>
      </c>
      <c r="GC523" s="56">
        <v>2</v>
      </c>
      <c r="GD523" s="56">
        <v>2</v>
      </c>
      <c r="GE523" s="56"/>
      <c r="GF523" s="56"/>
      <c r="GG523" s="56"/>
      <c r="GH523" s="56"/>
      <c r="GI523" s="56"/>
      <c r="GJ523" s="56">
        <v>2</v>
      </c>
      <c r="GK523" s="56">
        <v>2</v>
      </c>
      <c r="GL523" s="56">
        <v>2</v>
      </c>
      <c r="GM523" s="56">
        <v>2</v>
      </c>
      <c r="GN523" s="56"/>
      <c r="GO523" s="56">
        <v>2</v>
      </c>
      <c r="GP523" s="179">
        <f>COUNTIF(FB523:GO523,"2")</f>
        <v>22</v>
      </c>
      <c r="GQ523" s="180">
        <f>GP523/(GP523+GR523+GT523+GV523)</f>
        <v>0.88</v>
      </c>
      <c r="GR523" s="179">
        <f>COUNTIF(FB523:GO523,"1")</f>
        <v>3</v>
      </c>
      <c r="GS523" s="180">
        <f>GR523/(GP523+GR523+GT523+GV523)</f>
        <v>0.12</v>
      </c>
      <c r="GT523" s="179">
        <f>COUNTIF(FB523:GO523,"0")</f>
        <v>0</v>
      </c>
      <c r="GU523" s="180">
        <f>GT523/(GP523+GR523+GT523+GV523)</f>
        <v>0</v>
      </c>
      <c r="GV523" s="179">
        <f>COUNTIF(EV523:GO523,"KĐG")</f>
        <v>0</v>
      </c>
      <c r="GW523" s="180">
        <f>GV523/(GP523+GR523+GT523+GV523)</f>
        <v>0</v>
      </c>
      <c r="GX523" s="181">
        <f>(((GP523*2)+(GR523*1)+(GT523*0)))/(GP523+GR523+GT523)</f>
        <v>1.88</v>
      </c>
      <c r="GY523" s="184" t="str">
        <f>IF(GW523&gt;=50%,"KĐG",IF(GX523&gt;=1.6,"Đạt mục tiêu",IF(GX523&gt;=1,"Cần cố gắng","Chưa đạt")))</f>
        <v>Đạt mục tiêu</v>
      </c>
      <c r="GZ523" s="70"/>
      <c r="HA523" s="72" t="s">
        <v>552</v>
      </c>
      <c r="HB523" s="72"/>
      <c r="HC523" s="70"/>
      <c r="HD523" s="70"/>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c r="IJ523" s="56"/>
      <c r="IK523" s="56"/>
      <c r="IL523" s="56"/>
      <c r="IM523" s="56"/>
      <c r="IN523" s="56"/>
      <c r="IO523" s="56"/>
      <c r="IP523" s="56"/>
      <c r="IQ523" s="56"/>
      <c r="IR523" s="56"/>
      <c r="IS523" s="56"/>
      <c r="IT523" s="70"/>
      <c r="IU523" s="70"/>
      <c r="IV523" s="70"/>
      <c r="IW523" s="70"/>
      <c r="IX523" s="56"/>
      <c r="IY523" s="56"/>
      <c r="IZ523" s="56"/>
      <c r="JA523" s="56"/>
      <c r="JB523" s="56"/>
      <c r="JC523" s="56"/>
      <c r="JD523" s="56"/>
      <c r="JE523" s="56"/>
      <c r="JF523" s="56"/>
      <c r="JG523" s="56"/>
      <c r="JH523" s="56"/>
      <c r="JI523" s="56"/>
      <c r="JJ523" s="56"/>
      <c r="JK523" s="56"/>
      <c r="JL523" s="56"/>
      <c r="JM523" s="56"/>
      <c r="JN523" s="56"/>
      <c r="JO523" s="56"/>
      <c r="JP523" s="56"/>
      <c r="JQ523" s="56"/>
      <c r="JR523" s="56"/>
      <c r="JS523" s="56"/>
      <c r="JT523" s="56"/>
      <c r="JU523" s="56"/>
      <c r="JV523" s="56"/>
      <c r="JW523" s="56"/>
      <c r="JX523" s="56"/>
      <c r="JY523" s="56"/>
      <c r="JZ523" s="56"/>
      <c r="KA523" s="56"/>
      <c r="KB523" s="56"/>
      <c r="KC523" s="56"/>
      <c r="KD523" s="56"/>
      <c r="KE523" s="56"/>
      <c r="KF523" s="56"/>
      <c r="KG523" s="56"/>
      <c r="KH523" s="56"/>
      <c r="KI523" s="56"/>
      <c r="KJ523" s="56"/>
      <c r="KK523" s="56"/>
      <c r="KL523" s="56"/>
      <c r="KM523" s="56"/>
      <c r="KN523" s="56"/>
      <c r="KO523" s="56"/>
      <c r="KP523" s="56"/>
      <c r="KQ523" s="56"/>
      <c r="KR523" s="56"/>
      <c r="KS523" s="56"/>
      <c r="KT523" s="56"/>
      <c r="KU523" s="56"/>
      <c r="KV523" s="56"/>
      <c r="KW523" s="56"/>
      <c r="KX523" s="56"/>
      <c r="KY523" s="56"/>
      <c r="KZ523" s="56"/>
      <c r="LA523" s="56"/>
      <c r="LB523" s="56"/>
      <c r="LC523" s="56"/>
      <c r="LD523" s="56"/>
      <c r="LE523" s="56"/>
      <c r="LF523" s="56"/>
      <c r="LG523" s="56"/>
      <c r="LH523" s="56"/>
      <c r="LI523" s="56"/>
      <c r="LJ523" s="56"/>
      <c r="LK523" s="56"/>
      <c r="LL523" s="56"/>
      <c r="LM523" s="56"/>
      <c r="LN523" s="56"/>
      <c r="LO523" s="56"/>
      <c r="LP523" s="56"/>
      <c r="LQ523" s="56"/>
      <c r="LR523" s="56"/>
      <c r="LS523" s="56"/>
      <c r="LT523" s="56"/>
      <c r="LU523" s="56"/>
      <c r="LV523" s="56"/>
      <c r="LW523" s="56"/>
      <c r="LX523" s="56"/>
      <c r="LY523" s="56"/>
      <c r="LZ523" s="56"/>
      <c r="MA523" s="56"/>
      <c r="MB523" s="56"/>
      <c r="MC523" s="56"/>
      <c r="MD523" s="56"/>
      <c r="ME523" s="56"/>
      <c r="MF523" s="56"/>
      <c r="MG523" s="56"/>
      <c r="MH523" s="56"/>
      <c r="MI523" s="56"/>
      <c r="MJ523" s="56"/>
      <c r="MK523" s="56"/>
      <c r="ML523" s="56"/>
      <c r="MM523" s="56"/>
      <c r="MN523" s="56"/>
      <c r="MO523" s="56"/>
      <c r="MP523" s="56"/>
      <c r="MQ523" s="56"/>
      <c r="MR523" s="56"/>
      <c r="MS523" s="56"/>
      <c r="MT523" s="56"/>
      <c r="MU523" s="56"/>
      <c r="MV523" s="56"/>
      <c r="MW523" s="56"/>
      <c r="MX523" s="56"/>
      <c r="MY523" s="56"/>
      <c r="MZ523" s="56"/>
      <c r="NA523" s="56"/>
      <c r="NB523" s="56"/>
      <c r="NC523" s="56"/>
      <c r="ND523" s="56"/>
      <c r="NE523" s="56"/>
      <c r="NF523" s="56"/>
      <c r="NG523" s="56"/>
      <c r="NH523" s="56"/>
      <c r="NI523" s="56"/>
      <c r="NJ523" s="56"/>
      <c r="NK523" s="56"/>
      <c r="NL523" s="56"/>
      <c r="NM523" s="56"/>
      <c r="NN523" s="56"/>
      <c r="NO523" s="56"/>
      <c r="NP523" s="56"/>
      <c r="NQ523" s="56"/>
      <c r="NR523" s="56"/>
      <c r="NS523" s="56"/>
      <c r="NT523" s="56"/>
      <c r="NU523" s="56"/>
      <c r="NV523" s="56"/>
      <c r="NW523" s="56"/>
      <c r="NX523" s="56"/>
      <c r="NY523" s="56"/>
      <c r="NZ523" s="56"/>
      <c r="OA523" s="56"/>
      <c r="OB523" s="56"/>
      <c r="OC523" s="56"/>
      <c r="OD523" s="56"/>
      <c r="OE523" s="56"/>
      <c r="OF523" s="56"/>
      <c r="OG523" s="56"/>
      <c r="OH523" s="56"/>
      <c r="OI523" s="56"/>
      <c r="OJ523" s="56"/>
      <c r="OK523" s="56"/>
      <c r="OL523" s="56"/>
      <c r="OM523" s="56"/>
      <c r="ON523" s="56"/>
      <c r="OO523" s="56"/>
      <c r="OP523" s="56"/>
      <c r="OQ523" s="56"/>
      <c r="OR523" s="56"/>
      <c r="OS523" s="56"/>
      <c r="OT523" s="56"/>
      <c r="OU523" s="56"/>
      <c r="OV523" s="56"/>
      <c r="OW523" s="56"/>
      <c r="OX523" s="56"/>
      <c r="OY523" s="56"/>
      <c r="OZ523" s="56"/>
      <c r="PA523" s="56"/>
    </row>
    <row r="524" spans="1:417" s="116" customFormat="1" ht="31.5" hidden="1" customHeight="1">
      <c r="A524" s="167"/>
      <c r="B524" s="357"/>
      <c r="C524" s="357"/>
      <c r="D524" s="313"/>
      <c r="E524" s="356"/>
      <c r="F524" s="313"/>
      <c r="G524" s="327"/>
      <c r="H524" s="356"/>
      <c r="I524" s="313"/>
      <c r="J524" s="126" t="s">
        <v>883</v>
      </c>
      <c r="K524" s="123"/>
      <c r="L524" s="183" t="s">
        <v>661</v>
      </c>
      <c r="M524" s="177" t="s">
        <v>501</v>
      </c>
      <c r="N524" s="51" t="s">
        <v>378</v>
      </c>
      <c r="O524" s="56" t="s">
        <v>350</v>
      </c>
      <c r="P524" s="310"/>
      <c r="Q524" s="310"/>
      <c r="R524" s="120"/>
      <c r="S524" s="120"/>
      <c r="T524" s="120"/>
      <c r="U524" s="120"/>
      <c r="V524" s="120" t="s">
        <v>205</v>
      </c>
      <c r="W524" s="120"/>
      <c r="X524" s="120"/>
      <c r="Y524" s="120"/>
      <c r="Z524" s="120"/>
      <c r="AA524" s="120"/>
      <c r="AB524" s="120"/>
      <c r="AC524" s="119">
        <f t="shared" si="724"/>
        <v>1</v>
      </c>
      <c r="AD524" s="229"/>
      <c r="AE524" s="229"/>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70"/>
      <c r="BU524" s="70"/>
      <c r="BV524" s="70"/>
      <c r="BW524" s="70"/>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70"/>
      <c r="DN524" s="70"/>
      <c r="DO524" s="70"/>
      <c r="DP524" s="70"/>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2" t="s">
        <v>552</v>
      </c>
      <c r="HC524" s="72"/>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56"/>
    </row>
    <row r="525" spans="1:417" s="116" customFormat="1" ht="31.5" hidden="1" customHeight="1">
      <c r="A525" s="167"/>
      <c r="B525" s="340">
        <v>457</v>
      </c>
      <c r="C525" s="340">
        <v>195</v>
      </c>
      <c r="D525" s="315" t="s">
        <v>280</v>
      </c>
      <c r="E525" s="354" t="s">
        <v>4</v>
      </c>
      <c r="F525" s="315" t="s">
        <v>824</v>
      </c>
      <c r="G525" s="316" t="s">
        <v>6</v>
      </c>
      <c r="H525" s="354"/>
      <c r="I525" s="315" t="s">
        <v>907</v>
      </c>
      <c r="J525" s="126" t="s">
        <v>885</v>
      </c>
      <c r="K525" s="123"/>
      <c r="L525" s="183" t="s">
        <v>661</v>
      </c>
      <c r="M525" s="177" t="s">
        <v>501</v>
      </c>
      <c r="N525" s="51" t="s">
        <v>378</v>
      </c>
      <c r="O525" s="56"/>
      <c r="P525" s="310" t="s">
        <v>205</v>
      </c>
      <c r="Q525" s="310">
        <v>1</v>
      </c>
      <c r="R525" s="120"/>
      <c r="S525" s="120"/>
      <c r="T525" s="120"/>
      <c r="U525" s="120"/>
      <c r="V525" s="120"/>
      <c r="W525" s="120" t="s">
        <v>205</v>
      </c>
      <c r="X525" s="120"/>
      <c r="Y525" s="120"/>
      <c r="Z525" s="120"/>
      <c r="AA525" s="120"/>
      <c r="AB525" s="120"/>
      <c r="AC525" s="119">
        <f t="shared" si="724"/>
        <v>1</v>
      </c>
      <c r="AD525" s="229"/>
      <c r="AE525" s="229"/>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70"/>
      <c r="BU525" s="70"/>
      <c r="BV525" s="70"/>
      <c r="BW525" s="70"/>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70"/>
      <c r="DN525" s="70"/>
      <c r="DO525" s="70"/>
      <c r="DP525" s="70"/>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2" t="s">
        <v>552</v>
      </c>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179"/>
      <c r="KC525" s="180"/>
      <c r="KD525" s="179"/>
      <c r="KE525" s="180"/>
      <c r="KF525" s="179"/>
      <c r="KG525" s="180"/>
      <c r="KH525" s="179"/>
      <c r="KI525" s="180"/>
      <c r="KJ525" s="181"/>
      <c r="KK525" s="185"/>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56"/>
    </row>
    <row r="526" spans="1:417" s="116" customFormat="1" ht="40.5" hidden="1" customHeight="1">
      <c r="A526" s="167"/>
      <c r="B526" s="357"/>
      <c r="C526" s="357"/>
      <c r="D526" s="313"/>
      <c r="E526" s="356"/>
      <c r="F526" s="313"/>
      <c r="G526" s="327"/>
      <c r="H526" s="356"/>
      <c r="I526" s="313"/>
      <c r="J526" s="167" t="s">
        <v>884</v>
      </c>
      <c r="K526" s="123"/>
      <c r="L526" s="183" t="s">
        <v>661</v>
      </c>
      <c r="M526" s="177" t="s">
        <v>501</v>
      </c>
      <c r="N526" s="51" t="s">
        <v>378</v>
      </c>
      <c r="O526" s="56" t="s">
        <v>350</v>
      </c>
      <c r="P526" s="310"/>
      <c r="Q526" s="310"/>
      <c r="R526" s="120"/>
      <c r="S526" s="120"/>
      <c r="T526" s="120"/>
      <c r="U526" s="120"/>
      <c r="V526" s="120"/>
      <c r="W526" s="120" t="s">
        <v>205</v>
      </c>
      <c r="X526" s="120"/>
      <c r="Y526" s="120"/>
      <c r="Z526" s="120"/>
      <c r="AA526" s="120"/>
      <c r="AB526" s="120"/>
      <c r="AC526" s="119">
        <f t="shared" si="724"/>
        <v>1</v>
      </c>
      <c r="AD526" s="229"/>
      <c r="AE526" s="229"/>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70"/>
      <c r="BU526" s="70"/>
      <c r="BV526" s="70"/>
      <c r="BW526" s="70"/>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70"/>
      <c r="DN526" s="70"/>
      <c r="DO526" s="70"/>
      <c r="DP526" s="70"/>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70"/>
      <c r="FG526" s="70"/>
      <c r="FH526" s="70"/>
      <c r="FI526" s="70"/>
      <c r="FJ526" s="70"/>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70"/>
      <c r="HA526" s="70"/>
      <c r="HB526" s="70"/>
      <c r="HC526" s="70"/>
      <c r="HD526" s="72" t="s">
        <v>552</v>
      </c>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c r="IK526" s="56"/>
      <c r="IL526" s="56"/>
      <c r="IM526" s="56"/>
      <c r="IN526" s="56"/>
      <c r="IO526" s="56"/>
      <c r="IP526" s="56"/>
      <c r="IQ526" s="56"/>
      <c r="IR526" s="56"/>
      <c r="IS526" s="56"/>
      <c r="IT526" s="70"/>
      <c r="IU526" s="70"/>
      <c r="IV526" s="70"/>
      <c r="IW526" s="70"/>
      <c r="IX526" s="56">
        <v>2</v>
      </c>
      <c r="IY526" s="56">
        <v>2</v>
      </c>
      <c r="IZ526" s="56">
        <v>2</v>
      </c>
      <c r="JA526" s="56">
        <v>2</v>
      </c>
      <c r="JB526" s="56">
        <v>2</v>
      </c>
      <c r="JC526" s="56">
        <v>2</v>
      </c>
      <c r="JD526" s="56">
        <v>2</v>
      </c>
      <c r="JE526" s="56">
        <v>2</v>
      </c>
      <c r="JF526" s="56">
        <v>2</v>
      </c>
      <c r="JG526" s="56">
        <v>2</v>
      </c>
      <c r="JH526" s="56">
        <v>1</v>
      </c>
      <c r="JI526" s="56">
        <v>2</v>
      </c>
      <c r="JJ526" s="56">
        <v>2</v>
      </c>
      <c r="JK526" s="56">
        <v>2</v>
      </c>
      <c r="JL526" s="56">
        <v>2</v>
      </c>
      <c r="JM526" s="56">
        <v>2</v>
      </c>
      <c r="JN526" s="56">
        <v>2</v>
      </c>
      <c r="JO526" s="56">
        <v>2</v>
      </c>
      <c r="JP526" s="56">
        <v>2</v>
      </c>
      <c r="JQ526" s="56">
        <v>2</v>
      </c>
      <c r="JR526" s="56"/>
      <c r="JS526" s="56"/>
      <c r="JT526" s="56"/>
      <c r="JU526" s="56"/>
      <c r="JV526" s="56"/>
      <c r="JW526" s="56">
        <v>2</v>
      </c>
      <c r="JX526" s="56">
        <v>2</v>
      </c>
      <c r="JY526" s="56">
        <v>2</v>
      </c>
      <c r="JZ526" s="56">
        <v>2</v>
      </c>
      <c r="KA526" s="56">
        <v>2</v>
      </c>
      <c r="KB526" s="179">
        <f>COUNTIF(IX526:KA526,"2")</f>
        <v>24</v>
      </c>
      <c r="KC526" s="180">
        <f>KB526/(KB526+KD526+KF526+KH526)</f>
        <v>0.96</v>
      </c>
      <c r="KD526" s="179">
        <f>COUNTIF(IX526:KA526,"1")</f>
        <v>1</v>
      </c>
      <c r="KE526" s="180">
        <f>KD526/(KB526+KD526+KF526+KH526)</f>
        <v>0.04</v>
      </c>
      <c r="KF526" s="179">
        <f>COUNTIF(IX526:KA526,"0")</f>
        <v>0</v>
      </c>
      <c r="KG526" s="180">
        <f>KF526/(KB526+KD526+KF526+KH526)</f>
        <v>0</v>
      </c>
      <c r="KH526" s="179">
        <f>COUNTIF(IJ526:KA526,"KĐG")</f>
        <v>0</v>
      </c>
      <c r="KI526" s="180">
        <f>KH526/(KB526+KD526+KF526+KH526)</f>
        <v>0</v>
      </c>
      <c r="KJ526" s="181">
        <f>(((KB526*2)+(KD526*1)+(KF526*0)))/(KB526+KD526+KF526)</f>
        <v>1.96</v>
      </c>
      <c r="KK526" s="185" t="str">
        <f>IF(KI526&gt;=50%,"KĐG",IF(KJ526&gt;=1.6,"Đạt mục tiêu",IF(KJ526&gt;=1,"Cần cố gắng","Chưa đạt")))</f>
        <v>Đạt mục tiêu</v>
      </c>
      <c r="KL526" s="56"/>
      <c r="KM526" s="56"/>
      <c r="KN526" s="56"/>
      <c r="KO526" s="56"/>
      <c r="KP526" s="56"/>
      <c r="KQ526" s="56"/>
      <c r="KR526" s="56"/>
      <c r="KS526" s="56"/>
      <c r="KT526" s="56"/>
      <c r="KU526" s="56"/>
      <c r="KV526" s="56"/>
      <c r="KW526" s="56"/>
      <c r="KX526" s="56"/>
      <c r="KY526" s="56"/>
      <c r="KZ526" s="56"/>
      <c r="LA526" s="56"/>
      <c r="LB526" s="56"/>
      <c r="LC526" s="56"/>
      <c r="LD526" s="56"/>
      <c r="LE526" s="56"/>
      <c r="LF526" s="56"/>
      <c r="LG526" s="56"/>
      <c r="LH526" s="56"/>
      <c r="LI526" s="56"/>
      <c r="LJ526" s="56"/>
      <c r="LK526" s="56"/>
      <c r="LL526" s="56"/>
      <c r="LM526" s="56"/>
      <c r="LN526" s="56"/>
      <c r="LO526" s="56"/>
      <c r="LP526" s="56"/>
      <c r="LQ526" s="56"/>
      <c r="LR526" s="56"/>
      <c r="LS526" s="56"/>
      <c r="LT526" s="56"/>
      <c r="LU526" s="56"/>
      <c r="LV526" s="56"/>
      <c r="LW526" s="56"/>
      <c r="LX526" s="56"/>
      <c r="LY526" s="56"/>
      <c r="LZ526" s="56"/>
      <c r="MA526" s="56"/>
      <c r="MB526" s="56"/>
      <c r="MC526" s="56"/>
      <c r="MD526" s="56"/>
      <c r="ME526" s="56"/>
      <c r="MF526" s="56"/>
      <c r="MG526" s="56"/>
      <c r="MH526" s="56"/>
      <c r="MI526" s="56"/>
      <c r="MJ526" s="56"/>
      <c r="MK526" s="56"/>
      <c r="ML526" s="56"/>
      <c r="MM526" s="56"/>
      <c r="MN526" s="56"/>
      <c r="MO526" s="56"/>
      <c r="MP526" s="56"/>
      <c r="MQ526" s="56"/>
      <c r="MR526" s="56"/>
      <c r="MS526" s="56"/>
      <c r="MT526" s="56"/>
      <c r="MU526" s="56"/>
      <c r="MV526" s="56"/>
      <c r="MW526" s="56"/>
      <c r="MX526" s="56"/>
      <c r="MY526" s="56"/>
      <c r="MZ526" s="56"/>
      <c r="NA526" s="56"/>
      <c r="NB526" s="56"/>
      <c r="NC526" s="56"/>
      <c r="ND526" s="56"/>
      <c r="NE526" s="56"/>
      <c r="NF526" s="56"/>
      <c r="NG526" s="56"/>
      <c r="NH526" s="56"/>
      <c r="NI526" s="56"/>
      <c r="NJ526" s="56"/>
      <c r="NK526" s="56"/>
      <c r="NL526" s="56"/>
      <c r="NM526" s="56"/>
      <c r="NN526" s="56"/>
      <c r="NO526" s="56"/>
      <c r="NP526" s="56"/>
      <c r="NQ526" s="56"/>
      <c r="NR526" s="56"/>
      <c r="NS526" s="56"/>
      <c r="NT526" s="56"/>
      <c r="NU526" s="56"/>
      <c r="NV526" s="56"/>
      <c r="NW526" s="56"/>
      <c r="NX526" s="56"/>
      <c r="NY526" s="56"/>
      <c r="NZ526" s="56"/>
      <c r="OA526" s="56"/>
      <c r="OB526" s="56"/>
      <c r="OC526" s="56"/>
      <c r="OD526" s="56"/>
      <c r="OE526" s="56"/>
      <c r="OF526" s="56"/>
      <c r="OG526" s="56"/>
      <c r="OH526" s="56"/>
      <c r="OI526" s="56"/>
      <c r="OJ526" s="56"/>
      <c r="OK526" s="56"/>
      <c r="OL526" s="56"/>
      <c r="OM526" s="56"/>
      <c r="ON526" s="56"/>
      <c r="OO526" s="56"/>
      <c r="OP526" s="56"/>
      <c r="OQ526" s="56"/>
      <c r="OR526" s="56"/>
      <c r="OS526" s="56"/>
      <c r="OT526" s="56"/>
      <c r="OU526" s="56"/>
      <c r="OV526" s="56"/>
      <c r="OW526" s="56"/>
      <c r="OX526" s="56"/>
      <c r="OY526" s="56"/>
      <c r="OZ526" s="56"/>
      <c r="PA526" s="56"/>
    </row>
    <row r="527" spans="1:417" s="116" customFormat="1" ht="31.5" hidden="1" customHeight="1">
      <c r="A527" s="167"/>
      <c r="B527" s="340">
        <v>458</v>
      </c>
      <c r="C527" s="340">
        <v>196</v>
      </c>
      <c r="D527" s="315" t="s">
        <v>280</v>
      </c>
      <c r="E527" s="354" t="s">
        <v>4</v>
      </c>
      <c r="F527" s="315" t="s">
        <v>824</v>
      </c>
      <c r="G527" s="316" t="s">
        <v>6</v>
      </c>
      <c r="H527" s="354"/>
      <c r="I527" s="315" t="s">
        <v>908</v>
      </c>
      <c r="J527" s="126" t="s">
        <v>598</v>
      </c>
      <c r="K527" s="123"/>
      <c r="L527" s="183" t="s">
        <v>661</v>
      </c>
      <c r="M527" s="177" t="s">
        <v>501</v>
      </c>
      <c r="N527" s="51" t="s">
        <v>378</v>
      </c>
      <c r="O527" s="56"/>
      <c r="P527" s="310" t="s">
        <v>205</v>
      </c>
      <c r="Q527" s="310">
        <v>1</v>
      </c>
      <c r="R527" s="120"/>
      <c r="S527" s="120"/>
      <c r="T527" s="120"/>
      <c r="U527" s="120"/>
      <c r="V527" s="120"/>
      <c r="W527" s="120"/>
      <c r="X527" s="120" t="s">
        <v>205</v>
      </c>
      <c r="Y527" s="120"/>
      <c r="Z527" s="120"/>
      <c r="AA527" s="120"/>
      <c r="AB527" s="120"/>
      <c r="AC527" s="119">
        <f t="shared" si="724"/>
        <v>1</v>
      </c>
      <c r="AD527" s="229"/>
      <c r="AE527" s="229"/>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70"/>
      <c r="BU527" s="70"/>
      <c r="BV527" s="70"/>
      <c r="BW527" s="70"/>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70"/>
      <c r="DN527" s="70"/>
      <c r="DO527" s="70"/>
      <c r="DP527" s="70"/>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70"/>
      <c r="FG527" s="70"/>
      <c r="FH527" s="70"/>
      <c r="FI527" s="70"/>
      <c r="FJ527" s="70"/>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70"/>
      <c r="HA527" s="70"/>
      <c r="HB527" s="70"/>
      <c r="HC527" s="70"/>
      <c r="HD527" s="70"/>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c r="IK527" s="56"/>
      <c r="IL527" s="56"/>
      <c r="IM527" s="56"/>
      <c r="IN527" s="56"/>
      <c r="IO527" s="56"/>
      <c r="IP527" s="56"/>
      <c r="IQ527" s="56"/>
      <c r="IR527" s="56"/>
      <c r="IS527" s="56"/>
      <c r="IT527" s="71" t="s">
        <v>552</v>
      </c>
      <c r="IU527" s="56"/>
      <c r="IV527" s="56"/>
      <c r="IW527" s="56"/>
      <c r="IX527" s="56">
        <v>2</v>
      </c>
      <c r="IY527" s="56">
        <v>2</v>
      </c>
      <c r="IZ527" s="56">
        <v>2</v>
      </c>
      <c r="JA527" s="56">
        <v>2</v>
      </c>
      <c r="JB527" s="56">
        <v>2</v>
      </c>
      <c r="JC527" s="56">
        <v>2</v>
      </c>
      <c r="JD527" s="56">
        <v>2</v>
      </c>
      <c r="JE527" s="56">
        <v>2</v>
      </c>
      <c r="JF527" s="56">
        <v>2</v>
      </c>
      <c r="JG527" s="56">
        <v>2</v>
      </c>
      <c r="JH527" s="56">
        <v>2</v>
      </c>
      <c r="JI527" s="56">
        <v>2</v>
      </c>
      <c r="JJ527" s="56">
        <v>2</v>
      </c>
      <c r="JK527" s="56">
        <v>2</v>
      </c>
      <c r="JL527" s="56">
        <v>2</v>
      </c>
      <c r="JM527" s="56">
        <v>2</v>
      </c>
      <c r="JN527" s="56">
        <v>2</v>
      </c>
      <c r="JO527" s="56">
        <v>2</v>
      </c>
      <c r="JP527" s="56">
        <v>2</v>
      </c>
      <c r="JQ527" s="56">
        <v>2</v>
      </c>
      <c r="JR527" s="56">
        <v>2</v>
      </c>
      <c r="JS527" s="56">
        <v>2</v>
      </c>
      <c r="JT527" s="56">
        <v>2</v>
      </c>
      <c r="JU527" s="56">
        <v>2</v>
      </c>
      <c r="JV527" s="56">
        <v>2</v>
      </c>
      <c r="JW527" s="56">
        <v>2</v>
      </c>
      <c r="JX527" s="56">
        <v>2</v>
      </c>
      <c r="JY527" s="56">
        <v>2</v>
      </c>
      <c r="JZ527" s="56">
        <v>2</v>
      </c>
      <c r="KA527" s="56">
        <v>2</v>
      </c>
      <c r="KB527" s="179">
        <f t="shared" ref="KB527:KB530" si="750">COUNTIF(IX527:KA527,"2")</f>
        <v>30</v>
      </c>
      <c r="KC527" s="180">
        <f t="shared" ref="KC527:KC530" si="751">KB527/(KB527+KD527+KF527+KH527)</f>
        <v>1</v>
      </c>
      <c r="KD527" s="179">
        <f t="shared" ref="KD527:KD530" si="752">COUNTIF(IX527:KA527,"1")</f>
        <v>0</v>
      </c>
      <c r="KE527" s="180">
        <f t="shared" ref="KE527:KE530" si="753">KD527/(KB527+KD527+KF527+KH527)</f>
        <v>0</v>
      </c>
      <c r="KF527" s="179">
        <f t="shared" ref="KF527:KF530" si="754">COUNTIF(IX527:KA527,"0")</f>
        <v>0</v>
      </c>
      <c r="KG527" s="180">
        <f t="shared" ref="KG527:KG530" si="755">KF527/(KB527+KD527+KF527+KH527)</f>
        <v>0</v>
      </c>
      <c r="KH527" s="179">
        <f t="shared" ref="KH527:KH530" si="756">COUNTIF(IJ527:KA527,"KĐG")</f>
        <v>0</v>
      </c>
      <c r="KI527" s="180">
        <f t="shared" ref="KI527:KI530" si="757">KH527/(KB527+KD527+KF527+KH527)</f>
        <v>0</v>
      </c>
      <c r="KJ527" s="181">
        <f t="shared" ref="KJ527:KJ530" si="758">(((KB527*2)+(KD527*1)+(KF527*0)))/(KB527+KD527+KF527)</f>
        <v>2</v>
      </c>
      <c r="KK527" s="182" t="str">
        <f t="shared" ref="KK527:KK530" si="759">IF(KI527&gt;=50%,"KĐG",IF(KJ527&gt;=1.6,"Đạt mục tiêu",IF(KJ527&gt;=1,"Cần cố gắng","Chưa đạt")))</f>
        <v>Đạt mục tiêu</v>
      </c>
      <c r="KL527" s="56"/>
      <c r="KM527" s="56"/>
      <c r="KN527" s="56"/>
      <c r="KO527" s="56"/>
      <c r="KP527" s="56"/>
      <c r="KQ527" s="56"/>
      <c r="KR527" s="56"/>
      <c r="KS527" s="56"/>
      <c r="KT527" s="56"/>
      <c r="KU527" s="56"/>
      <c r="KV527" s="56"/>
      <c r="KW527" s="56"/>
      <c r="KX527" s="56"/>
      <c r="KY527" s="56"/>
      <c r="KZ527" s="56"/>
      <c r="LA527" s="56"/>
      <c r="LB527" s="56"/>
      <c r="LC527" s="56"/>
      <c r="LD527" s="56"/>
      <c r="LE527" s="56"/>
      <c r="LF527" s="56"/>
      <c r="LG527" s="56"/>
      <c r="LH527" s="56"/>
      <c r="LI527" s="56"/>
      <c r="LJ527" s="56"/>
      <c r="LK527" s="56"/>
      <c r="LL527" s="56"/>
      <c r="LM527" s="56"/>
      <c r="LN527" s="56"/>
      <c r="LO527" s="56"/>
      <c r="LP527" s="56"/>
      <c r="LQ527" s="56"/>
      <c r="LR527" s="56"/>
      <c r="LS527" s="56"/>
      <c r="LT527" s="56"/>
      <c r="LU527" s="56"/>
      <c r="LV527" s="56"/>
      <c r="LW527" s="56"/>
      <c r="LX527" s="56"/>
      <c r="LY527" s="56"/>
      <c r="LZ527" s="56"/>
      <c r="MA527" s="56"/>
      <c r="MB527" s="56"/>
      <c r="MC527" s="56"/>
      <c r="MD527" s="56"/>
      <c r="ME527" s="56"/>
      <c r="MF527" s="56"/>
      <c r="MG527" s="56"/>
      <c r="MH527" s="56"/>
      <c r="MI527" s="56"/>
      <c r="MJ527" s="56"/>
      <c r="MK527" s="56"/>
      <c r="ML527" s="56"/>
      <c r="MM527" s="56"/>
      <c r="MN527" s="56"/>
      <c r="MO527" s="56"/>
      <c r="MP527" s="56"/>
      <c r="MQ527" s="56"/>
      <c r="MR527" s="56"/>
      <c r="MS527" s="56"/>
      <c r="MT527" s="56"/>
      <c r="MU527" s="56"/>
      <c r="MV527" s="56"/>
      <c r="MW527" s="56"/>
      <c r="MX527" s="56"/>
      <c r="MY527" s="56"/>
      <c r="MZ527" s="56"/>
      <c r="NA527" s="56"/>
      <c r="NB527" s="56"/>
      <c r="NC527" s="56"/>
      <c r="ND527" s="56"/>
      <c r="NE527" s="56"/>
      <c r="NF527" s="56"/>
      <c r="NG527" s="56"/>
      <c r="NH527" s="56"/>
      <c r="NI527" s="56"/>
      <c r="NJ527" s="56"/>
      <c r="NK527" s="56"/>
      <c r="NL527" s="56"/>
      <c r="NM527" s="56"/>
      <c r="NN527" s="56"/>
      <c r="NO527" s="56"/>
      <c r="NP527" s="56"/>
      <c r="NQ527" s="56"/>
      <c r="NR527" s="56"/>
      <c r="NS527" s="56"/>
      <c r="NT527" s="56"/>
      <c r="NU527" s="56"/>
      <c r="NV527" s="56"/>
      <c r="NW527" s="56"/>
      <c r="NX527" s="56"/>
      <c r="NY527" s="56"/>
      <c r="NZ527" s="56"/>
      <c r="OA527" s="56"/>
      <c r="OB527" s="56"/>
      <c r="OC527" s="56"/>
      <c r="OD527" s="56"/>
      <c r="OE527" s="56"/>
      <c r="OF527" s="56"/>
      <c r="OG527" s="56"/>
      <c r="OH527" s="56"/>
      <c r="OI527" s="56"/>
      <c r="OJ527" s="56"/>
      <c r="OK527" s="56"/>
      <c r="OL527" s="56"/>
      <c r="OM527" s="56"/>
      <c r="ON527" s="56"/>
      <c r="OO527" s="56"/>
      <c r="OP527" s="56"/>
      <c r="OQ527" s="56"/>
      <c r="OR527" s="56"/>
      <c r="OS527" s="56"/>
      <c r="OT527" s="56"/>
      <c r="OU527" s="56"/>
      <c r="OV527" s="56"/>
      <c r="OW527" s="56"/>
      <c r="OX527" s="56"/>
      <c r="OY527" s="56"/>
      <c r="OZ527" s="56"/>
      <c r="PA527" s="56"/>
    </row>
    <row r="528" spans="1:417" s="116" customFormat="1" ht="31.5" hidden="1" customHeight="1">
      <c r="A528" s="167"/>
      <c r="B528" s="357"/>
      <c r="C528" s="357"/>
      <c r="D528" s="313"/>
      <c r="E528" s="356"/>
      <c r="F528" s="313"/>
      <c r="G528" s="327"/>
      <c r="H528" s="356"/>
      <c r="I528" s="313"/>
      <c r="J528" s="126" t="s">
        <v>687</v>
      </c>
      <c r="K528" s="123"/>
      <c r="L528" s="183" t="s">
        <v>661</v>
      </c>
      <c r="M528" s="177" t="s">
        <v>501</v>
      </c>
      <c r="N528" s="51" t="s">
        <v>378</v>
      </c>
      <c r="O528" s="56"/>
      <c r="P528" s="310"/>
      <c r="Q528" s="310"/>
      <c r="R528" s="120"/>
      <c r="S528" s="120"/>
      <c r="T528" s="120"/>
      <c r="U528" s="120"/>
      <c r="V528" s="120"/>
      <c r="W528" s="120"/>
      <c r="X528" s="120" t="s">
        <v>205</v>
      </c>
      <c r="Y528" s="120"/>
      <c r="Z528" s="120"/>
      <c r="AA528" s="120"/>
      <c r="AB528" s="120"/>
      <c r="AC528" s="119">
        <f t="shared" si="724"/>
        <v>1</v>
      </c>
      <c r="AD528" s="229"/>
      <c r="AE528" s="229"/>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70"/>
      <c r="BU528" s="70"/>
      <c r="BV528" s="70"/>
      <c r="BW528" s="70"/>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70"/>
      <c r="DN528" s="70"/>
      <c r="DO528" s="70"/>
      <c r="DP528" s="70"/>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70"/>
      <c r="FG528" s="70"/>
      <c r="FH528" s="70"/>
      <c r="FI528" s="70"/>
      <c r="FJ528" s="70"/>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70"/>
      <c r="HA528" s="70"/>
      <c r="HB528" s="70"/>
      <c r="HC528" s="70"/>
      <c r="HD528" s="70"/>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c r="IK528" s="56"/>
      <c r="IL528" s="56"/>
      <c r="IM528" s="56"/>
      <c r="IN528" s="56"/>
      <c r="IO528" s="56"/>
      <c r="IP528" s="56"/>
      <c r="IQ528" s="56"/>
      <c r="IR528" s="56"/>
      <c r="IS528" s="71" t="s">
        <v>552</v>
      </c>
      <c r="IT528" s="56"/>
      <c r="IU528" s="71" t="s">
        <v>552</v>
      </c>
      <c r="IV528" s="71"/>
      <c r="IW528" s="56"/>
      <c r="IX528" s="56">
        <v>2</v>
      </c>
      <c r="IY528" s="56">
        <v>2</v>
      </c>
      <c r="IZ528" s="56">
        <v>2</v>
      </c>
      <c r="JA528" s="56">
        <v>2</v>
      </c>
      <c r="JB528" s="56">
        <v>2</v>
      </c>
      <c r="JC528" s="56">
        <v>2</v>
      </c>
      <c r="JD528" s="56">
        <v>2</v>
      </c>
      <c r="JE528" s="56">
        <v>2</v>
      </c>
      <c r="JF528" s="56">
        <v>2</v>
      </c>
      <c r="JG528" s="56">
        <v>2</v>
      </c>
      <c r="JH528" s="56">
        <v>2</v>
      </c>
      <c r="JI528" s="56">
        <v>2</v>
      </c>
      <c r="JJ528" s="56">
        <v>2</v>
      </c>
      <c r="JK528" s="56">
        <v>2</v>
      </c>
      <c r="JL528" s="56">
        <v>2</v>
      </c>
      <c r="JM528" s="56">
        <v>2</v>
      </c>
      <c r="JN528" s="56">
        <v>2</v>
      </c>
      <c r="JO528" s="56">
        <v>2</v>
      </c>
      <c r="JP528" s="56">
        <v>2</v>
      </c>
      <c r="JQ528" s="56">
        <v>2</v>
      </c>
      <c r="JR528" s="56">
        <v>2</v>
      </c>
      <c r="JS528" s="56">
        <v>2</v>
      </c>
      <c r="JT528" s="56">
        <v>2</v>
      </c>
      <c r="JU528" s="56">
        <v>2</v>
      </c>
      <c r="JV528" s="56">
        <v>2</v>
      </c>
      <c r="JW528" s="56">
        <v>2</v>
      </c>
      <c r="JX528" s="56">
        <v>2</v>
      </c>
      <c r="JY528" s="56">
        <v>2</v>
      </c>
      <c r="JZ528" s="56">
        <v>2</v>
      </c>
      <c r="KA528" s="56">
        <v>2</v>
      </c>
      <c r="KB528" s="179">
        <f t="shared" si="750"/>
        <v>30</v>
      </c>
      <c r="KC528" s="180">
        <f t="shared" si="751"/>
        <v>1</v>
      </c>
      <c r="KD528" s="179">
        <f t="shared" si="752"/>
        <v>0</v>
      </c>
      <c r="KE528" s="180">
        <f t="shared" si="753"/>
        <v>0</v>
      </c>
      <c r="KF528" s="179">
        <f t="shared" si="754"/>
        <v>0</v>
      </c>
      <c r="KG528" s="180">
        <f t="shared" si="755"/>
        <v>0</v>
      </c>
      <c r="KH528" s="179">
        <f t="shared" si="756"/>
        <v>0</v>
      </c>
      <c r="KI528" s="180">
        <f t="shared" si="757"/>
        <v>0</v>
      </c>
      <c r="KJ528" s="181">
        <f t="shared" si="758"/>
        <v>2</v>
      </c>
      <c r="KK528" s="182" t="str">
        <f t="shared" si="759"/>
        <v>Đạt mục tiêu</v>
      </c>
      <c r="KL528" s="56"/>
      <c r="KM528" s="56"/>
      <c r="KN528" s="56"/>
      <c r="KO528" s="56"/>
      <c r="KP528" s="56"/>
      <c r="KQ528" s="56"/>
      <c r="KR528" s="56"/>
      <c r="KS528" s="56"/>
      <c r="KT528" s="56"/>
      <c r="KU528" s="56"/>
      <c r="KV528" s="56"/>
      <c r="KW528" s="56"/>
      <c r="KX528" s="56"/>
      <c r="KY528" s="56"/>
      <c r="KZ528" s="56"/>
      <c r="LA528" s="56"/>
      <c r="LB528" s="56"/>
      <c r="LC528" s="56"/>
      <c r="LD528" s="56"/>
      <c r="LE528" s="56"/>
      <c r="LF528" s="56"/>
      <c r="LG528" s="56"/>
      <c r="LH528" s="56"/>
      <c r="LI528" s="56"/>
      <c r="LJ528" s="56"/>
      <c r="LK528" s="56"/>
      <c r="LL528" s="56"/>
      <c r="LM528" s="56"/>
      <c r="LN528" s="56"/>
      <c r="LO528" s="56"/>
      <c r="LP528" s="56"/>
      <c r="LQ528" s="56"/>
      <c r="LR528" s="56"/>
      <c r="LS528" s="56"/>
      <c r="LT528" s="56"/>
      <c r="LU528" s="56"/>
      <c r="LV528" s="56"/>
      <c r="LW528" s="56"/>
      <c r="LX528" s="56"/>
      <c r="LY528" s="56"/>
      <c r="LZ528" s="56"/>
      <c r="MA528" s="56"/>
      <c r="MB528" s="56"/>
      <c r="MC528" s="56"/>
      <c r="MD528" s="56"/>
      <c r="ME528" s="56"/>
      <c r="MF528" s="56"/>
      <c r="MG528" s="56"/>
      <c r="MH528" s="56"/>
      <c r="MI528" s="56"/>
      <c r="MJ528" s="56"/>
      <c r="MK528" s="56"/>
      <c r="ML528" s="56"/>
      <c r="MM528" s="56"/>
      <c r="MN528" s="56"/>
      <c r="MO528" s="56"/>
      <c r="MP528" s="56"/>
      <c r="MQ528" s="56"/>
      <c r="MR528" s="56"/>
      <c r="MS528" s="56"/>
      <c r="MT528" s="56"/>
      <c r="MU528" s="56"/>
      <c r="MV528" s="56"/>
      <c r="MW528" s="56"/>
      <c r="MX528" s="56"/>
      <c r="MY528" s="56"/>
      <c r="MZ528" s="56"/>
      <c r="NA528" s="56"/>
      <c r="NB528" s="56"/>
      <c r="NC528" s="56"/>
      <c r="ND528" s="56"/>
      <c r="NE528" s="56"/>
      <c r="NF528" s="56"/>
      <c r="NG528" s="56"/>
      <c r="NH528" s="56"/>
      <c r="NI528" s="56"/>
      <c r="NJ528" s="56"/>
      <c r="NK528" s="56"/>
      <c r="NL528" s="56"/>
      <c r="NM528" s="56"/>
      <c r="NN528" s="56"/>
      <c r="NO528" s="56"/>
      <c r="NP528" s="56"/>
      <c r="NQ528" s="56"/>
      <c r="NR528" s="56"/>
      <c r="NS528" s="56"/>
      <c r="NT528" s="56"/>
      <c r="NU528" s="56"/>
      <c r="NV528" s="56"/>
      <c r="NW528" s="56"/>
      <c r="NX528" s="56"/>
      <c r="NY528" s="56"/>
      <c r="NZ528" s="56"/>
      <c r="OA528" s="56"/>
      <c r="OB528" s="56"/>
      <c r="OC528" s="56"/>
      <c r="OD528" s="56"/>
      <c r="OE528" s="56"/>
      <c r="OF528" s="56"/>
      <c r="OG528" s="56"/>
      <c r="OH528" s="56"/>
      <c r="OI528" s="56"/>
      <c r="OJ528" s="56"/>
      <c r="OK528" s="56"/>
      <c r="OL528" s="56"/>
      <c r="OM528" s="56"/>
      <c r="ON528" s="56"/>
      <c r="OO528" s="56"/>
      <c r="OP528" s="56"/>
      <c r="OQ528" s="56"/>
      <c r="OR528" s="56"/>
      <c r="OS528" s="56"/>
      <c r="OT528" s="56"/>
      <c r="OU528" s="56"/>
      <c r="OV528" s="56"/>
      <c r="OW528" s="56"/>
      <c r="OX528" s="56"/>
      <c r="OY528" s="56"/>
      <c r="OZ528" s="56"/>
      <c r="PA528" s="56"/>
    </row>
    <row r="529" spans="1:417" s="116" customFormat="1" ht="276" hidden="1" customHeight="1">
      <c r="A529" s="167"/>
      <c r="B529" s="340">
        <v>459</v>
      </c>
      <c r="C529" s="340">
        <v>197</v>
      </c>
      <c r="D529" s="315" t="s">
        <v>280</v>
      </c>
      <c r="E529" s="354" t="s">
        <v>4</v>
      </c>
      <c r="F529" s="315" t="s">
        <v>824</v>
      </c>
      <c r="G529" s="316" t="s">
        <v>6</v>
      </c>
      <c r="H529" s="354"/>
      <c r="I529" s="315" t="s">
        <v>909</v>
      </c>
      <c r="J529" s="126" t="s">
        <v>599</v>
      </c>
      <c r="K529" s="159" t="s">
        <v>835</v>
      </c>
      <c r="L529" s="183" t="s">
        <v>661</v>
      </c>
      <c r="M529" s="177" t="s">
        <v>501</v>
      </c>
      <c r="N529" s="51" t="s">
        <v>378</v>
      </c>
      <c r="O529" s="56"/>
      <c r="P529" s="340" t="s">
        <v>205</v>
      </c>
      <c r="Q529" s="310">
        <v>1</v>
      </c>
      <c r="R529" s="120"/>
      <c r="S529" s="120"/>
      <c r="T529" s="120"/>
      <c r="U529" s="120"/>
      <c r="V529" s="120"/>
      <c r="W529" s="120"/>
      <c r="X529" s="120"/>
      <c r="Y529" s="120" t="s">
        <v>205</v>
      </c>
      <c r="Z529" s="120"/>
      <c r="AA529" s="120"/>
      <c r="AB529" s="120"/>
      <c r="AC529" s="119">
        <f t="shared" si="724"/>
        <v>1</v>
      </c>
      <c r="AD529" s="229"/>
      <c r="AE529" s="229"/>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70"/>
      <c r="BU529" s="70"/>
      <c r="BV529" s="70"/>
      <c r="BW529" s="70"/>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70"/>
      <c r="DN529" s="70"/>
      <c r="DO529" s="70"/>
      <c r="DP529" s="70"/>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70"/>
      <c r="FG529" s="70"/>
      <c r="FH529" s="70"/>
      <c r="FI529" s="70"/>
      <c r="FJ529" s="70"/>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70"/>
      <c r="HA529" s="70"/>
      <c r="HB529" s="70"/>
      <c r="HC529" s="70"/>
      <c r="HD529" s="70"/>
      <c r="HE529" s="168"/>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c r="IK529" s="56"/>
      <c r="IL529" s="56"/>
      <c r="IM529" s="56"/>
      <c r="IN529" s="56"/>
      <c r="IO529" s="56"/>
      <c r="IP529" s="56"/>
      <c r="IQ529" s="56"/>
      <c r="IR529" s="56"/>
      <c r="IS529" s="56"/>
      <c r="IT529" s="56"/>
      <c r="IU529" s="56"/>
      <c r="IV529" s="71" t="s">
        <v>552</v>
      </c>
      <c r="IW529" s="56"/>
      <c r="IX529" s="56">
        <v>2</v>
      </c>
      <c r="IY529" s="56">
        <v>2</v>
      </c>
      <c r="IZ529" s="56">
        <v>2</v>
      </c>
      <c r="JA529" s="56">
        <v>2</v>
      </c>
      <c r="JB529" s="56">
        <v>2</v>
      </c>
      <c r="JC529" s="56">
        <v>2</v>
      </c>
      <c r="JD529" s="56">
        <v>2</v>
      </c>
      <c r="JE529" s="56">
        <v>2</v>
      </c>
      <c r="JF529" s="56">
        <v>2</v>
      </c>
      <c r="JG529" s="56">
        <v>2</v>
      </c>
      <c r="JH529" s="56">
        <v>2</v>
      </c>
      <c r="JI529" s="56">
        <v>2</v>
      </c>
      <c r="JJ529" s="56">
        <v>2</v>
      </c>
      <c r="JK529" s="56">
        <v>2</v>
      </c>
      <c r="JL529" s="56">
        <v>2</v>
      </c>
      <c r="JM529" s="56">
        <v>2</v>
      </c>
      <c r="JN529" s="56">
        <v>2</v>
      </c>
      <c r="JO529" s="56">
        <v>2</v>
      </c>
      <c r="JP529" s="56">
        <v>2</v>
      </c>
      <c r="JQ529" s="56">
        <v>2</v>
      </c>
      <c r="JR529" s="56">
        <v>2</v>
      </c>
      <c r="JS529" s="56">
        <v>2</v>
      </c>
      <c r="JT529" s="56">
        <v>2</v>
      </c>
      <c r="JU529" s="56">
        <v>2</v>
      </c>
      <c r="JV529" s="56">
        <v>2</v>
      </c>
      <c r="JW529" s="56">
        <v>2</v>
      </c>
      <c r="JX529" s="56">
        <v>2</v>
      </c>
      <c r="JY529" s="56">
        <v>2</v>
      </c>
      <c r="JZ529" s="56">
        <v>2</v>
      </c>
      <c r="KA529" s="56">
        <v>2</v>
      </c>
      <c r="KB529" s="179">
        <f t="shared" si="750"/>
        <v>30</v>
      </c>
      <c r="KC529" s="180">
        <f t="shared" si="751"/>
        <v>1</v>
      </c>
      <c r="KD529" s="179">
        <f t="shared" si="752"/>
        <v>0</v>
      </c>
      <c r="KE529" s="180">
        <f t="shared" si="753"/>
        <v>0</v>
      </c>
      <c r="KF529" s="179">
        <f t="shared" si="754"/>
        <v>0</v>
      </c>
      <c r="KG529" s="180">
        <f t="shared" si="755"/>
        <v>0</v>
      </c>
      <c r="KH529" s="179">
        <f t="shared" si="756"/>
        <v>0</v>
      </c>
      <c r="KI529" s="180">
        <f t="shared" si="757"/>
        <v>0</v>
      </c>
      <c r="KJ529" s="181">
        <f t="shared" si="758"/>
        <v>2</v>
      </c>
      <c r="KK529" s="182" t="str">
        <f t="shared" si="759"/>
        <v>Đạt mục tiêu</v>
      </c>
      <c r="KL529" s="56"/>
      <c r="KM529" s="56"/>
      <c r="KN529" s="56"/>
      <c r="KO529" s="56"/>
      <c r="KP529" s="56"/>
      <c r="KQ529" s="56"/>
      <c r="KR529" s="56"/>
      <c r="KS529" s="56"/>
      <c r="KT529" s="56"/>
      <c r="KU529" s="56"/>
      <c r="KV529" s="56"/>
      <c r="KW529" s="56"/>
      <c r="KX529" s="56"/>
      <c r="KY529" s="56"/>
      <c r="KZ529" s="56"/>
      <c r="LA529" s="56"/>
      <c r="LB529" s="56"/>
      <c r="LC529" s="56"/>
      <c r="LD529" s="56"/>
      <c r="LE529" s="56"/>
      <c r="LF529" s="56"/>
      <c r="LG529" s="56"/>
      <c r="LH529" s="56"/>
      <c r="LI529" s="56"/>
      <c r="LJ529" s="56"/>
      <c r="LK529" s="56"/>
      <c r="LL529" s="56"/>
      <c r="LM529" s="56"/>
      <c r="LN529" s="56"/>
      <c r="LO529" s="56"/>
      <c r="LP529" s="56"/>
      <c r="LQ529" s="56"/>
      <c r="LR529" s="56"/>
      <c r="LS529" s="56"/>
      <c r="LT529" s="56"/>
      <c r="LU529" s="56"/>
      <c r="LV529" s="56"/>
      <c r="LW529" s="56"/>
      <c r="LX529" s="56"/>
      <c r="LY529" s="56"/>
      <c r="LZ529" s="56"/>
      <c r="MA529" s="56"/>
      <c r="MB529" s="56"/>
      <c r="MC529" s="56"/>
      <c r="MD529" s="56"/>
      <c r="ME529" s="56"/>
      <c r="MF529" s="56"/>
      <c r="MG529" s="56"/>
      <c r="MH529" s="56"/>
      <c r="MI529" s="56"/>
      <c r="MJ529" s="56"/>
      <c r="MK529" s="56"/>
      <c r="ML529" s="56"/>
      <c r="MM529" s="56"/>
      <c r="MN529" s="56"/>
      <c r="MO529" s="56"/>
      <c r="MP529" s="56"/>
      <c r="MQ529" s="56"/>
      <c r="MR529" s="56"/>
      <c r="MS529" s="56"/>
      <c r="MT529" s="56"/>
      <c r="MU529" s="56"/>
      <c r="MV529" s="56"/>
      <c r="MW529" s="56"/>
      <c r="MX529" s="56"/>
      <c r="MY529" s="56"/>
      <c r="MZ529" s="56"/>
      <c r="NA529" s="56"/>
      <c r="NB529" s="56"/>
      <c r="NC529" s="56"/>
      <c r="ND529" s="56"/>
      <c r="NE529" s="56"/>
      <c r="NF529" s="56"/>
      <c r="NG529" s="56"/>
      <c r="NH529" s="56"/>
      <c r="NI529" s="56"/>
      <c r="NJ529" s="56"/>
      <c r="NK529" s="56"/>
      <c r="NL529" s="56"/>
      <c r="NM529" s="56"/>
      <c r="NN529" s="56"/>
      <c r="NO529" s="56"/>
      <c r="NP529" s="56"/>
      <c r="NQ529" s="56"/>
      <c r="NR529" s="56"/>
      <c r="NS529" s="56"/>
      <c r="NT529" s="56"/>
      <c r="NU529" s="56"/>
      <c r="NV529" s="56"/>
      <c r="NW529" s="56"/>
      <c r="NX529" s="56"/>
      <c r="NY529" s="56"/>
      <c r="NZ529" s="56"/>
      <c r="OA529" s="56"/>
      <c r="OB529" s="56"/>
      <c r="OC529" s="56"/>
      <c r="OD529" s="56"/>
      <c r="OE529" s="56"/>
      <c r="OF529" s="56"/>
      <c r="OG529" s="56"/>
      <c r="OH529" s="56"/>
      <c r="OI529" s="56"/>
      <c r="OJ529" s="56"/>
      <c r="OK529" s="56"/>
      <c r="OL529" s="56"/>
      <c r="OM529" s="56"/>
      <c r="ON529" s="56"/>
      <c r="OO529" s="56"/>
      <c r="OP529" s="56"/>
      <c r="OQ529" s="56"/>
      <c r="OR529" s="56"/>
      <c r="OS529" s="56"/>
      <c r="OT529" s="56"/>
      <c r="OU529" s="56"/>
      <c r="OV529" s="56"/>
      <c r="OW529" s="56"/>
      <c r="OX529" s="56"/>
      <c r="OY529" s="56"/>
      <c r="OZ529" s="56"/>
      <c r="PA529" s="56"/>
    </row>
    <row r="530" spans="1:417" s="116" customFormat="1" ht="25.5" hidden="1" customHeight="1">
      <c r="A530" s="167"/>
      <c r="B530" s="357"/>
      <c r="C530" s="357"/>
      <c r="D530" s="313"/>
      <c r="E530" s="356"/>
      <c r="F530" s="313"/>
      <c r="G530" s="327"/>
      <c r="H530" s="356"/>
      <c r="I530" s="313"/>
      <c r="J530" s="167" t="s">
        <v>689</v>
      </c>
      <c r="K530" s="123"/>
      <c r="L530" s="183" t="s">
        <v>661</v>
      </c>
      <c r="M530" s="177" t="s">
        <v>501</v>
      </c>
      <c r="N530" s="51" t="s">
        <v>378</v>
      </c>
      <c r="O530" s="56"/>
      <c r="P530" s="357"/>
      <c r="Q530" s="310"/>
      <c r="R530" s="120"/>
      <c r="S530" s="120"/>
      <c r="T530" s="120"/>
      <c r="U530" s="120"/>
      <c r="V530" s="120"/>
      <c r="W530" s="120"/>
      <c r="X530" s="120"/>
      <c r="Y530" s="120" t="s">
        <v>205</v>
      </c>
      <c r="Z530" s="120"/>
      <c r="AA530" s="120"/>
      <c r="AB530" s="120"/>
      <c r="AC530" s="119">
        <f t="shared" si="724"/>
        <v>1</v>
      </c>
      <c r="AD530" s="229"/>
      <c r="AE530" s="229"/>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70"/>
      <c r="BU530" s="70"/>
      <c r="BV530" s="70"/>
      <c r="BW530" s="70"/>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70"/>
      <c r="DN530" s="70"/>
      <c r="DO530" s="70"/>
      <c r="DP530" s="70"/>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70"/>
      <c r="FG530" s="70"/>
      <c r="FH530" s="70"/>
      <c r="FI530" s="70"/>
      <c r="FJ530" s="70"/>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70"/>
      <c r="HA530" s="70"/>
      <c r="HB530" s="70"/>
      <c r="HC530" s="70"/>
      <c r="HD530" s="70"/>
      <c r="HE530" s="168"/>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c r="IK530" s="56"/>
      <c r="IL530" s="56"/>
      <c r="IM530" s="56"/>
      <c r="IN530" s="56"/>
      <c r="IO530" s="56"/>
      <c r="IP530" s="56"/>
      <c r="IQ530" s="56"/>
      <c r="IR530" s="56"/>
      <c r="IS530" s="56"/>
      <c r="IT530" s="56"/>
      <c r="IU530" s="56"/>
      <c r="IV530" s="56"/>
      <c r="IW530" s="71" t="s">
        <v>552</v>
      </c>
      <c r="IX530" s="56">
        <v>2</v>
      </c>
      <c r="IY530" s="56">
        <v>2</v>
      </c>
      <c r="IZ530" s="56">
        <v>2</v>
      </c>
      <c r="JA530" s="56">
        <v>2</v>
      </c>
      <c r="JB530" s="56">
        <v>2</v>
      </c>
      <c r="JC530" s="56">
        <v>2</v>
      </c>
      <c r="JD530" s="56">
        <v>2</v>
      </c>
      <c r="JE530" s="56">
        <v>2</v>
      </c>
      <c r="JF530" s="56">
        <v>2</v>
      </c>
      <c r="JG530" s="56">
        <v>2</v>
      </c>
      <c r="JH530" s="56">
        <v>2</v>
      </c>
      <c r="JI530" s="56">
        <v>2</v>
      </c>
      <c r="JJ530" s="56">
        <v>2</v>
      </c>
      <c r="JK530" s="56">
        <v>2</v>
      </c>
      <c r="JL530" s="56">
        <v>2</v>
      </c>
      <c r="JM530" s="56">
        <v>2</v>
      </c>
      <c r="JN530" s="56">
        <v>2</v>
      </c>
      <c r="JO530" s="56">
        <v>2</v>
      </c>
      <c r="JP530" s="56">
        <v>2</v>
      </c>
      <c r="JQ530" s="56">
        <v>2</v>
      </c>
      <c r="JR530" s="56">
        <v>2</v>
      </c>
      <c r="JS530" s="56">
        <v>2</v>
      </c>
      <c r="JT530" s="56">
        <v>2</v>
      </c>
      <c r="JU530" s="56">
        <v>2</v>
      </c>
      <c r="JV530" s="56">
        <v>2</v>
      </c>
      <c r="JW530" s="56">
        <v>2</v>
      </c>
      <c r="JX530" s="56">
        <v>2</v>
      </c>
      <c r="JY530" s="56">
        <v>2</v>
      </c>
      <c r="JZ530" s="56">
        <v>2</v>
      </c>
      <c r="KA530" s="56">
        <v>2</v>
      </c>
      <c r="KB530" s="179">
        <f t="shared" si="750"/>
        <v>30</v>
      </c>
      <c r="KC530" s="180">
        <f t="shared" si="751"/>
        <v>1</v>
      </c>
      <c r="KD530" s="179">
        <f t="shared" si="752"/>
        <v>0</v>
      </c>
      <c r="KE530" s="180">
        <f t="shared" si="753"/>
        <v>0</v>
      </c>
      <c r="KF530" s="179">
        <f t="shared" si="754"/>
        <v>0</v>
      </c>
      <c r="KG530" s="180">
        <f t="shared" si="755"/>
        <v>0</v>
      </c>
      <c r="KH530" s="179">
        <f t="shared" si="756"/>
        <v>0</v>
      </c>
      <c r="KI530" s="180">
        <f t="shared" si="757"/>
        <v>0</v>
      </c>
      <c r="KJ530" s="181">
        <f t="shared" si="758"/>
        <v>2</v>
      </c>
      <c r="KK530" s="182" t="str">
        <f t="shared" si="759"/>
        <v>Đạt mục tiêu</v>
      </c>
      <c r="KL530" s="56"/>
      <c r="KM530" s="56"/>
      <c r="KN530" s="56"/>
      <c r="KO530" s="56"/>
      <c r="KP530" s="56"/>
      <c r="KQ530" s="56"/>
      <c r="KR530" s="56"/>
      <c r="KS530" s="56"/>
      <c r="KT530" s="56"/>
      <c r="KU530" s="56"/>
      <c r="KV530" s="56"/>
      <c r="KW530" s="56"/>
      <c r="KX530" s="56"/>
      <c r="KY530" s="56"/>
      <c r="KZ530" s="56"/>
      <c r="LA530" s="56"/>
      <c r="LB530" s="56"/>
      <c r="LC530" s="56"/>
      <c r="LD530" s="56"/>
      <c r="LE530" s="56"/>
      <c r="LF530" s="56"/>
      <c r="LG530" s="56"/>
      <c r="LH530" s="56"/>
      <c r="LI530" s="56"/>
      <c r="LJ530" s="56"/>
      <c r="LK530" s="56"/>
      <c r="LL530" s="56"/>
      <c r="LM530" s="56"/>
      <c r="LN530" s="56"/>
      <c r="LO530" s="56"/>
      <c r="LP530" s="56"/>
      <c r="LQ530" s="56"/>
      <c r="LR530" s="56"/>
      <c r="LS530" s="56"/>
      <c r="LT530" s="56"/>
      <c r="LU530" s="56"/>
      <c r="LV530" s="56"/>
      <c r="LW530" s="56"/>
      <c r="LX530" s="56"/>
      <c r="LY530" s="56"/>
      <c r="LZ530" s="56"/>
      <c r="MA530" s="56"/>
      <c r="MB530" s="56"/>
      <c r="MC530" s="56"/>
      <c r="MD530" s="56"/>
      <c r="ME530" s="56"/>
      <c r="MF530" s="56"/>
      <c r="MG530" s="56"/>
      <c r="MH530" s="56"/>
      <c r="MI530" s="56"/>
      <c r="MJ530" s="56"/>
      <c r="MK530" s="56"/>
      <c r="ML530" s="56"/>
      <c r="MM530" s="56"/>
      <c r="MN530" s="56"/>
      <c r="MO530" s="56"/>
      <c r="MP530" s="56"/>
      <c r="MQ530" s="56"/>
      <c r="MR530" s="56"/>
      <c r="MS530" s="56"/>
      <c r="MT530" s="56"/>
      <c r="MU530" s="56"/>
      <c r="MV530" s="56"/>
      <c r="MW530" s="56"/>
      <c r="MX530" s="56"/>
      <c r="MY530" s="56"/>
      <c r="MZ530" s="56"/>
      <c r="NA530" s="56"/>
      <c r="NB530" s="56"/>
      <c r="NC530" s="56"/>
      <c r="ND530" s="56"/>
      <c r="NE530" s="56"/>
      <c r="NF530" s="56"/>
      <c r="NG530" s="56"/>
      <c r="NH530" s="56"/>
      <c r="NI530" s="56"/>
      <c r="NJ530" s="56"/>
      <c r="NK530" s="56"/>
      <c r="NL530" s="56"/>
      <c r="NM530" s="56"/>
      <c r="NN530" s="56"/>
      <c r="NO530" s="56"/>
      <c r="NP530" s="56"/>
      <c r="NQ530" s="56"/>
      <c r="NR530" s="56"/>
      <c r="NS530" s="56"/>
      <c r="NT530" s="56"/>
      <c r="NU530" s="56"/>
      <c r="NV530" s="56"/>
      <c r="NW530" s="56"/>
      <c r="NX530" s="56"/>
      <c r="NY530" s="56"/>
      <c r="NZ530" s="56"/>
      <c r="OA530" s="56"/>
      <c r="OB530" s="56"/>
      <c r="OC530" s="56"/>
      <c r="OD530" s="56"/>
      <c r="OE530" s="56"/>
      <c r="OF530" s="56"/>
      <c r="OG530" s="56"/>
      <c r="OH530" s="56"/>
      <c r="OI530" s="56"/>
      <c r="OJ530" s="56"/>
      <c r="OK530" s="56"/>
      <c r="OL530" s="56"/>
      <c r="OM530" s="56"/>
      <c r="ON530" s="56"/>
      <c r="OO530" s="56"/>
      <c r="OP530" s="56"/>
      <c r="OQ530" s="56"/>
      <c r="OR530" s="56"/>
      <c r="OS530" s="56"/>
      <c r="OT530" s="56"/>
      <c r="OU530" s="56"/>
      <c r="OV530" s="56"/>
      <c r="OW530" s="56"/>
      <c r="OX530" s="56"/>
      <c r="OY530" s="56"/>
      <c r="OZ530" s="56"/>
      <c r="PA530" s="56"/>
    </row>
    <row r="531" spans="1:417" s="116" customFormat="1" ht="31.5" hidden="1" customHeight="1">
      <c r="A531" s="167"/>
      <c r="B531" s="340">
        <v>460</v>
      </c>
      <c r="C531" s="340">
        <v>198</v>
      </c>
      <c r="D531" s="315" t="s">
        <v>280</v>
      </c>
      <c r="E531" s="354" t="s">
        <v>4</v>
      </c>
      <c r="F531" s="315" t="s">
        <v>824</v>
      </c>
      <c r="G531" s="316" t="s">
        <v>6</v>
      </c>
      <c r="H531" s="354"/>
      <c r="I531" s="315" t="s">
        <v>910</v>
      </c>
      <c r="J531" s="126" t="s">
        <v>597</v>
      </c>
      <c r="K531" s="123"/>
      <c r="L531" s="183" t="s">
        <v>661</v>
      </c>
      <c r="M531" s="123" t="s">
        <v>501</v>
      </c>
      <c r="N531" s="51" t="s">
        <v>378</v>
      </c>
      <c r="O531" s="56" t="s">
        <v>350</v>
      </c>
      <c r="P531" s="340" t="s">
        <v>205</v>
      </c>
      <c r="Q531" s="357">
        <v>1</v>
      </c>
      <c r="R531" s="120"/>
      <c r="S531" s="120"/>
      <c r="T531" s="120"/>
      <c r="U531" s="120"/>
      <c r="V531" s="120"/>
      <c r="W531" s="120"/>
      <c r="X531" s="120"/>
      <c r="Y531" s="120"/>
      <c r="Z531" s="120" t="s">
        <v>205</v>
      </c>
      <c r="AA531" s="120"/>
      <c r="AB531" s="120"/>
      <c r="AC531" s="119">
        <f t="shared" si="724"/>
        <v>1</v>
      </c>
      <c r="AD531" s="229"/>
      <c r="AE531" s="229"/>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70"/>
      <c r="BU531" s="70"/>
      <c r="BV531" s="70"/>
      <c r="BW531" s="70"/>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70"/>
      <c r="DN531" s="70"/>
      <c r="DO531" s="70"/>
      <c r="DP531" s="70"/>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70"/>
      <c r="FG531" s="70"/>
      <c r="FH531" s="70"/>
      <c r="FI531" s="70"/>
      <c r="FJ531" s="70"/>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70"/>
      <c r="HA531" s="70"/>
      <c r="HB531" s="70"/>
      <c r="HC531" s="70"/>
      <c r="HD531" s="70"/>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c r="IO531" s="56"/>
      <c r="IP531" s="56"/>
      <c r="IQ531" s="56"/>
      <c r="IR531" s="56"/>
      <c r="IS531" s="56"/>
      <c r="IT531" s="70"/>
      <c r="IU531" s="70"/>
      <c r="IV531" s="70"/>
      <c r="IW531" s="70"/>
      <c r="IX531" s="56">
        <v>2</v>
      </c>
      <c r="IY531" s="56">
        <v>2</v>
      </c>
      <c r="IZ531" s="56">
        <v>2</v>
      </c>
      <c r="JA531" s="56">
        <v>2</v>
      </c>
      <c r="JB531" s="56">
        <v>2</v>
      </c>
      <c r="JC531" s="56">
        <v>2</v>
      </c>
      <c r="JD531" s="56">
        <v>2</v>
      </c>
      <c r="JE531" s="56">
        <v>2</v>
      </c>
      <c r="JF531" s="56">
        <v>2</v>
      </c>
      <c r="JG531" s="56">
        <v>2</v>
      </c>
      <c r="JH531" s="56">
        <v>1</v>
      </c>
      <c r="JI531" s="56">
        <v>2</v>
      </c>
      <c r="JJ531" s="56">
        <v>2</v>
      </c>
      <c r="JK531" s="56">
        <v>2</v>
      </c>
      <c r="JL531" s="56">
        <v>2</v>
      </c>
      <c r="JM531" s="56">
        <v>2</v>
      </c>
      <c r="JN531" s="56">
        <v>2</v>
      </c>
      <c r="JO531" s="56">
        <v>2</v>
      </c>
      <c r="JP531" s="56">
        <v>2</v>
      </c>
      <c r="JQ531" s="56">
        <v>2</v>
      </c>
      <c r="JR531" s="56"/>
      <c r="JS531" s="56"/>
      <c r="JT531" s="56"/>
      <c r="JU531" s="56"/>
      <c r="JV531" s="56"/>
      <c r="JW531" s="56">
        <v>2</v>
      </c>
      <c r="JX531" s="56">
        <v>2</v>
      </c>
      <c r="JY531" s="56">
        <v>2</v>
      </c>
      <c r="JZ531" s="56">
        <v>2</v>
      </c>
      <c r="KA531" s="56">
        <v>2</v>
      </c>
      <c r="KB531" s="179">
        <f>COUNTIF(IX531:KA531,"2")</f>
        <v>24</v>
      </c>
      <c r="KC531" s="180">
        <f>KB531/(KB531+KD531+KF531+KH531)</f>
        <v>0.96</v>
      </c>
      <c r="KD531" s="179">
        <f>COUNTIF(IX531:KA531,"1")</f>
        <v>1</v>
      </c>
      <c r="KE531" s="180">
        <f>KD531/(KB531+KD531+KF531+KH531)</f>
        <v>0.04</v>
      </c>
      <c r="KF531" s="179">
        <f>COUNTIF(IX531:KA531,"0")</f>
        <v>0</v>
      </c>
      <c r="KG531" s="180">
        <f>KF531/(KB531+KD531+KF531+KH531)</f>
        <v>0</v>
      </c>
      <c r="KH531" s="179">
        <f>COUNTIF(IJ531:KA531,"KĐG")</f>
        <v>0</v>
      </c>
      <c r="KI531" s="180">
        <f>KH531/(KB531+KD531+KF531+KH531)</f>
        <v>0</v>
      </c>
      <c r="KJ531" s="181">
        <f>(((KB531*2)+(KD531*1)+(KF531*0)))/(KB531+KD531+KF531)</f>
        <v>1.96</v>
      </c>
      <c r="KK531" s="185" t="str">
        <f>IF(KI531&gt;=50%,"KĐG",IF(KJ531&gt;=1.6,"Đạt mục tiêu",IF(KJ531&gt;=1,"Cần cố gắng","Chưa đạt")))</f>
        <v>Đạt mục tiêu</v>
      </c>
      <c r="KL531" s="71" t="s">
        <v>552</v>
      </c>
      <c r="KM531" s="71" t="s">
        <v>552</v>
      </c>
      <c r="KN531" s="71"/>
      <c r="KO531" s="56">
        <v>2</v>
      </c>
      <c r="KP531" s="56">
        <v>2</v>
      </c>
      <c r="KQ531" s="56">
        <v>2</v>
      </c>
      <c r="KR531" s="56">
        <v>2</v>
      </c>
      <c r="KS531" s="56">
        <v>2</v>
      </c>
      <c r="KT531" s="56">
        <v>2</v>
      </c>
      <c r="KU531" s="56">
        <v>2</v>
      </c>
      <c r="KV531" s="56">
        <v>2</v>
      </c>
      <c r="KW531" s="56">
        <v>2</v>
      </c>
      <c r="KX531" s="56">
        <v>2</v>
      </c>
      <c r="KY531" s="56">
        <v>2</v>
      </c>
      <c r="KZ531" s="56">
        <v>2</v>
      </c>
      <c r="LA531" s="56">
        <v>2</v>
      </c>
      <c r="LB531" s="56">
        <v>2</v>
      </c>
      <c r="LC531" s="56">
        <v>2</v>
      </c>
      <c r="LD531" s="56">
        <v>2</v>
      </c>
      <c r="LE531" s="56">
        <v>2</v>
      </c>
      <c r="LF531" s="56">
        <v>2</v>
      </c>
      <c r="LG531" s="56">
        <v>2</v>
      </c>
      <c r="LH531" s="56">
        <v>2</v>
      </c>
      <c r="LI531" s="56">
        <v>2</v>
      </c>
      <c r="LJ531" s="56">
        <v>2</v>
      </c>
      <c r="LK531" s="56">
        <v>2</v>
      </c>
      <c r="LL531" s="56">
        <v>2</v>
      </c>
      <c r="LM531" s="56">
        <v>2</v>
      </c>
      <c r="LN531" s="56">
        <v>2</v>
      </c>
      <c r="LO531" s="56">
        <v>2</v>
      </c>
      <c r="LP531" s="56">
        <v>2</v>
      </c>
      <c r="LQ531" s="56">
        <v>2</v>
      </c>
      <c r="LR531" s="56">
        <v>2</v>
      </c>
      <c r="LS531" s="179">
        <f t="shared" ref="LS531" si="760">COUNTIF(KO531:LR531,"2")</f>
        <v>30</v>
      </c>
      <c r="LT531" s="180">
        <f t="shared" ref="LT531" si="761">LS531/(LS531+LU531+LW531+LY531)</f>
        <v>1</v>
      </c>
      <c r="LU531" s="179">
        <f t="shared" ref="LU531" si="762">COUNTIF(KO531:LR531,"1")</f>
        <v>0</v>
      </c>
      <c r="LV531" s="180">
        <f t="shared" ref="LV531" si="763">LU531/(LS531+LU531+LW531+LY531)</f>
        <v>0</v>
      </c>
      <c r="LW531" s="179">
        <f t="shared" ref="LW531" si="764">COUNTIF(KO531:LR531,"0")</f>
        <v>0</v>
      </c>
      <c r="LX531" s="180">
        <f t="shared" ref="LX531" si="765">LW531/(LS531+LU531+LW531+LY531)</f>
        <v>0</v>
      </c>
      <c r="LY531" s="179">
        <f t="shared" ref="LY531" si="766">COUNTIF(KB531:LR531,"KĐG")</f>
        <v>0</v>
      </c>
      <c r="LZ531" s="180">
        <f t="shared" ref="LZ531" si="767">LY531/(LS531+LU531+LW531+LY531)</f>
        <v>0</v>
      </c>
      <c r="MA531" s="181">
        <f t="shared" ref="MA531" si="768">(((LS531*2)+(LU531*1)+(LW531*0)))/(LS531+LU531+LW531)</f>
        <v>2</v>
      </c>
      <c r="MB531" s="185" t="str">
        <f t="shared" ref="MB531" si="769">IF(LZ531&gt;=50%,"KĐG",IF(MA531&gt;=1.6,"Đạt mục tiêu",IF(MA531&gt;=1,"Cần cố gắng","Chưa đạt")))</f>
        <v>Đạt mục tiêu</v>
      </c>
      <c r="MC531" s="56"/>
      <c r="MD531" s="56"/>
      <c r="ME531" s="56"/>
      <c r="MF531" s="56"/>
      <c r="MG531" s="56"/>
      <c r="MH531" s="56"/>
      <c r="MI531" s="56"/>
      <c r="MJ531" s="56"/>
      <c r="MK531" s="56"/>
      <c r="ML531" s="56"/>
      <c r="MM531" s="56"/>
      <c r="MN531" s="56"/>
      <c r="MO531" s="56"/>
      <c r="MP531" s="56"/>
      <c r="MQ531" s="56"/>
      <c r="MR531" s="56"/>
      <c r="MS531" s="56"/>
      <c r="MT531" s="56"/>
      <c r="MU531" s="56"/>
      <c r="MV531" s="56"/>
      <c r="MW531" s="56"/>
      <c r="MX531" s="56"/>
      <c r="MY531" s="56"/>
      <c r="MZ531" s="56"/>
      <c r="NA531" s="56"/>
      <c r="NB531" s="56"/>
      <c r="NC531" s="56"/>
      <c r="ND531" s="56"/>
      <c r="NE531" s="56"/>
      <c r="NF531" s="56"/>
      <c r="NG531" s="56"/>
      <c r="NH531" s="56"/>
      <c r="NI531" s="56"/>
      <c r="NJ531" s="56"/>
      <c r="NK531" s="56"/>
      <c r="NL531" s="56"/>
      <c r="NM531" s="56"/>
      <c r="NN531" s="56"/>
      <c r="NO531" s="56"/>
      <c r="NP531" s="56"/>
      <c r="NQ531" s="56"/>
      <c r="NR531" s="56"/>
      <c r="NS531" s="56"/>
      <c r="NT531" s="56"/>
      <c r="NU531" s="56"/>
      <c r="NV531" s="56"/>
      <c r="NW531" s="56"/>
      <c r="NX531" s="56"/>
      <c r="NY531" s="56"/>
      <c r="NZ531" s="56"/>
      <c r="OA531" s="56"/>
      <c r="OB531" s="56"/>
      <c r="OC531" s="56"/>
      <c r="OD531" s="56"/>
      <c r="OE531" s="56"/>
      <c r="OF531" s="56"/>
      <c r="OG531" s="56"/>
      <c r="OH531" s="56"/>
      <c r="OI531" s="56"/>
      <c r="OJ531" s="56"/>
      <c r="OK531" s="56"/>
      <c r="OL531" s="56"/>
      <c r="OM531" s="56"/>
      <c r="ON531" s="56"/>
      <c r="OO531" s="56"/>
      <c r="OP531" s="56"/>
      <c r="OQ531" s="56"/>
      <c r="OR531" s="56"/>
      <c r="OS531" s="56"/>
      <c r="OT531" s="56"/>
      <c r="OU531" s="56"/>
      <c r="OV531" s="56"/>
      <c r="OW531" s="56"/>
      <c r="OX531" s="56"/>
      <c r="OY531" s="56"/>
      <c r="OZ531" s="56"/>
      <c r="PA531" s="56"/>
    </row>
    <row r="532" spans="1:417" s="116" customFormat="1" ht="24" hidden="1" customHeight="1">
      <c r="A532" s="167"/>
      <c r="B532" s="357"/>
      <c r="C532" s="357"/>
      <c r="D532" s="313"/>
      <c r="E532" s="356"/>
      <c r="F532" s="313"/>
      <c r="G532" s="327"/>
      <c r="H532" s="356"/>
      <c r="I532" s="313"/>
      <c r="J532" s="126" t="s">
        <v>886</v>
      </c>
      <c r="K532" s="123"/>
      <c r="L532" s="183" t="s">
        <v>661</v>
      </c>
      <c r="M532" s="123" t="s">
        <v>501</v>
      </c>
      <c r="N532" s="51" t="s">
        <v>378</v>
      </c>
      <c r="O532" s="56" t="s">
        <v>350</v>
      </c>
      <c r="P532" s="357"/>
      <c r="Q532" s="341"/>
      <c r="R532" s="120"/>
      <c r="S532" s="120"/>
      <c r="T532" s="120"/>
      <c r="U532" s="120"/>
      <c r="V532" s="120"/>
      <c r="W532" s="120"/>
      <c r="X532" s="120"/>
      <c r="Y532" s="120"/>
      <c r="Z532" s="120" t="s">
        <v>205</v>
      </c>
      <c r="AA532" s="120"/>
      <c r="AB532" s="120"/>
      <c r="AC532" s="119">
        <f t="shared" si="724"/>
        <v>1</v>
      </c>
      <c r="AD532" s="229"/>
      <c r="AE532" s="229"/>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70"/>
      <c r="BU532" s="70"/>
      <c r="BV532" s="70"/>
      <c r="BW532" s="70"/>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70"/>
      <c r="DN532" s="70"/>
      <c r="DO532" s="70"/>
      <c r="DP532" s="70"/>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70"/>
      <c r="FG532" s="70"/>
      <c r="FH532" s="70"/>
      <c r="FI532" s="70"/>
      <c r="FJ532" s="70"/>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70"/>
      <c r="HA532" s="70"/>
      <c r="HB532" s="70"/>
      <c r="HC532" s="70"/>
      <c r="HD532" s="70"/>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c r="IK532" s="56"/>
      <c r="IL532" s="56"/>
      <c r="IM532" s="56"/>
      <c r="IN532" s="56"/>
      <c r="IO532" s="56"/>
      <c r="IP532" s="56"/>
      <c r="IQ532" s="56"/>
      <c r="IR532" s="56"/>
      <c r="IS532" s="56"/>
      <c r="IT532" s="70"/>
      <c r="IU532" s="70"/>
      <c r="IV532" s="70"/>
      <c r="IW532" s="70"/>
      <c r="IX532" s="56"/>
      <c r="IY532" s="56"/>
      <c r="IZ532" s="56"/>
      <c r="JA532" s="56"/>
      <c r="JB532" s="56"/>
      <c r="JC532" s="56"/>
      <c r="JD532" s="56"/>
      <c r="JE532" s="56"/>
      <c r="JF532" s="56"/>
      <c r="JG532" s="56"/>
      <c r="JH532" s="56"/>
      <c r="JI532" s="56"/>
      <c r="JJ532" s="56"/>
      <c r="JK532" s="56"/>
      <c r="JL532" s="56"/>
      <c r="JM532" s="56"/>
      <c r="JN532" s="56"/>
      <c r="JO532" s="56"/>
      <c r="JP532" s="56"/>
      <c r="JQ532" s="56"/>
      <c r="JR532" s="56"/>
      <c r="JS532" s="56"/>
      <c r="JT532" s="56"/>
      <c r="JU532" s="56"/>
      <c r="JV532" s="56"/>
      <c r="JW532" s="56"/>
      <c r="JX532" s="56"/>
      <c r="JY532" s="56"/>
      <c r="JZ532" s="56"/>
      <c r="KA532" s="56"/>
      <c r="KB532" s="179"/>
      <c r="KC532" s="180"/>
      <c r="KD532" s="179"/>
      <c r="KE532" s="180"/>
      <c r="KF532" s="179"/>
      <c r="KG532" s="180"/>
      <c r="KH532" s="179"/>
      <c r="KI532" s="180"/>
      <c r="KJ532" s="181"/>
      <c r="KK532" s="185"/>
      <c r="KL532" s="56"/>
      <c r="KM532" s="56"/>
      <c r="KN532" s="71" t="s">
        <v>552</v>
      </c>
      <c r="KO532" s="56"/>
      <c r="KP532" s="56"/>
      <c r="KQ532" s="56"/>
      <c r="KR532" s="56"/>
      <c r="KS532" s="56"/>
      <c r="KT532" s="56"/>
      <c r="KU532" s="56"/>
      <c r="KV532" s="56"/>
      <c r="KW532" s="56"/>
      <c r="KX532" s="56"/>
      <c r="KY532" s="56"/>
      <c r="KZ532" s="56"/>
      <c r="LA532" s="56"/>
      <c r="LB532" s="56"/>
      <c r="LC532" s="56"/>
      <c r="LD532" s="56"/>
      <c r="LE532" s="56"/>
      <c r="LF532" s="56"/>
      <c r="LG532" s="56"/>
      <c r="LH532" s="56"/>
      <c r="LI532" s="56"/>
      <c r="LJ532" s="56"/>
      <c r="LK532" s="56"/>
      <c r="LL532" s="56"/>
      <c r="LM532" s="56"/>
      <c r="LN532" s="56"/>
      <c r="LO532" s="56"/>
      <c r="LP532" s="56"/>
      <c r="LQ532" s="56"/>
      <c r="LR532" s="56"/>
      <c r="LS532" s="179"/>
      <c r="LT532" s="180"/>
      <c r="LU532" s="179"/>
      <c r="LV532" s="180"/>
      <c r="LW532" s="179"/>
      <c r="LX532" s="180"/>
      <c r="LY532" s="179"/>
      <c r="LZ532" s="180"/>
      <c r="MA532" s="181"/>
      <c r="MB532" s="185"/>
      <c r="MC532" s="56"/>
      <c r="MD532" s="56"/>
      <c r="ME532" s="56"/>
      <c r="MF532" s="56"/>
      <c r="MG532" s="56"/>
      <c r="MH532" s="56"/>
      <c r="MI532" s="56"/>
      <c r="MJ532" s="56"/>
      <c r="MK532" s="56"/>
      <c r="ML532" s="56"/>
      <c r="MM532" s="56"/>
      <c r="MN532" s="56"/>
      <c r="MO532" s="56"/>
      <c r="MP532" s="56"/>
      <c r="MQ532" s="56"/>
      <c r="MR532" s="56"/>
      <c r="MS532" s="56"/>
      <c r="MT532" s="56"/>
      <c r="MU532" s="56"/>
      <c r="MV532" s="56"/>
      <c r="MW532" s="56"/>
      <c r="MX532" s="56"/>
      <c r="MY532" s="56"/>
      <c r="MZ532" s="56"/>
      <c r="NA532" s="56"/>
      <c r="NB532" s="56"/>
      <c r="NC532" s="56"/>
      <c r="ND532" s="56"/>
      <c r="NE532" s="56"/>
      <c r="NF532" s="56"/>
      <c r="NG532" s="56"/>
      <c r="NH532" s="56"/>
      <c r="NI532" s="56"/>
      <c r="NJ532" s="56"/>
      <c r="NK532" s="56"/>
      <c r="NL532" s="56"/>
      <c r="NM532" s="56"/>
      <c r="NN532" s="56"/>
      <c r="NO532" s="56"/>
      <c r="NP532" s="56"/>
      <c r="NQ532" s="56"/>
      <c r="NR532" s="56"/>
      <c r="NS532" s="56"/>
      <c r="NT532" s="56"/>
      <c r="NU532" s="56"/>
      <c r="NV532" s="56"/>
      <c r="NW532" s="56"/>
      <c r="NX532" s="56"/>
      <c r="NY532" s="56"/>
      <c r="NZ532" s="56"/>
      <c r="OA532" s="56"/>
      <c r="OB532" s="56"/>
      <c r="OC532" s="56"/>
      <c r="OD532" s="56"/>
      <c r="OE532" s="56"/>
      <c r="OF532" s="56"/>
      <c r="OG532" s="56"/>
      <c r="OH532" s="56"/>
      <c r="OI532" s="56"/>
      <c r="OJ532" s="56"/>
      <c r="OK532" s="56"/>
      <c r="OL532" s="56"/>
      <c r="OM532" s="56"/>
      <c r="ON532" s="56"/>
      <c r="OO532" s="56"/>
      <c r="OP532" s="56"/>
      <c r="OQ532" s="56"/>
      <c r="OR532" s="56"/>
      <c r="OS532" s="56"/>
      <c r="OT532" s="56"/>
      <c r="OU532" s="56"/>
      <c r="OV532" s="56"/>
      <c r="OW532" s="56"/>
      <c r="OX532" s="56"/>
      <c r="OY532" s="56"/>
      <c r="OZ532" s="56"/>
      <c r="PA532" s="56"/>
    </row>
    <row r="533" spans="1:417" s="116" customFormat="1" ht="31.5" hidden="1" customHeight="1">
      <c r="A533" s="167"/>
      <c r="B533" s="340">
        <v>461</v>
      </c>
      <c r="C533" s="340">
        <v>199</v>
      </c>
      <c r="D533" s="315" t="s">
        <v>280</v>
      </c>
      <c r="E533" s="354" t="s">
        <v>4</v>
      </c>
      <c r="F533" s="315" t="s">
        <v>824</v>
      </c>
      <c r="G533" s="316" t="s">
        <v>6</v>
      </c>
      <c r="H533" s="354"/>
      <c r="I533" s="315" t="s">
        <v>911</v>
      </c>
      <c r="J533" s="126" t="s">
        <v>887</v>
      </c>
      <c r="K533" s="123"/>
      <c r="L533" s="183" t="s">
        <v>661</v>
      </c>
      <c r="M533" s="177" t="s">
        <v>501</v>
      </c>
      <c r="N533" s="51" t="s">
        <v>378</v>
      </c>
      <c r="O533" s="56"/>
      <c r="P533" s="310" t="s">
        <v>205</v>
      </c>
      <c r="Q533" s="310">
        <v>1</v>
      </c>
      <c r="R533" s="120"/>
      <c r="S533" s="120"/>
      <c r="T533" s="120"/>
      <c r="U533" s="120"/>
      <c r="V533" s="120"/>
      <c r="W533" s="120"/>
      <c r="X533" s="120"/>
      <c r="Y533" s="120"/>
      <c r="Z533" s="120"/>
      <c r="AA533" s="120"/>
      <c r="AB533" s="120" t="s">
        <v>205</v>
      </c>
      <c r="AC533" s="119">
        <f t="shared" si="724"/>
        <v>1</v>
      </c>
      <c r="AD533" s="229"/>
      <c r="AE533" s="229"/>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70"/>
      <c r="BU533" s="70"/>
      <c r="BV533" s="70"/>
      <c r="BW533" s="70"/>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70"/>
      <c r="DN533" s="70"/>
      <c r="DO533" s="70"/>
      <c r="DP533" s="70"/>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70"/>
      <c r="FG533" s="70"/>
      <c r="FH533" s="70"/>
      <c r="FI533" s="70"/>
      <c r="FJ533" s="70"/>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70"/>
      <c r="HA533" s="70"/>
      <c r="HB533" s="70"/>
      <c r="HC533" s="70"/>
      <c r="HD533" s="70"/>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c r="IK533" s="56"/>
      <c r="IL533" s="56"/>
      <c r="IM533" s="56"/>
      <c r="IN533" s="56"/>
      <c r="IO533" s="56"/>
      <c r="IP533" s="56"/>
      <c r="IQ533" s="56"/>
      <c r="IR533" s="56"/>
      <c r="IS533" s="56"/>
      <c r="IT533" s="70"/>
      <c r="IU533" s="70"/>
      <c r="IV533" s="70"/>
      <c r="IW533" s="70"/>
      <c r="IX533" s="56"/>
      <c r="IY533" s="56"/>
      <c r="IZ533" s="56"/>
      <c r="JA533" s="56"/>
      <c r="JB533" s="56"/>
      <c r="JC533" s="56"/>
      <c r="JD533" s="56"/>
      <c r="JE533" s="56"/>
      <c r="JF533" s="56"/>
      <c r="JG533" s="56"/>
      <c r="JH533" s="56"/>
      <c r="JI533" s="56"/>
      <c r="JJ533" s="56"/>
      <c r="JK533" s="56"/>
      <c r="JL533" s="56"/>
      <c r="JM533" s="56"/>
      <c r="JN533" s="56"/>
      <c r="JO533" s="56"/>
      <c r="JP533" s="56"/>
      <c r="JQ533" s="56"/>
      <c r="JR533" s="56"/>
      <c r="JS533" s="56"/>
      <c r="JT533" s="56"/>
      <c r="JU533" s="56"/>
      <c r="JV533" s="56"/>
      <c r="JW533" s="56"/>
      <c r="JX533" s="56"/>
      <c r="JY533" s="56"/>
      <c r="JZ533" s="56"/>
      <c r="KA533" s="56"/>
      <c r="KB533" s="56"/>
      <c r="KC533" s="56"/>
      <c r="KD533" s="56"/>
      <c r="KE533" s="56"/>
      <c r="KF533" s="56"/>
      <c r="KG533" s="56"/>
      <c r="KH533" s="56"/>
      <c r="KI533" s="56"/>
      <c r="KJ533" s="56"/>
      <c r="KK533" s="56"/>
      <c r="KL533" s="71"/>
      <c r="KM533" s="71"/>
      <c r="KN533" s="56"/>
      <c r="KO533" s="56"/>
      <c r="KP533" s="56"/>
      <c r="KQ533" s="56"/>
      <c r="KR533" s="56"/>
      <c r="KS533" s="56"/>
      <c r="KT533" s="56"/>
      <c r="KU533" s="56"/>
      <c r="KV533" s="56"/>
      <c r="KW533" s="56"/>
      <c r="KX533" s="56"/>
      <c r="KY533" s="56"/>
      <c r="KZ533" s="56"/>
      <c r="LA533" s="56"/>
      <c r="LB533" s="56"/>
      <c r="LC533" s="56"/>
      <c r="LD533" s="56"/>
      <c r="LE533" s="56"/>
      <c r="LF533" s="56"/>
      <c r="LG533" s="56"/>
      <c r="LH533" s="56"/>
      <c r="LI533" s="56"/>
      <c r="LJ533" s="56"/>
      <c r="LK533" s="56"/>
      <c r="LL533" s="56"/>
      <c r="LM533" s="56"/>
      <c r="LN533" s="56"/>
      <c r="LO533" s="56"/>
      <c r="LP533" s="56"/>
      <c r="LQ533" s="56"/>
      <c r="LR533" s="56"/>
      <c r="LS533" s="179"/>
      <c r="LT533" s="180"/>
      <c r="LU533" s="179"/>
      <c r="LV533" s="180"/>
      <c r="LW533" s="179"/>
      <c r="LX533" s="180"/>
      <c r="LY533" s="179"/>
      <c r="LZ533" s="180"/>
      <c r="MA533" s="181"/>
      <c r="MB533" s="185"/>
      <c r="MC533" s="56"/>
      <c r="MD533" s="56"/>
      <c r="ME533" s="56"/>
      <c r="MF533" s="56"/>
      <c r="MG533" s="56"/>
      <c r="MH533" s="56"/>
      <c r="MI533" s="56"/>
      <c r="MJ533" s="56"/>
      <c r="MK533" s="56"/>
      <c r="ML533" s="56"/>
      <c r="MM533" s="56"/>
      <c r="MN533" s="56"/>
      <c r="MO533" s="56"/>
      <c r="MP533" s="56"/>
      <c r="MQ533" s="56"/>
      <c r="MR533" s="56"/>
      <c r="MS533" s="56"/>
      <c r="MT533" s="56"/>
      <c r="MU533" s="56"/>
      <c r="MV533" s="56"/>
      <c r="MW533" s="56"/>
      <c r="MX533" s="56"/>
      <c r="MY533" s="56"/>
      <c r="MZ533" s="56"/>
      <c r="NA533" s="56"/>
      <c r="NB533" s="56"/>
      <c r="NC533" s="56"/>
      <c r="ND533" s="56"/>
      <c r="NE533" s="56"/>
      <c r="NF533" s="56"/>
      <c r="NG533" s="56"/>
      <c r="NH533" s="56"/>
      <c r="NI533" s="56"/>
      <c r="NJ533" s="56"/>
      <c r="NK533" s="56"/>
      <c r="NL533" s="56"/>
      <c r="NM533" s="56"/>
      <c r="NN533" s="56"/>
      <c r="NO533" s="56"/>
      <c r="NP533" s="56"/>
      <c r="NQ533" s="56"/>
      <c r="NR533" s="56"/>
      <c r="NS533" s="56"/>
      <c r="NT533" s="56"/>
      <c r="NU533" s="56"/>
      <c r="NV533" s="56"/>
      <c r="NW533" s="56"/>
      <c r="NX533" s="56"/>
      <c r="NY533" s="56"/>
      <c r="NZ533" s="56"/>
      <c r="OA533" s="56"/>
      <c r="OB533" s="56"/>
      <c r="OC533" s="56"/>
      <c r="OD533" s="56"/>
      <c r="OE533" s="56"/>
      <c r="OF533" s="56"/>
      <c r="OG533" s="56"/>
      <c r="OH533" s="56"/>
      <c r="OI533" s="56"/>
      <c r="OJ533" s="56"/>
      <c r="OK533" s="56"/>
      <c r="OL533" s="56"/>
      <c r="OM533" s="56"/>
      <c r="ON533" s="56"/>
      <c r="OO533" s="56"/>
      <c r="OP533" s="56"/>
      <c r="OQ533" s="56"/>
      <c r="OR533" s="56"/>
      <c r="OS533" s="56"/>
      <c r="OT533" s="56"/>
      <c r="OU533" s="56"/>
      <c r="OV533" s="56"/>
      <c r="OW533" s="56"/>
      <c r="OX533" s="56"/>
      <c r="OY533" s="56"/>
      <c r="OZ533" s="56"/>
      <c r="PA533" s="56"/>
    </row>
    <row r="534" spans="1:417" s="116" customFormat="1" ht="31.5" hidden="1" customHeight="1">
      <c r="A534" s="167"/>
      <c r="B534" s="357"/>
      <c r="C534" s="357"/>
      <c r="D534" s="313"/>
      <c r="E534" s="356"/>
      <c r="F534" s="313"/>
      <c r="G534" s="327"/>
      <c r="H534" s="356"/>
      <c r="I534" s="313"/>
      <c r="J534" s="126" t="s">
        <v>888</v>
      </c>
      <c r="K534" s="123"/>
      <c r="L534" s="183" t="s">
        <v>661</v>
      </c>
      <c r="M534" s="177" t="s">
        <v>501</v>
      </c>
      <c r="N534" s="51" t="s">
        <v>378</v>
      </c>
      <c r="O534" s="56" t="s">
        <v>350</v>
      </c>
      <c r="P534" s="310"/>
      <c r="Q534" s="310"/>
      <c r="R534" s="120"/>
      <c r="S534" s="120"/>
      <c r="T534" s="120"/>
      <c r="U534" s="120"/>
      <c r="V534" s="120"/>
      <c r="W534" s="120"/>
      <c r="X534" s="120"/>
      <c r="Y534" s="120"/>
      <c r="Z534" s="120"/>
      <c r="AA534" s="120"/>
      <c r="AB534" s="120" t="s">
        <v>205</v>
      </c>
      <c r="AC534" s="119">
        <f t="shared" si="724"/>
        <v>1</v>
      </c>
      <c r="AD534" s="229"/>
      <c r="AE534" s="229"/>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70"/>
      <c r="BU534" s="70"/>
      <c r="BV534" s="70"/>
      <c r="BW534" s="70"/>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70"/>
      <c r="DN534" s="70"/>
      <c r="DO534" s="70"/>
      <c r="DP534" s="70"/>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70"/>
      <c r="FG534" s="70"/>
      <c r="FH534" s="70"/>
      <c r="FI534" s="70"/>
      <c r="FJ534" s="70"/>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70"/>
      <c r="HA534" s="70"/>
      <c r="HB534" s="70"/>
      <c r="HC534" s="70"/>
      <c r="HD534" s="70"/>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c r="IK534" s="56"/>
      <c r="IL534" s="56"/>
      <c r="IM534" s="56"/>
      <c r="IN534" s="56"/>
      <c r="IO534" s="56"/>
      <c r="IP534" s="56"/>
      <c r="IQ534" s="56"/>
      <c r="IR534" s="56"/>
      <c r="IS534" s="56"/>
      <c r="IT534" s="70"/>
      <c r="IU534" s="70"/>
      <c r="IV534" s="70"/>
      <c r="IW534" s="70"/>
      <c r="IX534" s="56"/>
      <c r="IY534" s="56"/>
      <c r="IZ534" s="56"/>
      <c r="JA534" s="56"/>
      <c r="JB534" s="56"/>
      <c r="JC534" s="56"/>
      <c r="JD534" s="56"/>
      <c r="JE534" s="56"/>
      <c r="JF534" s="56"/>
      <c r="JG534" s="56"/>
      <c r="JH534" s="56"/>
      <c r="JI534" s="56"/>
      <c r="JJ534" s="56"/>
      <c r="JK534" s="56"/>
      <c r="JL534" s="56"/>
      <c r="JM534" s="56"/>
      <c r="JN534" s="56"/>
      <c r="JO534" s="56"/>
      <c r="JP534" s="56"/>
      <c r="JQ534" s="56"/>
      <c r="JR534" s="56"/>
      <c r="JS534" s="56"/>
      <c r="JT534" s="56"/>
      <c r="JU534" s="56"/>
      <c r="JV534" s="56"/>
      <c r="JW534" s="56"/>
      <c r="JX534" s="56"/>
      <c r="JY534" s="56"/>
      <c r="JZ534" s="56"/>
      <c r="KA534" s="56"/>
      <c r="KB534" s="56"/>
      <c r="KC534" s="56"/>
      <c r="KD534" s="56"/>
      <c r="KE534" s="56"/>
      <c r="KF534" s="56"/>
      <c r="KG534" s="56"/>
      <c r="KH534" s="56"/>
      <c r="KI534" s="56"/>
      <c r="KJ534" s="56"/>
      <c r="KK534" s="56"/>
      <c r="KL534" s="56"/>
      <c r="KM534" s="71"/>
      <c r="KN534" s="71"/>
      <c r="KO534" s="56">
        <v>2</v>
      </c>
      <c r="KP534" s="56">
        <v>2</v>
      </c>
      <c r="KQ534" s="56">
        <v>1</v>
      </c>
      <c r="KR534" s="56">
        <v>2</v>
      </c>
      <c r="KS534" s="56">
        <v>2</v>
      </c>
      <c r="KT534" s="56">
        <v>2</v>
      </c>
      <c r="KU534" s="56">
        <v>2</v>
      </c>
      <c r="KV534" s="56">
        <v>2</v>
      </c>
      <c r="KW534" s="56">
        <v>2</v>
      </c>
      <c r="KX534" s="56">
        <v>2</v>
      </c>
      <c r="KY534" s="56">
        <v>1</v>
      </c>
      <c r="KZ534" s="56">
        <v>2</v>
      </c>
      <c r="LA534" s="56">
        <v>1</v>
      </c>
      <c r="LB534" s="56">
        <v>2</v>
      </c>
      <c r="LC534" s="56">
        <v>2</v>
      </c>
      <c r="LD534" s="56">
        <v>2</v>
      </c>
      <c r="LE534" s="56">
        <v>1</v>
      </c>
      <c r="LF534" s="56">
        <v>2</v>
      </c>
      <c r="LG534" s="56">
        <v>2</v>
      </c>
      <c r="LH534" s="56">
        <v>2</v>
      </c>
      <c r="LI534" s="56">
        <v>2</v>
      </c>
      <c r="LJ534" s="56">
        <v>2</v>
      </c>
      <c r="LK534" s="56">
        <v>2</v>
      </c>
      <c r="LL534" s="56"/>
      <c r="LM534" s="56"/>
      <c r="LN534" s="56"/>
      <c r="LO534" s="56"/>
      <c r="LP534" s="56">
        <v>2</v>
      </c>
      <c r="LQ534" s="56">
        <v>2</v>
      </c>
      <c r="LR534" s="56">
        <v>2</v>
      </c>
      <c r="LS534" s="179">
        <f>COUNTIF(KO534:LR534,"2")</f>
        <v>22</v>
      </c>
      <c r="LT534" s="180">
        <f>LS534/(LS534+LU534+LW534+LY534)</f>
        <v>0.84615384615384615</v>
      </c>
      <c r="LU534" s="179">
        <f>COUNTIF(KO534:LR534,"1")</f>
        <v>4</v>
      </c>
      <c r="LV534" s="180">
        <f>LU534/(LS534+LU534+LW534+LY534)</f>
        <v>0.15384615384615385</v>
      </c>
      <c r="LW534" s="179">
        <f>COUNTIF(KO534:LR534,"0")</f>
        <v>0</v>
      </c>
      <c r="LX534" s="180">
        <f>LW534/(LS534+LU534+LW534+LY534)</f>
        <v>0</v>
      </c>
      <c r="LY534" s="179">
        <f>COUNTIF(KB534:LR534,"KĐG")</f>
        <v>0</v>
      </c>
      <c r="LZ534" s="180">
        <f>LY534/(LS534+LU534+LW534+LY534)</f>
        <v>0</v>
      </c>
      <c r="MA534" s="181">
        <f>(((LS534*2)+(LU534*1)+(LW534*0)))/(LS534+LU534+LW534)</f>
        <v>1.8461538461538463</v>
      </c>
      <c r="MB534" s="185" t="str">
        <f>IF(LZ534&gt;=50%,"KĐG",IF(MA534&gt;=1.6,"Đạt mục tiêu",IF(MA534&gt;=1,"Cần cố gắng","Chưa đạt")))</f>
        <v>Đạt mục tiêu</v>
      </c>
      <c r="MC534" s="56"/>
      <c r="MD534" s="56"/>
      <c r="ME534" s="56"/>
      <c r="MF534" s="56"/>
      <c r="MG534" s="56"/>
      <c r="MH534" s="56"/>
      <c r="MI534" s="56"/>
      <c r="MJ534" s="56"/>
      <c r="MK534" s="56"/>
      <c r="ML534" s="56"/>
      <c r="MM534" s="56"/>
      <c r="MN534" s="56"/>
      <c r="MO534" s="56"/>
      <c r="MP534" s="56"/>
      <c r="MQ534" s="56"/>
      <c r="MR534" s="56"/>
      <c r="MS534" s="56"/>
      <c r="MT534" s="56"/>
      <c r="MU534" s="56"/>
      <c r="MV534" s="56"/>
      <c r="MW534" s="56"/>
      <c r="MX534" s="56"/>
      <c r="MY534" s="56"/>
      <c r="MZ534" s="56"/>
      <c r="NA534" s="56"/>
      <c r="NB534" s="56"/>
      <c r="NC534" s="56"/>
      <c r="ND534" s="56"/>
      <c r="NE534" s="56"/>
      <c r="NF534" s="56"/>
      <c r="NG534" s="56"/>
      <c r="NH534" s="56"/>
      <c r="NI534" s="56"/>
      <c r="NJ534" s="56"/>
      <c r="NK534" s="56"/>
      <c r="NL534" s="56"/>
      <c r="NM534" s="56"/>
      <c r="NN534" s="56"/>
      <c r="NO534" s="56"/>
      <c r="NP534" s="56"/>
      <c r="NQ534" s="56"/>
      <c r="NR534" s="56"/>
      <c r="NS534" s="56"/>
      <c r="NT534" s="56"/>
      <c r="NU534" s="56"/>
      <c r="NV534" s="56"/>
      <c r="NW534" s="56"/>
      <c r="NX534" s="56"/>
      <c r="NY534" s="56"/>
      <c r="NZ534" s="56"/>
      <c r="OA534" s="56"/>
      <c r="OB534" s="56"/>
      <c r="OC534" s="56"/>
      <c r="OD534" s="56"/>
      <c r="OE534" s="56"/>
      <c r="OF534" s="56"/>
      <c r="OG534" s="56"/>
      <c r="OH534" s="56"/>
      <c r="OI534" s="56"/>
      <c r="OJ534" s="56"/>
      <c r="OK534" s="56"/>
      <c r="OL534" s="56"/>
      <c r="OM534" s="56"/>
      <c r="ON534" s="56"/>
      <c r="OO534" s="56"/>
      <c r="OP534" s="56"/>
      <c r="OQ534" s="56"/>
      <c r="OR534" s="56"/>
      <c r="OS534" s="56"/>
      <c r="OT534" s="56"/>
      <c r="OU534" s="56"/>
      <c r="OV534" s="56"/>
      <c r="OW534" s="56"/>
      <c r="OX534" s="56"/>
      <c r="OY534" s="56"/>
      <c r="OZ534" s="56"/>
      <c r="PA534" s="56"/>
    </row>
    <row r="535" spans="1:417" s="116" customFormat="1" ht="31.5" hidden="1" customHeight="1">
      <c r="A535" s="167"/>
      <c r="B535" s="310">
        <v>462</v>
      </c>
      <c r="C535" s="310">
        <v>200</v>
      </c>
      <c r="D535" s="318" t="s">
        <v>280</v>
      </c>
      <c r="E535" s="325" t="s">
        <v>4</v>
      </c>
      <c r="F535" s="318" t="s">
        <v>824</v>
      </c>
      <c r="G535" s="328" t="s">
        <v>6</v>
      </c>
      <c r="H535" s="325"/>
      <c r="I535" s="318" t="s">
        <v>912</v>
      </c>
      <c r="J535" s="126" t="s">
        <v>889</v>
      </c>
      <c r="K535" s="123"/>
      <c r="L535" s="183" t="s">
        <v>661</v>
      </c>
      <c r="M535" s="177" t="s">
        <v>501</v>
      </c>
      <c r="N535" s="51" t="s">
        <v>378</v>
      </c>
      <c r="O535" s="56" t="s">
        <v>350</v>
      </c>
      <c r="P535" s="340" t="s">
        <v>205</v>
      </c>
      <c r="Q535" s="340">
        <v>1</v>
      </c>
      <c r="R535" s="120"/>
      <c r="S535" s="120"/>
      <c r="T535" s="120"/>
      <c r="U535" s="120"/>
      <c r="V535" s="120"/>
      <c r="W535" s="120"/>
      <c r="X535" s="120"/>
      <c r="Y535" s="120"/>
      <c r="Z535" s="120"/>
      <c r="AA535" s="120" t="s">
        <v>205</v>
      </c>
      <c r="AB535" s="120"/>
      <c r="AC535" s="119">
        <f t="shared" si="724"/>
        <v>1</v>
      </c>
      <c r="AD535" s="229"/>
      <c r="AE535" s="229"/>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70"/>
      <c r="BU535" s="70"/>
      <c r="BV535" s="70"/>
      <c r="BW535" s="70"/>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70"/>
      <c r="DN535" s="70"/>
      <c r="DO535" s="70"/>
      <c r="DP535" s="70"/>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70"/>
      <c r="FG535" s="70"/>
      <c r="FH535" s="70"/>
      <c r="FI535" s="70"/>
      <c r="FJ535" s="70"/>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70"/>
      <c r="HA535" s="70"/>
      <c r="HB535" s="70"/>
      <c r="HC535" s="70"/>
      <c r="HD535" s="70"/>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c r="IK535" s="56"/>
      <c r="IL535" s="56"/>
      <c r="IM535" s="56"/>
      <c r="IN535" s="56"/>
      <c r="IO535" s="56"/>
      <c r="IP535" s="56"/>
      <c r="IQ535" s="56"/>
      <c r="IR535" s="56"/>
      <c r="IS535" s="56"/>
      <c r="IT535" s="70"/>
      <c r="IU535" s="70"/>
      <c r="IV535" s="70"/>
      <c r="IW535" s="70"/>
      <c r="IX535" s="56"/>
      <c r="IY535" s="56"/>
      <c r="IZ535" s="56"/>
      <c r="JA535" s="56"/>
      <c r="JB535" s="56"/>
      <c r="JC535" s="56"/>
      <c r="JD535" s="56"/>
      <c r="JE535" s="56"/>
      <c r="JF535" s="56"/>
      <c r="JG535" s="56"/>
      <c r="JH535" s="56"/>
      <c r="JI535" s="56"/>
      <c r="JJ535" s="56"/>
      <c r="JK535" s="56"/>
      <c r="JL535" s="56"/>
      <c r="JM535" s="56"/>
      <c r="JN535" s="56"/>
      <c r="JO535" s="56"/>
      <c r="JP535" s="56"/>
      <c r="JQ535" s="56"/>
      <c r="JR535" s="56"/>
      <c r="JS535" s="56"/>
      <c r="JT535" s="56"/>
      <c r="JU535" s="56"/>
      <c r="JV535" s="56"/>
      <c r="JW535" s="56"/>
      <c r="JX535" s="56"/>
      <c r="JY535" s="56"/>
      <c r="JZ535" s="56"/>
      <c r="KA535" s="56"/>
      <c r="KB535" s="56"/>
      <c r="KC535" s="56"/>
      <c r="KD535" s="56"/>
      <c r="KE535" s="56"/>
      <c r="KF535" s="56"/>
      <c r="KG535" s="56"/>
      <c r="KH535" s="56"/>
      <c r="KI535" s="56"/>
      <c r="KJ535" s="56"/>
      <c r="KK535" s="56"/>
      <c r="KL535" s="56"/>
      <c r="KM535" s="56"/>
      <c r="KN535" s="56"/>
      <c r="KO535" s="56"/>
      <c r="KP535" s="56"/>
      <c r="KQ535" s="56"/>
      <c r="KR535" s="56"/>
      <c r="KS535" s="56"/>
      <c r="KT535" s="56"/>
      <c r="KU535" s="56"/>
      <c r="KV535" s="56"/>
      <c r="KW535" s="56"/>
      <c r="KX535" s="56"/>
      <c r="KY535" s="56"/>
      <c r="KZ535" s="56"/>
      <c r="LA535" s="56"/>
      <c r="LB535" s="56"/>
      <c r="LC535" s="56"/>
      <c r="LD535" s="56"/>
      <c r="LE535" s="56"/>
      <c r="LF535" s="56"/>
      <c r="LG535" s="56"/>
      <c r="LH535" s="56"/>
      <c r="LI535" s="56"/>
      <c r="LJ535" s="56"/>
      <c r="LK535" s="56"/>
      <c r="LL535" s="56"/>
      <c r="LM535" s="56"/>
      <c r="LN535" s="56"/>
      <c r="LO535" s="56"/>
      <c r="LP535" s="56"/>
      <c r="LQ535" s="56"/>
      <c r="LR535" s="56"/>
      <c r="LS535" s="56"/>
      <c r="LT535" s="56"/>
      <c r="LU535" s="56"/>
      <c r="LV535" s="56"/>
      <c r="LW535" s="56"/>
      <c r="LX535" s="56"/>
      <c r="LY535" s="56"/>
      <c r="LZ535" s="56"/>
      <c r="MA535" s="56"/>
      <c r="MB535" s="56"/>
      <c r="MC535" s="56"/>
      <c r="MD535" s="56"/>
      <c r="ME535" s="56"/>
      <c r="MF535" s="56"/>
      <c r="MG535" s="56"/>
      <c r="MH535" s="56"/>
      <c r="MI535" s="56"/>
      <c r="MJ535" s="56"/>
      <c r="MK535" s="56"/>
      <c r="ML535" s="56"/>
      <c r="MM535" s="56"/>
      <c r="MN535" s="56"/>
      <c r="MO535" s="56"/>
      <c r="MP535" s="56"/>
      <c r="MQ535" s="56"/>
      <c r="MR535" s="56"/>
      <c r="MS535" s="56"/>
      <c r="MT535" s="56"/>
      <c r="MU535" s="56"/>
      <c r="MV535" s="56"/>
      <c r="MW535" s="56"/>
      <c r="MX535" s="56"/>
      <c r="MY535" s="56"/>
      <c r="MZ535" s="56"/>
      <c r="NA535" s="56"/>
      <c r="NB535" s="56"/>
      <c r="NC535" s="56"/>
      <c r="ND535" s="56"/>
      <c r="NE535" s="56"/>
      <c r="NF535" s="56"/>
      <c r="NG535" s="56"/>
      <c r="NH535" s="56"/>
      <c r="NI535" s="56"/>
      <c r="NJ535" s="56"/>
      <c r="NK535" s="56"/>
      <c r="NL535" s="56"/>
      <c r="NM535" s="56"/>
      <c r="NN535" s="56"/>
      <c r="NO535" s="70"/>
      <c r="NP535" s="70"/>
      <c r="NQ535" s="56">
        <v>2</v>
      </c>
      <c r="NR535" s="56">
        <v>2</v>
      </c>
      <c r="NS535" s="56">
        <v>1</v>
      </c>
      <c r="NT535" s="56">
        <v>2</v>
      </c>
      <c r="NU535" s="56">
        <v>2</v>
      </c>
      <c r="NV535" s="56">
        <v>2</v>
      </c>
      <c r="NW535" s="56">
        <v>2</v>
      </c>
      <c r="NX535" s="56">
        <v>2</v>
      </c>
      <c r="NY535" s="56">
        <v>2</v>
      </c>
      <c r="NZ535" s="56">
        <v>2</v>
      </c>
      <c r="OA535" s="56">
        <v>1</v>
      </c>
      <c r="OB535" s="56">
        <v>2</v>
      </c>
      <c r="OC535" s="56">
        <v>1</v>
      </c>
      <c r="OD535" s="56">
        <v>2</v>
      </c>
      <c r="OE535" s="56">
        <v>2</v>
      </c>
      <c r="OF535" s="56">
        <v>2</v>
      </c>
      <c r="OG535" s="56">
        <v>2</v>
      </c>
      <c r="OH535" s="56">
        <v>2</v>
      </c>
      <c r="OI535" s="56">
        <v>2</v>
      </c>
      <c r="OJ535" s="56">
        <v>2</v>
      </c>
      <c r="OK535" s="56">
        <v>2</v>
      </c>
      <c r="OL535" s="56">
        <v>2</v>
      </c>
      <c r="OM535" s="56">
        <v>2</v>
      </c>
      <c r="ON535" s="56">
        <v>2</v>
      </c>
      <c r="OO535" s="56"/>
      <c r="OP535" s="56">
        <v>2</v>
      </c>
      <c r="OQ535" s="56"/>
      <c r="OR535" s="56"/>
      <c r="OS535" s="56"/>
      <c r="OT535" s="56"/>
      <c r="OU535" s="56"/>
      <c r="OV535" s="56"/>
      <c r="OW535" s="56"/>
      <c r="OX535" s="56"/>
      <c r="OY535" s="56"/>
      <c r="OZ535" s="56"/>
      <c r="PA535" s="56"/>
    </row>
    <row r="536" spans="1:417" s="116" customFormat="1" ht="55.5" hidden="1" customHeight="1">
      <c r="A536" s="167"/>
      <c r="B536" s="310"/>
      <c r="C536" s="310"/>
      <c r="D536" s="318"/>
      <c r="E536" s="325"/>
      <c r="F536" s="318"/>
      <c r="G536" s="328"/>
      <c r="H536" s="325"/>
      <c r="I536" s="318"/>
      <c r="J536" s="126" t="s">
        <v>890</v>
      </c>
      <c r="K536" s="123"/>
      <c r="L536" s="183" t="s">
        <v>661</v>
      </c>
      <c r="M536" s="177" t="s">
        <v>501</v>
      </c>
      <c r="N536" s="51" t="s">
        <v>378</v>
      </c>
      <c r="O536" s="56" t="s">
        <v>350</v>
      </c>
      <c r="P536" s="341"/>
      <c r="Q536" s="341"/>
      <c r="R536" s="120"/>
      <c r="S536" s="120"/>
      <c r="T536" s="120"/>
      <c r="U536" s="120"/>
      <c r="V536" s="120"/>
      <c r="W536" s="120"/>
      <c r="X536" s="120"/>
      <c r="Y536" s="120"/>
      <c r="Z536" s="120"/>
      <c r="AA536" s="120" t="s">
        <v>205</v>
      </c>
      <c r="AB536" s="120"/>
      <c r="AC536" s="119">
        <f t="shared" si="724"/>
        <v>1</v>
      </c>
      <c r="AD536" s="229"/>
      <c r="AE536" s="229"/>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70"/>
      <c r="BU536" s="70"/>
      <c r="BV536" s="70"/>
      <c r="BW536" s="70"/>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70"/>
      <c r="DN536" s="70"/>
      <c r="DO536" s="70"/>
      <c r="DP536" s="70"/>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70"/>
      <c r="FG536" s="70"/>
      <c r="FH536" s="70"/>
      <c r="FI536" s="70"/>
      <c r="FJ536" s="70"/>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70"/>
      <c r="HA536" s="70"/>
      <c r="HB536" s="70"/>
      <c r="HC536" s="70"/>
      <c r="HD536" s="70"/>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c r="IK536" s="56"/>
      <c r="IL536" s="56"/>
      <c r="IM536" s="56"/>
      <c r="IN536" s="56"/>
      <c r="IO536" s="56"/>
      <c r="IP536" s="56"/>
      <c r="IQ536" s="56"/>
      <c r="IR536" s="56"/>
      <c r="IS536" s="56"/>
      <c r="IT536" s="70"/>
      <c r="IU536" s="70"/>
      <c r="IV536" s="70"/>
      <c r="IW536" s="70"/>
      <c r="IX536" s="56"/>
      <c r="IY536" s="56"/>
      <c r="IZ536" s="56"/>
      <c r="JA536" s="56"/>
      <c r="JB536" s="56"/>
      <c r="JC536" s="56"/>
      <c r="JD536" s="56"/>
      <c r="JE536" s="56"/>
      <c r="JF536" s="56"/>
      <c r="JG536" s="56"/>
      <c r="JH536" s="56"/>
      <c r="JI536" s="56"/>
      <c r="JJ536" s="56"/>
      <c r="JK536" s="56"/>
      <c r="JL536" s="56"/>
      <c r="JM536" s="56"/>
      <c r="JN536" s="56"/>
      <c r="JO536" s="56"/>
      <c r="JP536" s="56"/>
      <c r="JQ536" s="56"/>
      <c r="JR536" s="56"/>
      <c r="JS536" s="56"/>
      <c r="JT536" s="56"/>
      <c r="JU536" s="56"/>
      <c r="JV536" s="56"/>
      <c r="JW536" s="56"/>
      <c r="JX536" s="56"/>
      <c r="JY536" s="56"/>
      <c r="JZ536" s="56"/>
      <c r="KA536" s="56"/>
      <c r="KB536" s="56"/>
      <c r="KC536" s="56"/>
      <c r="KD536" s="56"/>
      <c r="KE536" s="56"/>
      <c r="KF536" s="56"/>
      <c r="KG536" s="56"/>
      <c r="KH536" s="56"/>
      <c r="KI536" s="56"/>
      <c r="KJ536" s="56"/>
      <c r="KK536" s="56"/>
      <c r="KL536" s="56"/>
      <c r="KM536" s="56"/>
      <c r="KN536" s="56"/>
      <c r="KO536" s="56"/>
      <c r="KP536" s="56"/>
      <c r="KQ536" s="56"/>
      <c r="KR536" s="56"/>
      <c r="KS536" s="56"/>
      <c r="KT536" s="56"/>
      <c r="KU536" s="56"/>
      <c r="KV536" s="56"/>
      <c r="KW536" s="56"/>
      <c r="KX536" s="56"/>
      <c r="KY536" s="56"/>
      <c r="KZ536" s="56"/>
      <c r="LA536" s="56"/>
      <c r="LB536" s="56"/>
      <c r="LC536" s="56"/>
      <c r="LD536" s="56"/>
      <c r="LE536" s="56"/>
      <c r="LF536" s="56"/>
      <c r="LG536" s="56"/>
      <c r="LH536" s="56"/>
      <c r="LI536" s="56"/>
      <c r="LJ536" s="56"/>
      <c r="LK536" s="56"/>
      <c r="LL536" s="56"/>
      <c r="LM536" s="56"/>
      <c r="LN536" s="56"/>
      <c r="LO536" s="56"/>
      <c r="LP536" s="56"/>
      <c r="LQ536" s="56"/>
      <c r="LR536" s="56"/>
      <c r="LS536" s="56"/>
      <c r="LT536" s="56"/>
      <c r="LU536" s="56"/>
      <c r="LV536" s="56"/>
      <c r="LW536" s="56"/>
      <c r="LX536" s="56"/>
      <c r="LY536" s="56"/>
      <c r="LZ536" s="56"/>
      <c r="MA536" s="56"/>
      <c r="MB536" s="56"/>
      <c r="MC536" s="56"/>
      <c r="MD536" s="71" t="s">
        <v>552</v>
      </c>
      <c r="ME536" s="56">
        <v>2</v>
      </c>
      <c r="MF536" s="56">
        <v>2</v>
      </c>
      <c r="MG536" s="56">
        <v>2</v>
      </c>
      <c r="MH536" s="56">
        <v>2</v>
      </c>
      <c r="MI536" s="56">
        <v>2</v>
      </c>
      <c r="MJ536" s="56">
        <v>2</v>
      </c>
      <c r="MK536" s="56">
        <v>2</v>
      </c>
      <c r="ML536" s="56">
        <v>2</v>
      </c>
      <c r="MM536" s="56">
        <v>2</v>
      </c>
      <c r="MN536" s="56">
        <v>2</v>
      </c>
      <c r="MO536" s="56">
        <v>1</v>
      </c>
      <c r="MP536" s="56">
        <v>2</v>
      </c>
      <c r="MQ536" s="56">
        <v>2</v>
      </c>
      <c r="MR536" s="56">
        <v>2</v>
      </c>
      <c r="MS536" s="56">
        <v>2</v>
      </c>
      <c r="MT536" s="56">
        <v>2</v>
      </c>
      <c r="MU536" s="56">
        <v>2</v>
      </c>
      <c r="MV536" s="56">
        <v>2</v>
      </c>
      <c r="MW536" s="56">
        <v>2</v>
      </c>
      <c r="MX536" s="56">
        <v>2</v>
      </c>
      <c r="MY536" s="56">
        <v>2</v>
      </c>
      <c r="MZ536" s="56">
        <v>2</v>
      </c>
      <c r="NA536" s="56">
        <v>2</v>
      </c>
      <c r="NB536" s="56">
        <v>2</v>
      </c>
      <c r="NC536" s="56">
        <v>2</v>
      </c>
      <c r="ND536" s="56">
        <v>2</v>
      </c>
      <c r="NE536" s="179">
        <f>COUNTIF(ME536:ND536,"2")</f>
        <v>25</v>
      </c>
      <c r="NF536" s="180">
        <f>NE536/(NE536+NG536+NI536+NK536)</f>
        <v>0.96153846153846156</v>
      </c>
      <c r="NG536" s="179">
        <f>COUNTIF(ME536:ND536,"1")</f>
        <v>1</v>
      </c>
      <c r="NH536" s="180">
        <f>NG536/(NE536+NG536+NI536+NK536)</f>
        <v>3.8461538461538464E-2</v>
      </c>
      <c r="NI536" s="179">
        <f>COUNTIF(ME536:ND536,"0")</f>
        <v>0</v>
      </c>
      <c r="NJ536" s="180">
        <f>NI536/(NE536+NG536+NI536+NK536)</f>
        <v>0</v>
      </c>
      <c r="NK536" s="179">
        <f>COUNTIF(LR536:ND536,"KĐG")</f>
        <v>0</v>
      </c>
      <c r="NL536" s="180">
        <f>NK536/(NE536+NG536+NI536+NK536)</f>
        <v>0</v>
      </c>
      <c r="NM536" s="181">
        <f>(((NE536*2)+(NG536*1)+(NI536*0)))/(NE536+NG536+NI536)</f>
        <v>1.9615384615384615</v>
      </c>
      <c r="NN536" s="184" t="str">
        <f>IF(NL536&gt;=50%,"KĐG",IF(NM536&gt;=1.6,"Đạt mục tiêu",IF(NM536&gt;=1,"Cần cố gắng","Chưa đạt")))</f>
        <v>Đạt mục tiêu</v>
      </c>
      <c r="NO536" s="56"/>
      <c r="NP536" s="56"/>
      <c r="NQ536" s="56"/>
      <c r="NR536" s="56"/>
      <c r="NS536" s="56"/>
      <c r="NT536" s="56"/>
      <c r="NU536" s="56"/>
      <c r="NV536" s="56"/>
      <c r="NW536" s="56"/>
      <c r="NX536" s="56"/>
      <c r="NY536" s="56"/>
      <c r="NZ536" s="56"/>
      <c r="OA536" s="56"/>
      <c r="OB536" s="56"/>
      <c r="OC536" s="56"/>
      <c r="OD536" s="56"/>
      <c r="OE536" s="56"/>
      <c r="OF536" s="56"/>
      <c r="OG536" s="56"/>
      <c r="OH536" s="56"/>
      <c r="OI536" s="56"/>
      <c r="OJ536" s="56"/>
      <c r="OK536" s="56"/>
      <c r="OL536" s="56"/>
      <c r="OM536" s="56"/>
      <c r="ON536" s="56"/>
      <c r="OO536" s="56"/>
      <c r="OP536" s="56"/>
      <c r="OQ536" s="56"/>
      <c r="OR536" s="56"/>
      <c r="OS536" s="56"/>
      <c r="OT536" s="56"/>
      <c r="OU536" s="56"/>
      <c r="OV536" s="56"/>
      <c r="OW536" s="56"/>
      <c r="OX536" s="56"/>
      <c r="OY536" s="56"/>
      <c r="OZ536" s="56"/>
      <c r="PA536" s="56"/>
    </row>
    <row r="537" spans="1:417" s="116" customFormat="1" ht="90" hidden="1" customHeight="1">
      <c r="A537" s="167"/>
      <c r="B537" s="56">
        <v>463</v>
      </c>
      <c r="C537" s="56">
        <v>201</v>
      </c>
      <c r="D537" s="160" t="s">
        <v>1195</v>
      </c>
      <c r="E537" s="152" t="s">
        <v>7</v>
      </c>
      <c r="F537" s="160" t="s">
        <v>913</v>
      </c>
      <c r="G537" s="161" t="s">
        <v>7</v>
      </c>
      <c r="H537" s="136" t="s">
        <v>205</v>
      </c>
      <c r="I537" s="126" t="s">
        <v>913</v>
      </c>
      <c r="J537" s="126" t="s">
        <v>1583</v>
      </c>
      <c r="K537" s="123"/>
      <c r="L537" s="183" t="s">
        <v>661</v>
      </c>
      <c r="M537" s="177" t="s">
        <v>501</v>
      </c>
      <c r="N537" s="51" t="s">
        <v>378</v>
      </c>
      <c r="O537" s="56" t="s">
        <v>350</v>
      </c>
      <c r="P537" s="56" t="s">
        <v>205</v>
      </c>
      <c r="Q537" s="162"/>
      <c r="R537" s="120"/>
      <c r="S537" s="120" t="s">
        <v>205</v>
      </c>
      <c r="T537" s="120"/>
      <c r="U537" s="120"/>
      <c r="V537" s="120"/>
      <c r="W537" s="120"/>
      <c r="X537" s="120"/>
      <c r="Y537" s="120"/>
      <c r="Z537" s="120"/>
      <c r="AA537" s="120"/>
      <c r="AB537" s="120"/>
      <c r="AC537" s="119">
        <f t="shared" si="724"/>
        <v>1</v>
      </c>
      <c r="AD537" s="229"/>
      <c r="AE537" s="229"/>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70"/>
      <c r="BU537" s="72" t="s">
        <v>557</v>
      </c>
      <c r="BV537" s="70"/>
      <c r="BW537" s="70"/>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70"/>
      <c r="DN537" s="70"/>
      <c r="DO537" s="70"/>
      <c r="DP537" s="70"/>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70"/>
      <c r="FG537" s="70"/>
      <c r="FH537" s="70"/>
      <c r="FI537" s="70"/>
      <c r="FJ537" s="70"/>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70"/>
      <c r="HA537" s="70"/>
      <c r="HB537" s="70"/>
      <c r="HC537" s="70"/>
      <c r="HD537" s="70"/>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c r="IK537" s="56"/>
      <c r="IL537" s="56"/>
      <c r="IM537" s="56"/>
      <c r="IN537" s="56"/>
      <c r="IO537" s="56"/>
      <c r="IP537" s="56"/>
      <c r="IQ537" s="56"/>
      <c r="IR537" s="56"/>
      <c r="IS537" s="56"/>
      <c r="IT537" s="70"/>
      <c r="IU537" s="70"/>
      <c r="IV537" s="70"/>
      <c r="IW537" s="70"/>
      <c r="IX537" s="56"/>
      <c r="IY537" s="56"/>
      <c r="IZ537" s="56"/>
      <c r="JA537" s="56"/>
      <c r="JB537" s="56"/>
      <c r="JC537" s="56"/>
      <c r="JD537" s="56"/>
      <c r="JE537" s="56"/>
      <c r="JF537" s="56"/>
      <c r="JG537" s="56"/>
      <c r="JH537" s="56"/>
      <c r="JI537" s="56"/>
      <c r="JJ537" s="56"/>
      <c r="JK537" s="56"/>
      <c r="JL537" s="56"/>
      <c r="JM537" s="56"/>
      <c r="JN537" s="56"/>
      <c r="JO537" s="56"/>
      <c r="JP537" s="56"/>
      <c r="JQ537" s="56"/>
      <c r="JR537" s="56"/>
      <c r="JS537" s="56"/>
      <c r="JT537" s="56"/>
      <c r="JU537" s="56"/>
      <c r="JV537" s="56"/>
      <c r="JW537" s="56"/>
      <c r="JX537" s="56"/>
      <c r="JY537" s="56"/>
      <c r="JZ537" s="56"/>
      <c r="KA537" s="56"/>
      <c r="KB537" s="56"/>
      <c r="KC537" s="56"/>
      <c r="KD537" s="56"/>
      <c r="KE537" s="56"/>
      <c r="KF537" s="56"/>
      <c r="KG537" s="56"/>
      <c r="KH537" s="56"/>
      <c r="KI537" s="56"/>
      <c r="KJ537" s="56"/>
      <c r="KK537" s="56"/>
      <c r="KL537" s="56"/>
      <c r="KM537" s="56"/>
      <c r="KN537" s="56"/>
      <c r="KO537" s="56"/>
      <c r="KP537" s="56"/>
      <c r="KQ537" s="56"/>
      <c r="KR537" s="56"/>
      <c r="KS537" s="56"/>
      <c r="KT537" s="56"/>
      <c r="KU537" s="56"/>
      <c r="KV537" s="56"/>
      <c r="KW537" s="56"/>
      <c r="KX537" s="56"/>
      <c r="KY537" s="56"/>
      <c r="KZ537" s="56"/>
      <c r="LA537" s="56"/>
      <c r="LB537" s="56"/>
      <c r="LC537" s="56"/>
      <c r="LD537" s="56"/>
      <c r="LE537" s="56"/>
      <c r="LF537" s="56"/>
      <c r="LG537" s="56"/>
      <c r="LH537" s="56"/>
      <c r="LI537" s="56"/>
      <c r="LJ537" s="56"/>
      <c r="LK537" s="56"/>
      <c r="LL537" s="56"/>
      <c r="LM537" s="56"/>
      <c r="LN537" s="56"/>
      <c r="LO537" s="56"/>
      <c r="LP537" s="56"/>
      <c r="LQ537" s="56"/>
      <c r="LR537" s="56"/>
      <c r="LS537" s="56"/>
      <c r="LT537" s="56"/>
      <c r="LU537" s="56"/>
      <c r="LV537" s="56"/>
      <c r="LW537" s="56"/>
      <c r="LX537" s="56"/>
      <c r="LY537" s="56"/>
      <c r="LZ537" s="56"/>
      <c r="MA537" s="56"/>
      <c r="MB537" s="56"/>
      <c r="MC537" s="56"/>
      <c r="MD537" s="71"/>
      <c r="ME537" s="56"/>
      <c r="MF537" s="56"/>
      <c r="MG537" s="56"/>
      <c r="MH537" s="56"/>
      <c r="MI537" s="56"/>
      <c r="MJ537" s="56"/>
      <c r="MK537" s="56"/>
      <c r="ML537" s="56"/>
      <c r="MM537" s="56"/>
      <c r="MN537" s="56"/>
      <c r="MO537" s="56"/>
      <c r="MP537" s="56"/>
      <c r="MQ537" s="56"/>
      <c r="MR537" s="56"/>
      <c r="MS537" s="56"/>
      <c r="MT537" s="56"/>
      <c r="MU537" s="56"/>
      <c r="MV537" s="56"/>
      <c r="MW537" s="56"/>
      <c r="MX537" s="56"/>
      <c r="MY537" s="56"/>
      <c r="MZ537" s="56"/>
      <c r="NA537" s="56"/>
      <c r="NB537" s="56"/>
      <c r="NC537" s="56"/>
      <c r="ND537" s="56"/>
      <c r="NE537" s="179"/>
      <c r="NF537" s="180"/>
      <c r="NG537" s="179"/>
      <c r="NH537" s="180"/>
      <c r="NI537" s="179"/>
      <c r="NJ537" s="180"/>
      <c r="NK537" s="179"/>
      <c r="NL537" s="180"/>
      <c r="NM537" s="181"/>
      <c r="NN537" s="184"/>
      <c r="NO537" s="56"/>
      <c r="NP537" s="56"/>
      <c r="NQ537" s="56"/>
      <c r="NR537" s="56"/>
      <c r="NS537" s="56"/>
      <c r="NT537" s="56"/>
      <c r="NU537" s="56"/>
      <c r="NV537" s="56"/>
      <c r="NW537" s="56"/>
      <c r="NX537" s="56"/>
      <c r="NY537" s="56"/>
      <c r="NZ537" s="56"/>
      <c r="OA537" s="56"/>
      <c r="OB537" s="56"/>
      <c r="OC537" s="56"/>
      <c r="OD537" s="56"/>
      <c r="OE537" s="56"/>
      <c r="OF537" s="56"/>
      <c r="OG537" s="56"/>
      <c r="OH537" s="56"/>
      <c r="OI537" s="56"/>
      <c r="OJ537" s="56"/>
      <c r="OK537" s="56"/>
      <c r="OL537" s="56"/>
      <c r="OM537" s="56"/>
      <c r="ON537" s="56"/>
      <c r="OO537" s="56"/>
      <c r="OP537" s="56"/>
      <c r="OQ537" s="56"/>
      <c r="OR537" s="56"/>
      <c r="OS537" s="56"/>
      <c r="OT537" s="56"/>
      <c r="OU537" s="56"/>
      <c r="OV537" s="56"/>
      <c r="OW537" s="56"/>
      <c r="OX537" s="56"/>
      <c r="OY537" s="56"/>
      <c r="OZ537" s="56"/>
      <c r="PA537" s="56"/>
    </row>
    <row r="538" spans="1:417" s="116" customFormat="1" ht="47.25" hidden="1" customHeight="1">
      <c r="A538" s="167"/>
      <c r="B538" s="56">
        <v>466</v>
      </c>
      <c r="C538" s="56">
        <v>202</v>
      </c>
      <c r="D538" s="126" t="s">
        <v>914</v>
      </c>
      <c r="E538" s="122" t="s">
        <v>4</v>
      </c>
      <c r="F538" s="126" t="s">
        <v>915</v>
      </c>
      <c r="G538" s="123" t="s">
        <v>6</v>
      </c>
      <c r="H538" s="122"/>
      <c r="I538" s="126" t="s">
        <v>915</v>
      </c>
      <c r="J538" s="167" t="s">
        <v>1144</v>
      </c>
      <c r="K538" s="123"/>
      <c r="L538" s="183" t="s">
        <v>661</v>
      </c>
      <c r="M538" s="177" t="s">
        <v>501</v>
      </c>
      <c r="N538" s="51" t="s">
        <v>378</v>
      </c>
      <c r="O538" s="56" t="s">
        <v>350</v>
      </c>
      <c r="P538" s="56" t="s">
        <v>205</v>
      </c>
      <c r="Q538" s="162">
        <v>1</v>
      </c>
      <c r="R538" s="120"/>
      <c r="S538" s="120"/>
      <c r="T538" s="120"/>
      <c r="U538" s="120"/>
      <c r="V538" s="120"/>
      <c r="W538" s="120"/>
      <c r="X538" s="120"/>
      <c r="Y538" s="120"/>
      <c r="Z538" s="120"/>
      <c r="AA538" s="120"/>
      <c r="AB538" s="120" t="s">
        <v>205</v>
      </c>
      <c r="AC538" s="119">
        <f t="shared" si="724"/>
        <v>1</v>
      </c>
      <c r="AD538" s="229"/>
      <c r="AE538" s="229"/>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70"/>
      <c r="BU538" s="70"/>
      <c r="BV538" s="70"/>
      <c r="BW538" s="70"/>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70"/>
      <c r="DN538" s="70"/>
      <c r="DO538" s="70"/>
      <c r="DP538" s="70"/>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70"/>
      <c r="FG538" s="70"/>
      <c r="FH538" s="70"/>
      <c r="FI538" s="70"/>
      <c r="FJ538" s="70"/>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70"/>
      <c r="HA538" s="70"/>
      <c r="HB538" s="70"/>
      <c r="HC538" s="70"/>
      <c r="HD538" s="70"/>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c r="IK538" s="56"/>
      <c r="IL538" s="56"/>
      <c r="IM538" s="56"/>
      <c r="IN538" s="56"/>
      <c r="IO538" s="56"/>
      <c r="IP538" s="56"/>
      <c r="IQ538" s="56"/>
      <c r="IR538" s="56"/>
      <c r="IS538" s="56"/>
      <c r="IT538" s="70"/>
      <c r="IU538" s="70"/>
      <c r="IV538" s="70"/>
      <c r="IW538" s="70"/>
      <c r="IX538" s="56"/>
      <c r="IY538" s="56"/>
      <c r="IZ538" s="56"/>
      <c r="JA538" s="56"/>
      <c r="JB538" s="56"/>
      <c r="JC538" s="56"/>
      <c r="JD538" s="56"/>
      <c r="JE538" s="56"/>
      <c r="JF538" s="56"/>
      <c r="JG538" s="56"/>
      <c r="JH538" s="56"/>
      <c r="JI538" s="56"/>
      <c r="JJ538" s="56"/>
      <c r="JK538" s="56"/>
      <c r="JL538" s="56"/>
      <c r="JM538" s="56"/>
      <c r="JN538" s="56"/>
      <c r="JO538" s="56"/>
      <c r="JP538" s="56"/>
      <c r="JQ538" s="56"/>
      <c r="JR538" s="56"/>
      <c r="JS538" s="56"/>
      <c r="JT538" s="56"/>
      <c r="JU538" s="56"/>
      <c r="JV538" s="56"/>
      <c r="JW538" s="56"/>
      <c r="JX538" s="56"/>
      <c r="JY538" s="56"/>
      <c r="JZ538" s="56"/>
      <c r="KA538" s="56"/>
      <c r="KB538" s="56"/>
      <c r="KC538" s="56"/>
      <c r="KD538" s="56"/>
      <c r="KE538" s="56"/>
      <c r="KF538" s="56"/>
      <c r="KG538" s="56"/>
      <c r="KH538" s="56"/>
      <c r="KI538" s="56"/>
      <c r="KJ538" s="56"/>
      <c r="KK538" s="56"/>
      <c r="KL538" s="56"/>
      <c r="KM538" s="56"/>
      <c r="KN538" s="56"/>
      <c r="KO538" s="56"/>
      <c r="KP538" s="56"/>
      <c r="KQ538" s="56"/>
      <c r="KR538" s="56"/>
      <c r="KS538" s="56"/>
      <c r="KT538" s="56"/>
      <c r="KU538" s="56"/>
      <c r="KV538" s="56"/>
      <c r="KW538" s="56"/>
      <c r="KX538" s="56"/>
      <c r="KY538" s="56"/>
      <c r="KZ538" s="56"/>
      <c r="LA538" s="56"/>
      <c r="LB538" s="56"/>
      <c r="LC538" s="56"/>
      <c r="LD538" s="56"/>
      <c r="LE538" s="56"/>
      <c r="LF538" s="56"/>
      <c r="LG538" s="56"/>
      <c r="LH538" s="56"/>
      <c r="LI538" s="56"/>
      <c r="LJ538" s="56"/>
      <c r="LK538" s="56"/>
      <c r="LL538" s="56"/>
      <c r="LM538" s="56"/>
      <c r="LN538" s="56"/>
      <c r="LO538" s="56"/>
      <c r="LP538" s="56"/>
      <c r="LQ538" s="56"/>
      <c r="LR538" s="56"/>
      <c r="LS538" s="56"/>
      <c r="LT538" s="56"/>
      <c r="LU538" s="56"/>
      <c r="LV538" s="56"/>
      <c r="LW538" s="56"/>
      <c r="LX538" s="56"/>
      <c r="LY538" s="56"/>
      <c r="LZ538" s="56"/>
      <c r="MA538" s="56"/>
      <c r="MB538" s="56"/>
      <c r="MC538" s="56"/>
      <c r="MD538" s="71"/>
      <c r="ME538" s="56"/>
      <c r="MF538" s="56"/>
      <c r="MG538" s="56"/>
      <c r="MH538" s="56"/>
      <c r="MI538" s="56"/>
      <c r="MJ538" s="56"/>
      <c r="MK538" s="56"/>
      <c r="ML538" s="56"/>
      <c r="MM538" s="56"/>
      <c r="MN538" s="56"/>
      <c r="MO538" s="56"/>
      <c r="MP538" s="56"/>
      <c r="MQ538" s="56"/>
      <c r="MR538" s="56"/>
      <c r="MS538" s="56"/>
      <c r="MT538" s="56"/>
      <c r="MU538" s="56"/>
      <c r="MV538" s="56"/>
      <c r="MW538" s="56"/>
      <c r="MX538" s="56"/>
      <c r="MY538" s="56"/>
      <c r="MZ538" s="56"/>
      <c r="NA538" s="56"/>
      <c r="NB538" s="56"/>
      <c r="NC538" s="56"/>
      <c r="ND538" s="56"/>
      <c r="NE538" s="179"/>
      <c r="NF538" s="180"/>
      <c r="NG538" s="179"/>
      <c r="NH538" s="180"/>
      <c r="NI538" s="179"/>
      <c r="NJ538" s="180"/>
      <c r="NK538" s="179"/>
      <c r="NL538" s="180"/>
      <c r="NM538" s="181"/>
      <c r="NN538" s="184"/>
      <c r="NO538" s="56"/>
      <c r="NP538" s="56"/>
      <c r="NQ538" s="56"/>
      <c r="NR538" s="56"/>
      <c r="NS538" s="56"/>
      <c r="NT538" s="56"/>
      <c r="NU538" s="56"/>
      <c r="NV538" s="56"/>
      <c r="NW538" s="56"/>
      <c r="NX538" s="56"/>
      <c r="NY538" s="56"/>
      <c r="NZ538" s="56"/>
      <c r="OA538" s="56"/>
      <c r="OB538" s="56"/>
      <c r="OC538" s="56"/>
      <c r="OD538" s="56"/>
      <c r="OE538" s="56"/>
      <c r="OF538" s="56"/>
      <c r="OG538" s="56"/>
      <c r="OH538" s="56"/>
      <c r="OI538" s="56"/>
      <c r="OJ538" s="56"/>
      <c r="OK538" s="56"/>
      <c r="OL538" s="56"/>
      <c r="OM538" s="56"/>
      <c r="ON538" s="56"/>
      <c r="OO538" s="56"/>
      <c r="OP538" s="56"/>
      <c r="OQ538" s="56"/>
      <c r="OR538" s="56"/>
      <c r="OS538" s="56"/>
      <c r="OT538" s="56"/>
      <c r="OU538" s="56"/>
      <c r="OV538" s="56"/>
      <c r="OW538" s="56"/>
      <c r="OX538" s="56"/>
      <c r="OY538" s="56"/>
      <c r="OZ538" s="56"/>
      <c r="PA538" s="56"/>
    </row>
    <row r="539" spans="1:417" s="116" customFormat="1" ht="47.25" hidden="1" customHeight="1">
      <c r="A539" s="167"/>
      <c r="B539" s="56">
        <v>467</v>
      </c>
      <c r="C539" s="56">
        <v>203</v>
      </c>
      <c r="D539" s="126" t="s">
        <v>916</v>
      </c>
      <c r="E539" s="122" t="s">
        <v>12</v>
      </c>
      <c r="F539" s="126" t="s">
        <v>917</v>
      </c>
      <c r="G539" s="123" t="s">
        <v>12</v>
      </c>
      <c r="H539" s="122"/>
      <c r="I539" s="126" t="s">
        <v>917</v>
      </c>
      <c r="J539" s="167" t="s">
        <v>686</v>
      </c>
      <c r="K539" s="123"/>
      <c r="L539" s="183" t="s">
        <v>661</v>
      </c>
      <c r="M539" s="177" t="s">
        <v>501</v>
      </c>
      <c r="N539" s="51" t="s">
        <v>378</v>
      </c>
      <c r="O539" s="56" t="s">
        <v>350</v>
      </c>
      <c r="P539" s="56" t="s">
        <v>205</v>
      </c>
      <c r="Q539" s="162"/>
      <c r="R539" s="120"/>
      <c r="S539" s="120"/>
      <c r="T539" s="120"/>
      <c r="U539" s="120" t="s">
        <v>205</v>
      </c>
      <c r="V539" s="120"/>
      <c r="W539" s="120"/>
      <c r="X539" s="120"/>
      <c r="Y539" s="120"/>
      <c r="Z539" s="120"/>
      <c r="AA539" s="120"/>
      <c r="AB539" s="120"/>
      <c r="AC539" s="119">
        <f t="shared" si="724"/>
        <v>1</v>
      </c>
      <c r="AD539" s="229"/>
      <c r="AE539" s="229"/>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72" t="s">
        <v>555</v>
      </c>
      <c r="BU539" s="72" t="s">
        <v>555</v>
      </c>
      <c r="BV539" s="70"/>
      <c r="BW539" s="70"/>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70"/>
      <c r="DN539" s="70"/>
      <c r="DO539" s="70"/>
      <c r="DP539" s="70"/>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70"/>
      <c r="FG539" s="70"/>
      <c r="FH539" s="70"/>
      <c r="FI539" s="70"/>
      <c r="FJ539" s="70"/>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70"/>
      <c r="HA539" s="70"/>
      <c r="HB539" s="70"/>
      <c r="HC539" s="70"/>
      <c r="HD539" s="70"/>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c r="IK539" s="56"/>
      <c r="IL539" s="56"/>
      <c r="IM539" s="56"/>
      <c r="IN539" s="56"/>
      <c r="IO539" s="56"/>
      <c r="IP539" s="56"/>
      <c r="IQ539" s="56"/>
      <c r="IR539" s="56"/>
      <c r="IS539" s="56"/>
      <c r="IT539" s="70"/>
      <c r="IU539" s="70"/>
      <c r="IV539" s="70"/>
      <c r="IW539" s="70"/>
      <c r="IX539" s="56"/>
      <c r="IY539" s="56"/>
      <c r="IZ539" s="56"/>
      <c r="JA539" s="56"/>
      <c r="JB539" s="56"/>
      <c r="JC539" s="56"/>
      <c r="JD539" s="56"/>
      <c r="JE539" s="56"/>
      <c r="JF539" s="56"/>
      <c r="JG539" s="56"/>
      <c r="JH539" s="56"/>
      <c r="JI539" s="56"/>
      <c r="JJ539" s="56"/>
      <c r="JK539" s="56"/>
      <c r="JL539" s="56"/>
      <c r="JM539" s="56"/>
      <c r="JN539" s="56"/>
      <c r="JO539" s="56"/>
      <c r="JP539" s="56"/>
      <c r="JQ539" s="56"/>
      <c r="JR539" s="56"/>
      <c r="JS539" s="56"/>
      <c r="JT539" s="56"/>
      <c r="JU539" s="56"/>
      <c r="JV539" s="56"/>
      <c r="JW539" s="56"/>
      <c r="JX539" s="56"/>
      <c r="JY539" s="56"/>
      <c r="JZ539" s="56"/>
      <c r="KA539" s="56"/>
      <c r="KB539" s="56"/>
      <c r="KC539" s="56"/>
      <c r="KD539" s="56"/>
      <c r="KE539" s="56"/>
      <c r="KF539" s="56"/>
      <c r="KG539" s="56"/>
      <c r="KH539" s="56"/>
      <c r="KI539" s="56"/>
      <c r="KJ539" s="56"/>
      <c r="KK539" s="56"/>
      <c r="KL539" s="56"/>
      <c r="KM539" s="56"/>
      <c r="KN539" s="56"/>
      <c r="KO539" s="56"/>
      <c r="KP539" s="56"/>
      <c r="KQ539" s="56"/>
      <c r="KR539" s="56"/>
      <c r="KS539" s="56"/>
      <c r="KT539" s="56"/>
      <c r="KU539" s="56"/>
      <c r="KV539" s="56"/>
      <c r="KW539" s="56"/>
      <c r="KX539" s="56"/>
      <c r="KY539" s="56"/>
      <c r="KZ539" s="56"/>
      <c r="LA539" s="56"/>
      <c r="LB539" s="56"/>
      <c r="LC539" s="56"/>
      <c r="LD539" s="56"/>
      <c r="LE539" s="56"/>
      <c r="LF539" s="56"/>
      <c r="LG539" s="56"/>
      <c r="LH539" s="56"/>
      <c r="LI539" s="56"/>
      <c r="LJ539" s="56"/>
      <c r="LK539" s="56"/>
      <c r="LL539" s="56"/>
      <c r="LM539" s="56"/>
      <c r="LN539" s="56"/>
      <c r="LO539" s="56"/>
      <c r="LP539" s="56"/>
      <c r="LQ539" s="56"/>
      <c r="LR539" s="56"/>
      <c r="LS539" s="56"/>
      <c r="LT539" s="56"/>
      <c r="LU539" s="56"/>
      <c r="LV539" s="56"/>
      <c r="LW539" s="56"/>
      <c r="LX539" s="56"/>
      <c r="LY539" s="56"/>
      <c r="LZ539" s="56"/>
      <c r="MA539" s="56"/>
      <c r="MB539" s="56"/>
      <c r="MC539" s="56"/>
      <c r="MD539" s="71"/>
      <c r="ME539" s="56"/>
      <c r="MF539" s="56"/>
      <c r="MG539" s="56"/>
      <c r="MH539" s="56"/>
      <c r="MI539" s="56"/>
      <c r="MJ539" s="56"/>
      <c r="MK539" s="56"/>
      <c r="ML539" s="56"/>
      <c r="MM539" s="56"/>
      <c r="MN539" s="56"/>
      <c r="MO539" s="56"/>
      <c r="MP539" s="56"/>
      <c r="MQ539" s="56"/>
      <c r="MR539" s="56"/>
      <c r="MS539" s="56"/>
      <c r="MT539" s="56"/>
      <c r="MU539" s="56"/>
      <c r="MV539" s="56"/>
      <c r="MW539" s="56"/>
      <c r="MX539" s="56"/>
      <c r="MY539" s="56"/>
      <c r="MZ539" s="56"/>
      <c r="NA539" s="56"/>
      <c r="NB539" s="56"/>
      <c r="NC539" s="56"/>
      <c r="ND539" s="56"/>
      <c r="NE539" s="179"/>
      <c r="NF539" s="180"/>
      <c r="NG539" s="179"/>
      <c r="NH539" s="180"/>
      <c r="NI539" s="179"/>
      <c r="NJ539" s="180"/>
      <c r="NK539" s="179"/>
      <c r="NL539" s="180"/>
      <c r="NM539" s="181"/>
      <c r="NN539" s="184"/>
      <c r="NO539" s="56"/>
      <c r="NP539" s="56"/>
      <c r="NQ539" s="56"/>
      <c r="NR539" s="56"/>
      <c r="NS539" s="56"/>
      <c r="NT539" s="56"/>
      <c r="NU539" s="56"/>
      <c r="NV539" s="56"/>
      <c r="NW539" s="56"/>
      <c r="NX539" s="56"/>
      <c r="NY539" s="56"/>
      <c r="NZ539" s="56"/>
      <c r="OA539" s="56"/>
      <c r="OB539" s="56"/>
      <c r="OC539" s="56"/>
      <c r="OD539" s="56"/>
      <c r="OE539" s="56"/>
      <c r="OF539" s="56"/>
      <c r="OG539" s="56"/>
      <c r="OH539" s="56"/>
      <c r="OI539" s="56"/>
      <c r="OJ539" s="56"/>
      <c r="OK539" s="56"/>
      <c r="OL539" s="56"/>
      <c r="OM539" s="56"/>
      <c r="ON539" s="56"/>
      <c r="OO539" s="56"/>
      <c r="OP539" s="56"/>
      <c r="OQ539" s="56"/>
      <c r="OR539" s="56"/>
      <c r="OS539" s="56"/>
      <c r="OT539" s="56"/>
      <c r="OU539" s="56"/>
      <c r="OV539" s="56"/>
      <c r="OW539" s="56"/>
      <c r="OX539" s="56"/>
      <c r="OY539" s="56"/>
      <c r="OZ539" s="56"/>
      <c r="PA539" s="56"/>
    </row>
    <row r="540" spans="1:417" ht="42.75" customHeight="1">
      <c r="A540" s="56"/>
      <c r="B540" s="2"/>
      <c r="C540" s="2"/>
      <c r="D540" s="311" t="s">
        <v>328</v>
      </c>
      <c r="E540" s="311"/>
      <c r="F540" s="311"/>
      <c r="G540" s="253"/>
      <c r="H540" s="254">
        <f>H541+H606</f>
        <v>5</v>
      </c>
      <c r="I540" s="253"/>
      <c r="J540" s="253"/>
      <c r="K540" s="255"/>
      <c r="L540" s="258"/>
      <c r="M540" s="255"/>
      <c r="N540" s="176"/>
      <c r="O540" s="176"/>
      <c r="P540" s="114">
        <f>P541+P606</f>
        <v>43</v>
      </c>
      <c r="Q540" s="56">
        <f>Q541+Q606</f>
        <v>16</v>
      </c>
      <c r="R540" s="14">
        <f>R541+R606</f>
        <v>17</v>
      </c>
      <c r="S540" s="114">
        <f t="shared" ref="S540:T540" si="770">S541+S606</f>
        <v>4</v>
      </c>
      <c r="T540" s="114">
        <f t="shared" si="770"/>
        <v>2</v>
      </c>
      <c r="U540" s="114">
        <f t="shared" ref="U540:AB540" si="771">U541+U606</f>
        <v>8</v>
      </c>
      <c r="V540" s="114">
        <f t="shared" si="771"/>
        <v>8</v>
      </c>
      <c r="W540" s="114">
        <f t="shared" si="771"/>
        <v>11</v>
      </c>
      <c r="X540" s="114">
        <f t="shared" si="771"/>
        <v>6</v>
      </c>
      <c r="Y540" s="114">
        <f t="shared" si="771"/>
        <v>3</v>
      </c>
      <c r="Z540" s="114">
        <f t="shared" si="771"/>
        <v>5</v>
      </c>
      <c r="AA540" s="114">
        <f t="shared" si="771"/>
        <v>4</v>
      </c>
      <c r="AB540" s="114">
        <f t="shared" si="771"/>
        <v>10</v>
      </c>
      <c r="AC540" s="114"/>
      <c r="AD540" s="300"/>
      <c r="AE540" s="295"/>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182"/>
      <c r="BK540" s="182"/>
      <c r="BL540" s="182"/>
      <c r="BM540" s="182"/>
      <c r="BN540" s="182"/>
      <c r="BO540" s="182"/>
      <c r="BP540" s="182"/>
      <c r="BQ540" s="182"/>
      <c r="BR540" s="182"/>
      <c r="BS540" s="185"/>
      <c r="BT540" s="70"/>
      <c r="BU540" s="70"/>
      <c r="BV540" s="70"/>
      <c r="BW540" s="70"/>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179"/>
      <c r="GQ540" s="180"/>
      <c r="GR540" s="179"/>
      <c r="GS540" s="180"/>
      <c r="GT540" s="179"/>
      <c r="GU540" s="180"/>
      <c r="GV540" s="179"/>
      <c r="GW540" s="180"/>
      <c r="GX540" s="181"/>
      <c r="GY540" s="184"/>
      <c r="GZ540" s="70"/>
      <c r="HA540" s="70"/>
      <c r="HB540" s="70"/>
      <c r="HC540" s="70"/>
      <c r="HD540" s="70"/>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179"/>
      <c r="IJ540" s="180"/>
      <c r="IK540" s="179"/>
      <c r="IL540" s="180"/>
      <c r="IM540" s="179"/>
      <c r="IN540" s="180"/>
      <c r="IO540" s="179"/>
      <c r="IP540" s="180"/>
      <c r="IQ540" s="181"/>
      <c r="IR540" s="185"/>
      <c r="IS540" s="56"/>
      <c r="IT540" s="56"/>
      <c r="IU540" s="56"/>
      <c r="IV540" s="56"/>
      <c r="IW540" s="56"/>
      <c r="IX540" s="56"/>
      <c r="IY540" s="56"/>
      <c r="IZ540" s="56"/>
      <c r="JA540" s="56"/>
      <c r="JB540" s="56"/>
      <c r="JC540" s="56"/>
      <c r="JD540" s="56"/>
      <c r="JE540" s="56"/>
      <c r="JF540" s="56"/>
      <c r="JG540" s="56"/>
      <c r="JH540" s="56"/>
      <c r="JI540" s="56"/>
      <c r="JJ540" s="56"/>
      <c r="JK540" s="56"/>
      <c r="JL540" s="56"/>
      <c r="JM540" s="56"/>
      <c r="JN540" s="56"/>
      <c r="JO540" s="56"/>
      <c r="JP540" s="56"/>
      <c r="JQ540" s="56"/>
      <c r="JR540" s="56"/>
      <c r="JS540" s="56"/>
      <c r="JT540" s="56"/>
      <c r="JU540" s="56"/>
      <c r="JV540" s="56"/>
      <c r="JW540" s="56"/>
      <c r="JX540" s="56"/>
      <c r="JY540" s="56"/>
      <c r="JZ540" s="56"/>
      <c r="KA540" s="56"/>
      <c r="KB540" s="179"/>
      <c r="KC540" s="180"/>
      <c r="KD540" s="179"/>
      <c r="KE540" s="180"/>
      <c r="KF540" s="179"/>
      <c r="KG540" s="180"/>
      <c r="KH540" s="179"/>
      <c r="KI540" s="180"/>
      <c r="KJ540" s="181"/>
      <c r="KK540" s="185"/>
      <c r="KL540" s="56"/>
      <c r="KM540" s="56"/>
      <c r="KN540" s="56"/>
      <c r="KO540" s="56"/>
      <c r="KP540" s="56"/>
      <c r="KQ540" s="56"/>
      <c r="KR540" s="56"/>
      <c r="KS540" s="56"/>
      <c r="KT540" s="56"/>
      <c r="KU540" s="56"/>
      <c r="KV540" s="56"/>
      <c r="KW540" s="56"/>
      <c r="KX540" s="56"/>
      <c r="KY540" s="56"/>
      <c r="KZ540" s="56"/>
      <c r="LA540" s="56"/>
      <c r="LB540" s="56"/>
      <c r="LC540" s="56"/>
      <c r="LD540" s="56"/>
      <c r="LE540" s="56"/>
      <c r="LF540" s="56"/>
      <c r="LG540" s="56"/>
      <c r="LH540" s="56"/>
      <c r="LI540" s="56"/>
      <c r="LJ540" s="56"/>
      <c r="LK540" s="56"/>
      <c r="LL540" s="56"/>
      <c r="LM540" s="56"/>
      <c r="LN540" s="56"/>
      <c r="LO540" s="56"/>
      <c r="LP540" s="56"/>
      <c r="LQ540" s="56"/>
      <c r="LR540" s="56"/>
      <c r="LS540" s="179"/>
      <c r="LT540" s="180"/>
      <c r="LU540" s="179"/>
      <c r="LV540" s="180"/>
      <c r="LW540" s="179"/>
      <c r="LX540" s="180"/>
      <c r="LY540" s="179"/>
      <c r="LZ540" s="180"/>
      <c r="MA540" s="181"/>
      <c r="MB540" s="185"/>
      <c r="MC540" s="56"/>
      <c r="MD540" s="56"/>
      <c r="ME540" s="56"/>
      <c r="MF540" s="56"/>
      <c r="MG540" s="56"/>
      <c r="MH540" s="56"/>
      <c r="MI540" s="56"/>
      <c r="MJ540" s="56"/>
      <c r="MK540" s="56"/>
      <c r="ML540" s="56"/>
      <c r="MM540" s="56"/>
      <c r="MN540" s="56"/>
      <c r="MO540" s="56"/>
      <c r="MP540" s="56"/>
      <c r="MQ540" s="56"/>
      <c r="MR540" s="56"/>
      <c r="MS540" s="56"/>
      <c r="MT540" s="56"/>
      <c r="MU540" s="56"/>
      <c r="MV540" s="56"/>
      <c r="MW540" s="56"/>
      <c r="MX540" s="56"/>
      <c r="MY540" s="56"/>
      <c r="MZ540" s="56"/>
      <c r="NA540" s="56"/>
      <c r="NB540" s="56"/>
      <c r="NC540" s="56"/>
      <c r="ND540" s="56"/>
      <c r="NE540" s="179"/>
      <c r="NF540" s="180"/>
      <c r="NG540" s="179"/>
      <c r="NH540" s="180"/>
      <c r="NI540" s="179"/>
      <c r="NJ540" s="180"/>
      <c r="NK540" s="179"/>
      <c r="NL540" s="180"/>
      <c r="NM540" s="181"/>
      <c r="NN540" s="184"/>
      <c r="NO540" s="70"/>
      <c r="NP540" s="70"/>
      <c r="NQ540" s="56"/>
      <c r="NR540" s="56"/>
      <c r="NS540" s="56"/>
      <c r="NT540" s="56"/>
      <c r="NU540" s="56"/>
      <c r="NV540" s="56"/>
      <c r="NW540" s="56"/>
      <c r="NX540" s="56"/>
      <c r="NY540" s="56"/>
      <c r="NZ540" s="56"/>
      <c r="OA540" s="56"/>
      <c r="OB540" s="56"/>
      <c r="OC540" s="56"/>
      <c r="OD540" s="56"/>
      <c r="OE540" s="56"/>
      <c r="OF540" s="56"/>
      <c r="OG540" s="56"/>
      <c r="OH540" s="56"/>
      <c r="OI540" s="56"/>
      <c r="OJ540" s="56"/>
      <c r="OK540" s="56"/>
      <c r="OL540" s="56"/>
      <c r="OM540" s="56"/>
      <c r="ON540" s="56"/>
      <c r="OO540" s="56"/>
      <c r="OP540" s="56"/>
      <c r="OQ540" s="179"/>
      <c r="OR540" s="180"/>
      <c r="OS540" s="179"/>
      <c r="OT540" s="180"/>
      <c r="OU540" s="179"/>
      <c r="OV540" s="180"/>
      <c r="OW540" s="179"/>
      <c r="OX540" s="180"/>
      <c r="OY540" s="181"/>
      <c r="OZ540" s="184"/>
      <c r="PA540" s="2"/>
    </row>
    <row r="541" spans="1:417" ht="33.75" customHeight="1">
      <c r="A541" s="56"/>
      <c r="B541" s="2"/>
      <c r="C541" s="2"/>
      <c r="D541" s="311" t="s">
        <v>329</v>
      </c>
      <c r="E541" s="311"/>
      <c r="F541" s="311"/>
      <c r="G541" s="253"/>
      <c r="H541" s="254">
        <f>H542+H576+H587</f>
        <v>2</v>
      </c>
      <c r="I541" s="253"/>
      <c r="J541" s="253"/>
      <c r="K541" s="255"/>
      <c r="L541" s="258"/>
      <c r="M541" s="255"/>
      <c r="N541" s="176"/>
      <c r="O541" s="176"/>
      <c r="P541" s="114">
        <f>P542+P576+P587</f>
        <v>28</v>
      </c>
      <c r="Q541" s="56">
        <f>Q542+Q576+Q587</f>
        <v>15</v>
      </c>
      <c r="R541" s="14">
        <f>R542+R576+R587</f>
        <v>13</v>
      </c>
      <c r="S541" s="114">
        <f t="shared" ref="S541:T541" si="772">S542+S576+S587</f>
        <v>2</v>
      </c>
      <c r="T541" s="114">
        <f t="shared" si="772"/>
        <v>2</v>
      </c>
      <c r="U541" s="114">
        <f t="shared" ref="U541:AB541" si="773">U542+U576+U587</f>
        <v>7</v>
      </c>
      <c r="V541" s="114">
        <f t="shared" si="773"/>
        <v>8</v>
      </c>
      <c r="W541" s="114">
        <f t="shared" si="773"/>
        <v>9</v>
      </c>
      <c r="X541" s="114">
        <f t="shared" si="773"/>
        <v>5</v>
      </c>
      <c r="Y541" s="114">
        <f t="shared" si="773"/>
        <v>2</v>
      </c>
      <c r="Z541" s="114">
        <f t="shared" si="773"/>
        <v>2</v>
      </c>
      <c r="AA541" s="114">
        <f t="shared" si="773"/>
        <v>2</v>
      </c>
      <c r="AB541" s="114">
        <f t="shared" si="773"/>
        <v>8</v>
      </c>
      <c r="AC541" s="114"/>
      <c r="AD541" s="300"/>
      <c r="AE541" s="295"/>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182"/>
      <c r="BK541" s="182"/>
      <c r="BL541" s="182"/>
      <c r="BM541" s="182"/>
      <c r="BN541" s="182"/>
      <c r="BO541" s="182"/>
      <c r="BP541" s="182"/>
      <c r="BQ541" s="182"/>
      <c r="BR541" s="182"/>
      <c r="BS541" s="185"/>
      <c r="BT541" s="70"/>
      <c r="BU541" s="70"/>
      <c r="BV541" s="70"/>
      <c r="BW541" s="70"/>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179"/>
      <c r="GQ541" s="180"/>
      <c r="GR541" s="179"/>
      <c r="GS541" s="180"/>
      <c r="GT541" s="179"/>
      <c r="GU541" s="180"/>
      <c r="GV541" s="179"/>
      <c r="GW541" s="180"/>
      <c r="GX541" s="181"/>
      <c r="GY541" s="184"/>
      <c r="GZ541" s="70"/>
      <c r="HA541" s="70"/>
      <c r="HB541" s="70"/>
      <c r="HC541" s="70"/>
      <c r="HD541" s="70"/>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179"/>
      <c r="IJ541" s="180"/>
      <c r="IK541" s="179"/>
      <c r="IL541" s="180"/>
      <c r="IM541" s="179"/>
      <c r="IN541" s="180"/>
      <c r="IO541" s="179"/>
      <c r="IP541" s="180"/>
      <c r="IQ541" s="181"/>
      <c r="IR541" s="185"/>
      <c r="IS541" s="56"/>
      <c r="IT541" s="56"/>
      <c r="IU541" s="56"/>
      <c r="IV541" s="56"/>
      <c r="IW541" s="56"/>
      <c r="IX541" s="56"/>
      <c r="IY541" s="56"/>
      <c r="IZ541" s="56"/>
      <c r="JA541" s="56"/>
      <c r="JB541" s="56"/>
      <c r="JC541" s="56"/>
      <c r="JD541" s="56"/>
      <c r="JE541" s="56"/>
      <c r="JF541" s="56"/>
      <c r="JG541" s="56"/>
      <c r="JH541" s="56"/>
      <c r="JI541" s="56"/>
      <c r="JJ541" s="56"/>
      <c r="JK541" s="56"/>
      <c r="JL541" s="56"/>
      <c r="JM541" s="56"/>
      <c r="JN541" s="56"/>
      <c r="JO541" s="56"/>
      <c r="JP541" s="56"/>
      <c r="JQ541" s="56"/>
      <c r="JR541" s="56"/>
      <c r="JS541" s="56"/>
      <c r="JT541" s="56"/>
      <c r="JU541" s="56"/>
      <c r="JV541" s="56"/>
      <c r="JW541" s="56"/>
      <c r="JX541" s="56"/>
      <c r="JY541" s="56"/>
      <c r="JZ541" s="56"/>
      <c r="KA541" s="56"/>
      <c r="KB541" s="179"/>
      <c r="KC541" s="180"/>
      <c r="KD541" s="179"/>
      <c r="KE541" s="180"/>
      <c r="KF541" s="179"/>
      <c r="KG541" s="180"/>
      <c r="KH541" s="179"/>
      <c r="KI541" s="180"/>
      <c r="KJ541" s="181"/>
      <c r="KK541" s="185"/>
      <c r="KL541" s="56"/>
      <c r="KM541" s="56"/>
      <c r="KN541" s="56"/>
      <c r="KO541" s="56"/>
      <c r="KP541" s="56"/>
      <c r="KQ541" s="56"/>
      <c r="KR541" s="56"/>
      <c r="KS541" s="56"/>
      <c r="KT541" s="56"/>
      <c r="KU541" s="56"/>
      <c r="KV541" s="56"/>
      <c r="KW541" s="56"/>
      <c r="KX541" s="56"/>
      <c r="KY541" s="56"/>
      <c r="KZ541" s="56"/>
      <c r="LA541" s="56"/>
      <c r="LB541" s="56"/>
      <c r="LC541" s="56"/>
      <c r="LD541" s="56"/>
      <c r="LE541" s="56"/>
      <c r="LF541" s="56"/>
      <c r="LG541" s="56"/>
      <c r="LH541" s="56"/>
      <c r="LI541" s="56"/>
      <c r="LJ541" s="56"/>
      <c r="LK541" s="56"/>
      <c r="LL541" s="56"/>
      <c r="LM541" s="56"/>
      <c r="LN541" s="56"/>
      <c r="LO541" s="56"/>
      <c r="LP541" s="56"/>
      <c r="LQ541" s="56"/>
      <c r="LR541" s="56"/>
      <c r="LS541" s="179"/>
      <c r="LT541" s="180"/>
      <c r="LU541" s="179"/>
      <c r="LV541" s="180"/>
      <c r="LW541" s="179"/>
      <c r="LX541" s="180"/>
      <c r="LY541" s="179"/>
      <c r="LZ541" s="180"/>
      <c r="MA541" s="181"/>
      <c r="MB541" s="185"/>
      <c r="MC541" s="56"/>
      <c r="MD541" s="56"/>
      <c r="ME541" s="56"/>
      <c r="MF541" s="56"/>
      <c r="MG541" s="56"/>
      <c r="MH541" s="56"/>
      <c r="MI541" s="56"/>
      <c r="MJ541" s="56"/>
      <c r="MK541" s="56"/>
      <c r="ML541" s="56"/>
      <c r="MM541" s="56"/>
      <c r="MN541" s="56"/>
      <c r="MO541" s="56"/>
      <c r="MP541" s="56"/>
      <c r="MQ541" s="56"/>
      <c r="MR541" s="56"/>
      <c r="MS541" s="56"/>
      <c r="MT541" s="56"/>
      <c r="MU541" s="56"/>
      <c r="MV541" s="56"/>
      <c r="MW541" s="56"/>
      <c r="MX541" s="56"/>
      <c r="MY541" s="56"/>
      <c r="MZ541" s="56"/>
      <c r="NA541" s="56"/>
      <c r="NB541" s="56"/>
      <c r="NC541" s="56"/>
      <c r="ND541" s="56"/>
      <c r="NE541" s="179"/>
      <c r="NF541" s="180"/>
      <c r="NG541" s="179"/>
      <c r="NH541" s="180"/>
      <c r="NI541" s="179"/>
      <c r="NJ541" s="180"/>
      <c r="NK541" s="179"/>
      <c r="NL541" s="180"/>
      <c r="NM541" s="181"/>
      <c r="NN541" s="184"/>
      <c r="NO541" s="70"/>
      <c r="NP541" s="70"/>
      <c r="NQ541" s="56"/>
      <c r="NR541" s="56"/>
      <c r="NS541" s="56"/>
      <c r="NT541" s="56"/>
      <c r="NU541" s="56"/>
      <c r="NV541" s="56"/>
      <c r="NW541" s="56"/>
      <c r="NX541" s="56"/>
      <c r="NY541" s="56"/>
      <c r="NZ541" s="56"/>
      <c r="OA541" s="56"/>
      <c r="OB541" s="56"/>
      <c r="OC541" s="56"/>
      <c r="OD541" s="56"/>
      <c r="OE541" s="56"/>
      <c r="OF541" s="56"/>
      <c r="OG541" s="56"/>
      <c r="OH541" s="56"/>
      <c r="OI541" s="56"/>
      <c r="OJ541" s="56"/>
      <c r="OK541" s="56"/>
      <c r="OL541" s="56"/>
      <c r="OM541" s="56"/>
      <c r="ON541" s="56"/>
      <c r="OO541" s="56"/>
      <c r="OP541" s="56"/>
      <c r="OQ541" s="179"/>
      <c r="OR541" s="180"/>
      <c r="OS541" s="179"/>
      <c r="OT541" s="180"/>
      <c r="OU541" s="179"/>
      <c r="OV541" s="180"/>
      <c r="OW541" s="179"/>
      <c r="OX541" s="180"/>
      <c r="OY541" s="181"/>
      <c r="OZ541" s="184"/>
      <c r="PA541" s="2"/>
    </row>
    <row r="542" spans="1:417" ht="42" customHeight="1">
      <c r="A542" s="56"/>
      <c r="B542" s="2"/>
      <c r="C542" s="2"/>
      <c r="D542" s="358" t="s">
        <v>330</v>
      </c>
      <c r="E542" s="359"/>
      <c r="F542" s="360"/>
      <c r="G542" s="253"/>
      <c r="H542" s="254">
        <f>COUNTIF(H544:H575,"x")</f>
        <v>0</v>
      </c>
      <c r="I542" s="253"/>
      <c r="J542" s="253"/>
      <c r="K542" s="255"/>
      <c r="L542" s="258"/>
      <c r="M542" s="255"/>
      <c r="N542" s="176"/>
      <c r="O542" s="176"/>
      <c r="P542" s="131">
        <f>COUNTIF(P543:P575,"x")</f>
        <v>9</v>
      </c>
      <c r="Q542" s="130">
        <f>SUM(Q543:Q575)</f>
        <v>4</v>
      </c>
      <c r="R542" s="14">
        <f>COUNTIF(R543:R575,"x")</f>
        <v>7</v>
      </c>
      <c r="S542" s="114">
        <f t="shared" ref="S542:T542" si="774">COUNTIF(S543:S575,"x")</f>
        <v>2</v>
      </c>
      <c r="T542" s="114">
        <f t="shared" si="774"/>
        <v>2</v>
      </c>
      <c r="U542" s="114">
        <f t="shared" ref="U542:AB542" si="775">COUNTIF(U543:U575,"x")</f>
        <v>3</v>
      </c>
      <c r="V542" s="114">
        <f t="shared" si="775"/>
        <v>3</v>
      </c>
      <c r="W542" s="114">
        <f t="shared" si="775"/>
        <v>6</v>
      </c>
      <c r="X542" s="114">
        <f t="shared" si="775"/>
        <v>2</v>
      </c>
      <c r="Y542" s="114">
        <f t="shared" si="775"/>
        <v>2</v>
      </c>
      <c r="Z542" s="114">
        <f t="shared" si="775"/>
        <v>2</v>
      </c>
      <c r="AA542" s="114">
        <f t="shared" si="775"/>
        <v>2</v>
      </c>
      <c r="AB542" s="114">
        <f t="shared" si="775"/>
        <v>2</v>
      </c>
      <c r="AC542" s="114"/>
      <c r="AD542" s="300"/>
      <c r="AE542" s="295"/>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182"/>
      <c r="BK542" s="182"/>
      <c r="BL542" s="182"/>
      <c r="BM542" s="182"/>
      <c r="BN542" s="182"/>
      <c r="BO542" s="182"/>
      <c r="BP542" s="182"/>
      <c r="BQ542" s="182"/>
      <c r="BR542" s="182"/>
      <c r="BS542" s="185"/>
      <c r="BT542" s="70"/>
      <c r="BU542" s="70"/>
      <c r="BV542" s="70"/>
      <c r="BW542" s="70"/>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179"/>
      <c r="GQ542" s="180"/>
      <c r="GR542" s="179"/>
      <c r="GS542" s="180"/>
      <c r="GT542" s="179"/>
      <c r="GU542" s="180"/>
      <c r="GV542" s="179"/>
      <c r="GW542" s="180"/>
      <c r="GX542" s="181"/>
      <c r="GY542" s="184"/>
      <c r="GZ542" s="70"/>
      <c r="HA542" s="70"/>
      <c r="HB542" s="70"/>
      <c r="HC542" s="70"/>
      <c r="HD542" s="70"/>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c r="IK542" s="56"/>
      <c r="IL542" s="56"/>
      <c r="IM542" s="56"/>
      <c r="IN542" s="56"/>
      <c r="IO542" s="56"/>
      <c r="IP542" s="56"/>
      <c r="IQ542" s="56"/>
      <c r="IR542" s="56"/>
      <c r="IS542" s="56"/>
      <c r="IT542" s="56"/>
      <c r="IU542" s="56"/>
      <c r="IV542" s="56"/>
      <c r="IW542" s="56"/>
      <c r="IX542" s="56"/>
      <c r="IY542" s="56"/>
      <c r="IZ542" s="56"/>
      <c r="JA542" s="56"/>
      <c r="JB542" s="56"/>
      <c r="JC542" s="56"/>
      <c r="JD542" s="56"/>
      <c r="JE542" s="56"/>
      <c r="JF542" s="56"/>
      <c r="JG542" s="56"/>
      <c r="JH542" s="56"/>
      <c r="JI542" s="56"/>
      <c r="JJ542" s="56"/>
      <c r="JK542" s="56"/>
      <c r="JL542" s="56"/>
      <c r="JM542" s="56"/>
      <c r="JN542" s="56"/>
      <c r="JO542" s="56"/>
      <c r="JP542" s="56"/>
      <c r="JQ542" s="56"/>
      <c r="JR542" s="56"/>
      <c r="JS542" s="56"/>
      <c r="JT542" s="56"/>
      <c r="JU542" s="56"/>
      <c r="JV542" s="56"/>
      <c r="JW542" s="56"/>
      <c r="JX542" s="56"/>
      <c r="JY542" s="56"/>
      <c r="JZ542" s="56"/>
      <c r="KA542" s="56"/>
      <c r="KB542" s="179"/>
      <c r="KC542" s="180"/>
      <c r="KD542" s="179"/>
      <c r="KE542" s="180"/>
      <c r="KF542" s="179"/>
      <c r="KG542" s="180"/>
      <c r="KH542" s="179"/>
      <c r="KI542" s="180"/>
      <c r="KJ542" s="181"/>
      <c r="KK542" s="185"/>
      <c r="KL542" s="56"/>
      <c r="KM542" s="56"/>
      <c r="KN542" s="56"/>
      <c r="KO542" s="56"/>
      <c r="KP542" s="56"/>
      <c r="KQ542" s="56"/>
      <c r="KR542" s="56"/>
      <c r="KS542" s="56"/>
      <c r="KT542" s="56"/>
      <c r="KU542" s="56"/>
      <c r="KV542" s="56"/>
      <c r="KW542" s="56"/>
      <c r="KX542" s="56"/>
      <c r="KY542" s="56"/>
      <c r="KZ542" s="56"/>
      <c r="LA542" s="56"/>
      <c r="LB542" s="56"/>
      <c r="LC542" s="56"/>
      <c r="LD542" s="56"/>
      <c r="LE542" s="56"/>
      <c r="LF542" s="56"/>
      <c r="LG542" s="56"/>
      <c r="LH542" s="56"/>
      <c r="LI542" s="56"/>
      <c r="LJ542" s="56"/>
      <c r="LK542" s="56"/>
      <c r="LL542" s="56"/>
      <c r="LM542" s="56"/>
      <c r="LN542" s="56"/>
      <c r="LO542" s="56"/>
      <c r="LP542" s="56"/>
      <c r="LQ542" s="56"/>
      <c r="LR542" s="56"/>
      <c r="LS542" s="56"/>
      <c r="LT542" s="56"/>
      <c r="LU542" s="56"/>
      <c r="LV542" s="56"/>
      <c r="LW542" s="56"/>
      <c r="LX542" s="56"/>
      <c r="LY542" s="56"/>
      <c r="LZ542" s="56"/>
      <c r="MA542" s="56"/>
      <c r="MB542" s="56"/>
      <c r="MC542" s="56"/>
      <c r="MD542" s="56"/>
      <c r="ME542" s="56"/>
      <c r="MF542" s="56"/>
      <c r="MG542" s="56"/>
      <c r="MH542" s="56"/>
      <c r="MI542" s="56"/>
      <c r="MJ542" s="56"/>
      <c r="MK542" s="56"/>
      <c r="ML542" s="56"/>
      <c r="MM542" s="56"/>
      <c r="MN542" s="56"/>
      <c r="MO542" s="56"/>
      <c r="MP542" s="56"/>
      <c r="MQ542" s="56"/>
      <c r="MR542" s="56"/>
      <c r="MS542" s="56"/>
      <c r="MT542" s="56"/>
      <c r="MU542" s="56"/>
      <c r="MV542" s="56"/>
      <c r="MW542" s="56"/>
      <c r="MX542" s="56"/>
      <c r="MY542" s="56"/>
      <c r="MZ542" s="56"/>
      <c r="NA542" s="56"/>
      <c r="NB542" s="56"/>
      <c r="NC542" s="56"/>
      <c r="ND542" s="56"/>
      <c r="NE542" s="56"/>
      <c r="NF542" s="56"/>
      <c r="NG542" s="56"/>
      <c r="NH542" s="56"/>
      <c r="NI542" s="56"/>
      <c r="NJ542" s="56"/>
      <c r="NK542" s="56"/>
      <c r="NL542" s="56"/>
      <c r="NM542" s="56"/>
      <c r="NN542" s="56"/>
      <c r="NO542" s="70"/>
      <c r="NP542" s="70"/>
      <c r="NQ542" s="56"/>
      <c r="NR542" s="56"/>
      <c r="NS542" s="56"/>
      <c r="NT542" s="56"/>
      <c r="NU542" s="56"/>
      <c r="NV542" s="56"/>
      <c r="NW542" s="56"/>
      <c r="NX542" s="56"/>
      <c r="NY542" s="56"/>
      <c r="NZ542" s="56"/>
      <c r="OA542" s="56"/>
      <c r="OB542" s="56"/>
      <c r="OC542" s="56"/>
      <c r="OD542" s="56"/>
      <c r="OE542" s="56"/>
      <c r="OF542" s="56"/>
      <c r="OG542" s="56"/>
      <c r="OH542" s="56"/>
      <c r="OI542" s="56"/>
      <c r="OJ542" s="56"/>
      <c r="OK542" s="56"/>
      <c r="OL542" s="56"/>
      <c r="OM542" s="56"/>
      <c r="ON542" s="56"/>
      <c r="OO542" s="56"/>
      <c r="OP542" s="56"/>
      <c r="OQ542" s="179"/>
      <c r="OR542" s="180"/>
      <c r="OS542" s="179"/>
      <c r="OT542" s="180"/>
      <c r="OU542" s="179"/>
      <c r="OV542" s="180"/>
      <c r="OW542" s="179"/>
      <c r="OX542" s="180"/>
      <c r="OY542" s="181"/>
      <c r="OZ542" s="184"/>
      <c r="PA542" s="2"/>
    </row>
    <row r="543" spans="1:417" s="116" customFormat="1" ht="63" hidden="1" customHeight="1">
      <c r="A543" s="56"/>
      <c r="B543" s="310">
        <v>471</v>
      </c>
      <c r="C543" s="310">
        <v>204</v>
      </c>
      <c r="D543" s="318" t="s">
        <v>26</v>
      </c>
      <c r="E543" s="325" t="s">
        <v>4</v>
      </c>
      <c r="F543" s="318" t="s">
        <v>282</v>
      </c>
      <c r="G543" s="328" t="s">
        <v>12</v>
      </c>
      <c r="H543" s="523"/>
      <c r="I543" s="318" t="s">
        <v>282</v>
      </c>
      <c r="J543" s="167" t="s">
        <v>817</v>
      </c>
      <c r="K543" s="138"/>
      <c r="L543" s="183" t="s">
        <v>661</v>
      </c>
      <c r="M543" s="177" t="s">
        <v>501</v>
      </c>
      <c r="N543" s="123" t="s">
        <v>394</v>
      </c>
      <c r="O543" s="51" t="s">
        <v>350</v>
      </c>
      <c r="P543" s="357" t="s">
        <v>205</v>
      </c>
      <c r="Q543" s="340">
        <v>1</v>
      </c>
      <c r="R543" s="111"/>
      <c r="S543" s="111"/>
      <c r="T543" s="111"/>
      <c r="U543" s="111"/>
      <c r="V543" s="111"/>
      <c r="W543" s="111" t="s">
        <v>205</v>
      </c>
      <c r="X543" s="111"/>
      <c r="Y543" s="111"/>
      <c r="Z543" s="111"/>
      <c r="AA543" s="111"/>
      <c r="AB543" s="111"/>
      <c r="AC543" s="119">
        <f t="shared" ref="AC543:AC575" si="776">COUNTIF($R543:$AB543,"x")</f>
        <v>1</v>
      </c>
      <c r="AD543" s="229"/>
      <c r="AE543" s="229"/>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182"/>
      <c r="BK543" s="182"/>
      <c r="BL543" s="182"/>
      <c r="BM543" s="182"/>
      <c r="BN543" s="182"/>
      <c r="BO543" s="182"/>
      <c r="BP543" s="182"/>
      <c r="BQ543" s="182"/>
      <c r="BR543" s="182"/>
      <c r="BS543" s="185"/>
      <c r="BT543" s="70"/>
      <c r="BU543" s="70"/>
      <c r="BV543" s="69"/>
      <c r="BW543" s="72"/>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179"/>
      <c r="DD543" s="180"/>
      <c r="DE543" s="179"/>
      <c r="DF543" s="180"/>
      <c r="DG543" s="179"/>
      <c r="DH543" s="180"/>
      <c r="DI543" s="179"/>
      <c r="DJ543" s="180" t="e">
        <f>DI543/(DC543+DE543+DG543+DI543)</f>
        <v>#DIV/0!</v>
      </c>
      <c r="DK543" s="181" t="e">
        <f>(((DC543*2)+(DE543*1)+(DG543*0)))/(DC543+DE543+DG543)</f>
        <v>#DIV/0!</v>
      </c>
      <c r="DL543" s="184" t="e">
        <f>IF(DJ543&gt;=50%,"KĐG",IF(DK543&gt;=1.6,"Đạt mục tiêu",IF(DK543&gt;=1,"Cần cố gắng","Chưa đạt")))</f>
        <v>#DIV/0!</v>
      </c>
      <c r="DM543" s="70"/>
      <c r="DN543" s="70"/>
      <c r="DO543" s="70"/>
      <c r="DP543" s="70"/>
      <c r="DQ543" s="178"/>
      <c r="DR543" s="178"/>
      <c r="DS543" s="178"/>
      <c r="DT543" s="178"/>
      <c r="DU543" s="178"/>
      <c r="DV543" s="178"/>
      <c r="DW543" s="178"/>
      <c r="DX543" s="178"/>
      <c r="DY543" s="178"/>
      <c r="DZ543" s="178"/>
      <c r="EA543" s="178"/>
      <c r="EB543" s="178"/>
      <c r="EC543" s="178"/>
      <c r="ED543" s="178"/>
      <c r="EE543" s="178"/>
      <c r="EF543" s="178"/>
      <c r="EG543" s="178"/>
      <c r="EH543" s="178"/>
      <c r="EI543" s="178"/>
      <c r="EJ543" s="178"/>
      <c r="EK543" s="178"/>
      <c r="EL543" s="178"/>
      <c r="EM543" s="178"/>
      <c r="EN543" s="178"/>
      <c r="EO543" s="178"/>
      <c r="EP543" s="178"/>
      <c r="EQ543" s="178"/>
      <c r="ER543" s="178"/>
      <c r="ES543" s="178"/>
      <c r="ET543" s="178"/>
      <c r="EU543" s="178"/>
      <c r="EV543" s="178"/>
      <c r="EW543" s="178"/>
      <c r="EX543" s="56"/>
      <c r="EY543" s="56"/>
      <c r="EZ543" s="56"/>
      <c r="FA543" s="56"/>
      <c r="FB543" s="56"/>
      <c r="FC543" s="56"/>
      <c r="FD543" s="56"/>
      <c r="FE543" s="56"/>
      <c r="FF543" s="70"/>
      <c r="FG543" s="70"/>
      <c r="FH543" s="70"/>
      <c r="FI543" s="70"/>
      <c r="FJ543" s="70"/>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70"/>
      <c r="HA543" s="70"/>
      <c r="HB543" s="70"/>
      <c r="HC543" s="70"/>
      <c r="HD543" s="70"/>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c r="IK543" s="56"/>
      <c r="IL543" s="56"/>
      <c r="IM543" s="56"/>
      <c r="IN543" s="56"/>
      <c r="IO543" s="56"/>
      <c r="IP543" s="56"/>
      <c r="IQ543" s="56"/>
      <c r="IR543" s="56"/>
      <c r="IS543" s="56"/>
      <c r="IT543" s="70"/>
      <c r="IU543" s="70"/>
      <c r="IV543" s="70"/>
      <c r="IW543" s="70"/>
      <c r="IX543" s="56"/>
      <c r="IY543" s="56"/>
      <c r="IZ543" s="56"/>
      <c r="JA543" s="56"/>
      <c r="JB543" s="56"/>
      <c r="JC543" s="56"/>
      <c r="JD543" s="56"/>
      <c r="JE543" s="56"/>
      <c r="JF543" s="56"/>
      <c r="JG543" s="56"/>
      <c r="JH543" s="56"/>
      <c r="JI543" s="56"/>
      <c r="JJ543" s="56"/>
      <c r="JK543" s="56"/>
      <c r="JL543" s="56"/>
      <c r="JM543" s="56"/>
      <c r="JN543" s="56"/>
      <c r="JO543" s="56"/>
      <c r="JP543" s="56"/>
      <c r="JQ543" s="56"/>
      <c r="JR543" s="56"/>
      <c r="JS543" s="56"/>
      <c r="JT543" s="56"/>
      <c r="JU543" s="56"/>
      <c r="JV543" s="56"/>
      <c r="JW543" s="56"/>
      <c r="JX543" s="56"/>
      <c r="JY543" s="56"/>
      <c r="JZ543" s="56"/>
      <c r="KA543" s="56"/>
      <c r="KB543" s="56"/>
      <c r="KC543" s="56"/>
      <c r="KD543" s="56"/>
      <c r="KE543" s="56"/>
      <c r="KF543" s="56"/>
      <c r="KG543" s="56"/>
      <c r="KH543" s="56"/>
      <c r="KI543" s="56"/>
      <c r="KJ543" s="56"/>
      <c r="KK543" s="56"/>
      <c r="KL543" s="56"/>
      <c r="KM543" s="56"/>
      <c r="KN543" s="56"/>
      <c r="KO543" s="56"/>
      <c r="KP543" s="56"/>
      <c r="KQ543" s="56"/>
      <c r="KR543" s="56"/>
      <c r="KS543" s="56"/>
      <c r="KT543" s="56"/>
      <c r="KU543" s="56"/>
      <c r="KV543" s="56"/>
      <c r="KW543" s="56"/>
      <c r="KX543" s="56"/>
      <c r="KY543" s="56"/>
      <c r="KZ543" s="56"/>
      <c r="LA543" s="56"/>
      <c r="LB543" s="56"/>
      <c r="LC543" s="56"/>
      <c r="LD543" s="56"/>
      <c r="LE543" s="56"/>
      <c r="LF543" s="56"/>
      <c r="LG543" s="56"/>
      <c r="LH543" s="56"/>
      <c r="LI543" s="56"/>
      <c r="LJ543" s="56"/>
      <c r="LK543" s="56"/>
      <c r="LL543" s="56"/>
      <c r="LM543" s="56"/>
      <c r="LN543" s="56"/>
      <c r="LO543" s="56"/>
      <c r="LP543" s="56"/>
      <c r="LQ543" s="56"/>
      <c r="LR543" s="56"/>
      <c r="LS543" s="56"/>
      <c r="LT543" s="56"/>
      <c r="LU543" s="56"/>
      <c r="LV543" s="56"/>
      <c r="LW543" s="56"/>
      <c r="LX543" s="56"/>
      <c r="LY543" s="56"/>
      <c r="LZ543" s="56"/>
      <c r="MA543" s="56"/>
      <c r="MB543" s="56"/>
      <c r="MC543" s="56"/>
      <c r="MD543" s="56"/>
      <c r="ME543" s="56"/>
      <c r="MF543" s="56"/>
      <c r="MG543" s="56"/>
      <c r="MH543" s="56"/>
      <c r="MI543" s="56"/>
      <c r="MJ543" s="56"/>
      <c r="MK543" s="56"/>
      <c r="ML543" s="56"/>
      <c r="MM543" s="56"/>
      <c r="MN543" s="56"/>
      <c r="MO543" s="56"/>
      <c r="MP543" s="56"/>
      <c r="MQ543" s="56"/>
      <c r="MR543" s="56"/>
      <c r="MS543" s="56"/>
      <c r="MT543" s="56"/>
      <c r="MU543" s="56"/>
      <c r="MV543" s="56"/>
      <c r="MW543" s="56"/>
      <c r="MX543" s="56"/>
      <c r="MY543" s="56"/>
      <c r="MZ543" s="56"/>
      <c r="NA543" s="56"/>
      <c r="NB543" s="56"/>
      <c r="NC543" s="56"/>
      <c r="ND543" s="56"/>
      <c r="NE543" s="56"/>
      <c r="NF543" s="56"/>
      <c r="NG543" s="56"/>
      <c r="NH543" s="56"/>
      <c r="NI543" s="56"/>
      <c r="NJ543" s="56"/>
      <c r="NK543" s="56"/>
      <c r="NL543" s="56"/>
      <c r="NM543" s="56"/>
      <c r="NN543" s="56"/>
      <c r="NO543" s="56"/>
      <c r="NP543" s="56"/>
      <c r="NQ543" s="56"/>
      <c r="NR543" s="56"/>
      <c r="NS543" s="56"/>
      <c r="NT543" s="56"/>
      <c r="NU543" s="56"/>
      <c r="NV543" s="56"/>
      <c r="NW543" s="56"/>
      <c r="NX543" s="56"/>
      <c r="NY543" s="56"/>
      <c r="NZ543" s="56"/>
      <c r="OA543" s="56"/>
      <c r="OB543" s="56"/>
      <c r="OC543" s="56"/>
      <c r="OD543" s="56"/>
      <c r="OE543" s="56"/>
      <c r="OF543" s="56"/>
      <c r="OG543" s="56"/>
      <c r="OH543" s="56"/>
      <c r="OI543" s="56"/>
      <c r="OJ543" s="56"/>
      <c r="OK543" s="56"/>
      <c r="OL543" s="56"/>
      <c r="OM543" s="56"/>
      <c r="ON543" s="56"/>
      <c r="OO543" s="56"/>
      <c r="OP543" s="56"/>
      <c r="OQ543" s="56"/>
      <c r="OR543" s="56"/>
      <c r="OS543" s="56"/>
      <c r="OT543" s="56"/>
      <c r="OU543" s="56"/>
      <c r="OV543" s="56"/>
      <c r="OW543" s="56"/>
      <c r="OX543" s="56"/>
      <c r="OY543" s="56"/>
      <c r="OZ543" s="56"/>
      <c r="PA543" s="56"/>
    </row>
    <row r="544" spans="1:417" s="116" customFormat="1" ht="2.25" customHeight="1">
      <c r="A544" s="56"/>
      <c r="B544" s="310"/>
      <c r="C544" s="310"/>
      <c r="D544" s="318"/>
      <c r="E544" s="325"/>
      <c r="F544" s="318"/>
      <c r="G544" s="328"/>
      <c r="H544" s="523"/>
      <c r="I544" s="318"/>
      <c r="J544" s="167" t="s">
        <v>816</v>
      </c>
      <c r="K544" s="123"/>
      <c r="L544" s="183" t="s">
        <v>661</v>
      </c>
      <c r="M544" s="177" t="s">
        <v>501</v>
      </c>
      <c r="N544" s="123" t="s">
        <v>394</v>
      </c>
      <c r="O544" s="56" t="s">
        <v>350</v>
      </c>
      <c r="P544" s="341"/>
      <c r="Q544" s="341"/>
      <c r="R544" s="120"/>
      <c r="S544" s="120"/>
      <c r="T544" s="120"/>
      <c r="U544" s="120"/>
      <c r="V544" s="120"/>
      <c r="W544" s="120" t="s">
        <v>205</v>
      </c>
      <c r="X544" s="120"/>
      <c r="Y544" s="120"/>
      <c r="Z544" s="120"/>
      <c r="AA544" s="120"/>
      <c r="AB544" s="120"/>
      <c r="AC544" s="119">
        <f t="shared" si="776"/>
        <v>1</v>
      </c>
      <c r="AD544" s="229"/>
      <c r="AE544" s="229"/>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70"/>
      <c r="BU544" s="70"/>
      <c r="BV544" s="69"/>
      <c r="BW544" s="72"/>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70"/>
      <c r="DN544" s="70"/>
      <c r="DO544" s="70"/>
      <c r="DP544" s="70"/>
      <c r="DQ544" s="178">
        <v>2</v>
      </c>
      <c r="DR544" s="178">
        <v>2</v>
      </c>
      <c r="DS544" s="178">
        <v>2</v>
      </c>
      <c r="DT544" s="178">
        <v>2</v>
      </c>
      <c r="DU544" s="178">
        <v>2</v>
      </c>
      <c r="DV544" s="178">
        <v>2</v>
      </c>
      <c r="DW544" s="178">
        <v>2</v>
      </c>
      <c r="DX544" s="178">
        <v>2</v>
      </c>
      <c r="DY544" s="178">
        <v>2</v>
      </c>
      <c r="DZ544" s="178">
        <v>2</v>
      </c>
      <c r="EA544" s="178">
        <v>2</v>
      </c>
      <c r="EB544" s="178">
        <v>2</v>
      </c>
      <c r="EC544" s="178">
        <v>2</v>
      </c>
      <c r="ED544" s="178">
        <v>2</v>
      </c>
      <c r="EE544" s="178">
        <v>2</v>
      </c>
      <c r="EF544" s="178">
        <v>2</v>
      </c>
      <c r="EG544" s="178">
        <v>2</v>
      </c>
      <c r="EH544" s="178">
        <v>2</v>
      </c>
      <c r="EI544" s="178">
        <v>2</v>
      </c>
      <c r="EJ544" s="178">
        <v>2</v>
      </c>
      <c r="EK544" s="178">
        <v>2</v>
      </c>
      <c r="EL544" s="178">
        <v>2</v>
      </c>
      <c r="EM544" s="178">
        <v>2</v>
      </c>
      <c r="EN544" s="178">
        <v>2</v>
      </c>
      <c r="EO544" s="178">
        <v>2</v>
      </c>
      <c r="EP544" s="178">
        <v>2</v>
      </c>
      <c r="EQ544" s="178">
        <v>2</v>
      </c>
      <c r="ER544" s="178">
        <v>2</v>
      </c>
      <c r="ES544" s="178">
        <v>2</v>
      </c>
      <c r="ET544" s="178">
        <v>2</v>
      </c>
      <c r="EU544" s="178">
        <v>2</v>
      </c>
      <c r="EV544" s="179">
        <f>COUNTIF(DM544:EU544,"2")</f>
        <v>31</v>
      </c>
      <c r="EW544" s="180">
        <f>EV544/(EV544+EX544+EZ544+FB544)</f>
        <v>1</v>
      </c>
      <c r="EX544" s="179">
        <f>COUNTIF(DM544:EU544,"1")</f>
        <v>0</v>
      </c>
      <c r="EY544" s="180">
        <f>EX544/(EV544+EX544+EZ544+FB544)</f>
        <v>0</v>
      </c>
      <c r="EZ544" s="179">
        <f>COUNTIF(DM544:EU544,"0")</f>
        <v>0</v>
      </c>
      <c r="FA544" s="180">
        <f>EZ544/(EV544+EX544+EZ544+FB544)</f>
        <v>0</v>
      </c>
      <c r="FB544" s="179">
        <f>COUNTIF(DM544:EU544,"KĐG")</f>
        <v>0</v>
      </c>
      <c r="FC544" s="180">
        <f>FB544/(EV544+EX544+EZ544+FB544)</f>
        <v>0</v>
      </c>
      <c r="FD544" s="181">
        <f>(((EV544*2)+(EX544*1)+(EZ544*0)))/(EV544+EX544+EZ544)</f>
        <v>2</v>
      </c>
      <c r="FE544" s="184" t="str">
        <f>IF(FC544&gt;=50%,"KĐG",IF(FD544&gt;=1.6,"Đạt mục tiêu",IF(FD544&gt;=1,"Cần cố gắng","Chưa đạt")))</f>
        <v>Đạt mục tiêu</v>
      </c>
      <c r="FF544" s="70"/>
      <c r="FG544" s="70"/>
      <c r="FH544" s="70"/>
      <c r="FI544" s="70"/>
      <c r="FJ544" s="70"/>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70"/>
      <c r="HA544" s="70"/>
      <c r="HB544" s="70"/>
      <c r="HC544" s="70"/>
      <c r="HD544" s="70"/>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c r="IK544" s="56"/>
      <c r="IL544" s="56"/>
      <c r="IM544" s="56"/>
      <c r="IN544" s="56"/>
      <c r="IO544" s="56"/>
      <c r="IP544" s="56"/>
      <c r="IQ544" s="56"/>
      <c r="IR544" s="56"/>
      <c r="IS544" s="56"/>
      <c r="IT544" s="70"/>
      <c r="IU544" s="70"/>
      <c r="IV544" s="70"/>
      <c r="IW544" s="70"/>
      <c r="IX544" s="56"/>
      <c r="IY544" s="56"/>
      <c r="IZ544" s="56"/>
      <c r="JA544" s="56"/>
      <c r="JB544" s="56"/>
      <c r="JC544" s="56"/>
      <c r="JD544" s="56"/>
      <c r="JE544" s="56"/>
      <c r="JF544" s="56"/>
      <c r="JG544" s="56"/>
      <c r="JH544" s="56"/>
      <c r="JI544" s="56"/>
      <c r="JJ544" s="56"/>
      <c r="JK544" s="56"/>
      <c r="JL544" s="56"/>
      <c r="JM544" s="56"/>
      <c r="JN544" s="56"/>
      <c r="JO544" s="56"/>
      <c r="JP544" s="56"/>
      <c r="JQ544" s="56"/>
      <c r="JR544" s="56"/>
      <c r="JS544" s="56"/>
      <c r="JT544" s="56"/>
      <c r="JU544" s="56"/>
      <c r="JV544" s="56"/>
      <c r="JW544" s="56"/>
      <c r="JX544" s="56"/>
      <c r="JY544" s="56"/>
      <c r="JZ544" s="56"/>
      <c r="KA544" s="56"/>
      <c r="KB544" s="56"/>
      <c r="KC544" s="56"/>
      <c r="KD544" s="56"/>
      <c r="KE544" s="56"/>
      <c r="KF544" s="56"/>
      <c r="KG544" s="56"/>
      <c r="KH544" s="56"/>
      <c r="KI544" s="56"/>
      <c r="KJ544" s="56"/>
      <c r="KK544" s="56"/>
      <c r="KL544" s="56"/>
      <c r="KM544" s="56"/>
      <c r="KN544" s="56"/>
      <c r="KO544" s="56"/>
      <c r="KP544" s="56"/>
      <c r="KQ544" s="56"/>
      <c r="KR544" s="56"/>
      <c r="KS544" s="56"/>
      <c r="KT544" s="56"/>
      <c r="KU544" s="56"/>
      <c r="KV544" s="56"/>
      <c r="KW544" s="56"/>
      <c r="KX544" s="56"/>
      <c r="KY544" s="56"/>
      <c r="KZ544" s="56"/>
      <c r="LA544" s="56"/>
      <c r="LB544" s="56"/>
      <c r="LC544" s="56"/>
      <c r="LD544" s="56"/>
      <c r="LE544" s="56"/>
      <c r="LF544" s="56"/>
      <c r="LG544" s="56"/>
      <c r="LH544" s="56"/>
      <c r="LI544" s="56"/>
      <c r="LJ544" s="56"/>
      <c r="LK544" s="56"/>
      <c r="LL544" s="56"/>
      <c r="LM544" s="56"/>
      <c r="LN544" s="56"/>
      <c r="LO544" s="56"/>
      <c r="LP544" s="56"/>
      <c r="LQ544" s="56"/>
      <c r="LR544" s="56"/>
      <c r="LS544" s="56"/>
      <c r="LT544" s="56"/>
      <c r="LU544" s="56"/>
      <c r="LV544" s="56"/>
      <c r="LW544" s="56"/>
      <c r="LX544" s="56"/>
      <c r="LY544" s="56"/>
      <c r="LZ544" s="56"/>
      <c r="MA544" s="56"/>
      <c r="MB544" s="56"/>
      <c r="MC544" s="56"/>
      <c r="MD544" s="56"/>
      <c r="ME544" s="56"/>
      <c r="MF544" s="56"/>
      <c r="MG544" s="56"/>
      <c r="MH544" s="56"/>
      <c r="MI544" s="56"/>
      <c r="MJ544" s="56"/>
      <c r="MK544" s="56"/>
      <c r="ML544" s="56"/>
      <c r="MM544" s="56"/>
      <c r="MN544" s="56"/>
      <c r="MO544" s="56"/>
      <c r="MP544" s="56"/>
      <c r="MQ544" s="56"/>
      <c r="MR544" s="56"/>
      <c r="MS544" s="56"/>
      <c r="MT544" s="56"/>
      <c r="MU544" s="56"/>
      <c r="MV544" s="56"/>
      <c r="MW544" s="56"/>
      <c r="MX544" s="56"/>
      <c r="MY544" s="56"/>
      <c r="MZ544" s="56"/>
      <c r="NA544" s="56"/>
      <c r="NB544" s="56"/>
      <c r="NC544" s="56"/>
      <c r="ND544" s="56"/>
      <c r="NE544" s="56"/>
      <c r="NF544" s="56"/>
      <c r="NG544" s="56"/>
      <c r="NH544" s="56"/>
      <c r="NI544" s="56"/>
      <c r="NJ544" s="56"/>
      <c r="NK544" s="56"/>
      <c r="NL544" s="56"/>
      <c r="NM544" s="56"/>
      <c r="NN544" s="56"/>
      <c r="NO544" s="56"/>
      <c r="NP544" s="56"/>
      <c r="NQ544" s="56"/>
      <c r="NR544" s="56"/>
      <c r="NS544" s="56"/>
      <c r="NT544" s="56"/>
      <c r="NU544" s="56"/>
      <c r="NV544" s="56"/>
      <c r="NW544" s="56"/>
      <c r="NX544" s="56"/>
      <c r="NY544" s="56"/>
      <c r="NZ544" s="56"/>
      <c r="OA544" s="56"/>
      <c r="OB544" s="56"/>
      <c r="OC544" s="56"/>
      <c r="OD544" s="56"/>
      <c r="OE544" s="56"/>
      <c r="OF544" s="56"/>
      <c r="OG544" s="56"/>
      <c r="OH544" s="56"/>
      <c r="OI544" s="56"/>
      <c r="OJ544" s="56"/>
      <c r="OK544" s="56"/>
      <c r="OL544" s="56"/>
      <c r="OM544" s="56"/>
      <c r="ON544" s="56"/>
      <c r="OO544" s="56"/>
      <c r="OP544" s="56"/>
      <c r="OQ544" s="56"/>
      <c r="OR544" s="56"/>
      <c r="OS544" s="56"/>
      <c r="OT544" s="56"/>
      <c r="OU544" s="56"/>
      <c r="OV544" s="56"/>
      <c r="OW544" s="56"/>
      <c r="OX544" s="56"/>
      <c r="OY544" s="56"/>
      <c r="OZ544" s="56"/>
      <c r="PA544" s="56"/>
    </row>
    <row r="545" spans="1:417" s="116" customFormat="1" ht="78" customHeight="1">
      <c r="A545" s="56"/>
      <c r="B545" s="2">
        <v>474</v>
      </c>
      <c r="C545" s="2">
        <v>205</v>
      </c>
      <c r="D545" s="208" t="s">
        <v>28</v>
      </c>
      <c r="E545" s="236" t="s">
        <v>4</v>
      </c>
      <c r="F545" s="208" t="s">
        <v>27</v>
      </c>
      <c r="G545" s="76" t="s">
        <v>6</v>
      </c>
      <c r="H545" s="296"/>
      <c r="I545" s="208" t="s">
        <v>27</v>
      </c>
      <c r="J545" s="237" t="s">
        <v>1584</v>
      </c>
      <c r="K545" s="76"/>
      <c r="L545" s="234" t="s">
        <v>661</v>
      </c>
      <c r="M545" s="238" t="s">
        <v>501</v>
      </c>
      <c r="N545" s="123" t="s">
        <v>394</v>
      </c>
      <c r="O545" s="56" t="s">
        <v>350</v>
      </c>
      <c r="P545" s="56" t="s">
        <v>205</v>
      </c>
      <c r="Q545" s="56"/>
      <c r="R545" s="235" t="s">
        <v>205</v>
      </c>
      <c r="S545" s="120"/>
      <c r="T545" s="120"/>
      <c r="U545" s="120"/>
      <c r="V545" s="120"/>
      <c r="W545" s="120"/>
      <c r="X545" s="120"/>
      <c r="Y545" s="120"/>
      <c r="Z545" s="120"/>
      <c r="AA545" s="120"/>
      <c r="AB545" s="120"/>
      <c r="AC545" s="119">
        <f t="shared" si="776"/>
        <v>1</v>
      </c>
      <c r="AD545" s="300" t="s">
        <v>662</v>
      </c>
      <c r="AE545" s="299"/>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72" t="s">
        <v>557</v>
      </c>
      <c r="BU545" s="70"/>
      <c r="BV545" s="70"/>
      <c r="BW545" s="70"/>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9"/>
      <c r="DD545" s="180"/>
      <c r="DE545" s="179"/>
      <c r="DF545" s="180"/>
      <c r="DG545" s="179"/>
      <c r="DH545" s="180"/>
      <c r="DI545" s="179"/>
      <c r="DJ545" s="180" t="e">
        <f>DI545/(DC545+DE545+DG545+DI545)</f>
        <v>#DIV/0!</v>
      </c>
      <c r="DK545" s="181" t="e">
        <f>(((DC545*2)+(DE545*1)+(DG545*0)))/(DC545+DE545+DG545)</f>
        <v>#DIV/0!</v>
      </c>
      <c r="DL545" s="184" t="e">
        <f>IF(DJ545&gt;=50%,"KĐG",IF(DK545&gt;=1.6,"Đạt mục tiêu",IF(DK545&gt;=1,"Cần cố gắng","Chưa đạt")))</f>
        <v>#DIV/0!</v>
      </c>
      <c r="DM545" s="70"/>
      <c r="DN545" s="70"/>
      <c r="DO545" s="70"/>
      <c r="DP545" s="70"/>
      <c r="DQ545" s="178">
        <v>2</v>
      </c>
      <c r="DR545" s="178">
        <v>2</v>
      </c>
      <c r="DS545" s="178">
        <v>2</v>
      </c>
      <c r="DT545" s="178">
        <v>2</v>
      </c>
      <c r="DU545" s="178">
        <v>2</v>
      </c>
      <c r="DV545" s="178">
        <v>2</v>
      </c>
      <c r="DW545" s="178">
        <v>2</v>
      </c>
      <c r="DX545" s="178">
        <v>1</v>
      </c>
      <c r="DY545" s="178">
        <v>2</v>
      </c>
      <c r="DZ545" s="178">
        <v>2</v>
      </c>
      <c r="EA545" s="178">
        <v>2</v>
      </c>
      <c r="EB545" s="178">
        <v>2</v>
      </c>
      <c r="EC545" s="178">
        <v>2</v>
      </c>
      <c r="ED545" s="178">
        <v>2</v>
      </c>
      <c r="EE545" s="178">
        <v>2</v>
      </c>
      <c r="EF545" s="178">
        <v>2</v>
      </c>
      <c r="EG545" s="178">
        <v>2</v>
      </c>
      <c r="EH545" s="178">
        <v>1</v>
      </c>
      <c r="EI545" s="178">
        <v>2</v>
      </c>
      <c r="EJ545" s="178">
        <v>2</v>
      </c>
      <c r="EK545" s="178">
        <v>2</v>
      </c>
      <c r="EL545" s="178"/>
      <c r="EM545" s="178"/>
      <c r="EN545" s="178"/>
      <c r="EO545" s="178"/>
      <c r="EP545" s="178"/>
      <c r="EQ545" s="178">
        <v>2</v>
      </c>
      <c r="ER545" s="178">
        <v>2</v>
      </c>
      <c r="ES545" s="178">
        <v>2</v>
      </c>
      <c r="ET545" s="178"/>
      <c r="EU545" s="178">
        <v>2</v>
      </c>
      <c r="EV545" s="179">
        <v>23</v>
      </c>
      <c r="EW545" s="180">
        <v>0.85185185185185186</v>
      </c>
      <c r="EX545" s="179">
        <v>2</v>
      </c>
      <c r="EY545" s="180">
        <v>7.407407407407407E-2</v>
      </c>
      <c r="EZ545" s="179">
        <v>2</v>
      </c>
      <c r="FA545" s="180">
        <v>7.407407407407407E-2</v>
      </c>
      <c r="FB545" s="179">
        <v>0</v>
      </c>
      <c r="FC545" s="180">
        <v>0</v>
      </c>
      <c r="FD545" s="181">
        <v>1.7777777777777777</v>
      </c>
      <c r="FE545" s="184" t="s">
        <v>670</v>
      </c>
      <c r="FF545" s="70"/>
      <c r="FG545" s="70"/>
      <c r="FH545" s="70"/>
      <c r="FI545" s="70"/>
      <c r="FJ545" s="70"/>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70"/>
      <c r="HA545" s="70"/>
      <c r="HB545" s="70"/>
      <c r="HC545" s="70"/>
      <c r="HD545" s="70"/>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c r="IK545" s="56"/>
      <c r="IL545" s="56"/>
      <c r="IM545" s="56"/>
      <c r="IN545" s="56"/>
      <c r="IO545" s="56"/>
      <c r="IP545" s="56"/>
      <c r="IQ545" s="56"/>
      <c r="IR545" s="56"/>
      <c r="IS545" s="56"/>
      <c r="IT545" s="70"/>
      <c r="IU545" s="70"/>
      <c r="IV545" s="70"/>
      <c r="IW545" s="70"/>
      <c r="IX545" s="56"/>
      <c r="IY545" s="56"/>
      <c r="IZ545" s="56"/>
      <c r="JA545" s="56"/>
      <c r="JB545" s="56"/>
      <c r="JC545" s="56"/>
      <c r="JD545" s="56"/>
      <c r="JE545" s="56"/>
      <c r="JF545" s="56"/>
      <c r="JG545" s="56"/>
      <c r="JH545" s="56"/>
      <c r="JI545" s="56"/>
      <c r="JJ545" s="56"/>
      <c r="JK545" s="56"/>
      <c r="JL545" s="56"/>
      <c r="JM545" s="56"/>
      <c r="JN545" s="56"/>
      <c r="JO545" s="56"/>
      <c r="JP545" s="56"/>
      <c r="JQ545" s="56"/>
      <c r="JR545" s="56"/>
      <c r="JS545" s="56"/>
      <c r="JT545" s="56"/>
      <c r="JU545" s="56"/>
      <c r="JV545" s="56"/>
      <c r="JW545" s="56"/>
      <c r="JX545" s="56"/>
      <c r="JY545" s="56"/>
      <c r="JZ545" s="56"/>
      <c r="KA545" s="56"/>
      <c r="KB545" s="56"/>
      <c r="KC545" s="56"/>
      <c r="KD545" s="56"/>
      <c r="KE545" s="56"/>
      <c r="KF545" s="56"/>
      <c r="KG545" s="56"/>
      <c r="KH545" s="56"/>
      <c r="KI545" s="56"/>
      <c r="KJ545" s="56"/>
      <c r="KK545" s="56"/>
      <c r="KL545" s="56"/>
      <c r="KM545" s="56"/>
      <c r="KN545" s="56"/>
      <c r="KO545" s="56"/>
      <c r="KP545" s="56"/>
      <c r="KQ545" s="56"/>
      <c r="KR545" s="56"/>
      <c r="KS545" s="56"/>
      <c r="KT545" s="56"/>
      <c r="KU545" s="56"/>
      <c r="KV545" s="56"/>
      <c r="KW545" s="56"/>
      <c r="KX545" s="56"/>
      <c r="KY545" s="56"/>
      <c r="KZ545" s="56"/>
      <c r="LA545" s="56"/>
      <c r="LB545" s="56"/>
      <c r="LC545" s="56"/>
      <c r="LD545" s="56"/>
      <c r="LE545" s="56"/>
      <c r="LF545" s="56"/>
      <c r="LG545" s="56"/>
      <c r="LH545" s="56"/>
      <c r="LI545" s="56"/>
      <c r="LJ545" s="56"/>
      <c r="LK545" s="56"/>
      <c r="LL545" s="56"/>
      <c r="LM545" s="56"/>
      <c r="LN545" s="56"/>
      <c r="LO545" s="56"/>
      <c r="LP545" s="56"/>
      <c r="LQ545" s="56"/>
      <c r="LR545" s="56"/>
      <c r="LS545" s="56"/>
      <c r="LT545" s="56"/>
      <c r="LU545" s="56"/>
      <c r="LV545" s="56"/>
      <c r="LW545" s="56"/>
      <c r="LX545" s="56"/>
      <c r="LY545" s="56"/>
      <c r="LZ545" s="56"/>
      <c r="MA545" s="56"/>
      <c r="MB545" s="56"/>
      <c r="MC545" s="56"/>
      <c r="MD545" s="56"/>
      <c r="ME545" s="56"/>
      <c r="MF545" s="56"/>
      <c r="MG545" s="56"/>
      <c r="MH545" s="56"/>
      <c r="MI545" s="56"/>
      <c r="MJ545" s="56"/>
      <c r="MK545" s="56"/>
      <c r="ML545" s="56"/>
      <c r="MM545" s="56"/>
      <c r="MN545" s="56"/>
      <c r="MO545" s="56"/>
      <c r="MP545" s="56"/>
      <c r="MQ545" s="56"/>
      <c r="MR545" s="56"/>
      <c r="MS545" s="56"/>
      <c r="MT545" s="56"/>
      <c r="MU545" s="56"/>
      <c r="MV545" s="56"/>
      <c r="MW545" s="56"/>
      <c r="MX545" s="56"/>
      <c r="MY545" s="56"/>
      <c r="MZ545" s="56"/>
      <c r="NA545" s="56"/>
      <c r="NB545" s="56"/>
      <c r="NC545" s="56"/>
      <c r="ND545" s="56"/>
      <c r="NE545" s="56"/>
      <c r="NF545" s="56"/>
      <c r="NG545" s="56"/>
      <c r="NH545" s="56"/>
      <c r="NI545" s="56"/>
      <c r="NJ545" s="56"/>
      <c r="NK545" s="56"/>
      <c r="NL545" s="56"/>
      <c r="NM545" s="56"/>
      <c r="NN545" s="56"/>
      <c r="NO545" s="56"/>
      <c r="NP545" s="56"/>
      <c r="NQ545" s="56"/>
      <c r="NR545" s="56"/>
      <c r="NS545" s="56"/>
      <c r="NT545" s="56"/>
      <c r="NU545" s="56"/>
      <c r="NV545" s="56"/>
      <c r="NW545" s="56"/>
      <c r="NX545" s="56"/>
      <c r="NY545" s="56"/>
      <c r="NZ545" s="56"/>
      <c r="OA545" s="56"/>
      <c r="OB545" s="56"/>
      <c r="OC545" s="56"/>
      <c r="OD545" s="56"/>
      <c r="OE545" s="56"/>
      <c r="OF545" s="56"/>
      <c r="OG545" s="56"/>
      <c r="OH545" s="56"/>
      <c r="OI545" s="56"/>
      <c r="OJ545" s="56"/>
      <c r="OK545" s="56"/>
      <c r="OL545" s="56"/>
      <c r="OM545" s="56"/>
      <c r="ON545" s="56"/>
      <c r="OO545" s="56"/>
      <c r="OP545" s="56"/>
      <c r="OQ545" s="56"/>
      <c r="OR545" s="56"/>
      <c r="OS545" s="56"/>
      <c r="OT545" s="56"/>
      <c r="OU545" s="56"/>
      <c r="OV545" s="56"/>
      <c r="OW545" s="56"/>
      <c r="OX545" s="56"/>
      <c r="OY545" s="56"/>
      <c r="OZ545" s="56"/>
      <c r="PA545" s="2"/>
    </row>
    <row r="546" spans="1:417" s="116" customFormat="1" ht="69" customHeight="1">
      <c r="A546" s="56"/>
      <c r="B546" s="2">
        <v>475</v>
      </c>
      <c r="C546" s="2">
        <v>206</v>
      </c>
      <c r="D546" s="208" t="s">
        <v>384</v>
      </c>
      <c r="E546" s="236" t="s">
        <v>4</v>
      </c>
      <c r="F546" s="208" t="s">
        <v>29</v>
      </c>
      <c r="G546" s="76" t="s">
        <v>6</v>
      </c>
      <c r="H546" s="296"/>
      <c r="I546" s="361" t="s">
        <v>29</v>
      </c>
      <c r="J546" s="237" t="s">
        <v>1585</v>
      </c>
      <c r="K546" s="76"/>
      <c r="L546" s="234" t="s">
        <v>661</v>
      </c>
      <c r="M546" s="238" t="s">
        <v>501</v>
      </c>
      <c r="N546" s="123" t="s">
        <v>394</v>
      </c>
      <c r="O546" s="56" t="s">
        <v>350</v>
      </c>
      <c r="P546" s="310" t="s">
        <v>205</v>
      </c>
      <c r="Q546" s="310">
        <v>1</v>
      </c>
      <c r="R546" s="235" t="s">
        <v>205</v>
      </c>
      <c r="S546" s="120"/>
      <c r="T546" s="120"/>
      <c r="U546" s="120"/>
      <c r="V546" s="120"/>
      <c r="W546" s="120"/>
      <c r="X546" s="120"/>
      <c r="Y546" s="120"/>
      <c r="Z546" s="120"/>
      <c r="AA546" s="120"/>
      <c r="AB546" s="120"/>
      <c r="AC546" s="119">
        <f t="shared" si="776"/>
        <v>1</v>
      </c>
      <c r="AD546" s="299"/>
      <c r="AE546" s="300" t="s">
        <v>662</v>
      </c>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72" t="s">
        <v>662</v>
      </c>
      <c r="BU546" s="72"/>
      <c r="BV546" s="70"/>
      <c r="BW546" s="70"/>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70"/>
      <c r="DN546" s="70"/>
      <c r="DO546" s="70"/>
      <c r="DP546" s="70"/>
      <c r="DQ546" s="178">
        <v>2</v>
      </c>
      <c r="DR546" s="178">
        <v>2</v>
      </c>
      <c r="DS546" s="178">
        <v>2</v>
      </c>
      <c r="DT546" s="178">
        <v>2</v>
      </c>
      <c r="DU546" s="178">
        <v>2</v>
      </c>
      <c r="DV546" s="178">
        <v>2</v>
      </c>
      <c r="DW546" s="178">
        <v>2</v>
      </c>
      <c r="DX546" s="178">
        <v>1</v>
      </c>
      <c r="DY546" s="178">
        <v>2</v>
      </c>
      <c r="DZ546" s="178">
        <v>2</v>
      </c>
      <c r="EA546" s="178">
        <v>2</v>
      </c>
      <c r="EB546" s="178">
        <v>2</v>
      </c>
      <c r="EC546" s="178">
        <v>2</v>
      </c>
      <c r="ED546" s="178">
        <v>2</v>
      </c>
      <c r="EE546" s="178">
        <v>2</v>
      </c>
      <c r="EF546" s="178">
        <v>2</v>
      </c>
      <c r="EG546" s="178">
        <v>2</v>
      </c>
      <c r="EH546" s="178">
        <v>1</v>
      </c>
      <c r="EI546" s="178">
        <v>2</v>
      </c>
      <c r="EJ546" s="178">
        <v>2</v>
      </c>
      <c r="EK546" s="178">
        <v>2</v>
      </c>
      <c r="EL546" s="178"/>
      <c r="EM546" s="178"/>
      <c r="EN546" s="178"/>
      <c r="EO546" s="178"/>
      <c r="EP546" s="178"/>
      <c r="EQ546" s="178">
        <v>2</v>
      </c>
      <c r="ER546" s="178">
        <v>2</v>
      </c>
      <c r="ES546" s="178">
        <v>2</v>
      </c>
      <c r="ET546" s="178"/>
      <c r="EU546" s="178">
        <v>2</v>
      </c>
      <c r="EV546" s="179">
        <v>23</v>
      </c>
      <c r="EW546" s="180">
        <v>0.85185185185185186</v>
      </c>
      <c r="EX546" s="179">
        <v>2</v>
      </c>
      <c r="EY546" s="180">
        <v>7.407407407407407E-2</v>
      </c>
      <c r="EZ546" s="179">
        <v>2</v>
      </c>
      <c r="FA546" s="180">
        <v>7.407407407407407E-2</v>
      </c>
      <c r="FB546" s="179">
        <v>0</v>
      </c>
      <c r="FC546" s="180">
        <v>0</v>
      </c>
      <c r="FD546" s="181">
        <v>1.7777777777777777</v>
      </c>
      <c r="FE546" s="184" t="s">
        <v>670</v>
      </c>
      <c r="FF546" s="70"/>
      <c r="FG546" s="70"/>
      <c r="FH546" s="70"/>
      <c r="FI546" s="70"/>
      <c r="FJ546" s="70"/>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70"/>
      <c r="HA546" s="70"/>
      <c r="HB546" s="70"/>
      <c r="HC546" s="70"/>
      <c r="HD546" s="70"/>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c r="IJ546" s="56"/>
      <c r="IK546" s="56"/>
      <c r="IL546" s="56"/>
      <c r="IM546" s="56"/>
      <c r="IN546" s="56"/>
      <c r="IO546" s="56"/>
      <c r="IP546" s="56"/>
      <c r="IQ546" s="56"/>
      <c r="IR546" s="56"/>
      <c r="IS546" s="56"/>
      <c r="IT546" s="70"/>
      <c r="IU546" s="70"/>
      <c r="IV546" s="70"/>
      <c r="IW546" s="70"/>
      <c r="IX546" s="56"/>
      <c r="IY546" s="56"/>
      <c r="IZ546" s="56"/>
      <c r="JA546" s="56"/>
      <c r="JB546" s="56"/>
      <c r="JC546" s="56"/>
      <c r="JD546" s="56"/>
      <c r="JE546" s="56"/>
      <c r="JF546" s="56"/>
      <c r="JG546" s="56"/>
      <c r="JH546" s="56"/>
      <c r="JI546" s="56"/>
      <c r="JJ546" s="56"/>
      <c r="JK546" s="56"/>
      <c r="JL546" s="56"/>
      <c r="JM546" s="56"/>
      <c r="JN546" s="56"/>
      <c r="JO546" s="56"/>
      <c r="JP546" s="56"/>
      <c r="JQ546" s="56"/>
      <c r="JR546" s="56"/>
      <c r="JS546" s="56"/>
      <c r="JT546" s="56"/>
      <c r="JU546" s="56"/>
      <c r="JV546" s="56"/>
      <c r="JW546" s="56"/>
      <c r="JX546" s="56"/>
      <c r="JY546" s="56"/>
      <c r="JZ546" s="56"/>
      <c r="KA546" s="56"/>
      <c r="KB546" s="56"/>
      <c r="KC546" s="56"/>
      <c r="KD546" s="56"/>
      <c r="KE546" s="56"/>
      <c r="KF546" s="56"/>
      <c r="KG546" s="56"/>
      <c r="KH546" s="56"/>
      <c r="KI546" s="56"/>
      <c r="KJ546" s="56"/>
      <c r="KK546" s="56"/>
      <c r="KL546" s="56"/>
      <c r="KM546" s="56"/>
      <c r="KN546" s="56"/>
      <c r="KO546" s="56"/>
      <c r="KP546" s="56"/>
      <c r="KQ546" s="56"/>
      <c r="KR546" s="56"/>
      <c r="KS546" s="56"/>
      <c r="KT546" s="56"/>
      <c r="KU546" s="56"/>
      <c r="KV546" s="56"/>
      <c r="KW546" s="56"/>
      <c r="KX546" s="56"/>
      <c r="KY546" s="56"/>
      <c r="KZ546" s="56"/>
      <c r="LA546" s="56"/>
      <c r="LB546" s="56"/>
      <c r="LC546" s="56"/>
      <c r="LD546" s="56"/>
      <c r="LE546" s="56"/>
      <c r="LF546" s="56"/>
      <c r="LG546" s="56"/>
      <c r="LH546" s="56"/>
      <c r="LI546" s="56"/>
      <c r="LJ546" s="56"/>
      <c r="LK546" s="56"/>
      <c r="LL546" s="56"/>
      <c r="LM546" s="56"/>
      <c r="LN546" s="56"/>
      <c r="LO546" s="56"/>
      <c r="LP546" s="56"/>
      <c r="LQ546" s="56"/>
      <c r="LR546" s="56"/>
      <c r="LS546" s="56"/>
      <c r="LT546" s="56"/>
      <c r="LU546" s="56"/>
      <c r="LV546" s="56"/>
      <c r="LW546" s="56"/>
      <c r="LX546" s="56"/>
      <c r="LY546" s="56"/>
      <c r="LZ546" s="56"/>
      <c r="MA546" s="56"/>
      <c r="MB546" s="56"/>
      <c r="MC546" s="56"/>
      <c r="MD546" s="56"/>
      <c r="ME546" s="56"/>
      <c r="MF546" s="56"/>
      <c r="MG546" s="56"/>
      <c r="MH546" s="56"/>
      <c r="MI546" s="56"/>
      <c r="MJ546" s="56"/>
      <c r="MK546" s="56"/>
      <c r="ML546" s="56"/>
      <c r="MM546" s="56"/>
      <c r="MN546" s="56"/>
      <c r="MO546" s="56"/>
      <c r="MP546" s="56"/>
      <c r="MQ546" s="56"/>
      <c r="MR546" s="56"/>
      <c r="MS546" s="56"/>
      <c r="MT546" s="56"/>
      <c r="MU546" s="56"/>
      <c r="MV546" s="56"/>
      <c r="MW546" s="56"/>
      <c r="MX546" s="56"/>
      <c r="MY546" s="56"/>
      <c r="MZ546" s="56"/>
      <c r="NA546" s="56"/>
      <c r="NB546" s="56"/>
      <c r="NC546" s="56"/>
      <c r="ND546" s="56"/>
      <c r="NE546" s="56"/>
      <c r="NF546" s="56"/>
      <c r="NG546" s="56"/>
      <c r="NH546" s="56"/>
      <c r="NI546" s="56"/>
      <c r="NJ546" s="56"/>
      <c r="NK546" s="56"/>
      <c r="NL546" s="56"/>
      <c r="NM546" s="56"/>
      <c r="NN546" s="56"/>
      <c r="NO546" s="56"/>
      <c r="NP546" s="56"/>
      <c r="NQ546" s="56"/>
      <c r="NR546" s="56"/>
      <c r="NS546" s="56"/>
      <c r="NT546" s="56"/>
      <c r="NU546" s="56"/>
      <c r="NV546" s="56"/>
      <c r="NW546" s="56"/>
      <c r="NX546" s="56"/>
      <c r="NY546" s="56"/>
      <c r="NZ546" s="56"/>
      <c r="OA546" s="56"/>
      <c r="OB546" s="56"/>
      <c r="OC546" s="56"/>
      <c r="OD546" s="56"/>
      <c r="OE546" s="56"/>
      <c r="OF546" s="56"/>
      <c r="OG546" s="56"/>
      <c r="OH546" s="56"/>
      <c r="OI546" s="56"/>
      <c r="OJ546" s="56"/>
      <c r="OK546" s="56"/>
      <c r="OL546" s="56"/>
      <c r="OM546" s="56"/>
      <c r="ON546" s="56"/>
      <c r="OO546" s="56"/>
      <c r="OP546" s="56"/>
      <c r="OQ546" s="56"/>
      <c r="OR546" s="56"/>
      <c r="OS546" s="56"/>
      <c r="OT546" s="56"/>
      <c r="OU546" s="56"/>
      <c r="OV546" s="56"/>
      <c r="OW546" s="56"/>
      <c r="OX546" s="56"/>
      <c r="OY546" s="56"/>
      <c r="OZ546" s="56"/>
      <c r="PA546" s="2"/>
    </row>
    <row r="547" spans="1:417" s="116" customFormat="1" ht="54.75" customHeight="1">
      <c r="A547" s="56"/>
      <c r="B547" s="344">
        <v>476</v>
      </c>
      <c r="C547" s="344">
        <v>207</v>
      </c>
      <c r="D547" s="312" t="s">
        <v>30</v>
      </c>
      <c r="E547" s="355" t="s">
        <v>4</v>
      </c>
      <c r="F547" s="312" t="s">
        <v>584</v>
      </c>
      <c r="G547" s="319" t="s">
        <v>6</v>
      </c>
      <c r="H547" s="319"/>
      <c r="I547" s="208" t="s">
        <v>809</v>
      </c>
      <c r="J547" s="208" t="s">
        <v>591</v>
      </c>
      <c r="K547" s="76"/>
      <c r="L547" s="234" t="s">
        <v>661</v>
      </c>
      <c r="M547" s="238" t="s">
        <v>501</v>
      </c>
      <c r="N547" s="123" t="s">
        <v>394</v>
      </c>
      <c r="O547" s="56" t="s">
        <v>350</v>
      </c>
      <c r="P547" s="310" t="s">
        <v>205</v>
      </c>
      <c r="Q547" s="56"/>
      <c r="R547" s="235" t="s">
        <v>205</v>
      </c>
      <c r="S547" s="120"/>
      <c r="T547" s="120"/>
      <c r="U547" s="120"/>
      <c r="V547" s="120"/>
      <c r="W547" s="120"/>
      <c r="X547" s="120"/>
      <c r="Y547" s="120"/>
      <c r="Z547" s="120"/>
      <c r="AA547" s="120"/>
      <c r="AB547" s="120"/>
      <c r="AC547" s="119">
        <f t="shared" si="776"/>
        <v>1</v>
      </c>
      <c r="AD547" s="300" t="s">
        <v>557</v>
      </c>
      <c r="AE547" s="300"/>
      <c r="AF547" s="178">
        <v>2</v>
      </c>
      <c r="AG547" s="178">
        <v>1</v>
      </c>
      <c r="AH547" s="178">
        <v>1</v>
      </c>
      <c r="AI547" s="178">
        <v>2</v>
      </c>
      <c r="AJ547" s="178">
        <v>2</v>
      </c>
      <c r="AK547" s="178">
        <v>2</v>
      </c>
      <c r="AL547" s="178">
        <v>2</v>
      </c>
      <c r="AM547" s="178">
        <v>2</v>
      </c>
      <c r="AN547" s="178">
        <v>2</v>
      </c>
      <c r="AO547" s="178">
        <v>2</v>
      </c>
      <c r="AP547" s="178">
        <v>2</v>
      </c>
      <c r="AQ547" s="178">
        <v>2</v>
      </c>
      <c r="AR547" s="178">
        <v>1</v>
      </c>
      <c r="AS547" s="178">
        <v>2</v>
      </c>
      <c r="AT547" s="178">
        <v>2</v>
      </c>
      <c r="AU547" s="178">
        <v>2</v>
      </c>
      <c r="AV547" s="178">
        <v>2</v>
      </c>
      <c r="AW547" s="178">
        <v>2</v>
      </c>
      <c r="AX547" s="178">
        <v>2</v>
      </c>
      <c r="AY547" s="178">
        <v>2</v>
      </c>
      <c r="AZ547" s="178">
        <v>2</v>
      </c>
      <c r="BA547" s="178">
        <v>2</v>
      </c>
      <c r="BB547" s="178">
        <v>2</v>
      </c>
      <c r="BC547" s="178">
        <v>2</v>
      </c>
      <c r="BD547" s="178">
        <v>2</v>
      </c>
      <c r="BE547" s="178">
        <v>2</v>
      </c>
      <c r="BF547" s="178">
        <v>2</v>
      </c>
      <c r="BG547" s="178">
        <v>1</v>
      </c>
      <c r="BH547" s="178">
        <v>1</v>
      </c>
      <c r="BI547" s="178">
        <v>2</v>
      </c>
      <c r="BJ547" s="179">
        <f>COUNTIF(AF547:BI547,"2")</f>
        <v>25</v>
      </c>
      <c r="BK547" s="180">
        <f>BJ547/(BJ547+BL547+BN547+BP547)</f>
        <v>0.83333333333333337</v>
      </c>
      <c r="BL547" s="179">
        <f>COUNTIF(AF547:BI547,"1")</f>
        <v>5</v>
      </c>
      <c r="BM547" s="180">
        <f>BL547/(BJ547+BL547+BN547+BP547)</f>
        <v>0.16666666666666666</v>
      </c>
      <c r="BN547" s="179">
        <f>COUNTIF(AF547:BI547,"0")</f>
        <v>0</v>
      </c>
      <c r="BO547" s="180">
        <f>BN547/(BJ547+BL547+BN547+BP547)</f>
        <v>0</v>
      </c>
      <c r="BP547" s="179">
        <f>COUNTIF(Q547:BI547,"KĐG")</f>
        <v>0</v>
      </c>
      <c r="BQ547" s="180">
        <f>BP547/(BJ547+BL547+BN547+BP547)</f>
        <v>0</v>
      </c>
      <c r="BR547" s="181">
        <f>(((BJ547*2)+(BL547*1)+(BN547*0)))/(BJ547+BL547+BN547)</f>
        <v>1.8333333333333333</v>
      </c>
      <c r="BS547" s="182" t="str">
        <f>IF(BQ547&gt;=50%,"KĐG",IF(BR547&gt;=1.6,"Đạt mục tiêu",IF(BR547&gt;=1,"Cần cố gắng","Chưa đạt")))</f>
        <v>Đạt mục tiêu</v>
      </c>
      <c r="BT547" s="70"/>
      <c r="BU547" s="70"/>
      <c r="BV547" s="70">
        <v>2</v>
      </c>
      <c r="BW547" s="70">
        <v>1</v>
      </c>
      <c r="BX547" s="56">
        <v>1</v>
      </c>
      <c r="BY547" s="56">
        <v>2</v>
      </c>
      <c r="BZ547" s="56">
        <v>2</v>
      </c>
      <c r="CA547" s="56">
        <v>2</v>
      </c>
      <c r="CB547" s="56">
        <v>2</v>
      </c>
      <c r="CC547" s="56">
        <v>2</v>
      </c>
      <c r="CD547" s="56">
        <v>2</v>
      </c>
      <c r="CE547" s="56">
        <v>2</v>
      </c>
      <c r="CF547" s="56">
        <v>2</v>
      </c>
      <c r="CG547" s="56">
        <v>2</v>
      </c>
      <c r="CH547" s="56">
        <v>1</v>
      </c>
      <c r="CI547" s="56">
        <v>2</v>
      </c>
      <c r="CJ547" s="56">
        <v>2</v>
      </c>
      <c r="CK547" s="56">
        <v>2</v>
      </c>
      <c r="CL547" s="56">
        <v>2</v>
      </c>
      <c r="CM547" s="56">
        <v>2</v>
      </c>
      <c r="CN547" s="56">
        <v>2</v>
      </c>
      <c r="CO547" s="56">
        <v>2</v>
      </c>
      <c r="CP547" s="56">
        <v>2</v>
      </c>
      <c r="CQ547" s="56">
        <v>2</v>
      </c>
      <c r="CR547" s="56">
        <v>2</v>
      </c>
      <c r="CS547" s="56">
        <v>2</v>
      </c>
      <c r="CT547" s="56">
        <v>2</v>
      </c>
      <c r="CU547" s="56">
        <v>2</v>
      </c>
      <c r="CV547" s="56">
        <v>2</v>
      </c>
      <c r="CW547" s="56">
        <v>1</v>
      </c>
      <c r="CX547" s="56">
        <v>1</v>
      </c>
      <c r="CY547" s="56">
        <v>2</v>
      </c>
      <c r="CZ547" s="56">
        <f>COUNTIF(BV547:CY547,"2")</f>
        <v>25</v>
      </c>
      <c r="DA547" s="56">
        <f>CZ547/(CZ547+DB547+DD547+DF547)</f>
        <v>0.83333333333333337</v>
      </c>
      <c r="DB547" s="56">
        <f>COUNTIF(BV547:CY547,"1")</f>
        <v>5</v>
      </c>
      <c r="DC547" s="56">
        <f>DB547/(CZ547+DB547+DD547+DF547)</f>
        <v>0.16666666666666666</v>
      </c>
      <c r="DD547" s="56">
        <f>COUNTIF(BV547:CY547,"0")</f>
        <v>0</v>
      </c>
      <c r="DE547" s="56">
        <f>DD547/(CZ547+DB547+DD547+DF547)</f>
        <v>0</v>
      </c>
      <c r="DF547" s="56">
        <f>COUNTIF(BH547:CY547,"KĐG")</f>
        <v>0</v>
      </c>
      <c r="DG547" s="56">
        <f>DF547/(CZ547+DB547+DD547+DF547)</f>
        <v>0</v>
      </c>
      <c r="DH547" s="56">
        <f>(((CZ547*2)+(DB547*1)+(DD547*0)))/(CZ547+DB547+DD547)</f>
        <v>1.8333333333333333</v>
      </c>
      <c r="DI547" s="56" t="str">
        <f>IF(DG547&gt;=50%,"KĐG",IF(DH547&gt;=1.6,"Đạt mục tiêu",IF(DH547&gt;=1,"Cần cố gắng","Chưa đạt")))</f>
        <v>Đạt mục tiêu</v>
      </c>
      <c r="DJ547" s="56"/>
      <c r="DK547" s="56"/>
      <c r="DL547" s="56"/>
      <c r="DM547" s="70"/>
      <c r="DN547" s="70"/>
      <c r="DO547" s="70"/>
      <c r="DP547" s="70"/>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70"/>
      <c r="FG547" s="70"/>
      <c r="FH547" s="70"/>
      <c r="FI547" s="70"/>
      <c r="FJ547" s="70"/>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70"/>
      <c r="HA547" s="70"/>
      <c r="HB547" s="70"/>
      <c r="HC547" s="70"/>
      <c r="HD547" s="70"/>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c r="IK547" s="56"/>
      <c r="IL547" s="56"/>
      <c r="IM547" s="56"/>
      <c r="IN547" s="56"/>
      <c r="IO547" s="56"/>
      <c r="IP547" s="56"/>
      <c r="IQ547" s="56"/>
      <c r="IR547" s="56"/>
      <c r="IS547" s="56"/>
      <c r="IT547" s="70"/>
      <c r="IU547" s="70"/>
      <c r="IV547" s="70"/>
      <c r="IW547" s="70"/>
      <c r="IX547" s="56"/>
      <c r="IY547" s="56"/>
      <c r="IZ547" s="56"/>
      <c r="JA547" s="56"/>
      <c r="JB547" s="56"/>
      <c r="JC547" s="56"/>
      <c r="JD547" s="56"/>
      <c r="JE547" s="56"/>
      <c r="JF547" s="56"/>
      <c r="JG547" s="56"/>
      <c r="JH547" s="56"/>
      <c r="JI547" s="56"/>
      <c r="JJ547" s="56"/>
      <c r="JK547" s="56"/>
      <c r="JL547" s="56"/>
      <c r="JM547" s="56"/>
      <c r="JN547" s="56"/>
      <c r="JO547" s="56"/>
      <c r="JP547" s="56"/>
      <c r="JQ547" s="56"/>
      <c r="JR547" s="56"/>
      <c r="JS547" s="56"/>
      <c r="JT547" s="56"/>
      <c r="JU547" s="56"/>
      <c r="JV547" s="56"/>
      <c r="JW547" s="56"/>
      <c r="JX547" s="56"/>
      <c r="JY547" s="56"/>
      <c r="JZ547" s="56"/>
      <c r="KA547" s="56"/>
      <c r="KB547" s="56"/>
      <c r="KC547" s="56"/>
      <c r="KD547" s="56"/>
      <c r="KE547" s="56"/>
      <c r="KF547" s="56"/>
      <c r="KG547" s="56"/>
      <c r="KH547" s="56"/>
      <c r="KI547" s="56"/>
      <c r="KJ547" s="56"/>
      <c r="KK547" s="56"/>
      <c r="KL547" s="56"/>
      <c r="KM547" s="56"/>
      <c r="KN547" s="56"/>
      <c r="KO547" s="56"/>
      <c r="KP547" s="56"/>
      <c r="KQ547" s="56"/>
      <c r="KR547" s="56"/>
      <c r="KS547" s="56"/>
      <c r="KT547" s="56"/>
      <c r="KU547" s="56"/>
      <c r="KV547" s="56"/>
      <c r="KW547" s="56"/>
      <c r="KX547" s="56"/>
      <c r="KY547" s="56"/>
      <c r="KZ547" s="56"/>
      <c r="LA547" s="56"/>
      <c r="LB547" s="56"/>
      <c r="LC547" s="56"/>
      <c r="LD547" s="56"/>
      <c r="LE547" s="56"/>
      <c r="LF547" s="56"/>
      <c r="LG547" s="56"/>
      <c r="LH547" s="56"/>
      <c r="LI547" s="56"/>
      <c r="LJ547" s="56"/>
      <c r="LK547" s="56"/>
      <c r="LL547" s="56"/>
      <c r="LM547" s="56"/>
      <c r="LN547" s="56"/>
      <c r="LO547" s="56"/>
      <c r="LP547" s="56"/>
      <c r="LQ547" s="56"/>
      <c r="LR547" s="56"/>
      <c r="LS547" s="56"/>
      <c r="LT547" s="56"/>
      <c r="LU547" s="56"/>
      <c r="LV547" s="56"/>
      <c r="LW547" s="56"/>
      <c r="LX547" s="56"/>
      <c r="LY547" s="56"/>
      <c r="LZ547" s="56"/>
      <c r="MA547" s="56"/>
      <c r="MB547" s="56"/>
      <c r="MC547" s="56"/>
      <c r="MD547" s="56"/>
      <c r="ME547" s="56"/>
      <c r="MF547" s="56"/>
      <c r="MG547" s="56"/>
      <c r="MH547" s="56"/>
      <c r="MI547" s="56"/>
      <c r="MJ547" s="56"/>
      <c r="MK547" s="56"/>
      <c r="ML547" s="56"/>
      <c r="MM547" s="56"/>
      <c r="MN547" s="56"/>
      <c r="MO547" s="56"/>
      <c r="MP547" s="56"/>
      <c r="MQ547" s="56"/>
      <c r="MR547" s="56"/>
      <c r="MS547" s="56"/>
      <c r="MT547" s="56"/>
      <c r="MU547" s="56"/>
      <c r="MV547" s="56"/>
      <c r="MW547" s="56"/>
      <c r="MX547" s="56"/>
      <c r="MY547" s="56"/>
      <c r="MZ547" s="56"/>
      <c r="NA547" s="56"/>
      <c r="NB547" s="56"/>
      <c r="NC547" s="56"/>
      <c r="ND547" s="56"/>
      <c r="NE547" s="56"/>
      <c r="NF547" s="56"/>
      <c r="NG547" s="56"/>
      <c r="NH547" s="56"/>
      <c r="NI547" s="56"/>
      <c r="NJ547" s="56"/>
      <c r="NK547" s="56"/>
      <c r="NL547" s="56"/>
      <c r="NM547" s="56"/>
      <c r="NN547" s="56"/>
      <c r="NO547" s="56"/>
      <c r="NP547" s="56"/>
      <c r="NQ547" s="56"/>
      <c r="NR547" s="56"/>
      <c r="NS547" s="56"/>
      <c r="NT547" s="56"/>
      <c r="NU547" s="56"/>
      <c r="NV547" s="56"/>
      <c r="NW547" s="56"/>
      <c r="NX547" s="56"/>
      <c r="NY547" s="56"/>
      <c r="NZ547" s="56"/>
      <c r="OA547" s="56"/>
      <c r="OB547" s="56"/>
      <c r="OC547" s="56"/>
      <c r="OD547" s="56"/>
      <c r="OE547" s="56"/>
      <c r="OF547" s="56"/>
      <c r="OG547" s="56"/>
      <c r="OH547" s="56"/>
      <c r="OI547" s="56"/>
      <c r="OJ547" s="56"/>
      <c r="OK547" s="56"/>
      <c r="OL547" s="56"/>
      <c r="OM547" s="56"/>
      <c r="ON547" s="56"/>
      <c r="OO547" s="56"/>
      <c r="OP547" s="56"/>
      <c r="OQ547" s="56"/>
      <c r="OR547" s="56"/>
      <c r="OS547" s="56"/>
      <c r="OT547" s="56"/>
      <c r="OU547" s="56"/>
      <c r="OV547" s="56"/>
      <c r="OW547" s="56"/>
      <c r="OX547" s="56"/>
      <c r="OY547" s="56"/>
      <c r="OZ547" s="56"/>
      <c r="PA547" s="2"/>
    </row>
    <row r="548" spans="1:417" s="116" customFormat="1" ht="55.5" hidden="1" customHeight="1">
      <c r="A548" s="56"/>
      <c r="B548" s="341"/>
      <c r="C548" s="341"/>
      <c r="D548" s="314"/>
      <c r="E548" s="326"/>
      <c r="F548" s="314"/>
      <c r="G548" s="353"/>
      <c r="H548" s="326"/>
      <c r="I548" s="126" t="s">
        <v>539</v>
      </c>
      <c r="J548" s="126" t="s">
        <v>592</v>
      </c>
      <c r="K548" s="123"/>
      <c r="L548" s="183" t="s">
        <v>661</v>
      </c>
      <c r="M548" s="177" t="s">
        <v>501</v>
      </c>
      <c r="N548" s="123" t="s">
        <v>394</v>
      </c>
      <c r="O548" s="56" t="s">
        <v>350</v>
      </c>
      <c r="P548" s="310"/>
      <c r="Q548" s="56"/>
      <c r="R548" s="120"/>
      <c r="S548" s="120"/>
      <c r="T548" s="120"/>
      <c r="U548" s="120"/>
      <c r="V548" s="120"/>
      <c r="W548" s="120" t="s">
        <v>205</v>
      </c>
      <c r="X548" s="120"/>
      <c r="Y548" s="120"/>
      <c r="Z548" s="120"/>
      <c r="AA548" s="120"/>
      <c r="AB548" s="120"/>
      <c r="AC548" s="119">
        <f t="shared" si="776"/>
        <v>1</v>
      </c>
      <c r="AD548" s="229"/>
      <c r="AE548" s="229"/>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70"/>
      <c r="BU548" s="70"/>
      <c r="BV548" s="69"/>
      <c r="BW548" s="182"/>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179"/>
      <c r="DD548" s="180"/>
      <c r="DE548" s="179"/>
      <c r="DF548" s="180"/>
      <c r="DG548" s="179"/>
      <c r="DH548" s="180"/>
      <c r="DI548" s="179"/>
      <c r="DJ548" s="180" t="e">
        <f>DI548/(DC548+DE548+DG548+DI548)</f>
        <v>#DIV/0!</v>
      </c>
      <c r="DK548" s="181" t="e">
        <f>(((DC548*2)+(DE548*1)+(DG548*0)))/(DC548+DE548+DG548)</f>
        <v>#DIV/0!</v>
      </c>
      <c r="DL548" s="184" t="e">
        <f>IF(DJ548&gt;=50%,"KĐG",IF(DK548&gt;=1.6,"Đạt mục tiêu",IF(DK548&gt;=1,"Cần cố gắng","Chưa đạt")))</f>
        <v>#DIV/0!</v>
      </c>
      <c r="DM548" s="70"/>
      <c r="DN548" s="70"/>
      <c r="DO548" s="70"/>
      <c r="DP548" s="70"/>
      <c r="DQ548" s="178">
        <v>2</v>
      </c>
      <c r="DR548" s="178">
        <v>2</v>
      </c>
      <c r="DS548" s="178">
        <v>2</v>
      </c>
      <c r="DT548" s="178">
        <v>2</v>
      </c>
      <c r="DU548" s="178">
        <v>2</v>
      </c>
      <c r="DV548" s="178">
        <v>2</v>
      </c>
      <c r="DW548" s="178">
        <v>2</v>
      </c>
      <c r="DX548" s="178">
        <v>2</v>
      </c>
      <c r="DY548" s="178">
        <v>2</v>
      </c>
      <c r="DZ548" s="178">
        <v>2</v>
      </c>
      <c r="EA548" s="178">
        <v>2</v>
      </c>
      <c r="EB548" s="178">
        <v>2</v>
      </c>
      <c r="EC548" s="178">
        <v>2</v>
      </c>
      <c r="ED548" s="178">
        <v>2</v>
      </c>
      <c r="EE548" s="178">
        <v>2</v>
      </c>
      <c r="EF548" s="178">
        <v>2</v>
      </c>
      <c r="EG548" s="178">
        <v>2</v>
      </c>
      <c r="EH548" s="178">
        <v>2</v>
      </c>
      <c r="EI548" s="178">
        <v>2</v>
      </c>
      <c r="EJ548" s="178">
        <v>2</v>
      </c>
      <c r="EK548" s="178">
        <v>2</v>
      </c>
      <c r="EL548" s="178">
        <v>2</v>
      </c>
      <c r="EM548" s="178">
        <v>2</v>
      </c>
      <c r="EN548" s="178">
        <v>2</v>
      </c>
      <c r="EO548" s="178">
        <v>2</v>
      </c>
      <c r="EP548" s="178">
        <v>2</v>
      </c>
      <c r="EQ548" s="178">
        <v>2</v>
      </c>
      <c r="ER548" s="178">
        <v>2</v>
      </c>
      <c r="ES548" s="178">
        <v>2</v>
      </c>
      <c r="ET548" s="178">
        <v>2</v>
      </c>
      <c r="EU548" s="178">
        <v>2</v>
      </c>
      <c r="EV548" s="179">
        <f>COUNTIF(DM548:EU548,"2")</f>
        <v>31</v>
      </c>
      <c r="EW548" s="180">
        <f>EV548/(EV548+EX548+EZ548+FB548)</f>
        <v>1</v>
      </c>
      <c r="EX548" s="179">
        <f>COUNTIF(DM548:EU548,"1")</f>
        <v>0</v>
      </c>
      <c r="EY548" s="180">
        <f>EX548/(EV548+EX548+EZ548+FB548)</f>
        <v>0</v>
      </c>
      <c r="EZ548" s="179">
        <f>COUNTIF(DM548:EU548,"0")</f>
        <v>0</v>
      </c>
      <c r="FA548" s="180">
        <f>EZ548/(EV548+EX548+EZ548+FB548)</f>
        <v>0</v>
      </c>
      <c r="FB548" s="179">
        <f>COUNTIF(DM548:EU548,"KĐG")</f>
        <v>0</v>
      </c>
      <c r="FC548" s="180">
        <f>FB548/(EV548+EX548+EZ548+FB548)</f>
        <v>0</v>
      </c>
      <c r="FD548" s="181">
        <f>(((EV548*2)+(EX548*1)+(EZ548*0)))/(EV548+EX548+EZ548)</f>
        <v>2</v>
      </c>
      <c r="FE548" s="184" t="str">
        <f>IF(FC548&gt;=50%,"KĐG",IF(FD548&gt;=1.6,"Đạt mục tiêu",IF(FD548&gt;=1,"Cần cố gắng","Chưa đạt")))</f>
        <v>Đạt mục tiêu</v>
      </c>
      <c r="FF548" s="70"/>
      <c r="FG548" s="70"/>
      <c r="FH548" s="70"/>
      <c r="FI548" s="70"/>
      <c r="FJ548" s="70"/>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70"/>
      <c r="HA548" s="70"/>
      <c r="HB548" s="70"/>
      <c r="HC548" s="70"/>
      <c r="HD548" s="70"/>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c r="IK548" s="56"/>
      <c r="IL548" s="56"/>
      <c r="IM548" s="56"/>
      <c r="IN548" s="56"/>
      <c r="IO548" s="56"/>
      <c r="IP548" s="56"/>
      <c r="IQ548" s="56"/>
      <c r="IR548" s="56"/>
      <c r="IS548" s="56"/>
      <c r="IT548" s="70"/>
      <c r="IU548" s="70"/>
      <c r="IV548" s="70"/>
      <c r="IW548" s="70"/>
      <c r="IX548" s="56"/>
      <c r="IY548" s="56"/>
      <c r="IZ548" s="56"/>
      <c r="JA548" s="56"/>
      <c r="JB548" s="56"/>
      <c r="JC548" s="56"/>
      <c r="JD548" s="56"/>
      <c r="JE548" s="56"/>
      <c r="JF548" s="56"/>
      <c r="JG548" s="56"/>
      <c r="JH548" s="56"/>
      <c r="JI548" s="56"/>
      <c r="JJ548" s="56"/>
      <c r="JK548" s="56"/>
      <c r="JL548" s="56"/>
      <c r="JM548" s="56"/>
      <c r="JN548" s="56"/>
      <c r="JO548" s="56"/>
      <c r="JP548" s="56"/>
      <c r="JQ548" s="56"/>
      <c r="JR548" s="56"/>
      <c r="JS548" s="56"/>
      <c r="JT548" s="56"/>
      <c r="JU548" s="56"/>
      <c r="JV548" s="56"/>
      <c r="JW548" s="56"/>
      <c r="JX548" s="56"/>
      <c r="JY548" s="56"/>
      <c r="JZ548" s="56"/>
      <c r="KA548" s="56"/>
      <c r="KB548" s="56"/>
      <c r="KC548" s="56"/>
      <c r="KD548" s="56"/>
      <c r="KE548" s="56"/>
      <c r="KF548" s="56"/>
      <c r="KG548" s="56"/>
      <c r="KH548" s="56"/>
      <c r="KI548" s="56"/>
      <c r="KJ548" s="56"/>
      <c r="KK548" s="56"/>
      <c r="KL548" s="56"/>
      <c r="KM548" s="56"/>
      <c r="KN548" s="56"/>
      <c r="KO548" s="56"/>
      <c r="KP548" s="56"/>
      <c r="KQ548" s="56"/>
      <c r="KR548" s="56"/>
      <c r="KS548" s="56"/>
      <c r="KT548" s="56"/>
      <c r="KU548" s="56"/>
      <c r="KV548" s="56"/>
      <c r="KW548" s="56"/>
      <c r="KX548" s="56"/>
      <c r="KY548" s="56"/>
      <c r="KZ548" s="56"/>
      <c r="LA548" s="56"/>
      <c r="LB548" s="56"/>
      <c r="LC548" s="56"/>
      <c r="LD548" s="56"/>
      <c r="LE548" s="56"/>
      <c r="LF548" s="56"/>
      <c r="LG548" s="56"/>
      <c r="LH548" s="56"/>
      <c r="LI548" s="56"/>
      <c r="LJ548" s="56"/>
      <c r="LK548" s="56"/>
      <c r="LL548" s="56"/>
      <c r="LM548" s="56"/>
      <c r="LN548" s="56"/>
      <c r="LO548" s="56"/>
      <c r="LP548" s="56"/>
      <c r="LQ548" s="56"/>
      <c r="LR548" s="56"/>
      <c r="LS548" s="56"/>
      <c r="LT548" s="56"/>
      <c r="LU548" s="56"/>
      <c r="LV548" s="56"/>
      <c r="LW548" s="56"/>
      <c r="LX548" s="56"/>
      <c r="LY548" s="56"/>
      <c r="LZ548" s="56"/>
      <c r="MA548" s="56"/>
      <c r="MB548" s="56"/>
      <c r="MC548" s="56"/>
      <c r="MD548" s="56"/>
      <c r="ME548" s="56"/>
      <c r="MF548" s="56"/>
      <c r="MG548" s="56"/>
      <c r="MH548" s="56"/>
      <c r="MI548" s="56"/>
      <c r="MJ548" s="56"/>
      <c r="MK548" s="56"/>
      <c r="ML548" s="56"/>
      <c r="MM548" s="56"/>
      <c r="MN548" s="56"/>
      <c r="MO548" s="56"/>
      <c r="MP548" s="56"/>
      <c r="MQ548" s="56"/>
      <c r="MR548" s="56"/>
      <c r="MS548" s="56"/>
      <c r="MT548" s="56"/>
      <c r="MU548" s="56"/>
      <c r="MV548" s="56"/>
      <c r="MW548" s="56"/>
      <c r="MX548" s="56"/>
      <c r="MY548" s="56"/>
      <c r="MZ548" s="56"/>
      <c r="NA548" s="56"/>
      <c r="NB548" s="56"/>
      <c r="NC548" s="56"/>
      <c r="ND548" s="56"/>
      <c r="NE548" s="56"/>
      <c r="NF548" s="56"/>
      <c r="NG548" s="56"/>
      <c r="NH548" s="56"/>
      <c r="NI548" s="56"/>
      <c r="NJ548" s="56"/>
      <c r="NK548" s="56"/>
      <c r="NL548" s="56"/>
      <c r="NM548" s="56"/>
      <c r="NN548" s="56"/>
      <c r="NO548" s="56"/>
      <c r="NP548" s="56"/>
      <c r="NQ548" s="56"/>
      <c r="NR548" s="56"/>
      <c r="NS548" s="56"/>
      <c r="NT548" s="56"/>
      <c r="NU548" s="56"/>
      <c r="NV548" s="56"/>
      <c r="NW548" s="56"/>
      <c r="NX548" s="56"/>
      <c r="NY548" s="56"/>
      <c r="NZ548" s="56"/>
      <c r="OA548" s="56"/>
      <c r="OB548" s="56"/>
      <c r="OC548" s="56"/>
      <c r="OD548" s="56"/>
      <c r="OE548" s="56"/>
      <c r="OF548" s="56"/>
      <c r="OG548" s="56"/>
      <c r="OH548" s="56"/>
      <c r="OI548" s="56"/>
      <c r="OJ548" s="56"/>
      <c r="OK548" s="56"/>
      <c r="OL548" s="56"/>
      <c r="OM548" s="56"/>
      <c r="ON548" s="56"/>
      <c r="OO548" s="56"/>
      <c r="OP548" s="56"/>
      <c r="OQ548" s="56"/>
      <c r="OR548" s="56"/>
      <c r="OS548" s="56"/>
      <c r="OT548" s="56"/>
      <c r="OU548" s="56"/>
      <c r="OV548" s="56"/>
      <c r="OW548" s="56"/>
      <c r="OX548" s="56"/>
      <c r="OY548" s="56"/>
      <c r="OZ548" s="56"/>
      <c r="PA548" s="56"/>
    </row>
    <row r="549" spans="1:417" s="116" customFormat="1" ht="94.5" hidden="1" customHeight="1">
      <c r="A549" s="130"/>
      <c r="B549" s="340">
        <v>477</v>
      </c>
      <c r="C549" s="340">
        <v>208</v>
      </c>
      <c r="D549" s="372" t="s">
        <v>31</v>
      </c>
      <c r="E549" s="316" t="s">
        <v>4</v>
      </c>
      <c r="F549" s="372" t="s">
        <v>810</v>
      </c>
      <c r="G549" s="316" t="s">
        <v>6</v>
      </c>
      <c r="H549" s="316"/>
      <c r="I549" s="126" t="s">
        <v>940</v>
      </c>
      <c r="J549" s="126" t="s">
        <v>1109</v>
      </c>
      <c r="K549" s="123"/>
      <c r="L549" s="183"/>
      <c r="M549" s="177"/>
      <c r="N549" s="51" t="s">
        <v>394</v>
      </c>
      <c r="O549" s="56" t="s">
        <v>350</v>
      </c>
      <c r="P549" s="130"/>
      <c r="Q549" s="130"/>
      <c r="R549" s="120"/>
      <c r="S549" s="120"/>
      <c r="T549" s="120"/>
      <c r="U549" s="120"/>
      <c r="V549" s="120"/>
      <c r="W549" s="120" t="s">
        <v>205</v>
      </c>
      <c r="X549" s="120"/>
      <c r="Y549" s="120"/>
      <c r="Z549" s="120"/>
      <c r="AA549" s="120"/>
      <c r="AB549" s="120"/>
      <c r="AC549" s="119">
        <f t="shared" si="776"/>
        <v>1</v>
      </c>
      <c r="AD549" s="229"/>
      <c r="AE549" s="229"/>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70"/>
      <c r="BU549" s="70"/>
      <c r="BV549" s="69"/>
      <c r="BW549" s="182"/>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179"/>
      <c r="DD549" s="180"/>
      <c r="DE549" s="179"/>
      <c r="DF549" s="180"/>
      <c r="DG549" s="179"/>
      <c r="DH549" s="180"/>
      <c r="DI549" s="179"/>
      <c r="DJ549" s="180"/>
      <c r="DK549" s="181"/>
      <c r="DL549" s="184"/>
      <c r="DM549" s="70"/>
      <c r="DN549" s="70"/>
      <c r="DO549" s="70"/>
      <c r="DP549" s="70"/>
      <c r="DQ549" s="178"/>
      <c r="DR549" s="178"/>
      <c r="DS549" s="178"/>
      <c r="DT549" s="178"/>
      <c r="DU549" s="178"/>
      <c r="DV549" s="178"/>
      <c r="DW549" s="178"/>
      <c r="DX549" s="178"/>
      <c r="DY549" s="178"/>
      <c r="DZ549" s="178"/>
      <c r="EA549" s="178"/>
      <c r="EB549" s="178"/>
      <c r="EC549" s="178"/>
      <c r="ED549" s="178"/>
      <c r="EE549" s="178"/>
      <c r="EF549" s="178"/>
      <c r="EG549" s="178"/>
      <c r="EH549" s="178"/>
      <c r="EI549" s="178"/>
      <c r="EJ549" s="178"/>
      <c r="EK549" s="178"/>
      <c r="EL549" s="178"/>
      <c r="EM549" s="178"/>
      <c r="EN549" s="178"/>
      <c r="EO549" s="178"/>
      <c r="EP549" s="178"/>
      <c r="EQ549" s="178"/>
      <c r="ER549" s="178"/>
      <c r="ES549" s="178"/>
      <c r="ET549" s="178"/>
      <c r="EU549" s="178"/>
      <c r="EV549" s="179"/>
      <c r="EW549" s="180"/>
      <c r="EX549" s="179"/>
      <c r="EY549" s="180"/>
      <c r="EZ549" s="179"/>
      <c r="FA549" s="180"/>
      <c r="FB549" s="179"/>
      <c r="FC549" s="180"/>
      <c r="FD549" s="181"/>
      <c r="FE549" s="184"/>
      <c r="FF549" s="70"/>
      <c r="FG549" s="70"/>
      <c r="FH549" s="70"/>
      <c r="FI549" s="70"/>
      <c r="FJ549" s="70"/>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70"/>
      <c r="HA549" s="70"/>
      <c r="HB549" s="70"/>
      <c r="HC549" s="70"/>
      <c r="HD549" s="70"/>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c r="IK549" s="56"/>
      <c r="IL549" s="56"/>
      <c r="IM549" s="56"/>
      <c r="IN549" s="56"/>
      <c r="IO549" s="56"/>
      <c r="IP549" s="56"/>
      <c r="IQ549" s="56"/>
      <c r="IR549" s="56"/>
      <c r="IS549" s="56"/>
      <c r="IT549" s="70"/>
      <c r="IU549" s="70"/>
      <c r="IV549" s="70"/>
      <c r="IW549" s="70"/>
      <c r="IX549" s="56"/>
      <c r="IY549" s="56"/>
      <c r="IZ549" s="56"/>
      <c r="JA549" s="56"/>
      <c r="JB549" s="56"/>
      <c r="JC549" s="56"/>
      <c r="JD549" s="56"/>
      <c r="JE549" s="56"/>
      <c r="JF549" s="56"/>
      <c r="JG549" s="56"/>
      <c r="JH549" s="56"/>
      <c r="JI549" s="56"/>
      <c r="JJ549" s="56"/>
      <c r="JK549" s="56"/>
      <c r="JL549" s="56"/>
      <c r="JM549" s="56"/>
      <c r="JN549" s="56"/>
      <c r="JO549" s="56"/>
      <c r="JP549" s="56"/>
      <c r="JQ549" s="56"/>
      <c r="JR549" s="56"/>
      <c r="JS549" s="56"/>
      <c r="JT549" s="56"/>
      <c r="JU549" s="56"/>
      <c r="JV549" s="56"/>
      <c r="JW549" s="56"/>
      <c r="JX549" s="56"/>
      <c r="JY549" s="56"/>
      <c r="JZ549" s="56"/>
      <c r="KA549" s="56"/>
      <c r="KB549" s="56"/>
      <c r="KC549" s="56"/>
      <c r="KD549" s="56"/>
      <c r="KE549" s="56"/>
      <c r="KF549" s="56"/>
      <c r="KG549" s="56"/>
      <c r="KH549" s="56"/>
      <c r="KI549" s="56"/>
      <c r="KJ549" s="56"/>
      <c r="KK549" s="56"/>
      <c r="KL549" s="56"/>
      <c r="KM549" s="56"/>
      <c r="KN549" s="56"/>
      <c r="KO549" s="56"/>
      <c r="KP549" s="56"/>
      <c r="KQ549" s="56"/>
      <c r="KR549" s="56"/>
      <c r="KS549" s="56"/>
      <c r="KT549" s="56"/>
      <c r="KU549" s="56"/>
      <c r="KV549" s="56"/>
      <c r="KW549" s="56"/>
      <c r="KX549" s="56"/>
      <c r="KY549" s="56"/>
      <c r="KZ549" s="56"/>
      <c r="LA549" s="56"/>
      <c r="LB549" s="56"/>
      <c r="LC549" s="56"/>
      <c r="LD549" s="56"/>
      <c r="LE549" s="56"/>
      <c r="LF549" s="56"/>
      <c r="LG549" s="56"/>
      <c r="LH549" s="56"/>
      <c r="LI549" s="56"/>
      <c r="LJ549" s="56"/>
      <c r="LK549" s="56"/>
      <c r="LL549" s="56"/>
      <c r="LM549" s="56"/>
      <c r="LN549" s="56"/>
      <c r="LO549" s="56"/>
      <c r="LP549" s="56"/>
      <c r="LQ549" s="56"/>
      <c r="LR549" s="56"/>
      <c r="LS549" s="56"/>
      <c r="LT549" s="56"/>
      <c r="LU549" s="56"/>
      <c r="LV549" s="56"/>
      <c r="LW549" s="56"/>
      <c r="LX549" s="56"/>
      <c r="LY549" s="56"/>
      <c r="LZ549" s="56"/>
      <c r="MA549" s="56"/>
      <c r="MB549" s="56"/>
      <c r="MC549" s="56"/>
      <c r="MD549" s="56"/>
      <c r="ME549" s="56"/>
      <c r="MF549" s="56"/>
      <c r="MG549" s="56"/>
      <c r="MH549" s="56"/>
      <c r="MI549" s="56"/>
      <c r="MJ549" s="56"/>
      <c r="MK549" s="56"/>
      <c r="ML549" s="56"/>
      <c r="MM549" s="56"/>
      <c r="MN549" s="56"/>
      <c r="MO549" s="56"/>
      <c r="MP549" s="56"/>
      <c r="MQ549" s="56"/>
      <c r="MR549" s="56"/>
      <c r="MS549" s="56"/>
      <c r="MT549" s="56"/>
      <c r="MU549" s="56"/>
      <c r="MV549" s="56"/>
      <c r="MW549" s="56"/>
      <c r="MX549" s="56"/>
      <c r="MY549" s="56"/>
      <c r="MZ549" s="56"/>
      <c r="NA549" s="56"/>
      <c r="NB549" s="56"/>
      <c r="NC549" s="56"/>
      <c r="ND549" s="56"/>
      <c r="NE549" s="56"/>
      <c r="NF549" s="56"/>
      <c r="NG549" s="56"/>
      <c r="NH549" s="56"/>
      <c r="NI549" s="56"/>
      <c r="NJ549" s="56"/>
      <c r="NK549" s="56"/>
      <c r="NL549" s="56"/>
      <c r="NM549" s="56"/>
      <c r="NN549" s="56"/>
      <c r="NO549" s="56"/>
      <c r="NP549" s="56"/>
      <c r="NQ549" s="56"/>
      <c r="NR549" s="56"/>
      <c r="NS549" s="56"/>
      <c r="NT549" s="56"/>
      <c r="NU549" s="56"/>
      <c r="NV549" s="56"/>
      <c r="NW549" s="56"/>
      <c r="NX549" s="56"/>
      <c r="NY549" s="56"/>
      <c r="NZ549" s="56"/>
      <c r="OA549" s="56"/>
      <c r="OB549" s="56"/>
      <c r="OC549" s="56"/>
      <c r="OD549" s="56"/>
      <c r="OE549" s="56"/>
      <c r="OF549" s="56"/>
      <c r="OG549" s="56"/>
      <c r="OH549" s="56"/>
      <c r="OI549" s="56"/>
      <c r="OJ549" s="56"/>
      <c r="OK549" s="56"/>
      <c r="OL549" s="56"/>
      <c r="OM549" s="56"/>
      <c r="ON549" s="56"/>
      <c r="OO549" s="56"/>
      <c r="OP549" s="56"/>
      <c r="OQ549" s="56"/>
      <c r="OR549" s="56"/>
      <c r="OS549" s="56"/>
      <c r="OT549" s="56"/>
      <c r="OU549" s="56"/>
      <c r="OV549" s="56"/>
      <c r="OW549" s="56"/>
      <c r="OX549" s="56"/>
      <c r="OY549" s="56"/>
      <c r="OZ549" s="56"/>
      <c r="PA549" s="56"/>
    </row>
    <row r="550" spans="1:417" s="116" customFormat="1" ht="98.25" customHeight="1">
      <c r="A550" s="130"/>
      <c r="B550" s="345"/>
      <c r="C550" s="345"/>
      <c r="D550" s="343"/>
      <c r="E550" s="317"/>
      <c r="F550" s="343"/>
      <c r="G550" s="317"/>
      <c r="H550" s="317"/>
      <c r="I550" s="208" t="s">
        <v>540</v>
      </c>
      <c r="J550" s="208" t="s">
        <v>1109</v>
      </c>
      <c r="K550" s="76"/>
      <c r="L550" s="234" t="s">
        <v>661</v>
      </c>
      <c r="M550" s="238" t="s">
        <v>501</v>
      </c>
      <c r="N550" s="123" t="s">
        <v>394</v>
      </c>
      <c r="O550" s="56" t="s">
        <v>350</v>
      </c>
      <c r="P550" s="130" t="s">
        <v>205</v>
      </c>
      <c r="Q550" s="130">
        <v>1</v>
      </c>
      <c r="R550" s="235" t="s">
        <v>205</v>
      </c>
      <c r="S550" s="120"/>
      <c r="T550" s="120"/>
      <c r="U550" s="120"/>
      <c r="V550" s="120"/>
      <c r="W550" s="120"/>
      <c r="X550" s="120"/>
      <c r="Y550" s="120"/>
      <c r="Z550" s="120"/>
      <c r="AA550" s="120"/>
      <c r="AB550" s="120"/>
      <c r="AC550" s="119">
        <f t="shared" si="776"/>
        <v>1</v>
      </c>
      <c r="AD550" s="300" t="s">
        <v>662</v>
      </c>
      <c r="AE550" s="300"/>
      <c r="AF550" s="178">
        <v>2</v>
      </c>
      <c r="AG550" s="178">
        <v>1</v>
      </c>
      <c r="AH550" s="178">
        <v>1</v>
      </c>
      <c r="AI550" s="178">
        <v>2</v>
      </c>
      <c r="AJ550" s="178">
        <v>2</v>
      </c>
      <c r="AK550" s="178">
        <v>2</v>
      </c>
      <c r="AL550" s="178">
        <v>2</v>
      </c>
      <c r="AM550" s="178">
        <v>2</v>
      </c>
      <c r="AN550" s="178">
        <v>2</v>
      </c>
      <c r="AO550" s="178">
        <v>2</v>
      </c>
      <c r="AP550" s="178">
        <v>2</v>
      </c>
      <c r="AQ550" s="178">
        <v>2</v>
      </c>
      <c r="AR550" s="178">
        <v>1</v>
      </c>
      <c r="AS550" s="178">
        <v>2</v>
      </c>
      <c r="AT550" s="178">
        <v>2</v>
      </c>
      <c r="AU550" s="178">
        <v>2</v>
      </c>
      <c r="AV550" s="178">
        <v>2</v>
      </c>
      <c r="AW550" s="178">
        <v>2</v>
      </c>
      <c r="AX550" s="178">
        <v>2</v>
      </c>
      <c r="AY550" s="178">
        <v>2</v>
      </c>
      <c r="AZ550" s="178">
        <v>2</v>
      </c>
      <c r="BA550" s="178">
        <v>2</v>
      </c>
      <c r="BB550" s="178">
        <v>2</v>
      </c>
      <c r="BC550" s="178">
        <v>2</v>
      </c>
      <c r="BD550" s="178">
        <v>2</v>
      </c>
      <c r="BE550" s="178">
        <v>2</v>
      </c>
      <c r="BF550" s="178">
        <v>2</v>
      </c>
      <c r="BG550" s="178">
        <v>1</v>
      </c>
      <c r="BH550" s="178">
        <v>1</v>
      </c>
      <c r="BI550" s="178">
        <v>2</v>
      </c>
      <c r="BJ550" s="179">
        <f>COUNTIF(AF550:BI550,"2")</f>
        <v>25</v>
      </c>
      <c r="BK550" s="180">
        <f>BJ550/(BJ550+BL550+BN550+BP550)</f>
        <v>0.83333333333333337</v>
      </c>
      <c r="BL550" s="179">
        <f>COUNTIF(AF550:BI550,"1")</f>
        <v>5</v>
      </c>
      <c r="BM550" s="180">
        <f>BL550/(BJ550+BL550+BN550+BP550)</f>
        <v>0.16666666666666666</v>
      </c>
      <c r="BN550" s="179">
        <f>COUNTIF(AF550:BI550,"0")</f>
        <v>0</v>
      </c>
      <c r="BO550" s="180">
        <f>BN550/(BJ550+BL550+BN550+BP550)</f>
        <v>0</v>
      </c>
      <c r="BP550" s="179">
        <f>COUNTIF(Q550:BI550,"KĐG")</f>
        <v>0</v>
      </c>
      <c r="BQ550" s="180">
        <f>BP550/(BJ550+BL550+BN550+BP550)</f>
        <v>0</v>
      </c>
      <c r="BR550" s="181">
        <f>(((BJ550*2)+(BL550*1)+(BN550*0)))/(BJ550+BL550+BN550)</f>
        <v>1.8333333333333333</v>
      </c>
      <c r="BS550" s="182" t="str">
        <f>IF(BQ550&gt;=50%,"KĐG",IF(BR550&gt;=1.6,"Đạt mục tiêu",IF(BR550&gt;=1,"Cần cố gắng","Chưa đạt")))</f>
        <v>Đạt mục tiêu</v>
      </c>
      <c r="BT550" s="70"/>
      <c r="BU550" s="70"/>
      <c r="BV550" s="70">
        <v>2</v>
      </c>
      <c r="BW550" s="70">
        <v>1</v>
      </c>
      <c r="BX550" s="56">
        <v>1</v>
      </c>
      <c r="BY550" s="56">
        <v>2</v>
      </c>
      <c r="BZ550" s="56">
        <v>2</v>
      </c>
      <c r="CA550" s="56">
        <v>2</v>
      </c>
      <c r="CB550" s="56">
        <v>2</v>
      </c>
      <c r="CC550" s="56">
        <v>2</v>
      </c>
      <c r="CD550" s="56">
        <v>2</v>
      </c>
      <c r="CE550" s="56">
        <v>2</v>
      </c>
      <c r="CF550" s="56">
        <v>2</v>
      </c>
      <c r="CG550" s="56">
        <v>2</v>
      </c>
      <c r="CH550" s="56">
        <v>1</v>
      </c>
      <c r="CI550" s="56">
        <v>2</v>
      </c>
      <c r="CJ550" s="56">
        <v>2</v>
      </c>
      <c r="CK550" s="56">
        <v>2</v>
      </c>
      <c r="CL550" s="56">
        <v>2</v>
      </c>
      <c r="CM550" s="56">
        <v>2</v>
      </c>
      <c r="CN550" s="56">
        <v>2</v>
      </c>
      <c r="CO550" s="56">
        <v>2</v>
      </c>
      <c r="CP550" s="56">
        <v>2</v>
      </c>
      <c r="CQ550" s="56">
        <v>2</v>
      </c>
      <c r="CR550" s="56">
        <v>2</v>
      </c>
      <c r="CS550" s="56">
        <v>2</v>
      </c>
      <c r="CT550" s="56">
        <v>2</v>
      </c>
      <c r="CU550" s="56">
        <v>2</v>
      </c>
      <c r="CV550" s="56">
        <v>2</v>
      </c>
      <c r="CW550" s="56">
        <v>1</v>
      </c>
      <c r="CX550" s="56">
        <v>1</v>
      </c>
      <c r="CY550" s="56">
        <v>2</v>
      </c>
      <c r="CZ550" s="56">
        <f>COUNTIF(BV550:CY550,"2")</f>
        <v>25</v>
      </c>
      <c r="DA550" s="56">
        <f>CZ550/(CZ550+DB550+DD550+DF550)</f>
        <v>0.83333333333333337</v>
      </c>
      <c r="DB550" s="56">
        <f>COUNTIF(BV550:CY550,"1")</f>
        <v>5</v>
      </c>
      <c r="DC550" s="56">
        <f>DB550/(CZ550+DB550+DD550+DF550)</f>
        <v>0.16666666666666666</v>
      </c>
      <c r="DD550" s="56">
        <f>COUNTIF(BV550:CY550,"0")</f>
        <v>0</v>
      </c>
      <c r="DE550" s="56">
        <f>DD550/(CZ550+DB550+DD550+DF550)</f>
        <v>0</v>
      </c>
      <c r="DF550" s="56">
        <f>COUNTIF(BH550:CY550,"KĐG")</f>
        <v>0</v>
      </c>
      <c r="DG550" s="56">
        <f>DF550/(CZ550+DB550+DD550+DF550)</f>
        <v>0</v>
      </c>
      <c r="DH550" s="56">
        <f>(((CZ550*2)+(DB550*1)+(DD550*0)))/(CZ550+DB550+DD550)</f>
        <v>1.8333333333333333</v>
      </c>
      <c r="DI550" s="56" t="str">
        <f>IF(DG550&gt;=50%,"KĐG",IF(DH550&gt;=1.6,"Đạt mục tiêu",IF(DH550&gt;=1,"Cần cố gắng","Chưa đạt")))</f>
        <v>Đạt mục tiêu</v>
      </c>
      <c r="DJ550" s="56"/>
      <c r="DK550" s="56"/>
      <c r="DL550" s="56"/>
      <c r="DM550" s="70"/>
      <c r="DN550" s="70"/>
      <c r="DO550" s="70"/>
      <c r="DP550" s="70"/>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70"/>
      <c r="FG550" s="70"/>
      <c r="FH550" s="70"/>
      <c r="FI550" s="70"/>
      <c r="FJ550" s="70"/>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70"/>
      <c r="HA550" s="70"/>
      <c r="HB550" s="70"/>
      <c r="HC550" s="70"/>
      <c r="HD550" s="70"/>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c r="IJ550" s="56"/>
      <c r="IK550" s="56"/>
      <c r="IL550" s="56"/>
      <c r="IM550" s="56"/>
      <c r="IN550" s="56"/>
      <c r="IO550" s="56"/>
      <c r="IP550" s="56"/>
      <c r="IQ550" s="56"/>
      <c r="IR550" s="56"/>
      <c r="IS550" s="56"/>
      <c r="IT550" s="70"/>
      <c r="IU550" s="70"/>
      <c r="IV550" s="70"/>
      <c r="IW550" s="70"/>
      <c r="IX550" s="56"/>
      <c r="IY550" s="56"/>
      <c r="IZ550" s="56"/>
      <c r="JA550" s="56"/>
      <c r="JB550" s="56"/>
      <c r="JC550" s="56"/>
      <c r="JD550" s="56"/>
      <c r="JE550" s="56"/>
      <c r="JF550" s="56"/>
      <c r="JG550" s="56"/>
      <c r="JH550" s="56"/>
      <c r="JI550" s="56"/>
      <c r="JJ550" s="56"/>
      <c r="JK550" s="56"/>
      <c r="JL550" s="56"/>
      <c r="JM550" s="56"/>
      <c r="JN550" s="56"/>
      <c r="JO550" s="56"/>
      <c r="JP550" s="56"/>
      <c r="JQ550" s="56"/>
      <c r="JR550" s="56"/>
      <c r="JS550" s="56"/>
      <c r="JT550" s="56"/>
      <c r="JU550" s="56"/>
      <c r="JV550" s="56"/>
      <c r="JW550" s="56"/>
      <c r="JX550" s="56"/>
      <c r="JY550" s="56"/>
      <c r="JZ550" s="56"/>
      <c r="KA550" s="56"/>
      <c r="KB550" s="56"/>
      <c r="KC550" s="56"/>
      <c r="KD550" s="56"/>
      <c r="KE550" s="56"/>
      <c r="KF550" s="56"/>
      <c r="KG550" s="56"/>
      <c r="KH550" s="56"/>
      <c r="KI550" s="56"/>
      <c r="KJ550" s="56"/>
      <c r="KK550" s="56"/>
      <c r="KL550" s="56"/>
      <c r="KM550" s="56"/>
      <c r="KN550" s="56"/>
      <c r="KO550" s="56"/>
      <c r="KP550" s="56"/>
      <c r="KQ550" s="56"/>
      <c r="KR550" s="56"/>
      <c r="KS550" s="56"/>
      <c r="KT550" s="56"/>
      <c r="KU550" s="56"/>
      <c r="KV550" s="56"/>
      <c r="KW550" s="56"/>
      <c r="KX550" s="56"/>
      <c r="KY550" s="56"/>
      <c r="KZ550" s="56"/>
      <c r="LA550" s="56"/>
      <c r="LB550" s="56"/>
      <c r="LC550" s="56"/>
      <c r="LD550" s="56"/>
      <c r="LE550" s="56"/>
      <c r="LF550" s="56"/>
      <c r="LG550" s="56"/>
      <c r="LH550" s="56"/>
      <c r="LI550" s="56"/>
      <c r="LJ550" s="56"/>
      <c r="LK550" s="56"/>
      <c r="LL550" s="56"/>
      <c r="LM550" s="56"/>
      <c r="LN550" s="56"/>
      <c r="LO550" s="56"/>
      <c r="LP550" s="56"/>
      <c r="LQ550" s="56"/>
      <c r="LR550" s="56"/>
      <c r="LS550" s="56"/>
      <c r="LT550" s="56"/>
      <c r="LU550" s="56"/>
      <c r="LV550" s="56"/>
      <c r="LW550" s="56"/>
      <c r="LX550" s="56"/>
      <c r="LY550" s="56"/>
      <c r="LZ550" s="56"/>
      <c r="MA550" s="56"/>
      <c r="MB550" s="56"/>
      <c r="MC550" s="56"/>
      <c r="MD550" s="56"/>
      <c r="ME550" s="56"/>
      <c r="MF550" s="56"/>
      <c r="MG550" s="56"/>
      <c r="MH550" s="56"/>
      <c r="MI550" s="56"/>
      <c r="MJ550" s="56"/>
      <c r="MK550" s="56"/>
      <c r="ML550" s="56"/>
      <c r="MM550" s="56"/>
      <c r="MN550" s="56"/>
      <c r="MO550" s="56"/>
      <c r="MP550" s="56"/>
      <c r="MQ550" s="56"/>
      <c r="MR550" s="56"/>
      <c r="MS550" s="56"/>
      <c r="MT550" s="56"/>
      <c r="MU550" s="56"/>
      <c r="MV550" s="56"/>
      <c r="MW550" s="56"/>
      <c r="MX550" s="56"/>
      <c r="MY550" s="56"/>
      <c r="MZ550" s="56"/>
      <c r="NA550" s="56"/>
      <c r="NB550" s="56"/>
      <c r="NC550" s="56"/>
      <c r="ND550" s="56"/>
      <c r="NE550" s="56"/>
      <c r="NF550" s="56"/>
      <c r="NG550" s="56"/>
      <c r="NH550" s="56"/>
      <c r="NI550" s="56"/>
      <c r="NJ550" s="56"/>
      <c r="NK550" s="56"/>
      <c r="NL550" s="56"/>
      <c r="NM550" s="56"/>
      <c r="NN550" s="56"/>
      <c r="NO550" s="56"/>
      <c r="NP550" s="56"/>
      <c r="NQ550" s="56"/>
      <c r="NR550" s="56"/>
      <c r="NS550" s="56"/>
      <c r="NT550" s="56"/>
      <c r="NU550" s="56"/>
      <c r="NV550" s="56"/>
      <c r="NW550" s="56"/>
      <c r="NX550" s="56"/>
      <c r="NY550" s="56"/>
      <c r="NZ550" s="56"/>
      <c r="OA550" s="56"/>
      <c r="OB550" s="56"/>
      <c r="OC550" s="56"/>
      <c r="OD550" s="56"/>
      <c r="OE550" s="56"/>
      <c r="OF550" s="56"/>
      <c r="OG550" s="56"/>
      <c r="OH550" s="56"/>
      <c r="OI550" s="56"/>
      <c r="OJ550" s="56"/>
      <c r="OK550" s="56"/>
      <c r="OL550" s="56"/>
      <c r="OM550" s="56"/>
      <c r="ON550" s="56"/>
      <c r="OO550" s="56"/>
      <c r="OP550" s="56"/>
      <c r="OQ550" s="56"/>
      <c r="OR550" s="56"/>
      <c r="OS550" s="56"/>
      <c r="OT550" s="56"/>
      <c r="OU550" s="56"/>
      <c r="OV550" s="56"/>
      <c r="OW550" s="56"/>
      <c r="OX550" s="56"/>
      <c r="OY550" s="56"/>
      <c r="OZ550" s="56"/>
      <c r="PA550" s="2"/>
    </row>
    <row r="551" spans="1:417" s="116" customFormat="1" ht="71.25" customHeight="1">
      <c r="A551" s="56"/>
      <c r="B551" s="2">
        <v>478</v>
      </c>
      <c r="C551" s="2">
        <v>209</v>
      </c>
      <c r="D551" s="208" t="s">
        <v>283</v>
      </c>
      <c r="E551" s="236" t="s">
        <v>12</v>
      </c>
      <c r="F551" s="208" t="s">
        <v>36</v>
      </c>
      <c r="G551" s="76" t="s">
        <v>6</v>
      </c>
      <c r="H551" s="296"/>
      <c r="I551" s="208" t="s">
        <v>36</v>
      </c>
      <c r="J551" s="237" t="s">
        <v>1110</v>
      </c>
      <c r="K551" s="76"/>
      <c r="L551" s="234" t="s">
        <v>661</v>
      </c>
      <c r="M551" s="238" t="s">
        <v>501</v>
      </c>
      <c r="N551" s="123" t="s">
        <v>394</v>
      </c>
      <c r="O551" s="56" t="s">
        <v>350</v>
      </c>
      <c r="P551" s="310" t="s">
        <v>205</v>
      </c>
      <c r="Q551" s="310"/>
      <c r="R551" s="235" t="s">
        <v>205</v>
      </c>
      <c r="S551" s="120"/>
      <c r="T551" s="120"/>
      <c r="U551" s="120"/>
      <c r="V551" s="120"/>
      <c r="W551" s="120"/>
      <c r="X551" s="120"/>
      <c r="Y551" s="120"/>
      <c r="Z551" s="120"/>
      <c r="AA551" s="120"/>
      <c r="AB551" s="120"/>
      <c r="AC551" s="119">
        <f t="shared" si="776"/>
        <v>1</v>
      </c>
      <c r="AD551" s="300"/>
      <c r="AE551" s="300" t="s">
        <v>662</v>
      </c>
      <c r="AF551" s="178">
        <v>2</v>
      </c>
      <c r="AG551" s="178">
        <v>1</v>
      </c>
      <c r="AH551" s="178">
        <v>2</v>
      </c>
      <c r="AI551" s="178">
        <v>2</v>
      </c>
      <c r="AJ551" s="178">
        <v>2</v>
      </c>
      <c r="AK551" s="178">
        <v>2</v>
      </c>
      <c r="AL551" s="178">
        <v>2</v>
      </c>
      <c r="AM551" s="178">
        <v>1</v>
      </c>
      <c r="AN551" s="178">
        <v>2</v>
      </c>
      <c r="AO551" s="178">
        <v>2</v>
      </c>
      <c r="AP551" s="178">
        <v>2</v>
      </c>
      <c r="AQ551" s="178">
        <v>2</v>
      </c>
      <c r="AR551" s="178">
        <v>2</v>
      </c>
      <c r="AS551" s="178">
        <v>2</v>
      </c>
      <c r="AT551" s="178">
        <v>2</v>
      </c>
      <c r="AU551" s="178">
        <v>1</v>
      </c>
      <c r="AV551" s="178">
        <v>2</v>
      </c>
      <c r="AW551" s="178">
        <v>2</v>
      </c>
      <c r="AX551" s="178">
        <v>2</v>
      </c>
      <c r="AY551" s="178">
        <v>2</v>
      </c>
      <c r="AZ551" s="178">
        <v>2</v>
      </c>
      <c r="BA551" s="178">
        <v>2</v>
      </c>
      <c r="BB551" s="178">
        <v>2</v>
      </c>
      <c r="BC551" s="178">
        <v>2</v>
      </c>
      <c r="BD551" s="178">
        <v>2</v>
      </c>
      <c r="BE551" s="178">
        <v>2</v>
      </c>
      <c r="BF551" s="178">
        <v>2</v>
      </c>
      <c r="BG551" s="178">
        <v>1</v>
      </c>
      <c r="BH551" s="178">
        <v>2</v>
      </c>
      <c r="BI551" s="178">
        <v>2</v>
      </c>
      <c r="BJ551" s="179">
        <f>COUNTIF(AF551:BI551,"2")</f>
        <v>26</v>
      </c>
      <c r="BK551" s="180">
        <f>BJ551/(BJ551+BL551+BN551+BP551)</f>
        <v>0.8666666666666667</v>
      </c>
      <c r="BL551" s="179">
        <f>COUNTIF(AF551:BI551,"1")</f>
        <v>4</v>
      </c>
      <c r="BM551" s="180">
        <f>BL551/(BJ551+BL551+BN551+BP551)</f>
        <v>0.13333333333333333</v>
      </c>
      <c r="BN551" s="179">
        <f>COUNTIF(AF551:BI551,"0")</f>
        <v>0</v>
      </c>
      <c r="BO551" s="180">
        <f>BN551/(BJ551+BL551+BN551+BP551)</f>
        <v>0</v>
      </c>
      <c r="BP551" s="179">
        <f>COUNTIF(Q551:BI551,"KĐG")</f>
        <v>0</v>
      </c>
      <c r="BQ551" s="180">
        <f>BP551/(BJ551+BL551+BN551+BP551)</f>
        <v>0</v>
      </c>
      <c r="BR551" s="181">
        <f>(((BJ551*2)+(BL551*1)+(BN551*0)))/(BJ551+BL551+BN551)</f>
        <v>1.8666666666666667</v>
      </c>
      <c r="BS551" s="182" t="str">
        <f>IF(BQ551&gt;=50%,"KĐG",IF(BR551&gt;=1.6,"Đạt mục tiêu",IF(BR551&gt;=1,"Cần cố gắng","Chưa đạt")))</f>
        <v>Đạt mục tiêu</v>
      </c>
      <c r="BT551" s="70"/>
      <c r="BU551" s="70"/>
      <c r="BV551" s="70">
        <v>2</v>
      </c>
      <c r="BW551" s="70">
        <v>1</v>
      </c>
      <c r="BX551" s="56">
        <v>2</v>
      </c>
      <c r="BY551" s="56">
        <v>2</v>
      </c>
      <c r="BZ551" s="56">
        <v>2</v>
      </c>
      <c r="CA551" s="56">
        <v>2</v>
      </c>
      <c r="CB551" s="56">
        <v>2</v>
      </c>
      <c r="CC551" s="56">
        <v>1</v>
      </c>
      <c r="CD551" s="56">
        <v>2</v>
      </c>
      <c r="CE551" s="56">
        <v>2</v>
      </c>
      <c r="CF551" s="56">
        <v>2</v>
      </c>
      <c r="CG551" s="56">
        <v>2</v>
      </c>
      <c r="CH551" s="56">
        <v>2</v>
      </c>
      <c r="CI551" s="56">
        <v>2</v>
      </c>
      <c r="CJ551" s="56">
        <v>2</v>
      </c>
      <c r="CK551" s="56">
        <v>1</v>
      </c>
      <c r="CL551" s="56">
        <v>2</v>
      </c>
      <c r="CM551" s="56">
        <v>2</v>
      </c>
      <c r="CN551" s="56">
        <v>2</v>
      </c>
      <c r="CO551" s="56">
        <v>2</v>
      </c>
      <c r="CP551" s="56">
        <v>2</v>
      </c>
      <c r="CQ551" s="56">
        <v>2</v>
      </c>
      <c r="CR551" s="56">
        <v>2</v>
      </c>
      <c r="CS551" s="56">
        <v>2</v>
      </c>
      <c r="CT551" s="56">
        <v>2</v>
      </c>
      <c r="CU551" s="56">
        <v>2</v>
      </c>
      <c r="CV551" s="56">
        <v>2</v>
      </c>
      <c r="CW551" s="56">
        <v>1</v>
      </c>
      <c r="CX551" s="56">
        <v>2</v>
      </c>
      <c r="CY551" s="56">
        <v>2</v>
      </c>
      <c r="CZ551" s="56">
        <f>COUNTIF(BV551:CY551,"2")</f>
        <v>26</v>
      </c>
      <c r="DA551" s="56">
        <f>CZ551/(CZ551+DB551+DD551+DF551)</f>
        <v>0.8666666666666667</v>
      </c>
      <c r="DB551" s="56">
        <f>COUNTIF(BV551:CY551,"1")</f>
        <v>4</v>
      </c>
      <c r="DC551" s="56">
        <f>DB551/(CZ551+DB551+DD551+DF551)</f>
        <v>0.13333333333333333</v>
      </c>
      <c r="DD551" s="56">
        <f>COUNTIF(BV551:CY551,"0")</f>
        <v>0</v>
      </c>
      <c r="DE551" s="56">
        <f>DD551/(CZ551+DB551+DD551+DF551)</f>
        <v>0</v>
      </c>
      <c r="DF551" s="56">
        <f>COUNTIF(BH551:CY551,"KĐG")</f>
        <v>0</v>
      </c>
      <c r="DG551" s="56">
        <f>DF551/(CZ551+DB551+DD551+DF551)</f>
        <v>0</v>
      </c>
      <c r="DH551" s="56">
        <f>(((CZ551*2)+(DB551*1)+(DD551*0)))/(CZ551+DB551+DD551)</f>
        <v>1.8666666666666667</v>
      </c>
      <c r="DI551" s="56" t="str">
        <f>IF(DG551&gt;=50%,"KĐG",IF(DH551&gt;=1.6,"Đạt mục tiêu",IF(DH551&gt;=1,"Cần cố gắng","Chưa đạt")))</f>
        <v>Đạt mục tiêu</v>
      </c>
      <c r="DJ551" s="56"/>
      <c r="DK551" s="56"/>
      <c r="DL551" s="56"/>
      <c r="DM551" s="70"/>
      <c r="DN551" s="70"/>
      <c r="DO551" s="70"/>
      <c r="DP551" s="70"/>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70"/>
      <c r="FG551" s="70"/>
      <c r="FH551" s="70"/>
      <c r="FI551" s="70"/>
      <c r="FJ551" s="70"/>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70"/>
      <c r="HA551" s="70"/>
      <c r="HB551" s="70"/>
      <c r="HC551" s="70"/>
      <c r="HD551" s="70"/>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c r="IJ551" s="56"/>
      <c r="IK551" s="56"/>
      <c r="IL551" s="56"/>
      <c r="IM551" s="56"/>
      <c r="IN551" s="56"/>
      <c r="IO551" s="56"/>
      <c r="IP551" s="56"/>
      <c r="IQ551" s="56"/>
      <c r="IR551" s="56"/>
      <c r="IS551" s="56"/>
      <c r="IT551" s="70"/>
      <c r="IU551" s="70"/>
      <c r="IV551" s="70"/>
      <c r="IW551" s="70"/>
      <c r="IX551" s="56">
        <v>2</v>
      </c>
      <c r="IY551" s="56">
        <v>2</v>
      </c>
      <c r="IZ551" s="56">
        <v>1</v>
      </c>
      <c r="JA551" s="56">
        <v>2</v>
      </c>
      <c r="JB551" s="56">
        <v>2</v>
      </c>
      <c r="JC551" s="56">
        <v>2</v>
      </c>
      <c r="JD551" s="56">
        <v>2</v>
      </c>
      <c r="JE551" s="56">
        <v>2</v>
      </c>
      <c r="JF551" s="56">
        <v>2</v>
      </c>
      <c r="JG551" s="56">
        <v>2</v>
      </c>
      <c r="JH551" s="56">
        <v>1</v>
      </c>
      <c r="JI551" s="56">
        <v>2</v>
      </c>
      <c r="JJ551" s="56">
        <v>1</v>
      </c>
      <c r="JK551" s="56">
        <v>2</v>
      </c>
      <c r="JL551" s="56">
        <v>2</v>
      </c>
      <c r="JM551" s="56">
        <v>2</v>
      </c>
      <c r="JN551" s="56">
        <v>2</v>
      </c>
      <c r="JO551" s="56">
        <v>2</v>
      </c>
      <c r="JP551" s="56">
        <v>2</v>
      </c>
      <c r="JQ551" s="56">
        <v>2</v>
      </c>
      <c r="JR551" s="56"/>
      <c r="JS551" s="56"/>
      <c r="JT551" s="56"/>
      <c r="JU551" s="56"/>
      <c r="JV551" s="56"/>
      <c r="JW551" s="56">
        <v>2</v>
      </c>
      <c r="JX551" s="56">
        <v>2</v>
      </c>
      <c r="JY551" s="56">
        <v>2</v>
      </c>
      <c r="JZ551" s="56">
        <v>2</v>
      </c>
      <c r="KA551" s="56">
        <v>2</v>
      </c>
      <c r="KB551" s="179">
        <f>COUNTIF(IX551:KA551,"2")</f>
        <v>22</v>
      </c>
      <c r="KC551" s="180">
        <f>KB551/(KB551+KD551+KF551+KH551)</f>
        <v>0.88</v>
      </c>
      <c r="KD551" s="179">
        <f>COUNTIF(IX551:KA551,"1")</f>
        <v>3</v>
      </c>
      <c r="KE551" s="180">
        <f>KD551/(KB551+KD551+KF551+KH551)</f>
        <v>0.12</v>
      </c>
      <c r="KF551" s="179">
        <f>COUNTIF(IX551:KA551,"0")</f>
        <v>0</v>
      </c>
      <c r="KG551" s="180">
        <f>KF551/(KB551+KD551+KF551+KH551)</f>
        <v>0</v>
      </c>
      <c r="KH551" s="179">
        <f>COUNTIF(IJ551:KA551,"KĐG")</f>
        <v>0</v>
      </c>
      <c r="KI551" s="180">
        <f>KH551/(KB551+KD551+KF551+KH551)</f>
        <v>0</v>
      </c>
      <c r="KJ551" s="181">
        <f>(((KB551*2)+(KD551*1)+(KF551*0)))/(KB551+KD551+KF551)</f>
        <v>1.88</v>
      </c>
      <c r="KK551" s="185" t="str">
        <f>IF(KI551&gt;=50%,"KĐG",IF(KJ551&gt;=1.6,"Đạt mục tiêu",IF(KJ551&gt;=1,"Cần cố gắng","Chưa đạt")))</f>
        <v>Đạt mục tiêu</v>
      </c>
      <c r="KL551" s="56"/>
      <c r="KM551" s="56"/>
      <c r="KN551" s="56"/>
      <c r="KO551" s="56"/>
      <c r="KP551" s="56"/>
      <c r="KQ551" s="56"/>
      <c r="KR551" s="56"/>
      <c r="KS551" s="56"/>
      <c r="KT551" s="56"/>
      <c r="KU551" s="56"/>
      <c r="KV551" s="56"/>
      <c r="KW551" s="56"/>
      <c r="KX551" s="56"/>
      <c r="KY551" s="56"/>
      <c r="KZ551" s="56"/>
      <c r="LA551" s="56"/>
      <c r="LB551" s="56"/>
      <c r="LC551" s="56"/>
      <c r="LD551" s="56"/>
      <c r="LE551" s="56"/>
      <c r="LF551" s="56"/>
      <c r="LG551" s="56"/>
      <c r="LH551" s="56"/>
      <c r="LI551" s="56"/>
      <c r="LJ551" s="56"/>
      <c r="LK551" s="56"/>
      <c r="LL551" s="56"/>
      <c r="LM551" s="56"/>
      <c r="LN551" s="56"/>
      <c r="LO551" s="56"/>
      <c r="LP551" s="56"/>
      <c r="LQ551" s="56"/>
      <c r="LR551" s="56"/>
      <c r="LS551" s="56"/>
      <c r="LT551" s="56"/>
      <c r="LU551" s="56"/>
      <c r="LV551" s="56"/>
      <c r="LW551" s="56"/>
      <c r="LX551" s="56"/>
      <c r="LY551" s="56"/>
      <c r="LZ551" s="56"/>
      <c r="MA551" s="56"/>
      <c r="MB551" s="56"/>
      <c r="MC551" s="56"/>
      <c r="MD551" s="56"/>
      <c r="ME551" s="56"/>
      <c r="MF551" s="56"/>
      <c r="MG551" s="56"/>
      <c r="MH551" s="56"/>
      <c r="MI551" s="56"/>
      <c r="MJ551" s="56"/>
      <c r="MK551" s="56"/>
      <c r="ML551" s="56"/>
      <c r="MM551" s="56"/>
      <c r="MN551" s="56"/>
      <c r="MO551" s="56"/>
      <c r="MP551" s="56"/>
      <c r="MQ551" s="56"/>
      <c r="MR551" s="56"/>
      <c r="MS551" s="56"/>
      <c r="MT551" s="56"/>
      <c r="MU551" s="56"/>
      <c r="MV551" s="56"/>
      <c r="MW551" s="56"/>
      <c r="MX551" s="56"/>
      <c r="MY551" s="56"/>
      <c r="MZ551" s="56"/>
      <c r="NA551" s="56"/>
      <c r="NB551" s="56"/>
      <c r="NC551" s="56"/>
      <c r="ND551" s="56"/>
      <c r="NE551" s="56"/>
      <c r="NF551" s="56"/>
      <c r="NG551" s="56"/>
      <c r="NH551" s="56"/>
      <c r="NI551" s="56"/>
      <c r="NJ551" s="56"/>
      <c r="NK551" s="56"/>
      <c r="NL551" s="56"/>
      <c r="NM551" s="56"/>
      <c r="NN551" s="56"/>
      <c r="NO551" s="56"/>
      <c r="NP551" s="56"/>
      <c r="NQ551" s="56"/>
      <c r="NR551" s="56"/>
      <c r="NS551" s="56"/>
      <c r="NT551" s="56"/>
      <c r="NU551" s="56"/>
      <c r="NV551" s="56"/>
      <c r="NW551" s="56"/>
      <c r="NX551" s="56"/>
      <c r="NY551" s="56"/>
      <c r="NZ551" s="56"/>
      <c r="OA551" s="56"/>
      <c r="OB551" s="56"/>
      <c r="OC551" s="56"/>
      <c r="OD551" s="56"/>
      <c r="OE551" s="56"/>
      <c r="OF551" s="56"/>
      <c r="OG551" s="56"/>
      <c r="OH551" s="56"/>
      <c r="OI551" s="56"/>
      <c r="OJ551" s="56"/>
      <c r="OK551" s="56"/>
      <c r="OL551" s="56"/>
      <c r="OM551" s="56"/>
      <c r="ON551" s="56"/>
      <c r="OO551" s="56"/>
      <c r="OP551" s="56"/>
      <c r="OQ551" s="56"/>
      <c r="OR551" s="56"/>
      <c r="OS551" s="56"/>
      <c r="OT551" s="56"/>
      <c r="OU551" s="56"/>
      <c r="OV551" s="56"/>
      <c r="OW551" s="56"/>
      <c r="OX551" s="56"/>
      <c r="OY551" s="56"/>
      <c r="OZ551" s="56"/>
      <c r="PA551" s="2"/>
    </row>
    <row r="552" spans="1:417" s="116" customFormat="1" ht="63" hidden="1" customHeight="1">
      <c r="A552" s="56"/>
      <c r="B552" s="56">
        <v>479</v>
      </c>
      <c r="C552" s="56">
        <v>210</v>
      </c>
      <c r="D552" s="126" t="s">
        <v>284</v>
      </c>
      <c r="E552" s="122" t="s">
        <v>12</v>
      </c>
      <c r="F552" s="126" t="s">
        <v>285</v>
      </c>
      <c r="G552" s="123" t="s">
        <v>12</v>
      </c>
      <c r="H552" s="122"/>
      <c r="I552" s="126" t="s">
        <v>285</v>
      </c>
      <c r="J552" s="167" t="s">
        <v>1108</v>
      </c>
      <c r="K552" s="123"/>
      <c r="L552" s="183" t="s">
        <v>661</v>
      </c>
      <c r="M552" s="177" t="s">
        <v>501</v>
      </c>
      <c r="N552" s="123" t="s">
        <v>394</v>
      </c>
      <c r="O552" s="56" t="s">
        <v>350</v>
      </c>
      <c r="P552" s="310" t="s">
        <v>205</v>
      </c>
      <c r="Q552" s="310"/>
      <c r="R552" s="120"/>
      <c r="S552" s="120"/>
      <c r="T552" s="120"/>
      <c r="U552" s="120"/>
      <c r="V552" s="120" t="s">
        <v>205</v>
      </c>
      <c r="W552" s="120"/>
      <c r="X552" s="120"/>
      <c r="Y552" s="120"/>
      <c r="Z552" s="120"/>
      <c r="AA552" s="120"/>
      <c r="AB552" s="120"/>
      <c r="AC552" s="119">
        <f t="shared" si="776"/>
        <v>1</v>
      </c>
      <c r="AD552" s="229"/>
      <c r="AE552" s="229"/>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70"/>
      <c r="BU552" s="70"/>
      <c r="BV552" s="69"/>
      <c r="BW552" s="72"/>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c r="CX552" s="56"/>
      <c r="CY552" s="56"/>
      <c r="CZ552" s="56"/>
      <c r="DA552" s="56"/>
      <c r="DB552" s="56"/>
      <c r="DC552" s="179"/>
      <c r="DD552" s="180"/>
      <c r="DE552" s="179"/>
      <c r="DF552" s="180"/>
      <c r="DG552" s="179"/>
      <c r="DH552" s="180"/>
      <c r="DI552" s="179"/>
      <c r="DJ552" s="180" t="e">
        <f>DI552/(DC552+DE552+DG552+DI552)</f>
        <v>#DIV/0!</v>
      </c>
      <c r="DK552" s="181" t="e">
        <f>(((DC552*2)+(DE552*1)+(DG552*0)))/(DC552+DE552+DG552)</f>
        <v>#DIV/0!</v>
      </c>
      <c r="DL552" s="184" t="e">
        <f>IF(DJ552&gt;=50%,"KĐG",IF(DK552&gt;=1.6,"Đạt mục tiêu",IF(DK552&gt;=1,"Cần cố gắng","Chưa đạt")))</f>
        <v>#DIV/0!</v>
      </c>
      <c r="DM552" s="70"/>
      <c r="DN552" s="70"/>
      <c r="DO552" s="70"/>
      <c r="DP552" s="70"/>
      <c r="DQ552" s="178">
        <v>2</v>
      </c>
      <c r="DR552" s="178">
        <v>2</v>
      </c>
      <c r="DS552" s="178">
        <v>2</v>
      </c>
      <c r="DT552" s="178">
        <v>2</v>
      </c>
      <c r="DU552" s="178">
        <v>2</v>
      </c>
      <c r="DV552" s="178">
        <v>2</v>
      </c>
      <c r="DW552" s="178">
        <v>2</v>
      </c>
      <c r="DX552" s="178">
        <v>2</v>
      </c>
      <c r="DY552" s="178">
        <v>2</v>
      </c>
      <c r="DZ552" s="178">
        <v>2</v>
      </c>
      <c r="EA552" s="178">
        <v>2</v>
      </c>
      <c r="EB552" s="178">
        <v>2</v>
      </c>
      <c r="EC552" s="178">
        <v>2</v>
      </c>
      <c r="ED552" s="178">
        <v>2</v>
      </c>
      <c r="EE552" s="178">
        <v>2</v>
      </c>
      <c r="EF552" s="178">
        <v>2</v>
      </c>
      <c r="EG552" s="178">
        <v>2</v>
      </c>
      <c r="EH552" s="178">
        <v>2</v>
      </c>
      <c r="EI552" s="178">
        <v>2</v>
      </c>
      <c r="EJ552" s="178">
        <v>2</v>
      </c>
      <c r="EK552" s="178">
        <v>2</v>
      </c>
      <c r="EL552" s="178">
        <v>2</v>
      </c>
      <c r="EM552" s="178">
        <v>2</v>
      </c>
      <c r="EN552" s="178">
        <v>2</v>
      </c>
      <c r="EO552" s="178">
        <v>2</v>
      </c>
      <c r="EP552" s="178">
        <v>2</v>
      </c>
      <c r="EQ552" s="178">
        <v>2</v>
      </c>
      <c r="ER552" s="178">
        <v>2</v>
      </c>
      <c r="ES552" s="178">
        <v>2</v>
      </c>
      <c r="ET552" s="178">
        <v>2</v>
      </c>
      <c r="EU552" s="178">
        <v>2</v>
      </c>
      <c r="EV552" s="179">
        <v>23</v>
      </c>
      <c r="EW552" s="180">
        <v>0.85185185185185186</v>
      </c>
      <c r="EX552" s="179">
        <v>2</v>
      </c>
      <c r="EY552" s="180">
        <v>7.407407407407407E-2</v>
      </c>
      <c r="EZ552" s="179">
        <v>2</v>
      </c>
      <c r="FA552" s="180">
        <v>7.407407407407407E-2</v>
      </c>
      <c r="FB552" s="179">
        <v>0</v>
      </c>
      <c r="FC552" s="180">
        <v>0</v>
      </c>
      <c r="FD552" s="181">
        <v>1.7777777777777777</v>
      </c>
      <c r="FE552" s="184" t="s">
        <v>670</v>
      </c>
      <c r="FF552" s="70"/>
      <c r="FG552" s="70"/>
      <c r="FH552" s="70"/>
      <c r="FI552" s="70"/>
      <c r="FJ552" s="70"/>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70"/>
      <c r="HA552" s="70"/>
      <c r="HB552" s="70"/>
      <c r="HC552" s="70"/>
      <c r="HD552" s="70"/>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c r="IJ552" s="56"/>
      <c r="IK552" s="56"/>
      <c r="IL552" s="56"/>
      <c r="IM552" s="56"/>
      <c r="IN552" s="56"/>
      <c r="IO552" s="56"/>
      <c r="IP552" s="56"/>
      <c r="IQ552" s="56"/>
      <c r="IR552" s="56"/>
      <c r="IS552" s="56"/>
      <c r="IT552" s="70"/>
      <c r="IU552" s="70"/>
      <c r="IV552" s="70"/>
      <c r="IW552" s="70"/>
      <c r="IX552" s="56"/>
      <c r="IY552" s="56"/>
      <c r="IZ552" s="56"/>
      <c r="JA552" s="56"/>
      <c r="JB552" s="56"/>
      <c r="JC552" s="56"/>
      <c r="JD552" s="56"/>
      <c r="JE552" s="56"/>
      <c r="JF552" s="56"/>
      <c r="JG552" s="56"/>
      <c r="JH552" s="56"/>
      <c r="JI552" s="56"/>
      <c r="JJ552" s="56"/>
      <c r="JK552" s="56"/>
      <c r="JL552" s="56"/>
      <c r="JM552" s="56"/>
      <c r="JN552" s="56"/>
      <c r="JO552" s="56"/>
      <c r="JP552" s="56"/>
      <c r="JQ552" s="56"/>
      <c r="JR552" s="56"/>
      <c r="JS552" s="56"/>
      <c r="JT552" s="56"/>
      <c r="JU552" s="56"/>
      <c r="JV552" s="56"/>
      <c r="JW552" s="56"/>
      <c r="JX552" s="56"/>
      <c r="JY552" s="56"/>
      <c r="JZ552" s="56"/>
      <c r="KA552" s="56"/>
      <c r="KB552" s="56"/>
      <c r="KC552" s="56"/>
      <c r="KD552" s="56"/>
      <c r="KE552" s="56"/>
      <c r="KF552" s="56"/>
      <c r="KG552" s="56"/>
      <c r="KH552" s="56"/>
      <c r="KI552" s="56"/>
      <c r="KJ552" s="56"/>
      <c r="KK552" s="56"/>
      <c r="KL552" s="56"/>
      <c r="KM552" s="56"/>
      <c r="KN552" s="56"/>
      <c r="KO552" s="56"/>
      <c r="KP552" s="56"/>
      <c r="KQ552" s="56"/>
      <c r="KR552" s="56"/>
      <c r="KS552" s="56"/>
      <c r="KT552" s="56"/>
      <c r="KU552" s="56"/>
      <c r="KV552" s="56"/>
      <c r="KW552" s="56"/>
      <c r="KX552" s="56"/>
      <c r="KY552" s="56"/>
      <c r="KZ552" s="56"/>
      <c r="LA552" s="56"/>
      <c r="LB552" s="56"/>
      <c r="LC552" s="56"/>
      <c r="LD552" s="56"/>
      <c r="LE552" s="56"/>
      <c r="LF552" s="56"/>
      <c r="LG552" s="56"/>
      <c r="LH552" s="56"/>
      <c r="LI552" s="56"/>
      <c r="LJ552" s="56"/>
      <c r="LK552" s="56"/>
      <c r="LL552" s="56"/>
      <c r="LM552" s="56"/>
      <c r="LN552" s="56"/>
      <c r="LO552" s="56"/>
      <c r="LP552" s="56"/>
      <c r="LQ552" s="56"/>
      <c r="LR552" s="56"/>
      <c r="LS552" s="56"/>
      <c r="LT552" s="56"/>
      <c r="LU552" s="56"/>
      <c r="LV552" s="56"/>
      <c r="LW552" s="56"/>
      <c r="LX552" s="56"/>
      <c r="LY552" s="56"/>
      <c r="LZ552" s="56"/>
      <c r="MA552" s="56"/>
      <c r="MB552" s="56"/>
      <c r="MC552" s="56"/>
      <c r="MD552" s="56"/>
      <c r="ME552" s="56"/>
      <c r="MF552" s="56"/>
      <c r="MG552" s="56"/>
      <c r="MH552" s="56"/>
      <c r="MI552" s="56"/>
      <c r="MJ552" s="56"/>
      <c r="MK552" s="56"/>
      <c r="ML552" s="56"/>
      <c r="MM552" s="56"/>
      <c r="MN552" s="56"/>
      <c r="MO552" s="56"/>
      <c r="MP552" s="56"/>
      <c r="MQ552" s="56"/>
      <c r="MR552" s="56"/>
      <c r="MS552" s="56"/>
      <c r="MT552" s="56"/>
      <c r="MU552" s="56"/>
      <c r="MV552" s="56"/>
      <c r="MW552" s="56"/>
      <c r="MX552" s="56"/>
      <c r="MY552" s="56"/>
      <c r="MZ552" s="56"/>
      <c r="NA552" s="56"/>
      <c r="NB552" s="56"/>
      <c r="NC552" s="56"/>
      <c r="ND552" s="56"/>
      <c r="NE552" s="56"/>
      <c r="NF552" s="56"/>
      <c r="NG552" s="56"/>
      <c r="NH552" s="56"/>
      <c r="NI552" s="56"/>
      <c r="NJ552" s="56"/>
      <c r="NK552" s="56"/>
      <c r="NL552" s="56"/>
      <c r="NM552" s="56"/>
      <c r="NN552" s="56"/>
      <c r="NO552" s="56"/>
      <c r="NP552" s="56"/>
      <c r="NQ552" s="56"/>
      <c r="NR552" s="56"/>
      <c r="NS552" s="56"/>
      <c r="NT552" s="56"/>
      <c r="NU552" s="56"/>
      <c r="NV552" s="56"/>
      <c r="NW552" s="56"/>
      <c r="NX552" s="56"/>
      <c r="NY552" s="56"/>
      <c r="NZ552" s="56"/>
      <c r="OA552" s="56"/>
      <c r="OB552" s="56"/>
      <c r="OC552" s="56"/>
      <c r="OD552" s="56"/>
      <c r="OE552" s="56"/>
      <c r="OF552" s="56"/>
      <c r="OG552" s="56"/>
      <c r="OH552" s="56"/>
      <c r="OI552" s="56"/>
      <c r="OJ552" s="56"/>
      <c r="OK552" s="56"/>
      <c r="OL552" s="56"/>
      <c r="OM552" s="56"/>
      <c r="ON552" s="56"/>
      <c r="OO552" s="56"/>
      <c r="OP552" s="56"/>
      <c r="OQ552" s="56"/>
      <c r="OR552" s="56"/>
      <c r="OS552" s="56"/>
      <c r="OT552" s="56"/>
      <c r="OU552" s="56"/>
      <c r="OV552" s="56"/>
      <c r="OW552" s="56"/>
      <c r="OX552" s="56"/>
      <c r="OY552" s="56"/>
      <c r="OZ552" s="56"/>
      <c r="PA552" s="56"/>
    </row>
    <row r="553" spans="1:417" s="116" customFormat="1" ht="55.5" hidden="1" customHeight="1">
      <c r="A553" s="56"/>
      <c r="B553" s="56">
        <v>480</v>
      </c>
      <c r="C553" s="56">
        <v>211</v>
      </c>
      <c r="D553" s="126" t="s">
        <v>32</v>
      </c>
      <c r="E553" s="122" t="s">
        <v>12</v>
      </c>
      <c r="F553" s="126" t="s">
        <v>33</v>
      </c>
      <c r="G553" s="123" t="s">
        <v>12</v>
      </c>
      <c r="H553" s="122"/>
      <c r="I553" s="126" t="s">
        <v>33</v>
      </c>
      <c r="J553" s="167" t="s">
        <v>1154</v>
      </c>
      <c r="K553" s="123"/>
      <c r="L553" s="183" t="s">
        <v>661</v>
      </c>
      <c r="M553" s="177" t="s">
        <v>501</v>
      </c>
      <c r="N553" s="123" t="s">
        <v>394</v>
      </c>
      <c r="O553" s="56" t="s">
        <v>350</v>
      </c>
      <c r="P553" s="56" t="s">
        <v>205</v>
      </c>
      <c r="Q553" s="56">
        <v>1</v>
      </c>
      <c r="R553" s="120"/>
      <c r="S553" s="120"/>
      <c r="T553" s="120"/>
      <c r="U553" s="120" t="s">
        <v>205</v>
      </c>
      <c r="V553" s="120"/>
      <c r="W553" s="120"/>
      <c r="X553" s="120"/>
      <c r="Y553" s="120"/>
      <c r="Z553" s="120"/>
      <c r="AA553" s="120"/>
      <c r="AB553" s="120"/>
      <c r="AC553" s="119">
        <f t="shared" si="776"/>
        <v>1</v>
      </c>
      <c r="AD553" s="229"/>
      <c r="AE553" s="229"/>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72" t="s">
        <v>662</v>
      </c>
      <c r="BU553" s="70"/>
      <c r="BV553" s="70"/>
      <c r="BW553" s="70"/>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9"/>
      <c r="DD553" s="180"/>
      <c r="DE553" s="179"/>
      <c r="DF553" s="180"/>
      <c r="DG553" s="179"/>
      <c r="DH553" s="180"/>
      <c r="DI553" s="179"/>
      <c r="DJ553" s="180" t="e">
        <f>DI553/(DC553+DE553+DG553+DI553)</f>
        <v>#DIV/0!</v>
      </c>
      <c r="DK553" s="181" t="e">
        <f>(((DC553*2)+(DE553*1)+(DG553*0)))/(DC553+DE553+DG553)</f>
        <v>#DIV/0!</v>
      </c>
      <c r="DL553" s="184" t="e">
        <f>IF(DJ553&gt;=50%,"KĐG",IF(DK553&gt;=1.6,"Đạt mục tiêu",IF(DK553&gt;=1,"Cần cố gắng","Chưa đạt")))</f>
        <v>#DIV/0!</v>
      </c>
      <c r="DM553" s="70"/>
      <c r="DN553" s="70"/>
      <c r="DO553" s="70"/>
      <c r="DP553" s="70"/>
      <c r="DQ553" s="178">
        <v>2</v>
      </c>
      <c r="DR553" s="178">
        <v>2</v>
      </c>
      <c r="DS553" s="178">
        <v>2</v>
      </c>
      <c r="DT553" s="178">
        <v>2</v>
      </c>
      <c r="DU553" s="178">
        <v>2</v>
      </c>
      <c r="DV553" s="178">
        <v>2</v>
      </c>
      <c r="DW553" s="178">
        <v>2</v>
      </c>
      <c r="DX553" s="178">
        <v>1</v>
      </c>
      <c r="DY553" s="178">
        <v>2</v>
      </c>
      <c r="DZ553" s="178">
        <v>2</v>
      </c>
      <c r="EA553" s="178">
        <v>2</v>
      </c>
      <c r="EB553" s="178">
        <v>2</v>
      </c>
      <c r="EC553" s="178">
        <v>2</v>
      </c>
      <c r="ED553" s="178">
        <v>2</v>
      </c>
      <c r="EE553" s="178">
        <v>2</v>
      </c>
      <c r="EF553" s="178">
        <v>2</v>
      </c>
      <c r="EG553" s="178">
        <v>2</v>
      </c>
      <c r="EH553" s="178">
        <v>1</v>
      </c>
      <c r="EI553" s="178">
        <v>2</v>
      </c>
      <c r="EJ553" s="178">
        <v>2</v>
      </c>
      <c r="EK553" s="178">
        <v>2</v>
      </c>
      <c r="EL553" s="178"/>
      <c r="EM553" s="178"/>
      <c r="EN553" s="178"/>
      <c r="EO553" s="178"/>
      <c r="EP553" s="178"/>
      <c r="EQ553" s="178">
        <v>2</v>
      </c>
      <c r="ER553" s="178">
        <v>2</v>
      </c>
      <c r="ES553" s="178">
        <v>2</v>
      </c>
      <c r="ET553" s="178"/>
      <c r="EU553" s="178">
        <v>2</v>
      </c>
      <c r="EV553" s="179">
        <v>23</v>
      </c>
      <c r="EW553" s="180">
        <v>0.85185185185185186</v>
      </c>
      <c r="EX553" s="179">
        <v>2</v>
      </c>
      <c r="EY553" s="180">
        <v>7.407407407407407E-2</v>
      </c>
      <c r="EZ553" s="179">
        <v>2</v>
      </c>
      <c r="FA553" s="180">
        <v>7.407407407407407E-2</v>
      </c>
      <c r="FB553" s="179">
        <v>0</v>
      </c>
      <c r="FC553" s="180">
        <v>0</v>
      </c>
      <c r="FD553" s="181">
        <v>1.7777777777777777</v>
      </c>
      <c r="FE553" s="184" t="s">
        <v>670</v>
      </c>
      <c r="FF553" s="70"/>
      <c r="FG553" s="70"/>
      <c r="FH553" s="70"/>
      <c r="FI553" s="70"/>
      <c r="FJ553" s="70"/>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6"/>
      <c r="GQ553" s="56"/>
      <c r="GR553" s="56"/>
      <c r="GS553" s="56"/>
      <c r="GT553" s="56"/>
      <c r="GU553" s="56"/>
      <c r="GV553" s="56"/>
      <c r="GW553" s="56"/>
      <c r="GX553" s="56"/>
      <c r="GY553" s="56"/>
      <c r="GZ553" s="70"/>
      <c r="HA553" s="70"/>
      <c r="HB553" s="70"/>
      <c r="HC553" s="70"/>
      <c r="HD553" s="70"/>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c r="IK553" s="56"/>
      <c r="IL553" s="56"/>
      <c r="IM553" s="56"/>
      <c r="IN553" s="56"/>
      <c r="IO553" s="56"/>
      <c r="IP553" s="56"/>
      <c r="IQ553" s="56"/>
      <c r="IR553" s="56"/>
      <c r="IS553" s="56"/>
      <c r="IT553" s="70"/>
      <c r="IU553" s="70"/>
      <c r="IV553" s="70"/>
      <c r="IW553" s="70"/>
      <c r="IX553" s="56"/>
      <c r="IY553" s="56"/>
      <c r="IZ553" s="56"/>
      <c r="JA553" s="56"/>
      <c r="JB553" s="56"/>
      <c r="JC553" s="56"/>
      <c r="JD553" s="56"/>
      <c r="JE553" s="56"/>
      <c r="JF553" s="56"/>
      <c r="JG553" s="56"/>
      <c r="JH553" s="56"/>
      <c r="JI553" s="56"/>
      <c r="JJ553" s="56"/>
      <c r="JK553" s="56"/>
      <c r="JL553" s="56"/>
      <c r="JM553" s="56"/>
      <c r="JN553" s="56"/>
      <c r="JO553" s="56"/>
      <c r="JP553" s="56"/>
      <c r="JQ553" s="56"/>
      <c r="JR553" s="56"/>
      <c r="JS553" s="56"/>
      <c r="JT553" s="56"/>
      <c r="JU553" s="56"/>
      <c r="JV553" s="56"/>
      <c r="JW553" s="56"/>
      <c r="JX553" s="56"/>
      <c r="JY553" s="56"/>
      <c r="JZ553" s="56"/>
      <c r="KA553" s="56"/>
      <c r="KB553" s="56"/>
      <c r="KC553" s="56"/>
      <c r="KD553" s="56"/>
      <c r="KE553" s="56"/>
      <c r="KF553" s="56"/>
      <c r="KG553" s="56"/>
      <c r="KH553" s="56"/>
      <c r="KI553" s="56"/>
      <c r="KJ553" s="56"/>
      <c r="KK553" s="56"/>
      <c r="KL553" s="56"/>
      <c r="KM553" s="56"/>
      <c r="KN553" s="56"/>
      <c r="KO553" s="56"/>
      <c r="KP553" s="56"/>
      <c r="KQ553" s="56"/>
      <c r="KR553" s="56"/>
      <c r="KS553" s="56"/>
      <c r="KT553" s="56"/>
      <c r="KU553" s="56"/>
      <c r="KV553" s="56"/>
      <c r="KW553" s="56"/>
      <c r="KX553" s="56"/>
      <c r="KY553" s="56"/>
      <c r="KZ553" s="56"/>
      <c r="LA553" s="56"/>
      <c r="LB553" s="56"/>
      <c r="LC553" s="56"/>
      <c r="LD553" s="56"/>
      <c r="LE553" s="56"/>
      <c r="LF553" s="56"/>
      <c r="LG553" s="56"/>
      <c r="LH553" s="56"/>
      <c r="LI553" s="56"/>
      <c r="LJ553" s="56"/>
      <c r="LK553" s="56"/>
      <c r="LL553" s="56"/>
      <c r="LM553" s="56"/>
      <c r="LN553" s="56"/>
      <c r="LO553" s="56"/>
      <c r="LP553" s="56"/>
      <c r="LQ553" s="56"/>
      <c r="LR553" s="56"/>
      <c r="LS553" s="56"/>
      <c r="LT553" s="56"/>
      <c r="LU553" s="56"/>
      <c r="LV553" s="56"/>
      <c r="LW553" s="56"/>
      <c r="LX553" s="56"/>
      <c r="LY553" s="56"/>
      <c r="LZ553" s="56"/>
      <c r="MA553" s="56"/>
      <c r="MB553" s="56"/>
      <c r="MC553" s="56"/>
      <c r="MD553" s="56"/>
      <c r="ME553" s="56"/>
      <c r="MF553" s="56"/>
      <c r="MG553" s="56"/>
      <c r="MH553" s="56"/>
      <c r="MI553" s="56"/>
      <c r="MJ553" s="56"/>
      <c r="MK553" s="56"/>
      <c r="ML553" s="56"/>
      <c r="MM553" s="56"/>
      <c r="MN553" s="56"/>
      <c r="MO553" s="56"/>
      <c r="MP553" s="56"/>
      <c r="MQ553" s="56"/>
      <c r="MR553" s="56"/>
      <c r="MS553" s="56"/>
      <c r="MT553" s="56"/>
      <c r="MU553" s="56"/>
      <c r="MV553" s="56"/>
      <c r="MW553" s="56"/>
      <c r="MX553" s="56"/>
      <c r="MY553" s="56"/>
      <c r="MZ553" s="56"/>
      <c r="NA553" s="56"/>
      <c r="NB553" s="56"/>
      <c r="NC553" s="56"/>
      <c r="ND553" s="56"/>
      <c r="NE553" s="56"/>
      <c r="NF553" s="56"/>
      <c r="NG553" s="56"/>
      <c r="NH553" s="56"/>
      <c r="NI553" s="56"/>
      <c r="NJ553" s="56"/>
      <c r="NK553" s="56"/>
      <c r="NL553" s="56"/>
      <c r="NM553" s="56"/>
      <c r="NN553" s="56"/>
      <c r="NO553" s="56"/>
      <c r="NP553" s="56"/>
      <c r="NQ553" s="56"/>
      <c r="NR553" s="56"/>
      <c r="NS553" s="56"/>
      <c r="NT553" s="56"/>
      <c r="NU553" s="56"/>
      <c r="NV553" s="56"/>
      <c r="NW553" s="56"/>
      <c r="NX553" s="56"/>
      <c r="NY553" s="56"/>
      <c r="NZ553" s="56"/>
      <c r="OA553" s="56"/>
      <c r="OB553" s="56"/>
      <c r="OC553" s="56"/>
      <c r="OD553" s="56"/>
      <c r="OE553" s="56"/>
      <c r="OF553" s="56"/>
      <c r="OG553" s="56"/>
      <c r="OH553" s="56"/>
      <c r="OI553" s="56"/>
      <c r="OJ553" s="56"/>
      <c r="OK553" s="56"/>
      <c r="OL553" s="56"/>
      <c r="OM553" s="56"/>
      <c r="ON553" s="56"/>
      <c r="OO553" s="56"/>
      <c r="OP553" s="56"/>
      <c r="OQ553" s="56"/>
      <c r="OR553" s="56"/>
      <c r="OS553" s="56"/>
      <c r="OT553" s="56"/>
      <c r="OU553" s="56"/>
      <c r="OV553" s="56"/>
      <c r="OW553" s="56"/>
      <c r="OX553" s="56"/>
      <c r="OY553" s="56"/>
      <c r="OZ553" s="56"/>
      <c r="PA553" s="56"/>
    </row>
    <row r="554" spans="1:417" s="116" customFormat="1" ht="92.25" customHeight="1">
      <c r="A554" s="56"/>
      <c r="B554" s="427">
        <v>481</v>
      </c>
      <c r="C554" s="427">
        <v>212</v>
      </c>
      <c r="D554" s="361" t="s">
        <v>34</v>
      </c>
      <c r="E554" s="329" t="s">
        <v>12</v>
      </c>
      <c r="F554" s="361" t="s">
        <v>35</v>
      </c>
      <c r="G554" s="324" t="s">
        <v>5</v>
      </c>
      <c r="H554" s="324"/>
      <c r="I554" s="208" t="s">
        <v>35</v>
      </c>
      <c r="J554" s="237" t="s">
        <v>1615</v>
      </c>
      <c r="K554" s="76"/>
      <c r="L554" s="234" t="s">
        <v>661</v>
      </c>
      <c r="M554" s="238" t="s">
        <v>501</v>
      </c>
      <c r="N554" s="123" t="s">
        <v>394</v>
      </c>
      <c r="O554" s="56" t="s">
        <v>350</v>
      </c>
      <c r="P554" s="310" t="s">
        <v>205</v>
      </c>
      <c r="Q554" s="310"/>
      <c r="R554" s="235" t="s">
        <v>205</v>
      </c>
      <c r="S554" s="120"/>
      <c r="T554" s="120"/>
      <c r="U554" s="120"/>
      <c r="V554" s="120"/>
      <c r="W554" s="120"/>
      <c r="X554" s="120"/>
      <c r="Y554" s="120"/>
      <c r="Z554" s="120"/>
      <c r="AA554" s="120"/>
      <c r="AB554" s="120"/>
      <c r="AC554" s="119">
        <f t="shared" si="776"/>
        <v>1</v>
      </c>
      <c r="AD554" s="300" t="s">
        <v>555</v>
      </c>
      <c r="AE554" s="300" t="s">
        <v>555</v>
      </c>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9">
        <f>COUNTIF(AF554:BI554,"2")</f>
        <v>0</v>
      </c>
      <c r="BK554" s="180" t="e">
        <f>BJ554/(BJ554+BL554+BN554+BP554)</f>
        <v>#DIV/0!</v>
      </c>
      <c r="BL554" s="179">
        <f>COUNTIF(AF554:BI554,"1")</f>
        <v>0</v>
      </c>
      <c r="BM554" s="180" t="e">
        <f>BL554/(BJ554+BL554+BN554+BP554)</f>
        <v>#DIV/0!</v>
      </c>
      <c r="BN554" s="179">
        <f>COUNTIF(AF554:BI554,"0")</f>
        <v>0</v>
      </c>
      <c r="BO554" s="180" t="e">
        <f>BN554/(BJ554+BL554+BN554+BP554)</f>
        <v>#DIV/0!</v>
      </c>
      <c r="BP554" s="179">
        <f>COUNTIF(Q554:BI554,"KĐG")</f>
        <v>0</v>
      </c>
      <c r="BQ554" s="180" t="e">
        <f>BP554/(BJ554+BL554+BN554+BP554)</f>
        <v>#DIV/0!</v>
      </c>
      <c r="BR554" s="181" t="e">
        <f>(((BJ554*2)+(BL554*1)+(BN554*0)))/(BJ554+BL554+BN554)</f>
        <v>#DIV/0!</v>
      </c>
      <c r="BS554" s="182" t="e">
        <f>IF(BQ554&gt;=50%,"KĐG",IF(BR554&gt;=1.6,"Đạt mục tiêu",IF(BR554&gt;=1,"Cần cố gắng","Chưa đạt")))</f>
        <v>#DIV/0!</v>
      </c>
      <c r="BT554" s="70"/>
      <c r="BU554" s="70"/>
      <c r="BV554" s="70"/>
      <c r="BW554" s="70"/>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f>COUNTIF(BV554:CY554,"2")</f>
        <v>0</v>
      </c>
      <c r="DA554" s="178" t="e">
        <f>CZ554/(CZ554+DB554+DD554+DF554)</f>
        <v>#DIV/0!</v>
      </c>
      <c r="DB554" s="178">
        <f>COUNTIF(BV554:CY554,"1")</f>
        <v>0</v>
      </c>
      <c r="DC554" s="179" t="e">
        <f>DB554/(CZ554+DB554+DD554+DF554)</f>
        <v>#DIV/0!</v>
      </c>
      <c r="DD554" s="180">
        <f>COUNTIF(BV554:CY554,"0")</f>
        <v>0</v>
      </c>
      <c r="DE554" s="179" t="e">
        <f>DD554/(CZ554+DB554+DD554+DF554)</f>
        <v>#DIV/0!</v>
      </c>
      <c r="DF554" s="180">
        <f>COUNTIF(BH554:CY554,"KĐG")</f>
        <v>0</v>
      </c>
      <c r="DG554" s="179" t="e">
        <f>DF554/(CZ554+DB554+DD554+DF554)</f>
        <v>#DIV/0!</v>
      </c>
      <c r="DH554" s="180" t="e">
        <f>(((CZ554*2)+(DB554*1)+(DD554*0)))/(CZ554+DB554+DD554)</f>
        <v>#DIV/0!</v>
      </c>
      <c r="DI554" s="179" t="e">
        <f>IF(DG554&gt;=50%,"KĐG",IF(DH554&gt;=1.6,"Đạt mục tiêu",IF(DH554&gt;=1,"Cần cố gắng","Chưa đạt")))</f>
        <v>#DIV/0!</v>
      </c>
      <c r="DJ554" s="180"/>
      <c r="DK554" s="181"/>
      <c r="DL554" s="184"/>
      <c r="DM554" s="70"/>
      <c r="DN554" s="70"/>
      <c r="DO554" s="70"/>
      <c r="DP554" s="70"/>
      <c r="DQ554" s="178"/>
      <c r="DR554" s="178"/>
      <c r="DS554" s="178"/>
      <c r="DT554" s="178"/>
      <c r="DU554" s="178"/>
      <c r="DV554" s="178"/>
      <c r="DW554" s="178"/>
      <c r="DX554" s="178"/>
      <c r="DY554" s="178"/>
      <c r="DZ554" s="178"/>
      <c r="EA554" s="178"/>
      <c r="EB554" s="178"/>
      <c r="EC554" s="178"/>
      <c r="ED554" s="178"/>
      <c r="EE554" s="178"/>
      <c r="EF554" s="178"/>
      <c r="EG554" s="178"/>
      <c r="EH554" s="178"/>
      <c r="EI554" s="178"/>
      <c r="EJ554" s="178"/>
      <c r="EK554" s="178"/>
      <c r="EL554" s="178"/>
      <c r="EM554" s="178"/>
      <c r="EN554" s="178"/>
      <c r="EO554" s="178"/>
      <c r="EP554" s="178"/>
      <c r="EQ554" s="178"/>
      <c r="ER554" s="178"/>
      <c r="ES554" s="178"/>
      <c r="ET554" s="178"/>
      <c r="EU554" s="178"/>
      <c r="EV554" s="179"/>
      <c r="EW554" s="180"/>
      <c r="EX554" s="179"/>
      <c r="EY554" s="180"/>
      <c r="EZ554" s="179"/>
      <c r="FA554" s="180"/>
      <c r="FB554" s="179"/>
      <c r="FC554" s="180"/>
      <c r="FD554" s="181"/>
      <c r="FE554" s="184"/>
      <c r="FF554" s="70"/>
      <c r="FG554" s="70"/>
      <c r="FH554" s="70"/>
      <c r="FI554" s="70"/>
      <c r="FJ554" s="70"/>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6"/>
      <c r="GR554" s="56"/>
      <c r="GS554" s="56"/>
      <c r="GT554" s="56"/>
      <c r="GU554" s="56"/>
      <c r="GV554" s="56"/>
      <c r="GW554" s="56"/>
      <c r="GX554" s="56"/>
      <c r="GY554" s="56"/>
      <c r="GZ554" s="70"/>
      <c r="HA554" s="70"/>
      <c r="HB554" s="70"/>
      <c r="HC554" s="70"/>
      <c r="HD554" s="70"/>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c r="IJ554" s="56"/>
      <c r="IK554" s="56"/>
      <c r="IL554" s="56"/>
      <c r="IM554" s="56"/>
      <c r="IN554" s="56"/>
      <c r="IO554" s="56"/>
      <c r="IP554" s="56"/>
      <c r="IQ554" s="56"/>
      <c r="IR554" s="56"/>
      <c r="IS554" s="56"/>
      <c r="IT554" s="70"/>
      <c r="IU554" s="70"/>
      <c r="IV554" s="70"/>
      <c r="IW554" s="70"/>
      <c r="IX554" s="56"/>
      <c r="IY554" s="56"/>
      <c r="IZ554" s="56"/>
      <c r="JA554" s="56"/>
      <c r="JB554" s="56"/>
      <c r="JC554" s="56"/>
      <c r="JD554" s="56"/>
      <c r="JE554" s="56"/>
      <c r="JF554" s="56"/>
      <c r="JG554" s="56"/>
      <c r="JH554" s="56"/>
      <c r="JI554" s="56"/>
      <c r="JJ554" s="56"/>
      <c r="JK554" s="56"/>
      <c r="JL554" s="56"/>
      <c r="JM554" s="56"/>
      <c r="JN554" s="56"/>
      <c r="JO554" s="56"/>
      <c r="JP554" s="56"/>
      <c r="JQ554" s="56"/>
      <c r="JR554" s="56"/>
      <c r="JS554" s="56"/>
      <c r="JT554" s="56"/>
      <c r="JU554" s="56"/>
      <c r="JV554" s="56"/>
      <c r="JW554" s="56"/>
      <c r="JX554" s="56"/>
      <c r="JY554" s="56"/>
      <c r="JZ554" s="56"/>
      <c r="KA554" s="56"/>
      <c r="KB554" s="56"/>
      <c r="KC554" s="56"/>
      <c r="KD554" s="56"/>
      <c r="KE554" s="56"/>
      <c r="KF554" s="56"/>
      <c r="KG554" s="56"/>
      <c r="KH554" s="56"/>
      <c r="KI554" s="56"/>
      <c r="KJ554" s="56"/>
      <c r="KK554" s="56"/>
      <c r="KL554" s="56"/>
      <c r="KM554" s="56"/>
      <c r="KN554" s="56"/>
      <c r="KO554" s="56"/>
      <c r="KP554" s="56"/>
      <c r="KQ554" s="56"/>
      <c r="KR554" s="56"/>
      <c r="KS554" s="56"/>
      <c r="KT554" s="56"/>
      <c r="KU554" s="56"/>
      <c r="KV554" s="56"/>
      <c r="KW554" s="56"/>
      <c r="KX554" s="56"/>
      <c r="KY554" s="56"/>
      <c r="KZ554" s="56"/>
      <c r="LA554" s="56"/>
      <c r="LB554" s="56"/>
      <c r="LC554" s="56"/>
      <c r="LD554" s="56"/>
      <c r="LE554" s="56"/>
      <c r="LF554" s="56"/>
      <c r="LG554" s="56"/>
      <c r="LH554" s="56"/>
      <c r="LI554" s="56"/>
      <c r="LJ554" s="56"/>
      <c r="LK554" s="56"/>
      <c r="LL554" s="56"/>
      <c r="LM554" s="56"/>
      <c r="LN554" s="56"/>
      <c r="LO554" s="56"/>
      <c r="LP554" s="56"/>
      <c r="LQ554" s="56"/>
      <c r="LR554" s="56"/>
      <c r="LS554" s="56"/>
      <c r="LT554" s="56"/>
      <c r="LU554" s="56"/>
      <c r="LV554" s="56"/>
      <c r="LW554" s="56"/>
      <c r="LX554" s="56"/>
      <c r="LY554" s="56"/>
      <c r="LZ554" s="56"/>
      <c r="MA554" s="56"/>
      <c r="MB554" s="56"/>
      <c r="MC554" s="56"/>
      <c r="MD554" s="56"/>
      <c r="ME554" s="56"/>
      <c r="MF554" s="56"/>
      <c r="MG554" s="56"/>
      <c r="MH554" s="56"/>
      <c r="MI554" s="56"/>
      <c r="MJ554" s="56"/>
      <c r="MK554" s="56"/>
      <c r="ML554" s="56"/>
      <c r="MM554" s="56"/>
      <c r="MN554" s="56"/>
      <c r="MO554" s="56"/>
      <c r="MP554" s="56"/>
      <c r="MQ554" s="56"/>
      <c r="MR554" s="56"/>
      <c r="MS554" s="56"/>
      <c r="MT554" s="56"/>
      <c r="MU554" s="56"/>
      <c r="MV554" s="56"/>
      <c r="MW554" s="56"/>
      <c r="MX554" s="56"/>
      <c r="MY554" s="56"/>
      <c r="MZ554" s="56"/>
      <c r="NA554" s="56"/>
      <c r="NB554" s="56"/>
      <c r="NC554" s="56"/>
      <c r="ND554" s="56"/>
      <c r="NE554" s="56"/>
      <c r="NF554" s="56"/>
      <c r="NG554" s="56"/>
      <c r="NH554" s="56"/>
      <c r="NI554" s="56"/>
      <c r="NJ554" s="56"/>
      <c r="NK554" s="56"/>
      <c r="NL554" s="56"/>
      <c r="NM554" s="56"/>
      <c r="NN554" s="56"/>
      <c r="NO554" s="56"/>
      <c r="NP554" s="56"/>
      <c r="NQ554" s="56"/>
      <c r="NR554" s="56"/>
      <c r="NS554" s="56"/>
      <c r="NT554" s="56"/>
      <c r="NU554" s="56"/>
      <c r="NV554" s="56"/>
      <c r="NW554" s="56"/>
      <c r="NX554" s="56"/>
      <c r="NY554" s="56"/>
      <c r="NZ554" s="56"/>
      <c r="OA554" s="56"/>
      <c r="OB554" s="56"/>
      <c r="OC554" s="56"/>
      <c r="OD554" s="56"/>
      <c r="OE554" s="56"/>
      <c r="OF554" s="56"/>
      <c r="OG554" s="56"/>
      <c r="OH554" s="56"/>
      <c r="OI554" s="56"/>
      <c r="OJ554" s="56"/>
      <c r="OK554" s="56"/>
      <c r="OL554" s="56"/>
      <c r="OM554" s="56"/>
      <c r="ON554" s="56"/>
      <c r="OO554" s="56"/>
      <c r="OP554" s="56"/>
      <c r="OQ554" s="56"/>
      <c r="OR554" s="56"/>
      <c r="OS554" s="56"/>
      <c r="OT554" s="56"/>
      <c r="OU554" s="56"/>
      <c r="OV554" s="56"/>
      <c r="OW554" s="56"/>
      <c r="OX554" s="56"/>
      <c r="OY554" s="56"/>
      <c r="OZ554" s="56"/>
      <c r="PA554" s="2"/>
    </row>
    <row r="555" spans="1:417" s="116" customFormat="1" ht="63" hidden="1" customHeight="1">
      <c r="A555" s="56"/>
      <c r="B555" s="310"/>
      <c r="C555" s="310"/>
      <c r="D555" s="318"/>
      <c r="E555" s="325"/>
      <c r="F555" s="318"/>
      <c r="G555" s="328"/>
      <c r="H555" s="325"/>
      <c r="I555" s="126" t="s">
        <v>35</v>
      </c>
      <c r="J555" s="167" t="s">
        <v>1245</v>
      </c>
      <c r="K555" s="123"/>
      <c r="L555" s="183" t="s">
        <v>661</v>
      </c>
      <c r="M555" s="177" t="s">
        <v>501</v>
      </c>
      <c r="N555" s="123" t="s">
        <v>394</v>
      </c>
      <c r="O555" s="56" t="s">
        <v>350</v>
      </c>
      <c r="P555" s="310"/>
      <c r="Q555" s="310"/>
      <c r="R555" s="120"/>
      <c r="S555" s="120" t="s">
        <v>205</v>
      </c>
      <c r="T555" s="120"/>
      <c r="U555" s="120"/>
      <c r="V555" s="120"/>
      <c r="W555" s="120"/>
      <c r="X555" s="120"/>
      <c r="Y555" s="120"/>
      <c r="Z555" s="120"/>
      <c r="AA555" s="120"/>
      <c r="AB555" s="120"/>
      <c r="AC555" s="119">
        <f t="shared" si="776"/>
        <v>1</v>
      </c>
      <c r="AD555" s="229"/>
      <c r="AE555" s="229"/>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70"/>
      <c r="BU555" s="70"/>
      <c r="BV555" s="72"/>
      <c r="BW555" s="72"/>
      <c r="BX555" s="56"/>
      <c r="BY555" s="56"/>
      <c r="BZ555" s="56"/>
      <c r="CA555" s="56"/>
      <c r="CB555" s="56"/>
      <c r="CC555" s="56"/>
      <c r="CD555" s="56"/>
      <c r="CE555" s="56"/>
      <c r="CF555" s="56"/>
      <c r="CG555" s="56"/>
      <c r="CH555" s="56"/>
      <c r="CI555" s="56"/>
      <c r="CJ555" s="56"/>
      <c r="CK555" s="56"/>
      <c r="CL555" s="56"/>
      <c r="CM555" s="56"/>
      <c r="CN555" s="56"/>
      <c r="CO555" s="56"/>
      <c r="CP555" s="56"/>
      <c r="CQ555" s="56"/>
      <c r="CR555" s="56"/>
      <c r="CS555" s="56"/>
      <c r="CT555" s="56"/>
      <c r="CU555" s="56"/>
      <c r="CV555" s="56"/>
      <c r="CW555" s="56"/>
      <c r="CX555" s="56"/>
      <c r="CY555" s="56"/>
      <c r="CZ555" s="56"/>
      <c r="DA555" s="56"/>
      <c r="DB555" s="56"/>
      <c r="DC555" s="179"/>
      <c r="DD555" s="180"/>
      <c r="DE555" s="179"/>
      <c r="DF555" s="180"/>
      <c r="DG555" s="179"/>
      <c r="DH555" s="180"/>
      <c r="DI555" s="179"/>
      <c r="DJ555" s="180" t="e">
        <f>DI555/(DC555+DE555+DG555+DI555)</f>
        <v>#DIV/0!</v>
      </c>
      <c r="DK555" s="181" t="e">
        <f>(((DC555*2)+(DE555*1)+(DG555*0)))/(DC555+DE555+DG555)</f>
        <v>#DIV/0!</v>
      </c>
      <c r="DL555" s="184" t="e">
        <f>IF(DJ555&gt;=50%,"KĐG",IF(DK555&gt;=1.6,"Đạt mục tiêu",IF(DK555&gt;=1,"Cần cố gắng","Chưa đạt")))</f>
        <v>#DIV/0!</v>
      </c>
      <c r="DM555" s="70"/>
      <c r="DN555" s="70"/>
      <c r="DO555" s="70"/>
      <c r="DP555" s="70"/>
      <c r="DQ555" s="178">
        <v>2</v>
      </c>
      <c r="DR555" s="178">
        <v>2</v>
      </c>
      <c r="DS555" s="178">
        <v>2</v>
      </c>
      <c r="DT555" s="178">
        <v>2</v>
      </c>
      <c r="DU555" s="178">
        <v>2</v>
      </c>
      <c r="DV555" s="178">
        <v>2</v>
      </c>
      <c r="DW555" s="178">
        <v>2</v>
      </c>
      <c r="DX555" s="178">
        <v>2</v>
      </c>
      <c r="DY555" s="178">
        <v>2</v>
      </c>
      <c r="DZ555" s="178">
        <v>2</v>
      </c>
      <c r="EA555" s="178">
        <v>2</v>
      </c>
      <c r="EB555" s="178">
        <v>2</v>
      </c>
      <c r="EC555" s="178">
        <v>2</v>
      </c>
      <c r="ED555" s="178">
        <v>2</v>
      </c>
      <c r="EE555" s="178">
        <v>2</v>
      </c>
      <c r="EF555" s="178">
        <v>2</v>
      </c>
      <c r="EG555" s="178">
        <v>2</v>
      </c>
      <c r="EH555" s="178">
        <v>2</v>
      </c>
      <c r="EI555" s="178">
        <v>2</v>
      </c>
      <c r="EJ555" s="178">
        <v>2</v>
      </c>
      <c r="EK555" s="178">
        <v>2</v>
      </c>
      <c r="EL555" s="178">
        <v>2</v>
      </c>
      <c r="EM555" s="178">
        <v>2</v>
      </c>
      <c r="EN555" s="178">
        <v>2</v>
      </c>
      <c r="EO555" s="178">
        <v>2</v>
      </c>
      <c r="EP555" s="178">
        <v>2</v>
      </c>
      <c r="EQ555" s="178">
        <v>2</v>
      </c>
      <c r="ER555" s="178">
        <v>2</v>
      </c>
      <c r="ES555" s="178">
        <v>2</v>
      </c>
      <c r="ET555" s="178">
        <v>2</v>
      </c>
      <c r="EU555" s="178">
        <v>2</v>
      </c>
      <c r="EV555" s="179"/>
      <c r="EW555" s="180"/>
      <c r="EX555" s="179"/>
      <c r="EY555" s="180"/>
      <c r="EZ555" s="179"/>
      <c r="FA555" s="180"/>
      <c r="FB555" s="179"/>
      <c r="FC555" s="180"/>
      <c r="FD555" s="181"/>
      <c r="FE555" s="184"/>
      <c r="FF555" s="70"/>
      <c r="FG555" s="70"/>
      <c r="FH555" s="70"/>
      <c r="FI555" s="70"/>
      <c r="FJ555" s="70"/>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6"/>
      <c r="GR555" s="56"/>
      <c r="GS555" s="56"/>
      <c r="GT555" s="56"/>
      <c r="GU555" s="56"/>
      <c r="GV555" s="56"/>
      <c r="GW555" s="56"/>
      <c r="GX555" s="56"/>
      <c r="GY555" s="56"/>
      <c r="GZ555" s="70"/>
      <c r="HA555" s="70"/>
      <c r="HB555" s="70"/>
      <c r="HC555" s="70"/>
      <c r="HD555" s="70"/>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c r="IJ555" s="56"/>
      <c r="IK555" s="56"/>
      <c r="IL555" s="56"/>
      <c r="IM555" s="56"/>
      <c r="IN555" s="56"/>
      <c r="IO555" s="56"/>
      <c r="IP555" s="56"/>
      <c r="IQ555" s="56"/>
      <c r="IR555" s="56"/>
      <c r="IS555" s="56"/>
      <c r="IT555" s="70"/>
      <c r="IU555" s="70"/>
      <c r="IV555" s="70"/>
      <c r="IW555" s="70"/>
      <c r="IX555" s="56"/>
      <c r="IY555" s="56"/>
      <c r="IZ555" s="56"/>
      <c r="JA555" s="56"/>
      <c r="JB555" s="56"/>
      <c r="JC555" s="56"/>
      <c r="JD555" s="56"/>
      <c r="JE555" s="56"/>
      <c r="JF555" s="56"/>
      <c r="JG555" s="56"/>
      <c r="JH555" s="56"/>
      <c r="JI555" s="56"/>
      <c r="JJ555" s="56"/>
      <c r="JK555" s="56"/>
      <c r="JL555" s="56"/>
      <c r="JM555" s="56"/>
      <c r="JN555" s="56"/>
      <c r="JO555" s="56"/>
      <c r="JP555" s="56"/>
      <c r="JQ555" s="56"/>
      <c r="JR555" s="56"/>
      <c r="JS555" s="56"/>
      <c r="JT555" s="56"/>
      <c r="JU555" s="56"/>
      <c r="JV555" s="56"/>
      <c r="JW555" s="56"/>
      <c r="JX555" s="56"/>
      <c r="JY555" s="56"/>
      <c r="JZ555" s="56"/>
      <c r="KA555" s="56"/>
      <c r="KB555" s="56"/>
      <c r="KC555" s="56"/>
      <c r="KD555" s="56"/>
      <c r="KE555" s="56"/>
      <c r="KF555" s="56"/>
      <c r="KG555" s="56"/>
      <c r="KH555" s="56"/>
      <c r="KI555" s="56"/>
      <c r="KJ555" s="56"/>
      <c r="KK555" s="56"/>
      <c r="KL555" s="56"/>
      <c r="KM555" s="56"/>
      <c r="KN555" s="56"/>
      <c r="KO555" s="56"/>
      <c r="KP555" s="56"/>
      <c r="KQ555" s="56"/>
      <c r="KR555" s="56"/>
      <c r="KS555" s="56"/>
      <c r="KT555" s="56"/>
      <c r="KU555" s="56"/>
      <c r="KV555" s="56"/>
      <c r="KW555" s="56"/>
      <c r="KX555" s="56"/>
      <c r="KY555" s="56"/>
      <c r="KZ555" s="56"/>
      <c r="LA555" s="56"/>
      <c r="LB555" s="56"/>
      <c r="LC555" s="56"/>
      <c r="LD555" s="56"/>
      <c r="LE555" s="56"/>
      <c r="LF555" s="56"/>
      <c r="LG555" s="56"/>
      <c r="LH555" s="56"/>
      <c r="LI555" s="56"/>
      <c r="LJ555" s="56"/>
      <c r="LK555" s="56"/>
      <c r="LL555" s="56"/>
      <c r="LM555" s="56"/>
      <c r="LN555" s="56"/>
      <c r="LO555" s="56"/>
      <c r="LP555" s="56"/>
      <c r="LQ555" s="56"/>
      <c r="LR555" s="56"/>
      <c r="LS555" s="56"/>
      <c r="LT555" s="56"/>
      <c r="LU555" s="56"/>
      <c r="LV555" s="56"/>
      <c r="LW555" s="56"/>
      <c r="LX555" s="56"/>
      <c r="LY555" s="56"/>
      <c r="LZ555" s="56"/>
      <c r="MA555" s="56"/>
      <c r="MB555" s="56"/>
      <c r="MC555" s="56"/>
      <c r="MD555" s="56"/>
      <c r="ME555" s="56"/>
      <c r="MF555" s="56"/>
      <c r="MG555" s="56"/>
      <c r="MH555" s="56"/>
      <c r="MI555" s="56"/>
      <c r="MJ555" s="56"/>
      <c r="MK555" s="56"/>
      <c r="ML555" s="56"/>
      <c r="MM555" s="56"/>
      <c r="MN555" s="56"/>
      <c r="MO555" s="56"/>
      <c r="MP555" s="56"/>
      <c r="MQ555" s="56"/>
      <c r="MR555" s="56"/>
      <c r="MS555" s="56"/>
      <c r="MT555" s="56"/>
      <c r="MU555" s="56"/>
      <c r="MV555" s="56"/>
      <c r="MW555" s="56"/>
      <c r="MX555" s="56"/>
      <c r="MY555" s="56"/>
      <c r="MZ555" s="56"/>
      <c r="NA555" s="56"/>
      <c r="NB555" s="56"/>
      <c r="NC555" s="56"/>
      <c r="ND555" s="56"/>
      <c r="NE555" s="56"/>
      <c r="NF555" s="56"/>
      <c r="NG555" s="56"/>
      <c r="NH555" s="56"/>
      <c r="NI555" s="56"/>
      <c r="NJ555" s="56"/>
      <c r="NK555" s="56"/>
      <c r="NL555" s="56"/>
      <c r="NM555" s="56"/>
      <c r="NN555" s="56"/>
      <c r="NO555" s="56"/>
      <c r="NP555" s="56"/>
      <c r="NQ555" s="56"/>
      <c r="NR555" s="56"/>
      <c r="NS555" s="56"/>
      <c r="NT555" s="56"/>
      <c r="NU555" s="56"/>
      <c r="NV555" s="56"/>
      <c r="NW555" s="56"/>
      <c r="NX555" s="56"/>
      <c r="NY555" s="56"/>
      <c r="NZ555" s="56"/>
      <c r="OA555" s="56"/>
      <c r="OB555" s="56"/>
      <c r="OC555" s="56"/>
      <c r="OD555" s="56"/>
      <c r="OE555" s="56"/>
      <c r="OF555" s="56"/>
      <c r="OG555" s="56"/>
      <c r="OH555" s="56"/>
      <c r="OI555" s="56"/>
      <c r="OJ555" s="56"/>
      <c r="OK555" s="56"/>
      <c r="OL555" s="56"/>
      <c r="OM555" s="56"/>
      <c r="ON555" s="56"/>
      <c r="OO555" s="56"/>
      <c r="OP555" s="56"/>
      <c r="OQ555" s="56"/>
      <c r="OR555" s="56"/>
      <c r="OS555" s="56"/>
      <c r="OT555" s="56"/>
      <c r="OU555" s="56"/>
      <c r="OV555" s="56"/>
      <c r="OW555" s="56"/>
      <c r="OX555" s="56"/>
      <c r="OY555" s="56"/>
      <c r="OZ555" s="56"/>
      <c r="PA555" s="56"/>
    </row>
    <row r="556" spans="1:417" s="116" customFormat="1" ht="63" hidden="1" customHeight="1">
      <c r="A556" s="56"/>
      <c r="B556" s="310"/>
      <c r="C556" s="310"/>
      <c r="D556" s="318"/>
      <c r="E556" s="325"/>
      <c r="F556" s="318"/>
      <c r="G556" s="328"/>
      <c r="H556" s="325"/>
      <c r="I556" s="126" t="s">
        <v>35</v>
      </c>
      <c r="J556" s="167" t="s">
        <v>1245</v>
      </c>
      <c r="K556" s="123"/>
      <c r="L556" s="183" t="s">
        <v>661</v>
      </c>
      <c r="M556" s="177" t="s">
        <v>501</v>
      </c>
      <c r="N556" s="123" t="s">
        <v>394</v>
      </c>
      <c r="O556" s="56" t="s">
        <v>350</v>
      </c>
      <c r="P556" s="310"/>
      <c r="Q556" s="310"/>
      <c r="R556" s="120"/>
      <c r="S556" s="120"/>
      <c r="T556" s="120" t="s">
        <v>205</v>
      </c>
      <c r="U556" s="120"/>
      <c r="V556" s="120"/>
      <c r="W556" s="120"/>
      <c r="X556" s="120"/>
      <c r="Y556" s="120"/>
      <c r="Z556" s="120"/>
      <c r="AA556" s="120"/>
      <c r="AB556" s="120"/>
      <c r="AC556" s="119">
        <f t="shared" si="776"/>
        <v>1</v>
      </c>
      <c r="AD556" s="229"/>
      <c r="AE556" s="229"/>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70"/>
      <c r="BU556" s="70"/>
      <c r="BV556" s="70"/>
      <c r="BW556" s="70"/>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9"/>
      <c r="DD556" s="180"/>
      <c r="DE556" s="179"/>
      <c r="DF556" s="180"/>
      <c r="DG556" s="179"/>
      <c r="DH556" s="180"/>
      <c r="DI556" s="179"/>
      <c r="DJ556" s="180"/>
      <c r="DK556" s="181"/>
      <c r="DL556" s="184"/>
      <c r="DM556" s="168" t="s">
        <v>555</v>
      </c>
      <c r="DN556" s="168" t="s">
        <v>555</v>
      </c>
      <c r="DO556" s="168" t="s">
        <v>555</v>
      </c>
      <c r="DP556" s="168" t="s">
        <v>555</v>
      </c>
      <c r="DQ556" s="178">
        <v>2</v>
      </c>
      <c r="DR556" s="178">
        <v>2</v>
      </c>
      <c r="DS556" s="178">
        <v>1</v>
      </c>
      <c r="DT556" s="178">
        <v>2</v>
      </c>
      <c r="DU556" s="178">
        <v>2</v>
      </c>
      <c r="DV556" s="178">
        <v>2</v>
      </c>
      <c r="DW556" s="178">
        <v>2</v>
      </c>
      <c r="DX556" s="178">
        <v>2</v>
      </c>
      <c r="DY556" s="178">
        <v>2</v>
      </c>
      <c r="DZ556" s="178">
        <v>2</v>
      </c>
      <c r="EA556" s="178">
        <v>2</v>
      </c>
      <c r="EB556" s="178">
        <v>2</v>
      </c>
      <c r="EC556" s="178">
        <v>2</v>
      </c>
      <c r="ED556" s="178">
        <v>2</v>
      </c>
      <c r="EE556" s="178">
        <v>2</v>
      </c>
      <c r="EF556" s="178">
        <v>1</v>
      </c>
      <c r="EG556" s="178">
        <v>2</v>
      </c>
      <c r="EH556" s="178">
        <v>2</v>
      </c>
      <c r="EI556" s="178">
        <v>2</v>
      </c>
      <c r="EJ556" s="178">
        <v>2</v>
      </c>
      <c r="EK556" s="178">
        <v>2</v>
      </c>
      <c r="EL556" s="178">
        <v>2</v>
      </c>
      <c r="EM556" s="178">
        <v>2</v>
      </c>
      <c r="EN556" s="178">
        <v>2</v>
      </c>
      <c r="EO556" s="178">
        <v>2</v>
      </c>
      <c r="EP556" s="178">
        <v>2</v>
      </c>
      <c r="EQ556" s="178">
        <v>2</v>
      </c>
      <c r="ER556" s="178">
        <v>2</v>
      </c>
      <c r="ES556" s="178">
        <v>2</v>
      </c>
      <c r="ET556" s="178">
        <v>2</v>
      </c>
      <c r="EU556" s="178">
        <v>2</v>
      </c>
      <c r="EV556" s="179">
        <f>COUNTIF(DM556:EU556,"2")</f>
        <v>29</v>
      </c>
      <c r="EW556" s="180">
        <f>EV556/(EV556+EX556+EZ556+FB556)</f>
        <v>0.93548387096774188</v>
      </c>
      <c r="EX556" s="179">
        <f>COUNTIF(DM556:EU556,"1")</f>
        <v>2</v>
      </c>
      <c r="EY556" s="180">
        <f>EX556/(EV556+EX556+EZ556+FB556)</f>
        <v>6.4516129032258063E-2</v>
      </c>
      <c r="EZ556" s="179">
        <f>COUNTIF(DM556:EU556,"0")</f>
        <v>0</v>
      </c>
      <c r="FA556" s="180">
        <f>EZ556/(EV556+EX556+EZ556+FB556)</f>
        <v>0</v>
      </c>
      <c r="FB556" s="179">
        <f>COUNTIF(DM556:EU556,"KĐG")</f>
        <v>0</v>
      </c>
      <c r="FC556" s="180">
        <f>FB556/(EV556+EX556+EZ556+FB556)</f>
        <v>0</v>
      </c>
      <c r="FD556" s="181">
        <f>(((EV556*2)+(EX556*1)+(EZ556*0)))/(EV556+EX556+EZ556)</f>
        <v>1.935483870967742</v>
      </c>
      <c r="FE556" s="184" t="str">
        <f>IF(FC556&gt;=50%,"KĐG",IF(FD556&gt;=1.6,"Đạt mục tiêu",IF(FD556&gt;=1,"Cần cố gắng","Chưa đạt")))</f>
        <v>Đạt mục tiêu</v>
      </c>
      <c r="FF556" s="70"/>
      <c r="FG556" s="70"/>
      <c r="FH556" s="70"/>
      <c r="FI556" s="70"/>
      <c r="FJ556" s="70"/>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6"/>
      <c r="GR556" s="56"/>
      <c r="GS556" s="56"/>
      <c r="GT556" s="56"/>
      <c r="GU556" s="56"/>
      <c r="GV556" s="56"/>
      <c r="GW556" s="56"/>
      <c r="GX556" s="56"/>
      <c r="GY556" s="56"/>
      <c r="GZ556" s="70"/>
      <c r="HA556" s="70"/>
      <c r="HB556" s="70"/>
      <c r="HC556" s="70"/>
      <c r="HD556" s="70"/>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c r="IJ556" s="56"/>
      <c r="IK556" s="56"/>
      <c r="IL556" s="56"/>
      <c r="IM556" s="56"/>
      <c r="IN556" s="56"/>
      <c r="IO556" s="56"/>
      <c r="IP556" s="56"/>
      <c r="IQ556" s="56"/>
      <c r="IR556" s="56"/>
      <c r="IS556" s="56"/>
      <c r="IT556" s="70"/>
      <c r="IU556" s="70"/>
      <c r="IV556" s="70"/>
      <c r="IW556" s="70"/>
      <c r="IX556" s="56"/>
      <c r="IY556" s="56"/>
      <c r="IZ556" s="56"/>
      <c r="JA556" s="56"/>
      <c r="JB556" s="56"/>
      <c r="JC556" s="56"/>
      <c r="JD556" s="56"/>
      <c r="JE556" s="56"/>
      <c r="JF556" s="56"/>
      <c r="JG556" s="56"/>
      <c r="JH556" s="56"/>
      <c r="JI556" s="56"/>
      <c r="JJ556" s="56"/>
      <c r="JK556" s="56"/>
      <c r="JL556" s="56"/>
      <c r="JM556" s="56"/>
      <c r="JN556" s="56"/>
      <c r="JO556" s="56"/>
      <c r="JP556" s="56"/>
      <c r="JQ556" s="56"/>
      <c r="JR556" s="56"/>
      <c r="JS556" s="56"/>
      <c r="JT556" s="56"/>
      <c r="JU556" s="56"/>
      <c r="JV556" s="56"/>
      <c r="JW556" s="56"/>
      <c r="JX556" s="56"/>
      <c r="JY556" s="56"/>
      <c r="JZ556" s="56"/>
      <c r="KA556" s="56"/>
      <c r="KB556" s="56"/>
      <c r="KC556" s="56"/>
      <c r="KD556" s="56"/>
      <c r="KE556" s="56"/>
      <c r="KF556" s="56"/>
      <c r="KG556" s="56"/>
      <c r="KH556" s="56"/>
      <c r="KI556" s="56"/>
      <c r="KJ556" s="56"/>
      <c r="KK556" s="56"/>
      <c r="KL556" s="56"/>
      <c r="KM556" s="56"/>
      <c r="KN556" s="56"/>
      <c r="KO556" s="56"/>
      <c r="KP556" s="56"/>
      <c r="KQ556" s="56"/>
      <c r="KR556" s="56"/>
      <c r="KS556" s="56"/>
      <c r="KT556" s="56"/>
      <c r="KU556" s="56"/>
      <c r="KV556" s="56"/>
      <c r="KW556" s="56"/>
      <c r="KX556" s="56"/>
      <c r="KY556" s="56"/>
      <c r="KZ556" s="56"/>
      <c r="LA556" s="56"/>
      <c r="LB556" s="56"/>
      <c r="LC556" s="56"/>
      <c r="LD556" s="56"/>
      <c r="LE556" s="56"/>
      <c r="LF556" s="56"/>
      <c r="LG556" s="56"/>
      <c r="LH556" s="56"/>
      <c r="LI556" s="56"/>
      <c r="LJ556" s="56"/>
      <c r="LK556" s="56"/>
      <c r="LL556" s="56"/>
      <c r="LM556" s="56"/>
      <c r="LN556" s="56"/>
      <c r="LO556" s="56"/>
      <c r="LP556" s="56"/>
      <c r="LQ556" s="56"/>
      <c r="LR556" s="56"/>
      <c r="LS556" s="56"/>
      <c r="LT556" s="56"/>
      <c r="LU556" s="56"/>
      <c r="LV556" s="56"/>
      <c r="LW556" s="56"/>
      <c r="LX556" s="56"/>
      <c r="LY556" s="56"/>
      <c r="LZ556" s="56"/>
      <c r="MA556" s="56"/>
      <c r="MB556" s="56"/>
      <c r="MC556" s="56"/>
      <c r="MD556" s="56"/>
      <c r="ME556" s="56"/>
      <c r="MF556" s="56"/>
      <c r="MG556" s="56"/>
      <c r="MH556" s="56"/>
      <c r="MI556" s="56"/>
      <c r="MJ556" s="56"/>
      <c r="MK556" s="56"/>
      <c r="ML556" s="56"/>
      <c r="MM556" s="56"/>
      <c r="MN556" s="56"/>
      <c r="MO556" s="56"/>
      <c r="MP556" s="56"/>
      <c r="MQ556" s="56"/>
      <c r="MR556" s="56"/>
      <c r="MS556" s="56"/>
      <c r="MT556" s="56"/>
      <c r="MU556" s="56"/>
      <c r="MV556" s="56"/>
      <c r="MW556" s="56"/>
      <c r="MX556" s="56"/>
      <c r="MY556" s="56"/>
      <c r="MZ556" s="56"/>
      <c r="NA556" s="56"/>
      <c r="NB556" s="56"/>
      <c r="NC556" s="56"/>
      <c r="ND556" s="56"/>
      <c r="NE556" s="56"/>
      <c r="NF556" s="56"/>
      <c r="NG556" s="56"/>
      <c r="NH556" s="56"/>
      <c r="NI556" s="56"/>
      <c r="NJ556" s="56"/>
      <c r="NK556" s="56"/>
      <c r="NL556" s="56"/>
      <c r="NM556" s="56"/>
      <c r="NN556" s="56"/>
      <c r="NO556" s="56"/>
      <c r="NP556" s="56"/>
      <c r="NQ556" s="56"/>
      <c r="NR556" s="56"/>
      <c r="NS556" s="56"/>
      <c r="NT556" s="56"/>
      <c r="NU556" s="56"/>
      <c r="NV556" s="56"/>
      <c r="NW556" s="56"/>
      <c r="NX556" s="56"/>
      <c r="NY556" s="56"/>
      <c r="NZ556" s="56"/>
      <c r="OA556" s="56"/>
      <c r="OB556" s="56"/>
      <c r="OC556" s="56"/>
      <c r="OD556" s="56"/>
      <c r="OE556" s="56"/>
      <c r="OF556" s="56"/>
      <c r="OG556" s="56"/>
      <c r="OH556" s="56"/>
      <c r="OI556" s="56"/>
      <c r="OJ556" s="56"/>
      <c r="OK556" s="56"/>
      <c r="OL556" s="56"/>
      <c r="OM556" s="56"/>
      <c r="ON556" s="56"/>
      <c r="OO556" s="56"/>
      <c r="OP556" s="56"/>
      <c r="OQ556" s="56"/>
      <c r="OR556" s="56"/>
      <c r="OS556" s="56"/>
      <c r="OT556" s="56"/>
      <c r="OU556" s="56"/>
      <c r="OV556" s="56"/>
      <c r="OW556" s="56"/>
      <c r="OX556" s="56"/>
      <c r="OY556" s="56"/>
      <c r="OZ556" s="56"/>
      <c r="PA556" s="56"/>
    </row>
    <row r="557" spans="1:417" s="116" customFormat="1" ht="63" hidden="1" customHeight="1">
      <c r="A557" s="56"/>
      <c r="B557" s="310"/>
      <c r="C557" s="310"/>
      <c r="D557" s="318"/>
      <c r="E557" s="325"/>
      <c r="F557" s="318"/>
      <c r="G557" s="328"/>
      <c r="H557" s="325"/>
      <c r="I557" s="126" t="s">
        <v>35</v>
      </c>
      <c r="J557" s="167" t="s">
        <v>1245</v>
      </c>
      <c r="K557" s="123"/>
      <c r="L557" s="183" t="s">
        <v>661</v>
      </c>
      <c r="M557" s="177" t="s">
        <v>501</v>
      </c>
      <c r="N557" s="123" t="s">
        <v>394</v>
      </c>
      <c r="O557" s="56" t="s">
        <v>350</v>
      </c>
      <c r="P557" s="310"/>
      <c r="Q557" s="310"/>
      <c r="R557" s="120"/>
      <c r="S557" s="120"/>
      <c r="T557" s="120"/>
      <c r="U557" s="120" t="s">
        <v>205</v>
      </c>
      <c r="V557" s="120"/>
      <c r="W557" s="120"/>
      <c r="X557" s="120"/>
      <c r="Y557" s="120"/>
      <c r="Z557" s="120"/>
      <c r="AA557" s="120"/>
      <c r="AB557" s="120"/>
      <c r="AC557" s="119">
        <f t="shared" si="776"/>
        <v>1</v>
      </c>
      <c r="AD557" s="229"/>
      <c r="AE557" s="229"/>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70"/>
      <c r="BU557" s="70"/>
      <c r="BV557" s="70"/>
      <c r="BW557" s="70"/>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9"/>
      <c r="DD557" s="180"/>
      <c r="DE557" s="179"/>
      <c r="DF557" s="180"/>
      <c r="DG557" s="179"/>
      <c r="DH557" s="180"/>
      <c r="DI557" s="179"/>
      <c r="DJ557" s="180"/>
      <c r="DK557" s="181"/>
      <c r="DL557" s="184"/>
      <c r="DM557" s="70"/>
      <c r="DN557" s="70"/>
      <c r="DO557" s="70"/>
      <c r="DP557" s="70"/>
      <c r="DQ557" s="178"/>
      <c r="DR557" s="178"/>
      <c r="DS557" s="178"/>
      <c r="DT557" s="178"/>
      <c r="DU557" s="178"/>
      <c r="DV557" s="178"/>
      <c r="DW557" s="178"/>
      <c r="DX557" s="178"/>
      <c r="DY557" s="178"/>
      <c r="DZ557" s="178"/>
      <c r="EA557" s="178"/>
      <c r="EB557" s="178"/>
      <c r="EC557" s="178"/>
      <c r="ED557" s="178"/>
      <c r="EE557" s="178"/>
      <c r="EF557" s="178"/>
      <c r="EG557" s="178"/>
      <c r="EH557" s="178"/>
      <c r="EI557" s="178"/>
      <c r="EJ557" s="178"/>
      <c r="EK557" s="178"/>
      <c r="EL557" s="178"/>
      <c r="EM557" s="178"/>
      <c r="EN557" s="178"/>
      <c r="EO557" s="178"/>
      <c r="EP557" s="178"/>
      <c r="EQ557" s="178"/>
      <c r="ER557" s="178"/>
      <c r="ES557" s="178"/>
      <c r="ET557" s="178"/>
      <c r="EU557" s="178"/>
      <c r="EV557" s="179"/>
      <c r="EW557" s="180"/>
      <c r="EX557" s="179"/>
      <c r="EY557" s="180"/>
      <c r="EZ557" s="179"/>
      <c r="FA557" s="180"/>
      <c r="FB557" s="179"/>
      <c r="FC557" s="180"/>
      <c r="FD557" s="181"/>
      <c r="FE557" s="184"/>
      <c r="FF557" s="72" t="s">
        <v>555</v>
      </c>
      <c r="FG557" s="72" t="s">
        <v>555</v>
      </c>
      <c r="FH557" s="72" t="s">
        <v>555</v>
      </c>
      <c r="FI557" s="72" t="s">
        <v>555</v>
      </c>
      <c r="FJ557" s="72" t="s">
        <v>555</v>
      </c>
      <c r="FK557" s="70" t="s">
        <v>464</v>
      </c>
      <c r="FL557" s="70" t="s">
        <v>464</v>
      </c>
      <c r="FM557" s="70" t="s">
        <v>464</v>
      </c>
      <c r="FN557" s="70" t="s">
        <v>464</v>
      </c>
      <c r="FO557" s="70" t="s">
        <v>464</v>
      </c>
      <c r="FP557" s="70" t="s">
        <v>464</v>
      </c>
      <c r="FQ557" s="70" t="s">
        <v>464</v>
      </c>
      <c r="FR557" s="70" t="s">
        <v>464</v>
      </c>
      <c r="FS557" s="70" t="s">
        <v>464</v>
      </c>
      <c r="FT557" s="70" t="s">
        <v>464</v>
      </c>
      <c r="FU557" s="70" t="s">
        <v>464</v>
      </c>
      <c r="FV557" s="70" t="s">
        <v>464</v>
      </c>
      <c r="FW557" s="70" t="s">
        <v>464</v>
      </c>
      <c r="FX557" s="70" t="s">
        <v>464</v>
      </c>
      <c r="FY557" s="70" t="s">
        <v>464</v>
      </c>
      <c r="FZ557" s="70" t="s">
        <v>464</v>
      </c>
      <c r="GA557" s="70" t="s">
        <v>464</v>
      </c>
      <c r="GB557" s="70" t="s">
        <v>464</v>
      </c>
      <c r="GC557" s="70" t="s">
        <v>464</v>
      </c>
      <c r="GD557" s="70" t="s">
        <v>464</v>
      </c>
      <c r="GE557" s="70" t="s">
        <v>464</v>
      </c>
      <c r="GF557" s="70" t="s">
        <v>464</v>
      </c>
      <c r="GG557" s="70" t="s">
        <v>464</v>
      </c>
      <c r="GH557" s="70" t="s">
        <v>1025</v>
      </c>
      <c r="GI557" s="70" t="s">
        <v>464</v>
      </c>
      <c r="GJ557" s="70" t="s">
        <v>464</v>
      </c>
      <c r="GK557" s="70" t="s">
        <v>464</v>
      </c>
      <c r="GL557" s="70" t="s">
        <v>464</v>
      </c>
      <c r="GM557" s="70" t="s">
        <v>464</v>
      </c>
      <c r="GN557" s="70" t="s">
        <v>464</v>
      </c>
      <c r="GO557" s="70" t="s">
        <v>464</v>
      </c>
      <c r="GP557" s="179">
        <f>COUNTIF(FA557:GO557,"2")</f>
        <v>30</v>
      </c>
      <c r="GQ557" s="180">
        <f t="shared" ref="GQ557" si="777">GP557/(GP557+GR557+GT557+GV557)</f>
        <v>0.967741935483871</v>
      </c>
      <c r="GR557" s="179">
        <f>COUNTIF(FA557:GO557,"1")</f>
        <v>1</v>
      </c>
      <c r="GS557" s="180">
        <f t="shared" ref="GS557" si="778">GR557/(GP557+GR557+GT557+GV557)</f>
        <v>3.2258064516129031E-2</v>
      </c>
      <c r="GT557" s="179">
        <f>COUNTIF(FA557:GO557,"0")</f>
        <v>0</v>
      </c>
      <c r="GU557" s="180">
        <f t="shared" ref="GU557" si="779">GT557/(GP557+GR557+GT557+GV557)</f>
        <v>0</v>
      </c>
      <c r="GV557" s="179">
        <f>COUNTIF(FA557:GO557,"KĐG")</f>
        <v>0</v>
      </c>
      <c r="GW557" s="180">
        <f t="shared" ref="GW557" si="780">GV557/(GP557+GR557+GT557+GV557)</f>
        <v>0</v>
      </c>
      <c r="GX557" s="181">
        <f t="shared" ref="GX557" si="781">(((GP557*2)+(GR557*1)+(GT557*0)))/(GP557+GR557+GT557)</f>
        <v>1.967741935483871</v>
      </c>
      <c r="GY557" s="182" t="str">
        <f t="shared" ref="GY557" si="782">IF(GW557&gt;=50%,"KĐG",IF(GX557&gt;=1.6,"Đạt mục tiêu",IF(GX557&gt;=1,"Cần cố gắng","Chưa đạt")))</f>
        <v>Đạt mục tiêu</v>
      </c>
      <c r="GZ557" s="70"/>
      <c r="HA557" s="70"/>
      <c r="HB557" s="70"/>
      <c r="HC557" s="70"/>
      <c r="HD557" s="70"/>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c r="IJ557" s="56"/>
      <c r="IK557" s="56"/>
      <c r="IL557" s="56"/>
      <c r="IM557" s="56"/>
      <c r="IN557" s="56"/>
      <c r="IO557" s="56"/>
      <c r="IP557" s="56"/>
      <c r="IQ557" s="56"/>
      <c r="IR557" s="56"/>
      <c r="IS557" s="56"/>
      <c r="IT557" s="70"/>
      <c r="IU557" s="70"/>
      <c r="IV557" s="70"/>
      <c r="IW557" s="70"/>
      <c r="IX557" s="56"/>
      <c r="IY557" s="56"/>
      <c r="IZ557" s="56"/>
      <c r="JA557" s="56"/>
      <c r="JB557" s="56"/>
      <c r="JC557" s="56"/>
      <c r="JD557" s="56"/>
      <c r="JE557" s="56"/>
      <c r="JF557" s="56"/>
      <c r="JG557" s="56"/>
      <c r="JH557" s="56"/>
      <c r="JI557" s="56"/>
      <c r="JJ557" s="56"/>
      <c r="JK557" s="56"/>
      <c r="JL557" s="56"/>
      <c r="JM557" s="56"/>
      <c r="JN557" s="56"/>
      <c r="JO557" s="56"/>
      <c r="JP557" s="56"/>
      <c r="JQ557" s="56"/>
      <c r="JR557" s="56"/>
      <c r="JS557" s="56"/>
      <c r="JT557" s="56"/>
      <c r="JU557" s="56"/>
      <c r="JV557" s="56"/>
      <c r="JW557" s="56"/>
      <c r="JX557" s="56"/>
      <c r="JY557" s="56"/>
      <c r="JZ557" s="56"/>
      <c r="KA557" s="56"/>
      <c r="KB557" s="56"/>
      <c r="KC557" s="56"/>
      <c r="KD557" s="56"/>
      <c r="KE557" s="56"/>
      <c r="KF557" s="56"/>
      <c r="KG557" s="56"/>
      <c r="KH557" s="56"/>
      <c r="KI557" s="56"/>
      <c r="KJ557" s="56"/>
      <c r="KK557" s="56"/>
      <c r="KL557" s="56"/>
      <c r="KM557" s="56"/>
      <c r="KN557" s="56"/>
      <c r="KO557" s="56"/>
      <c r="KP557" s="56"/>
      <c r="KQ557" s="56"/>
      <c r="KR557" s="56"/>
      <c r="KS557" s="56"/>
      <c r="KT557" s="56"/>
      <c r="KU557" s="56"/>
      <c r="KV557" s="56"/>
      <c r="KW557" s="56"/>
      <c r="KX557" s="56"/>
      <c r="KY557" s="56"/>
      <c r="KZ557" s="56"/>
      <c r="LA557" s="56"/>
      <c r="LB557" s="56"/>
      <c r="LC557" s="56"/>
      <c r="LD557" s="56"/>
      <c r="LE557" s="56"/>
      <c r="LF557" s="56"/>
      <c r="LG557" s="56"/>
      <c r="LH557" s="56"/>
      <c r="LI557" s="56"/>
      <c r="LJ557" s="56"/>
      <c r="LK557" s="56"/>
      <c r="LL557" s="56"/>
      <c r="LM557" s="56"/>
      <c r="LN557" s="56"/>
      <c r="LO557" s="56"/>
      <c r="LP557" s="56"/>
      <c r="LQ557" s="56"/>
      <c r="LR557" s="56"/>
      <c r="LS557" s="56"/>
      <c r="LT557" s="56"/>
      <c r="LU557" s="56"/>
      <c r="LV557" s="56"/>
      <c r="LW557" s="56"/>
      <c r="LX557" s="56"/>
      <c r="LY557" s="56"/>
      <c r="LZ557" s="56"/>
      <c r="MA557" s="56"/>
      <c r="MB557" s="56"/>
      <c r="MC557" s="56"/>
      <c r="MD557" s="56"/>
      <c r="ME557" s="56"/>
      <c r="MF557" s="56"/>
      <c r="MG557" s="56"/>
      <c r="MH557" s="56"/>
      <c r="MI557" s="56"/>
      <c r="MJ557" s="56"/>
      <c r="MK557" s="56"/>
      <c r="ML557" s="56"/>
      <c r="MM557" s="56"/>
      <c r="MN557" s="56"/>
      <c r="MO557" s="56"/>
      <c r="MP557" s="56"/>
      <c r="MQ557" s="56"/>
      <c r="MR557" s="56"/>
      <c r="MS557" s="56"/>
      <c r="MT557" s="56"/>
      <c r="MU557" s="56"/>
      <c r="MV557" s="56"/>
      <c r="MW557" s="56"/>
      <c r="MX557" s="56"/>
      <c r="MY557" s="56"/>
      <c r="MZ557" s="56"/>
      <c r="NA557" s="56"/>
      <c r="NB557" s="56"/>
      <c r="NC557" s="56"/>
      <c r="ND557" s="56"/>
      <c r="NE557" s="56"/>
      <c r="NF557" s="56"/>
      <c r="NG557" s="56"/>
      <c r="NH557" s="56"/>
      <c r="NI557" s="56"/>
      <c r="NJ557" s="56"/>
      <c r="NK557" s="56"/>
      <c r="NL557" s="56"/>
      <c r="NM557" s="56"/>
      <c r="NN557" s="56"/>
      <c r="NO557" s="56"/>
      <c r="NP557" s="56"/>
      <c r="NQ557" s="56"/>
      <c r="NR557" s="56"/>
      <c r="NS557" s="56"/>
      <c r="NT557" s="56"/>
      <c r="NU557" s="56"/>
      <c r="NV557" s="56"/>
      <c r="NW557" s="56"/>
      <c r="NX557" s="56"/>
      <c r="NY557" s="56"/>
      <c r="NZ557" s="56"/>
      <c r="OA557" s="56"/>
      <c r="OB557" s="56"/>
      <c r="OC557" s="56"/>
      <c r="OD557" s="56"/>
      <c r="OE557" s="56"/>
      <c r="OF557" s="56"/>
      <c r="OG557" s="56"/>
      <c r="OH557" s="56"/>
      <c r="OI557" s="56"/>
      <c r="OJ557" s="56"/>
      <c r="OK557" s="56"/>
      <c r="OL557" s="56"/>
      <c r="OM557" s="56"/>
      <c r="ON557" s="56"/>
      <c r="OO557" s="56"/>
      <c r="OP557" s="56"/>
      <c r="OQ557" s="56"/>
      <c r="OR557" s="56"/>
      <c r="OS557" s="56"/>
      <c r="OT557" s="56"/>
      <c r="OU557" s="56"/>
      <c r="OV557" s="56"/>
      <c r="OW557" s="56"/>
      <c r="OX557" s="56"/>
      <c r="OY557" s="56"/>
      <c r="OZ557" s="56"/>
      <c r="PA557" s="56"/>
    </row>
    <row r="558" spans="1:417" s="116" customFormat="1" ht="63" hidden="1" customHeight="1">
      <c r="A558" s="56"/>
      <c r="B558" s="310"/>
      <c r="C558" s="310"/>
      <c r="D558" s="318"/>
      <c r="E558" s="325"/>
      <c r="F558" s="318"/>
      <c r="G558" s="328"/>
      <c r="H558" s="325"/>
      <c r="I558" s="126" t="s">
        <v>35</v>
      </c>
      <c r="J558" s="167" t="s">
        <v>1245</v>
      </c>
      <c r="K558" s="123"/>
      <c r="L558" s="183" t="s">
        <v>661</v>
      </c>
      <c r="M558" s="177" t="s">
        <v>501</v>
      </c>
      <c r="N558" s="123" t="s">
        <v>394</v>
      </c>
      <c r="O558" s="56" t="s">
        <v>350</v>
      </c>
      <c r="P558" s="310"/>
      <c r="Q558" s="310"/>
      <c r="R558" s="120"/>
      <c r="S558" s="120"/>
      <c r="T558" s="120"/>
      <c r="U558" s="120"/>
      <c r="V558" s="120" t="s">
        <v>205</v>
      </c>
      <c r="W558" s="120"/>
      <c r="X558" s="120"/>
      <c r="Y558" s="120"/>
      <c r="Z558" s="120"/>
      <c r="AA558" s="120"/>
      <c r="AB558" s="120"/>
      <c r="AC558" s="119">
        <f t="shared" si="776"/>
        <v>1</v>
      </c>
      <c r="AD558" s="229"/>
      <c r="AE558" s="229"/>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72" t="s">
        <v>555</v>
      </c>
      <c r="BU558" s="72" t="s">
        <v>555</v>
      </c>
      <c r="BV558" s="70"/>
      <c r="BW558" s="70"/>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9"/>
      <c r="DD558" s="180"/>
      <c r="DE558" s="179"/>
      <c r="DF558" s="180"/>
      <c r="DG558" s="179"/>
      <c r="DH558" s="180"/>
      <c r="DI558" s="179"/>
      <c r="DJ558" s="180"/>
      <c r="DK558" s="181"/>
      <c r="DL558" s="184"/>
      <c r="DM558" s="70"/>
      <c r="DN558" s="70"/>
      <c r="DO558" s="70"/>
      <c r="DP558" s="70"/>
      <c r="DQ558" s="178"/>
      <c r="DR558" s="178"/>
      <c r="DS558" s="178"/>
      <c r="DT558" s="178"/>
      <c r="DU558" s="178"/>
      <c r="DV558" s="178"/>
      <c r="DW558" s="178"/>
      <c r="DX558" s="178"/>
      <c r="DY558" s="178"/>
      <c r="DZ558" s="178"/>
      <c r="EA558" s="178"/>
      <c r="EB558" s="178"/>
      <c r="EC558" s="178"/>
      <c r="ED558" s="178"/>
      <c r="EE558" s="178"/>
      <c r="EF558" s="178"/>
      <c r="EG558" s="178"/>
      <c r="EH558" s="178"/>
      <c r="EI558" s="178"/>
      <c r="EJ558" s="178"/>
      <c r="EK558" s="178"/>
      <c r="EL558" s="178"/>
      <c r="EM558" s="178"/>
      <c r="EN558" s="178"/>
      <c r="EO558" s="178"/>
      <c r="EP558" s="178"/>
      <c r="EQ558" s="178"/>
      <c r="ER558" s="178"/>
      <c r="ES558" s="178"/>
      <c r="ET558" s="178"/>
      <c r="EU558" s="178"/>
      <c r="EV558" s="179"/>
      <c r="EW558" s="180"/>
      <c r="EX558" s="179"/>
      <c r="EY558" s="180"/>
      <c r="EZ558" s="179"/>
      <c r="FA558" s="180"/>
      <c r="FB558" s="179"/>
      <c r="FC558" s="180"/>
      <c r="FD558" s="181"/>
      <c r="FE558" s="184"/>
      <c r="FF558" s="70"/>
      <c r="FG558" s="70"/>
      <c r="FH558" s="70"/>
      <c r="FI558" s="70"/>
      <c r="FJ558" s="70"/>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6"/>
      <c r="GQ558" s="56"/>
      <c r="GR558" s="56"/>
      <c r="GS558" s="56"/>
      <c r="GT558" s="56"/>
      <c r="GU558" s="56"/>
      <c r="GV558" s="56"/>
      <c r="GW558" s="56"/>
      <c r="GX558" s="56"/>
      <c r="GY558" s="56"/>
      <c r="GZ558" s="70"/>
      <c r="HA558" s="70"/>
      <c r="HB558" s="70"/>
      <c r="HC558" s="70"/>
      <c r="HD558" s="70"/>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c r="IJ558" s="56"/>
      <c r="IK558" s="56"/>
      <c r="IL558" s="56"/>
      <c r="IM558" s="56"/>
      <c r="IN558" s="56"/>
      <c r="IO558" s="56"/>
      <c r="IP558" s="56"/>
      <c r="IQ558" s="56"/>
      <c r="IR558" s="56"/>
      <c r="IS558" s="56"/>
      <c r="IT558" s="70"/>
      <c r="IU558" s="70"/>
      <c r="IV558" s="70"/>
      <c r="IW558" s="70"/>
      <c r="IX558" s="56"/>
      <c r="IY558" s="56"/>
      <c r="IZ558" s="56"/>
      <c r="JA558" s="56"/>
      <c r="JB558" s="56"/>
      <c r="JC558" s="56"/>
      <c r="JD558" s="56"/>
      <c r="JE558" s="56"/>
      <c r="JF558" s="56"/>
      <c r="JG558" s="56"/>
      <c r="JH558" s="56"/>
      <c r="JI558" s="56"/>
      <c r="JJ558" s="56"/>
      <c r="JK558" s="56"/>
      <c r="JL558" s="56"/>
      <c r="JM558" s="56"/>
      <c r="JN558" s="56"/>
      <c r="JO558" s="56"/>
      <c r="JP558" s="56"/>
      <c r="JQ558" s="56"/>
      <c r="JR558" s="56"/>
      <c r="JS558" s="56"/>
      <c r="JT558" s="56"/>
      <c r="JU558" s="56"/>
      <c r="JV558" s="56"/>
      <c r="JW558" s="56"/>
      <c r="JX558" s="56"/>
      <c r="JY558" s="56"/>
      <c r="JZ558" s="56"/>
      <c r="KA558" s="56"/>
      <c r="KB558" s="56"/>
      <c r="KC558" s="56"/>
      <c r="KD558" s="56"/>
      <c r="KE558" s="56"/>
      <c r="KF558" s="56"/>
      <c r="KG558" s="56"/>
      <c r="KH558" s="56"/>
      <c r="KI558" s="56"/>
      <c r="KJ558" s="56"/>
      <c r="KK558" s="56"/>
      <c r="KL558" s="56"/>
      <c r="KM558" s="56"/>
      <c r="KN558" s="56"/>
      <c r="KO558" s="56"/>
      <c r="KP558" s="56"/>
      <c r="KQ558" s="56"/>
      <c r="KR558" s="56"/>
      <c r="KS558" s="56"/>
      <c r="KT558" s="56"/>
      <c r="KU558" s="56"/>
      <c r="KV558" s="56"/>
      <c r="KW558" s="56"/>
      <c r="KX558" s="56"/>
      <c r="KY558" s="56"/>
      <c r="KZ558" s="56"/>
      <c r="LA558" s="56"/>
      <c r="LB558" s="56"/>
      <c r="LC558" s="56"/>
      <c r="LD558" s="56"/>
      <c r="LE558" s="56"/>
      <c r="LF558" s="56"/>
      <c r="LG558" s="56"/>
      <c r="LH558" s="56"/>
      <c r="LI558" s="56"/>
      <c r="LJ558" s="56"/>
      <c r="LK558" s="56"/>
      <c r="LL558" s="56"/>
      <c r="LM558" s="56"/>
      <c r="LN558" s="56"/>
      <c r="LO558" s="56"/>
      <c r="LP558" s="56"/>
      <c r="LQ558" s="56"/>
      <c r="LR558" s="56"/>
      <c r="LS558" s="56"/>
      <c r="LT558" s="56"/>
      <c r="LU558" s="56"/>
      <c r="LV558" s="56"/>
      <c r="LW558" s="56"/>
      <c r="LX558" s="56"/>
      <c r="LY558" s="56"/>
      <c r="LZ558" s="56"/>
      <c r="MA558" s="56"/>
      <c r="MB558" s="56"/>
      <c r="MC558" s="56"/>
      <c r="MD558" s="56"/>
      <c r="ME558" s="56"/>
      <c r="MF558" s="56"/>
      <c r="MG558" s="56"/>
      <c r="MH558" s="56"/>
      <c r="MI558" s="56"/>
      <c r="MJ558" s="56"/>
      <c r="MK558" s="56"/>
      <c r="ML558" s="56"/>
      <c r="MM558" s="56"/>
      <c r="MN558" s="56"/>
      <c r="MO558" s="56"/>
      <c r="MP558" s="56"/>
      <c r="MQ558" s="56"/>
      <c r="MR558" s="56"/>
      <c r="MS558" s="56"/>
      <c r="MT558" s="56"/>
      <c r="MU558" s="56"/>
      <c r="MV558" s="56"/>
      <c r="MW558" s="56"/>
      <c r="MX558" s="56"/>
      <c r="MY558" s="56"/>
      <c r="MZ558" s="56"/>
      <c r="NA558" s="56"/>
      <c r="NB558" s="56"/>
      <c r="NC558" s="56"/>
      <c r="ND558" s="56"/>
      <c r="NE558" s="56"/>
      <c r="NF558" s="56"/>
      <c r="NG558" s="56"/>
      <c r="NH558" s="56"/>
      <c r="NI558" s="56"/>
      <c r="NJ558" s="56"/>
      <c r="NK558" s="56"/>
      <c r="NL558" s="56"/>
      <c r="NM558" s="56"/>
      <c r="NN558" s="56"/>
      <c r="NO558" s="56"/>
      <c r="NP558" s="56"/>
      <c r="NQ558" s="56"/>
      <c r="NR558" s="56"/>
      <c r="NS558" s="56"/>
      <c r="NT558" s="56"/>
      <c r="NU558" s="56"/>
      <c r="NV558" s="56"/>
      <c r="NW558" s="56"/>
      <c r="NX558" s="56"/>
      <c r="NY558" s="56"/>
      <c r="NZ558" s="56"/>
      <c r="OA558" s="56"/>
      <c r="OB558" s="56"/>
      <c r="OC558" s="56"/>
      <c r="OD558" s="56"/>
      <c r="OE558" s="56"/>
      <c r="OF558" s="56"/>
      <c r="OG558" s="56"/>
      <c r="OH558" s="56"/>
      <c r="OI558" s="56"/>
      <c r="OJ558" s="56"/>
      <c r="OK558" s="56"/>
      <c r="OL558" s="56"/>
      <c r="OM558" s="56"/>
      <c r="ON558" s="56"/>
      <c r="OO558" s="56"/>
      <c r="OP558" s="56"/>
      <c r="OQ558" s="56"/>
      <c r="OR558" s="56"/>
      <c r="OS558" s="56"/>
      <c r="OT558" s="56"/>
      <c r="OU558" s="56"/>
      <c r="OV558" s="56"/>
      <c r="OW558" s="56"/>
      <c r="OX558" s="56"/>
      <c r="OY558" s="56"/>
      <c r="OZ558" s="56"/>
      <c r="PA558" s="56"/>
    </row>
    <row r="559" spans="1:417" s="116" customFormat="1" ht="63" hidden="1" customHeight="1">
      <c r="A559" s="56"/>
      <c r="B559" s="310"/>
      <c r="C559" s="310"/>
      <c r="D559" s="318"/>
      <c r="E559" s="325"/>
      <c r="F559" s="318"/>
      <c r="G559" s="328"/>
      <c r="H559" s="325"/>
      <c r="I559" s="126" t="s">
        <v>35</v>
      </c>
      <c r="J559" s="167" t="s">
        <v>1245</v>
      </c>
      <c r="K559" s="123"/>
      <c r="L559" s="183" t="s">
        <v>661</v>
      </c>
      <c r="M559" s="177" t="s">
        <v>501</v>
      </c>
      <c r="N559" s="123" t="s">
        <v>394</v>
      </c>
      <c r="O559" s="56" t="s">
        <v>350</v>
      </c>
      <c r="P559" s="310"/>
      <c r="Q559" s="310"/>
      <c r="R559" s="120"/>
      <c r="S559" s="120"/>
      <c r="T559" s="120"/>
      <c r="U559" s="120"/>
      <c r="V559" s="120"/>
      <c r="W559" s="120" t="s">
        <v>205</v>
      </c>
      <c r="X559" s="120"/>
      <c r="Y559" s="120"/>
      <c r="Z559" s="120"/>
      <c r="AA559" s="120"/>
      <c r="AB559" s="120"/>
      <c r="AC559" s="119">
        <f t="shared" si="776"/>
        <v>1</v>
      </c>
      <c r="AD559" s="229"/>
      <c r="AE559" s="229"/>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70"/>
      <c r="BU559" s="70"/>
      <c r="BV559" s="70"/>
      <c r="BW559" s="70"/>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9"/>
      <c r="DD559" s="180"/>
      <c r="DE559" s="179"/>
      <c r="DF559" s="180"/>
      <c r="DG559" s="179"/>
      <c r="DH559" s="180"/>
      <c r="DI559" s="179"/>
      <c r="DJ559" s="180"/>
      <c r="DK559" s="181"/>
      <c r="DL559" s="184"/>
      <c r="DM559" s="70"/>
      <c r="DN559" s="70"/>
      <c r="DO559" s="70"/>
      <c r="DP559" s="70"/>
      <c r="DQ559" s="178"/>
      <c r="DR559" s="178"/>
      <c r="DS559" s="178"/>
      <c r="DT559" s="178"/>
      <c r="DU559" s="178"/>
      <c r="DV559" s="178"/>
      <c r="DW559" s="178"/>
      <c r="DX559" s="178"/>
      <c r="DY559" s="178"/>
      <c r="DZ559" s="178"/>
      <c r="EA559" s="178"/>
      <c r="EB559" s="178"/>
      <c r="EC559" s="178"/>
      <c r="ED559" s="178"/>
      <c r="EE559" s="178"/>
      <c r="EF559" s="178"/>
      <c r="EG559" s="178"/>
      <c r="EH559" s="178"/>
      <c r="EI559" s="178"/>
      <c r="EJ559" s="178"/>
      <c r="EK559" s="178"/>
      <c r="EL559" s="178"/>
      <c r="EM559" s="178"/>
      <c r="EN559" s="178"/>
      <c r="EO559" s="178"/>
      <c r="EP559" s="178"/>
      <c r="EQ559" s="178"/>
      <c r="ER559" s="178"/>
      <c r="ES559" s="178"/>
      <c r="ET559" s="178"/>
      <c r="EU559" s="178"/>
      <c r="EV559" s="179"/>
      <c r="EW559" s="180"/>
      <c r="EX559" s="179"/>
      <c r="EY559" s="180"/>
      <c r="EZ559" s="179"/>
      <c r="FA559" s="180"/>
      <c r="FB559" s="179"/>
      <c r="FC559" s="180"/>
      <c r="FD559" s="181"/>
      <c r="FE559" s="184"/>
      <c r="FF559" s="70"/>
      <c r="FG559" s="70"/>
      <c r="FH559" s="70"/>
      <c r="FI559" s="70"/>
      <c r="FJ559" s="70"/>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6"/>
      <c r="GQ559" s="56"/>
      <c r="GR559" s="56"/>
      <c r="GS559" s="56"/>
      <c r="GT559" s="56"/>
      <c r="GU559" s="56"/>
      <c r="GV559" s="56"/>
      <c r="GW559" s="56"/>
      <c r="GX559" s="56"/>
      <c r="GY559" s="56"/>
      <c r="GZ559" s="72" t="s">
        <v>555</v>
      </c>
      <c r="HA559" s="72" t="s">
        <v>555</v>
      </c>
      <c r="HB559" s="72" t="s">
        <v>555</v>
      </c>
      <c r="HC559" s="72" t="s">
        <v>555</v>
      </c>
      <c r="HD559" s="72" t="s">
        <v>555</v>
      </c>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c r="IJ559" s="56"/>
      <c r="IK559" s="56"/>
      <c r="IL559" s="56"/>
      <c r="IM559" s="56"/>
      <c r="IN559" s="56"/>
      <c r="IO559" s="56"/>
      <c r="IP559" s="56"/>
      <c r="IQ559" s="56"/>
      <c r="IR559" s="56"/>
      <c r="IS559" s="56"/>
      <c r="IT559" s="70"/>
      <c r="IU559" s="70"/>
      <c r="IV559" s="70"/>
      <c r="IW559" s="70"/>
      <c r="IX559" s="56"/>
      <c r="IY559" s="56"/>
      <c r="IZ559" s="56"/>
      <c r="JA559" s="56"/>
      <c r="JB559" s="56"/>
      <c r="JC559" s="56"/>
      <c r="JD559" s="56"/>
      <c r="JE559" s="56"/>
      <c r="JF559" s="56"/>
      <c r="JG559" s="56"/>
      <c r="JH559" s="56"/>
      <c r="JI559" s="56"/>
      <c r="JJ559" s="56"/>
      <c r="JK559" s="56"/>
      <c r="JL559" s="56"/>
      <c r="JM559" s="56"/>
      <c r="JN559" s="56"/>
      <c r="JO559" s="56"/>
      <c r="JP559" s="56"/>
      <c r="JQ559" s="56"/>
      <c r="JR559" s="56"/>
      <c r="JS559" s="56"/>
      <c r="JT559" s="56"/>
      <c r="JU559" s="56"/>
      <c r="JV559" s="56"/>
      <c r="JW559" s="56"/>
      <c r="JX559" s="56"/>
      <c r="JY559" s="56"/>
      <c r="JZ559" s="56"/>
      <c r="KA559" s="56"/>
      <c r="KB559" s="56"/>
      <c r="KC559" s="56"/>
      <c r="KD559" s="56"/>
      <c r="KE559" s="56"/>
      <c r="KF559" s="56"/>
      <c r="KG559" s="56"/>
      <c r="KH559" s="56"/>
      <c r="KI559" s="56"/>
      <c r="KJ559" s="56"/>
      <c r="KK559" s="56"/>
      <c r="KL559" s="56"/>
      <c r="KM559" s="56"/>
      <c r="KN559" s="56"/>
      <c r="KO559" s="56"/>
      <c r="KP559" s="56"/>
      <c r="KQ559" s="56"/>
      <c r="KR559" s="56"/>
      <c r="KS559" s="56"/>
      <c r="KT559" s="56"/>
      <c r="KU559" s="56"/>
      <c r="KV559" s="56"/>
      <c r="KW559" s="56"/>
      <c r="KX559" s="56"/>
      <c r="KY559" s="56"/>
      <c r="KZ559" s="56"/>
      <c r="LA559" s="56"/>
      <c r="LB559" s="56"/>
      <c r="LC559" s="56"/>
      <c r="LD559" s="56"/>
      <c r="LE559" s="56"/>
      <c r="LF559" s="56"/>
      <c r="LG559" s="56"/>
      <c r="LH559" s="56"/>
      <c r="LI559" s="56"/>
      <c r="LJ559" s="56"/>
      <c r="LK559" s="56"/>
      <c r="LL559" s="56"/>
      <c r="LM559" s="56"/>
      <c r="LN559" s="56"/>
      <c r="LO559" s="56"/>
      <c r="LP559" s="56"/>
      <c r="LQ559" s="56"/>
      <c r="LR559" s="56"/>
      <c r="LS559" s="56"/>
      <c r="LT559" s="56"/>
      <c r="LU559" s="56"/>
      <c r="LV559" s="56"/>
      <c r="LW559" s="56"/>
      <c r="LX559" s="56"/>
      <c r="LY559" s="56"/>
      <c r="LZ559" s="56"/>
      <c r="MA559" s="56"/>
      <c r="MB559" s="56"/>
      <c r="MC559" s="56"/>
      <c r="MD559" s="56"/>
      <c r="ME559" s="56"/>
      <c r="MF559" s="56"/>
      <c r="MG559" s="56"/>
      <c r="MH559" s="56"/>
      <c r="MI559" s="56"/>
      <c r="MJ559" s="56"/>
      <c r="MK559" s="56"/>
      <c r="ML559" s="56"/>
      <c r="MM559" s="56"/>
      <c r="MN559" s="56"/>
      <c r="MO559" s="56"/>
      <c r="MP559" s="56"/>
      <c r="MQ559" s="56"/>
      <c r="MR559" s="56"/>
      <c r="MS559" s="56"/>
      <c r="MT559" s="56"/>
      <c r="MU559" s="56"/>
      <c r="MV559" s="56"/>
      <c r="MW559" s="56"/>
      <c r="MX559" s="56"/>
      <c r="MY559" s="56"/>
      <c r="MZ559" s="56"/>
      <c r="NA559" s="56"/>
      <c r="NB559" s="56"/>
      <c r="NC559" s="56"/>
      <c r="ND559" s="56"/>
      <c r="NE559" s="56"/>
      <c r="NF559" s="56"/>
      <c r="NG559" s="56"/>
      <c r="NH559" s="56"/>
      <c r="NI559" s="56"/>
      <c r="NJ559" s="56"/>
      <c r="NK559" s="56"/>
      <c r="NL559" s="56"/>
      <c r="NM559" s="56"/>
      <c r="NN559" s="56"/>
      <c r="NO559" s="56"/>
      <c r="NP559" s="56"/>
      <c r="NQ559" s="56"/>
      <c r="NR559" s="56"/>
      <c r="NS559" s="56"/>
      <c r="NT559" s="56"/>
      <c r="NU559" s="56"/>
      <c r="NV559" s="56"/>
      <c r="NW559" s="56"/>
      <c r="NX559" s="56"/>
      <c r="NY559" s="56"/>
      <c r="NZ559" s="56"/>
      <c r="OA559" s="56"/>
      <c r="OB559" s="56"/>
      <c r="OC559" s="56"/>
      <c r="OD559" s="56"/>
      <c r="OE559" s="56"/>
      <c r="OF559" s="56"/>
      <c r="OG559" s="56"/>
      <c r="OH559" s="56"/>
      <c r="OI559" s="56"/>
      <c r="OJ559" s="56"/>
      <c r="OK559" s="56"/>
      <c r="OL559" s="56"/>
      <c r="OM559" s="56"/>
      <c r="ON559" s="56"/>
      <c r="OO559" s="56"/>
      <c r="OP559" s="56"/>
      <c r="OQ559" s="56"/>
      <c r="OR559" s="56"/>
      <c r="OS559" s="56"/>
      <c r="OT559" s="56"/>
      <c r="OU559" s="56"/>
      <c r="OV559" s="56"/>
      <c r="OW559" s="56"/>
      <c r="OX559" s="56"/>
      <c r="OY559" s="56"/>
      <c r="OZ559" s="56"/>
      <c r="PA559" s="56"/>
    </row>
    <row r="560" spans="1:417" s="116" customFormat="1" ht="63" hidden="1" customHeight="1">
      <c r="A560" s="56"/>
      <c r="B560" s="310"/>
      <c r="C560" s="310"/>
      <c r="D560" s="318"/>
      <c r="E560" s="325"/>
      <c r="F560" s="318"/>
      <c r="G560" s="328"/>
      <c r="H560" s="325"/>
      <c r="I560" s="126" t="s">
        <v>35</v>
      </c>
      <c r="J560" s="167" t="s">
        <v>1245</v>
      </c>
      <c r="K560" s="123"/>
      <c r="L560" s="183" t="s">
        <v>661</v>
      </c>
      <c r="M560" s="177" t="s">
        <v>501</v>
      </c>
      <c r="N560" s="123" t="s">
        <v>394</v>
      </c>
      <c r="O560" s="56" t="s">
        <v>350</v>
      </c>
      <c r="P560" s="310"/>
      <c r="Q560" s="310"/>
      <c r="R560" s="120"/>
      <c r="S560" s="120"/>
      <c r="T560" s="120"/>
      <c r="U560" s="120"/>
      <c r="V560" s="120"/>
      <c r="W560" s="120"/>
      <c r="X560" s="120" t="s">
        <v>205</v>
      </c>
      <c r="Y560" s="120"/>
      <c r="Z560" s="120"/>
      <c r="AA560" s="120"/>
      <c r="AB560" s="120"/>
      <c r="AC560" s="119">
        <f t="shared" si="776"/>
        <v>1</v>
      </c>
      <c r="AD560" s="229"/>
      <c r="AE560" s="229"/>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70"/>
      <c r="BU560" s="70"/>
      <c r="BV560" s="70"/>
      <c r="BW560" s="70"/>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9"/>
      <c r="DD560" s="180"/>
      <c r="DE560" s="179"/>
      <c r="DF560" s="180"/>
      <c r="DG560" s="179"/>
      <c r="DH560" s="180"/>
      <c r="DI560" s="179"/>
      <c r="DJ560" s="180"/>
      <c r="DK560" s="181"/>
      <c r="DL560" s="184"/>
      <c r="DM560" s="70"/>
      <c r="DN560" s="70"/>
      <c r="DO560" s="70"/>
      <c r="DP560" s="70"/>
      <c r="DQ560" s="178"/>
      <c r="DR560" s="178"/>
      <c r="DS560" s="178"/>
      <c r="DT560" s="178"/>
      <c r="DU560" s="178"/>
      <c r="DV560" s="178"/>
      <c r="DW560" s="178"/>
      <c r="DX560" s="178"/>
      <c r="DY560" s="178"/>
      <c r="DZ560" s="178"/>
      <c r="EA560" s="178"/>
      <c r="EB560" s="178"/>
      <c r="EC560" s="178"/>
      <c r="ED560" s="178"/>
      <c r="EE560" s="178"/>
      <c r="EF560" s="178"/>
      <c r="EG560" s="178"/>
      <c r="EH560" s="178"/>
      <c r="EI560" s="178"/>
      <c r="EJ560" s="178"/>
      <c r="EK560" s="178"/>
      <c r="EL560" s="178"/>
      <c r="EM560" s="178"/>
      <c r="EN560" s="178"/>
      <c r="EO560" s="178"/>
      <c r="EP560" s="178"/>
      <c r="EQ560" s="178"/>
      <c r="ER560" s="178"/>
      <c r="ES560" s="178"/>
      <c r="ET560" s="178"/>
      <c r="EU560" s="178"/>
      <c r="EV560" s="179"/>
      <c r="EW560" s="180"/>
      <c r="EX560" s="179"/>
      <c r="EY560" s="180"/>
      <c r="EZ560" s="179"/>
      <c r="FA560" s="180"/>
      <c r="FB560" s="179"/>
      <c r="FC560" s="180"/>
      <c r="FD560" s="181"/>
      <c r="FE560" s="184"/>
      <c r="FF560" s="70"/>
      <c r="FG560" s="70"/>
      <c r="FH560" s="70"/>
      <c r="FI560" s="70"/>
      <c r="FJ560" s="70"/>
      <c r="FK560" s="56"/>
      <c r="FL560" s="56"/>
      <c r="FM560" s="56"/>
      <c r="FN560" s="56"/>
      <c r="FO560" s="56"/>
      <c r="FP560" s="56"/>
      <c r="FQ560" s="56"/>
      <c r="FR560" s="56"/>
      <c r="FS560" s="56"/>
      <c r="FT560" s="56"/>
      <c r="FU560" s="56"/>
      <c r="FV560" s="56"/>
      <c r="FW560" s="56"/>
      <c r="FX560" s="56"/>
      <c r="FY560" s="56"/>
      <c r="FZ560" s="56"/>
      <c r="GA560" s="56"/>
      <c r="GB560" s="56"/>
      <c r="GC560" s="56"/>
      <c r="GD560" s="56"/>
      <c r="GE560" s="56"/>
      <c r="GF560" s="56"/>
      <c r="GG560" s="56"/>
      <c r="GH560" s="56"/>
      <c r="GI560" s="56"/>
      <c r="GJ560" s="56"/>
      <c r="GK560" s="56"/>
      <c r="GL560" s="56"/>
      <c r="GM560" s="56"/>
      <c r="GN560" s="56"/>
      <c r="GO560" s="56"/>
      <c r="GP560" s="56"/>
      <c r="GQ560" s="56"/>
      <c r="GR560" s="56"/>
      <c r="GS560" s="56"/>
      <c r="GT560" s="56"/>
      <c r="GU560" s="56"/>
      <c r="GV560" s="56"/>
      <c r="GW560" s="56"/>
      <c r="GX560" s="56"/>
      <c r="GY560" s="56"/>
      <c r="GZ560" s="70"/>
      <c r="HA560" s="70"/>
      <c r="HB560" s="70"/>
      <c r="HC560" s="70"/>
      <c r="HD560" s="70"/>
      <c r="HE560" s="56"/>
      <c r="HF560" s="56"/>
      <c r="HG560" s="56"/>
      <c r="HH560" s="56"/>
      <c r="HI560" s="56"/>
      <c r="HJ560" s="56"/>
      <c r="HK560" s="56"/>
      <c r="HL560" s="56"/>
      <c r="HM560" s="56"/>
      <c r="HN560" s="56"/>
      <c r="HO560" s="56"/>
      <c r="HP560" s="56"/>
      <c r="HQ560" s="56"/>
      <c r="HR560" s="56"/>
      <c r="HS560" s="56"/>
      <c r="HT560" s="56"/>
      <c r="HU560" s="56"/>
      <c r="HV560" s="56"/>
      <c r="HW560" s="56"/>
      <c r="HX560" s="56"/>
      <c r="HY560" s="56"/>
      <c r="HZ560" s="56"/>
      <c r="IA560" s="56"/>
      <c r="IB560" s="56"/>
      <c r="IC560" s="56"/>
      <c r="ID560" s="56"/>
      <c r="IE560" s="56"/>
      <c r="IF560" s="56"/>
      <c r="IG560" s="56"/>
      <c r="IH560" s="56"/>
      <c r="II560" s="56"/>
      <c r="IJ560" s="56"/>
      <c r="IK560" s="56"/>
      <c r="IL560" s="56"/>
      <c r="IM560" s="56"/>
      <c r="IN560" s="56"/>
      <c r="IO560" s="56"/>
      <c r="IP560" s="56"/>
      <c r="IQ560" s="56"/>
      <c r="IR560" s="56"/>
      <c r="IS560" s="71" t="s">
        <v>555</v>
      </c>
      <c r="IT560" s="71" t="s">
        <v>555</v>
      </c>
      <c r="IU560" s="71" t="s">
        <v>555</v>
      </c>
      <c r="IV560" s="71" t="s">
        <v>555</v>
      </c>
      <c r="IW560" s="71" t="s">
        <v>555</v>
      </c>
      <c r="IX560" s="56">
        <v>2</v>
      </c>
      <c r="IY560" s="56">
        <v>2</v>
      </c>
      <c r="IZ560" s="56">
        <v>2</v>
      </c>
      <c r="JA560" s="56">
        <v>2</v>
      </c>
      <c r="JB560" s="56">
        <v>2</v>
      </c>
      <c r="JC560" s="56">
        <v>2</v>
      </c>
      <c r="JD560" s="56">
        <v>2</v>
      </c>
      <c r="JE560" s="56">
        <v>2</v>
      </c>
      <c r="JF560" s="56">
        <v>2</v>
      </c>
      <c r="JG560" s="56">
        <v>2</v>
      </c>
      <c r="JH560" s="56">
        <v>2</v>
      </c>
      <c r="JI560" s="56">
        <v>2</v>
      </c>
      <c r="JJ560" s="56">
        <v>2</v>
      </c>
      <c r="JK560" s="56">
        <v>2</v>
      </c>
      <c r="JL560" s="56">
        <v>2</v>
      </c>
      <c r="JM560" s="56">
        <v>2</v>
      </c>
      <c r="JN560" s="56">
        <v>2</v>
      </c>
      <c r="JO560" s="56">
        <v>2</v>
      </c>
      <c r="JP560" s="56">
        <v>2</v>
      </c>
      <c r="JQ560" s="56">
        <v>2</v>
      </c>
      <c r="JR560" s="56">
        <v>2</v>
      </c>
      <c r="JS560" s="56">
        <v>2</v>
      </c>
      <c r="JT560" s="56">
        <v>2</v>
      </c>
      <c r="JU560" s="56">
        <v>2</v>
      </c>
      <c r="JV560" s="56">
        <v>2</v>
      </c>
      <c r="JW560" s="56">
        <v>2</v>
      </c>
      <c r="JX560" s="56">
        <v>2</v>
      </c>
      <c r="JY560" s="56">
        <v>2</v>
      </c>
      <c r="JZ560" s="56">
        <v>2</v>
      </c>
      <c r="KA560" s="56">
        <v>2</v>
      </c>
      <c r="KB560" s="179">
        <f t="shared" ref="KB560" si="783">COUNTIF(IX560:KA560,"2")</f>
        <v>30</v>
      </c>
      <c r="KC560" s="180">
        <f t="shared" ref="KC560" si="784">KB560/(KB560+KD560+KF560+KH560)</f>
        <v>1</v>
      </c>
      <c r="KD560" s="179">
        <f t="shared" ref="KD560" si="785">COUNTIF(IX560:KA560,"1")</f>
        <v>0</v>
      </c>
      <c r="KE560" s="180">
        <f t="shared" ref="KE560" si="786">KD560/(KB560+KD560+KF560+KH560)</f>
        <v>0</v>
      </c>
      <c r="KF560" s="179">
        <f t="shared" ref="KF560" si="787">COUNTIF(IX560:KA560,"0")</f>
        <v>0</v>
      </c>
      <c r="KG560" s="180">
        <f t="shared" ref="KG560" si="788">KF560/(KB560+KD560+KF560+KH560)</f>
        <v>0</v>
      </c>
      <c r="KH560" s="179">
        <f>COUNTIF(IJ560:KA560,"KĐG")</f>
        <v>0</v>
      </c>
      <c r="KI560" s="180">
        <f t="shared" ref="KI560" si="789">KH560/(KB560+KD560+KF560+KH560)</f>
        <v>0</v>
      </c>
      <c r="KJ560" s="181">
        <f t="shared" ref="KJ560" si="790">(((KB560*2)+(KD560*1)+(KF560*0)))/(KB560+KD560+KF560)</f>
        <v>2</v>
      </c>
      <c r="KK560" s="182" t="str">
        <f t="shared" ref="KK560" si="791">IF(KI560&gt;=50%,"KĐG",IF(KJ560&gt;=1.6,"Đạt mục tiêu",IF(KJ560&gt;=1,"Cần cố gắng","Chưa đạt")))</f>
        <v>Đạt mục tiêu</v>
      </c>
      <c r="KL560" s="56"/>
      <c r="KM560" s="56"/>
      <c r="KN560" s="56"/>
      <c r="KO560" s="56"/>
      <c r="KP560" s="56"/>
      <c r="KQ560" s="56"/>
      <c r="KR560" s="56"/>
      <c r="KS560" s="56"/>
      <c r="KT560" s="56"/>
      <c r="KU560" s="56"/>
      <c r="KV560" s="56"/>
      <c r="KW560" s="56"/>
      <c r="KX560" s="56"/>
      <c r="KY560" s="56"/>
      <c r="KZ560" s="56"/>
      <c r="LA560" s="56"/>
      <c r="LB560" s="56"/>
      <c r="LC560" s="56"/>
      <c r="LD560" s="56"/>
      <c r="LE560" s="56"/>
      <c r="LF560" s="56"/>
      <c r="LG560" s="56"/>
      <c r="LH560" s="56"/>
      <c r="LI560" s="56"/>
      <c r="LJ560" s="56"/>
      <c r="LK560" s="56"/>
      <c r="LL560" s="56"/>
      <c r="LM560" s="56"/>
      <c r="LN560" s="56"/>
      <c r="LO560" s="56"/>
      <c r="LP560" s="56"/>
      <c r="LQ560" s="56"/>
      <c r="LR560" s="56"/>
      <c r="LS560" s="56"/>
      <c r="LT560" s="56"/>
      <c r="LU560" s="56"/>
      <c r="LV560" s="56"/>
      <c r="LW560" s="56"/>
      <c r="LX560" s="56"/>
      <c r="LY560" s="56"/>
      <c r="LZ560" s="56"/>
      <c r="MA560" s="56"/>
      <c r="MB560" s="56"/>
      <c r="MC560" s="56"/>
      <c r="MD560" s="56"/>
      <c r="ME560" s="56"/>
      <c r="MF560" s="56"/>
      <c r="MG560" s="56"/>
      <c r="MH560" s="56"/>
      <c r="MI560" s="56"/>
      <c r="MJ560" s="56"/>
      <c r="MK560" s="56"/>
      <c r="ML560" s="56"/>
      <c r="MM560" s="56"/>
      <c r="MN560" s="56"/>
      <c r="MO560" s="56"/>
      <c r="MP560" s="56"/>
      <c r="MQ560" s="56"/>
      <c r="MR560" s="56"/>
      <c r="MS560" s="56"/>
      <c r="MT560" s="56"/>
      <c r="MU560" s="56"/>
      <c r="MV560" s="56"/>
      <c r="MW560" s="56"/>
      <c r="MX560" s="56"/>
      <c r="MY560" s="56"/>
      <c r="MZ560" s="56"/>
      <c r="NA560" s="56"/>
      <c r="NB560" s="56"/>
      <c r="NC560" s="56"/>
      <c r="ND560" s="56"/>
      <c r="NE560" s="56"/>
      <c r="NF560" s="56"/>
      <c r="NG560" s="56"/>
      <c r="NH560" s="56"/>
      <c r="NI560" s="56"/>
      <c r="NJ560" s="56"/>
      <c r="NK560" s="56"/>
      <c r="NL560" s="56"/>
      <c r="NM560" s="56"/>
      <c r="NN560" s="56"/>
      <c r="NO560" s="56"/>
      <c r="NP560" s="56"/>
      <c r="NQ560" s="56"/>
      <c r="NR560" s="56"/>
      <c r="NS560" s="56"/>
      <c r="NT560" s="56"/>
      <c r="NU560" s="56"/>
      <c r="NV560" s="56"/>
      <c r="NW560" s="56"/>
      <c r="NX560" s="56"/>
      <c r="NY560" s="56"/>
      <c r="NZ560" s="56"/>
      <c r="OA560" s="56"/>
      <c r="OB560" s="56"/>
      <c r="OC560" s="56"/>
      <c r="OD560" s="56"/>
      <c r="OE560" s="56"/>
      <c r="OF560" s="56"/>
      <c r="OG560" s="56"/>
      <c r="OH560" s="56"/>
      <c r="OI560" s="56"/>
      <c r="OJ560" s="56"/>
      <c r="OK560" s="56"/>
      <c r="OL560" s="56"/>
      <c r="OM560" s="56"/>
      <c r="ON560" s="56"/>
      <c r="OO560" s="56"/>
      <c r="OP560" s="56"/>
      <c r="OQ560" s="56"/>
      <c r="OR560" s="56"/>
      <c r="OS560" s="56"/>
      <c r="OT560" s="56"/>
      <c r="OU560" s="56"/>
      <c r="OV560" s="56"/>
      <c r="OW560" s="56"/>
      <c r="OX560" s="56"/>
      <c r="OY560" s="56"/>
      <c r="OZ560" s="56"/>
      <c r="PA560" s="56"/>
    </row>
    <row r="561" spans="1:417" s="116" customFormat="1" ht="63" hidden="1" customHeight="1">
      <c r="A561" s="56"/>
      <c r="B561" s="310"/>
      <c r="C561" s="310"/>
      <c r="D561" s="318"/>
      <c r="E561" s="325"/>
      <c r="F561" s="318"/>
      <c r="G561" s="328"/>
      <c r="H561" s="325"/>
      <c r="I561" s="126" t="s">
        <v>35</v>
      </c>
      <c r="J561" s="167" t="s">
        <v>1245</v>
      </c>
      <c r="K561" s="123"/>
      <c r="L561" s="183" t="s">
        <v>661</v>
      </c>
      <c r="M561" s="177" t="s">
        <v>501</v>
      </c>
      <c r="N561" s="123" t="s">
        <v>394</v>
      </c>
      <c r="O561" s="56" t="s">
        <v>350</v>
      </c>
      <c r="P561" s="310"/>
      <c r="Q561" s="310"/>
      <c r="R561" s="120"/>
      <c r="S561" s="120"/>
      <c r="T561" s="120"/>
      <c r="U561" s="120"/>
      <c r="V561" s="120"/>
      <c r="W561" s="120"/>
      <c r="X561" s="120"/>
      <c r="Y561" s="120" t="s">
        <v>205</v>
      </c>
      <c r="Z561" s="120"/>
      <c r="AA561" s="120"/>
      <c r="AB561" s="120"/>
      <c r="AC561" s="119">
        <f t="shared" si="776"/>
        <v>1</v>
      </c>
      <c r="AD561" s="229"/>
      <c r="AE561" s="229"/>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70"/>
      <c r="BU561" s="70"/>
      <c r="BV561" s="70"/>
      <c r="BW561" s="70"/>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9"/>
      <c r="DD561" s="180"/>
      <c r="DE561" s="179"/>
      <c r="DF561" s="180"/>
      <c r="DG561" s="179"/>
      <c r="DH561" s="180"/>
      <c r="DI561" s="179"/>
      <c r="DJ561" s="180"/>
      <c r="DK561" s="181"/>
      <c r="DL561" s="184"/>
      <c r="DM561" s="70"/>
      <c r="DN561" s="70"/>
      <c r="DO561" s="70"/>
      <c r="DP561" s="70"/>
      <c r="DQ561" s="178"/>
      <c r="DR561" s="178"/>
      <c r="DS561" s="178"/>
      <c r="DT561" s="178"/>
      <c r="DU561" s="178"/>
      <c r="DV561" s="178"/>
      <c r="DW561" s="178"/>
      <c r="DX561" s="178"/>
      <c r="DY561" s="178"/>
      <c r="DZ561" s="178"/>
      <c r="EA561" s="178"/>
      <c r="EB561" s="178"/>
      <c r="EC561" s="178"/>
      <c r="ED561" s="178"/>
      <c r="EE561" s="178"/>
      <c r="EF561" s="178"/>
      <c r="EG561" s="178"/>
      <c r="EH561" s="178"/>
      <c r="EI561" s="178"/>
      <c r="EJ561" s="178"/>
      <c r="EK561" s="178"/>
      <c r="EL561" s="178"/>
      <c r="EM561" s="178"/>
      <c r="EN561" s="178"/>
      <c r="EO561" s="178"/>
      <c r="EP561" s="178"/>
      <c r="EQ561" s="178"/>
      <c r="ER561" s="178"/>
      <c r="ES561" s="178"/>
      <c r="ET561" s="178"/>
      <c r="EU561" s="178"/>
      <c r="EV561" s="179"/>
      <c r="EW561" s="180"/>
      <c r="EX561" s="179"/>
      <c r="EY561" s="180"/>
      <c r="EZ561" s="179"/>
      <c r="FA561" s="180"/>
      <c r="FB561" s="179"/>
      <c r="FC561" s="180"/>
      <c r="FD561" s="181"/>
      <c r="FE561" s="184"/>
      <c r="FF561" s="70"/>
      <c r="FG561" s="70"/>
      <c r="FH561" s="70"/>
      <c r="FI561" s="70"/>
      <c r="FJ561" s="70"/>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6"/>
      <c r="GQ561" s="56"/>
      <c r="GR561" s="56"/>
      <c r="GS561" s="56"/>
      <c r="GT561" s="56"/>
      <c r="GU561" s="56"/>
      <c r="GV561" s="56"/>
      <c r="GW561" s="56"/>
      <c r="GX561" s="56"/>
      <c r="GY561" s="56"/>
      <c r="GZ561" s="70"/>
      <c r="HA561" s="70"/>
      <c r="HB561" s="70"/>
      <c r="HC561" s="70"/>
      <c r="HD561" s="70"/>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c r="IJ561" s="56"/>
      <c r="IK561" s="56"/>
      <c r="IL561" s="56"/>
      <c r="IM561" s="56"/>
      <c r="IN561" s="56"/>
      <c r="IO561" s="56"/>
      <c r="IP561" s="56"/>
      <c r="IQ561" s="56"/>
      <c r="IR561" s="56"/>
      <c r="IS561" s="56"/>
      <c r="IT561" s="70"/>
      <c r="IU561" s="70"/>
      <c r="IV561" s="70"/>
      <c r="IW561" s="70"/>
      <c r="IX561" s="56"/>
      <c r="IY561" s="56"/>
      <c r="IZ561" s="56"/>
      <c r="JA561" s="56"/>
      <c r="JB561" s="56"/>
      <c r="JC561" s="56"/>
      <c r="JD561" s="56"/>
      <c r="JE561" s="56"/>
      <c r="JF561" s="56"/>
      <c r="JG561" s="56"/>
      <c r="JH561" s="56"/>
      <c r="JI561" s="56"/>
      <c r="JJ561" s="56"/>
      <c r="JK561" s="56"/>
      <c r="JL561" s="56"/>
      <c r="JM561" s="56"/>
      <c r="JN561" s="56"/>
      <c r="JO561" s="56"/>
      <c r="JP561" s="56"/>
      <c r="JQ561" s="56"/>
      <c r="JR561" s="56"/>
      <c r="JS561" s="56"/>
      <c r="JT561" s="56"/>
      <c r="JU561" s="56"/>
      <c r="JV561" s="56"/>
      <c r="JW561" s="56"/>
      <c r="JX561" s="56"/>
      <c r="JY561" s="56"/>
      <c r="JZ561" s="56"/>
      <c r="KA561" s="56"/>
      <c r="KB561" s="56"/>
      <c r="KC561" s="56"/>
      <c r="KD561" s="56"/>
      <c r="KE561" s="56"/>
      <c r="KF561" s="56"/>
      <c r="KG561" s="56"/>
      <c r="KH561" s="56"/>
      <c r="KI561" s="56"/>
      <c r="KJ561" s="56"/>
      <c r="KK561" s="56"/>
      <c r="KL561" s="71" t="s">
        <v>555</v>
      </c>
      <c r="KM561" s="71" t="s">
        <v>555</v>
      </c>
      <c r="KN561" s="71" t="s">
        <v>555</v>
      </c>
      <c r="KO561" s="56">
        <v>2</v>
      </c>
      <c r="KP561" s="56">
        <v>1</v>
      </c>
      <c r="KQ561" s="56">
        <v>2</v>
      </c>
      <c r="KR561" s="56">
        <v>2</v>
      </c>
      <c r="KS561" s="56">
        <v>2</v>
      </c>
      <c r="KT561" s="56">
        <v>2</v>
      </c>
      <c r="KU561" s="56">
        <v>2</v>
      </c>
      <c r="KV561" s="56">
        <v>2</v>
      </c>
      <c r="KW561" s="56">
        <v>2</v>
      </c>
      <c r="KX561" s="56">
        <v>2</v>
      </c>
      <c r="KY561" s="56">
        <v>2</v>
      </c>
      <c r="KZ561" s="56">
        <v>2</v>
      </c>
      <c r="LA561" s="56">
        <v>2</v>
      </c>
      <c r="LB561" s="56">
        <v>2</v>
      </c>
      <c r="LC561" s="56">
        <v>2</v>
      </c>
      <c r="LD561" s="56">
        <v>2</v>
      </c>
      <c r="LE561" s="56">
        <v>2</v>
      </c>
      <c r="LF561" s="56">
        <v>2</v>
      </c>
      <c r="LG561" s="56">
        <v>2</v>
      </c>
      <c r="LH561" s="56">
        <v>2</v>
      </c>
      <c r="LI561" s="56">
        <v>2</v>
      </c>
      <c r="LJ561" s="56">
        <v>2</v>
      </c>
      <c r="LK561" s="56">
        <v>2</v>
      </c>
      <c r="LL561" s="56">
        <v>2</v>
      </c>
      <c r="LM561" s="56">
        <v>2</v>
      </c>
      <c r="LN561" s="56">
        <v>2</v>
      </c>
      <c r="LO561" s="56">
        <v>2</v>
      </c>
      <c r="LP561" s="56">
        <v>2</v>
      </c>
      <c r="LQ561" s="56">
        <v>2</v>
      </c>
      <c r="LR561" s="56">
        <v>2</v>
      </c>
      <c r="LS561" s="179">
        <f>COUNTIF(KO561:LR561,"2")</f>
        <v>29</v>
      </c>
      <c r="LT561" s="180">
        <f>LS561/(LS561+LU561+LW561+LY561)</f>
        <v>0.96666666666666667</v>
      </c>
      <c r="LU561" s="179">
        <f>COUNTIF(KO561:LR561,"1")</f>
        <v>1</v>
      </c>
      <c r="LV561" s="180">
        <f>LU561/(LS561+LU561+LW561+LY561)</f>
        <v>3.3333333333333333E-2</v>
      </c>
      <c r="LW561" s="179">
        <f>COUNTIF(KO561:LR561,"0")</f>
        <v>0</v>
      </c>
      <c r="LX561" s="180">
        <f>LW561/(LS561+LU561+LW561+LY561)</f>
        <v>0</v>
      </c>
      <c r="LY561" s="179">
        <f>COUNTIF(KB561:LR561,"KĐG")</f>
        <v>0</v>
      </c>
      <c r="LZ561" s="180">
        <f>LY561/(LS561+LU561+LW561+LY561)</f>
        <v>0</v>
      </c>
      <c r="MA561" s="181">
        <f>(((LS561*2)+(LU561*1)+(LW561*0)))/(LS561+LU561+LW561)</f>
        <v>1.9666666666666666</v>
      </c>
      <c r="MB561" s="185" t="str">
        <f>IF(LZ561&gt;=50%,"KĐG",IF(MA561&gt;=1.6,"Đạt mục tiêu",IF(MA561&gt;=1,"Cần cố gắng","Chưa đạt")))</f>
        <v>Đạt mục tiêu</v>
      </c>
      <c r="MC561" s="56"/>
      <c r="MD561" s="56"/>
      <c r="ME561" s="56"/>
      <c r="MF561" s="56"/>
      <c r="MG561" s="56"/>
      <c r="MH561" s="56"/>
      <c r="MI561" s="56"/>
      <c r="MJ561" s="56"/>
      <c r="MK561" s="56"/>
      <c r="ML561" s="56"/>
      <c r="MM561" s="56"/>
      <c r="MN561" s="56"/>
      <c r="MO561" s="56"/>
      <c r="MP561" s="56"/>
      <c r="MQ561" s="56"/>
      <c r="MR561" s="56"/>
      <c r="MS561" s="56"/>
      <c r="MT561" s="56"/>
      <c r="MU561" s="56"/>
      <c r="MV561" s="56"/>
      <c r="MW561" s="56"/>
      <c r="MX561" s="56"/>
      <c r="MY561" s="56"/>
      <c r="MZ561" s="56"/>
      <c r="NA561" s="56"/>
      <c r="NB561" s="56"/>
      <c r="NC561" s="56"/>
      <c r="ND561" s="56"/>
      <c r="NE561" s="56"/>
      <c r="NF561" s="56"/>
      <c r="NG561" s="56"/>
      <c r="NH561" s="56"/>
      <c r="NI561" s="56"/>
      <c r="NJ561" s="56"/>
      <c r="NK561" s="56"/>
      <c r="NL561" s="56"/>
      <c r="NM561" s="56"/>
      <c r="NN561" s="56"/>
      <c r="NO561" s="56"/>
      <c r="NP561" s="56"/>
      <c r="NQ561" s="56"/>
      <c r="NR561" s="56"/>
      <c r="NS561" s="56"/>
      <c r="NT561" s="56"/>
      <c r="NU561" s="56"/>
      <c r="NV561" s="56"/>
      <c r="NW561" s="56"/>
      <c r="NX561" s="56"/>
      <c r="NY561" s="56"/>
      <c r="NZ561" s="56"/>
      <c r="OA561" s="56"/>
      <c r="OB561" s="56"/>
      <c r="OC561" s="56"/>
      <c r="OD561" s="56"/>
      <c r="OE561" s="56"/>
      <c r="OF561" s="56"/>
      <c r="OG561" s="56"/>
      <c r="OH561" s="56"/>
      <c r="OI561" s="56"/>
      <c r="OJ561" s="56"/>
      <c r="OK561" s="56"/>
      <c r="OL561" s="56"/>
      <c r="OM561" s="56"/>
      <c r="ON561" s="56"/>
      <c r="OO561" s="56"/>
      <c r="OP561" s="56"/>
      <c r="OQ561" s="56"/>
      <c r="OR561" s="56"/>
      <c r="OS561" s="56"/>
      <c r="OT561" s="56"/>
      <c r="OU561" s="56"/>
      <c r="OV561" s="56"/>
      <c r="OW561" s="56"/>
      <c r="OX561" s="56"/>
      <c r="OY561" s="56"/>
      <c r="OZ561" s="56"/>
      <c r="PA561" s="56"/>
    </row>
    <row r="562" spans="1:417" s="116" customFormat="1" ht="63" hidden="1" customHeight="1">
      <c r="A562" s="56"/>
      <c r="B562" s="310"/>
      <c r="C562" s="310"/>
      <c r="D562" s="318"/>
      <c r="E562" s="325"/>
      <c r="F562" s="318"/>
      <c r="G562" s="328"/>
      <c r="H562" s="325"/>
      <c r="I562" s="126" t="s">
        <v>35</v>
      </c>
      <c r="J562" s="167" t="s">
        <v>1245</v>
      </c>
      <c r="K562" s="123"/>
      <c r="L562" s="183" t="s">
        <v>661</v>
      </c>
      <c r="M562" s="177" t="s">
        <v>501</v>
      </c>
      <c r="N562" s="123" t="s">
        <v>394</v>
      </c>
      <c r="O562" s="56" t="s">
        <v>350</v>
      </c>
      <c r="P562" s="310"/>
      <c r="Q562" s="310"/>
      <c r="R562" s="120"/>
      <c r="S562" s="120"/>
      <c r="T562" s="120"/>
      <c r="U562" s="120"/>
      <c r="V562" s="120"/>
      <c r="W562" s="120"/>
      <c r="X562" s="120"/>
      <c r="Y562" s="120"/>
      <c r="Z562" s="120" t="s">
        <v>205</v>
      </c>
      <c r="AA562" s="120"/>
      <c r="AB562" s="120"/>
      <c r="AC562" s="119">
        <f t="shared" si="776"/>
        <v>1</v>
      </c>
      <c r="AD562" s="229"/>
      <c r="AE562" s="229"/>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70"/>
      <c r="BU562" s="70"/>
      <c r="BV562" s="70"/>
      <c r="BW562" s="70"/>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9"/>
      <c r="DD562" s="180"/>
      <c r="DE562" s="179"/>
      <c r="DF562" s="180"/>
      <c r="DG562" s="179"/>
      <c r="DH562" s="180"/>
      <c r="DI562" s="179"/>
      <c r="DJ562" s="180"/>
      <c r="DK562" s="181"/>
      <c r="DL562" s="184"/>
      <c r="DM562" s="70"/>
      <c r="DN562" s="70"/>
      <c r="DO562" s="70"/>
      <c r="DP562" s="70"/>
      <c r="DQ562" s="178"/>
      <c r="DR562" s="178"/>
      <c r="DS562" s="178"/>
      <c r="DT562" s="178"/>
      <c r="DU562" s="178"/>
      <c r="DV562" s="178"/>
      <c r="DW562" s="178"/>
      <c r="DX562" s="178"/>
      <c r="DY562" s="178"/>
      <c r="DZ562" s="178"/>
      <c r="EA562" s="178"/>
      <c r="EB562" s="178"/>
      <c r="EC562" s="178"/>
      <c r="ED562" s="178"/>
      <c r="EE562" s="178"/>
      <c r="EF562" s="178"/>
      <c r="EG562" s="178"/>
      <c r="EH562" s="178"/>
      <c r="EI562" s="178"/>
      <c r="EJ562" s="178"/>
      <c r="EK562" s="178"/>
      <c r="EL562" s="178"/>
      <c r="EM562" s="178"/>
      <c r="EN562" s="178"/>
      <c r="EO562" s="178"/>
      <c r="EP562" s="178"/>
      <c r="EQ562" s="178"/>
      <c r="ER562" s="178"/>
      <c r="ES562" s="178"/>
      <c r="ET562" s="178"/>
      <c r="EU562" s="178"/>
      <c r="EV562" s="179"/>
      <c r="EW562" s="180"/>
      <c r="EX562" s="179"/>
      <c r="EY562" s="180"/>
      <c r="EZ562" s="179"/>
      <c r="FA562" s="180"/>
      <c r="FB562" s="179"/>
      <c r="FC562" s="180"/>
      <c r="FD562" s="181"/>
      <c r="FE562" s="184"/>
      <c r="FF562" s="70"/>
      <c r="FG562" s="70"/>
      <c r="FH562" s="70"/>
      <c r="FI562" s="70"/>
      <c r="FJ562" s="70"/>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6"/>
      <c r="GQ562" s="56"/>
      <c r="GR562" s="56"/>
      <c r="GS562" s="56"/>
      <c r="GT562" s="56"/>
      <c r="GU562" s="56"/>
      <c r="GV562" s="56"/>
      <c r="GW562" s="56"/>
      <c r="GX562" s="56"/>
      <c r="GY562" s="56"/>
      <c r="GZ562" s="70"/>
      <c r="HA562" s="70"/>
      <c r="HB562" s="70"/>
      <c r="HC562" s="70"/>
      <c r="HD562" s="70"/>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c r="IJ562" s="56"/>
      <c r="IK562" s="56"/>
      <c r="IL562" s="56"/>
      <c r="IM562" s="56"/>
      <c r="IN562" s="56"/>
      <c r="IO562" s="56"/>
      <c r="IP562" s="56"/>
      <c r="IQ562" s="56"/>
      <c r="IR562" s="56"/>
      <c r="IS562" s="56"/>
      <c r="IT562" s="70"/>
      <c r="IU562" s="70"/>
      <c r="IV562" s="70"/>
      <c r="IW562" s="70"/>
      <c r="IX562" s="56"/>
      <c r="IY562" s="56"/>
      <c r="IZ562" s="56"/>
      <c r="JA562" s="56"/>
      <c r="JB562" s="56"/>
      <c r="JC562" s="56"/>
      <c r="JD562" s="56"/>
      <c r="JE562" s="56"/>
      <c r="JF562" s="56"/>
      <c r="JG562" s="56"/>
      <c r="JH562" s="56"/>
      <c r="JI562" s="56"/>
      <c r="JJ562" s="56"/>
      <c r="JK562" s="56"/>
      <c r="JL562" s="56"/>
      <c r="JM562" s="56"/>
      <c r="JN562" s="56"/>
      <c r="JO562" s="56"/>
      <c r="JP562" s="56"/>
      <c r="JQ562" s="56"/>
      <c r="JR562" s="56"/>
      <c r="JS562" s="56"/>
      <c r="JT562" s="56"/>
      <c r="JU562" s="56"/>
      <c r="JV562" s="56"/>
      <c r="JW562" s="56"/>
      <c r="JX562" s="56"/>
      <c r="JY562" s="56"/>
      <c r="JZ562" s="56"/>
      <c r="KA562" s="56"/>
      <c r="KB562" s="56"/>
      <c r="KC562" s="56"/>
      <c r="KD562" s="56"/>
      <c r="KE562" s="56"/>
      <c r="KF562" s="56"/>
      <c r="KG562" s="56"/>
      <c r="KH562" s="56"/>
      <c r="KI562" s="56"/>
      <c r="KJ562" s="56"/>
      <c r="KK562" s="56"/>
      <c r="KL562" s="56"/>
      <c r="KM562" s="56"/>
      <c r="KN562" s="56"/>
      <c r="KO562" s="56"/>
      <c r="KP562" s="56"/>
      <c r="KQ562" s="56"/>
      <c r="KR562" s="56"/>
      <c r="KS562" s="56"/>
      <c r="KT562" s="56"/>
      <c r="KU562" s="56"/>
      <c r="KV562" s="56"/>
      <c r="KW562" s="56"/>
      <c r="KX562" s="56"/>
      <c r="KY562" s="56"/>
      <c r="KZ562" s="56"/>
      <c r="LA562" s="56"/>
      <c r="LB562" s="56"/>
      <c r="LC562" s="56"/>
      <c r="LD562" s="56"/>
      <c r="LE562" s="56"/>
      <c r="LF562" s="56"/>
      <c r="LG562" s="56"/>
      <c r="LH562" s="56"/>
      <c r="LI562" s="56"/>
      <c r="LJ562" s="56"/>
      <c r="LK562" s="56"/>
      <c r="LL562" s="56"/>
      <c r="LM562" s="56"/>
      <c r="LN562" s="56"/>
      <c r="LO562" s="56"/>
      <c r="LP562" s="56"/>
      <c r="LQ562" s="56"/>
      <c r="LR562" s="56"/>
      <c r="LS562" s="56"/>
      <c r="LT562" s="56"/>
      <c r="LU562" s="56"/>
      <c r="LV562" s="56"/>
      <c r="LW562" s="56"/>
      <c r="LX562" s="56"/>
      <c r="LY562" s="56"/>
      <c r="LZ562" s="56"/>
      <c r="MA562" s="56"/>
      <c r="MB562" s="56"/>
      <c r="MC562" s="56"/>
      <c r="MD562" s="56"/>
      <c r="ME562" s="56"/>
      <c r="MF562" s="56"/>
      <c r="MG562" s="56"/>
      <c r="MH562" s="56"/>
      <c r="MI562" s="56"/>
      <c r="MJ562" s="56"/>
      <c r="MK562" s="56"/>
      <c r="ML562" s="56"/>
      <c r="MM562" s="56"/>
      <c r="MN562" s="56"/>
      <c r="MO562" s="56"/>
      <c r="MP562" s="56"/>
      <c r="MQ562" s="56"/>
      <c r="MR562" s="56"/>
      <c r="MS562" s="56"/>
      <c r="MT562" s="56"/>
      <c r="MU562" s="56"/>
      <c r="MV562" s="56"/>
      <c r="MW562" s="56"/>
      <c r="MX562" s="56"/>
      <c r="MY562" s="56"/>
      <c r="MZ562" s="56"/>
      <c r="NA562" s="56"/>
      <c r="NB562" s="56"/>
      <c r="NC562" s="56"/>
      <c r="ND562" s="56"/>
      <c r="NE562" s="56"/>
      <c r="NF562" s="56"/>
      <c r="NG562" s="56"/>
      <c r="NH562" s="56"/>
      <c r="NI562" s="56"/>
      <c r="NJ562" s="56"/>
      <c r="NK562" s="56"/>
      <c r="NL562" s="56"/>
      <c r="NM562" s="56"/>
      <c r="NN562" s="56"/>
      <c r="NO562" s="56"/>
      <c r="NP562" s="56"/>
      <c r="NQ562" s="56"/>
      <c r="NR562" s="56"/>
      <c r="NS562" s="56"/>
      <c r="NT562" s="56"/>
      <c r="NU562" s="56"/>
      <c r="NV562" s="56"/>
      <c r="NW562" s="56"/>
      <c r="NX562" s="56"/>
      <c r="NY562" s="56"/>
      <c r="NZ562" s="56"/>
      <c r="OA562" s="56"/>
      <c r="OB562" s="56"/>
      <c r="OC562" s="56"/>
      <c r="OD562" s="56"/>
      <c r="OE562" s="56"/>
      <c r="OF562" s="56"/>
      <c r="OG562" s="56"/>
      <c r="OH562" s="56"/>
      <c r="OI562" s="56"/>
      <c r="OJ562" s="56"/>
      <c r="OK562" s="56"/>
      <c r="OL562" s="56"/>
      <c r="OM562" s="56"/>
      <c r="ON562" s="56"/>
      <c r="OO562" s="56"/>
      <c r="OP562" s="56"/>
      <c r="OQ562" s="56"/>
      <c r="OR562" s="56"/>
      <c r="OS562" s="56"/>
      <c r="OT562" s="56"/>
      <c r="OU562" s="56"/>
      <c r="OV562" s="56"/>
      <c r="OW562" s="56"/>
      <c r="OX562" s="56"/>
      <c r="OY562" s="56"/>
      <c r="OZ562" s="56"/>
      <c r="PA562" s="56"/>
    </row>
    <row r="563" spans="1:417" s="116" customFormat="1" ht="63" hidden="1" customHeight="1">
      <c r="A563" s="56"/>
      <c r="B563" s="310"/>
      <c r="C563" s="310"/>
      <c r="D563" s="318"/>
      <c r="E563" s="325"/>
      <c r="F563" s="318"/>
      <c r="G563" s="328"/>
      <c r="H563" s="325"/>
      <c r="I563" s="126" t="s">
        <v>35</v>
      </c>
      <c r="J563" s="167" t="s">
        <v>1245</v>
      </c>
      <c r="K563" s="123"/>
      <c r="L563" s="183"/>
      <c r="M563" s="177"/>
      <c r="N563" s="51" t="s">
        <v>394</v>
      </c>
      <c r="O563" s="56" t="s">
        <v>350</v>
      </c>
      <c r="P563" s="310"/>
      <c r="Q563" s="310"/>
      <c r="R563" s="120"/>
      <c r="S563" s="120"/>
      <c r="T563" s="120"/>
      <c r="U563" s="120"/>
      <c r="V563" s="120"/>
      <c r="W563" s="120"/>
      <c r="X563" s="120"/>
      <c r="Y563" s="120"/>
      <c r="Z563" s="120"/>
      <c r="AA563" s="120" t="s">
        <v>205</v>
      </c>
      <c r="AB563" s="120"/>
      <c r="AC563" s="119">
        <f t="shared" si="776"/>
        <v>1</v>
      </c>
      <c r="AD563" s="229"/>
      <c r="AE563" s="229"/>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70"/>
      <c r="BU563" s="70"/>
      <c r="BV563" s="70"/>
      <c r="BW563" s="70"/>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9"/>
      <c r="DD563" s="180"/>
      <c r="DE563" s="179"/>
      <c r="DF563" s="180"/>
      <c r="DG563" s="179"/>
      <c r="DH563" s="180"/>
      <c r="DI563" s="179"/>
      <c r="DJ563" s="180"/>
      <c r="DK563" s="181"/>
      <c r="DL563" s="184"/>
      <c r="DM563" s="70"/>
      <c r="DN563" s="70"/>
      <c r="DO563" s="70"/>
      <c r="DP563" s="70"/>
      <c r="DQ563" s="178"/>
      <c r="DR563" s="178"/>
      <c r="DS563" s="178"/>
      <c r="DT563" s="178"/>
      <c r="DU563" s="178"/>
      <c r="DV563" s="178"/>
      <c r="DW563" s="178"/>
      <c r="DX563" s="178"/>
      <c r="DY563" s="178"/>
      <c r="DZ563" s="178"/>
      <c r="EA563" s="178"/>
      <c r="EB563" s="178"/>
      <c r="EC563" s="178"/>
      <c r="ED563" s="178"/>
      <c r="EE563" s="178"/>
      <c r="EF563" s="178"/>
      <c r="EG563" s="178"/>
      <c r="EH563" s="178"/>
      <c r="EI563" s="178"/>
      <c r="EJ563" s="178"/>
      <c r="EK563" s="178"/>
      <c r="EL563" s="178"/>
      <c r="EM563" s="178"/>
      <c r="EN563" s="178"/>
      <c r="EO563" s="178"/>
      <c r="EP563" s="178"/>
      <c r="EQ563" s="178"/>
      <c r="ER563" s="178"/>
      <c r="ES563" s="178"/>
      <c r="ET563" s="178"/>
      <c r="EU563" s="178"/>
      <c r="EV563" s="179"/>
      <c r="EW563" s="180"/>
      <c r="EX563" s="179"/>
      <c r="EY563" s="180"/>
      <c r="EZ563" s="179"/>
      <c r="FA563" s="180"/>
      <c r="FB563" s="179"/>
      <c r="FC563" s="180"/>
      <c r="FD563" s="181"/>
      <c r="FE563" s="184"/>
      <c r="FF563" s="70"/>
      <c r="FG563" s="70"/>
      <c r="FH563" s="70"/>
      <c r="FI563" s="70"/>
      <c r="FJ563" s="70"/>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6"/>
      <c r="GQ563" s="56"/>
      <c r="GR563" s="56"/>
      <c r="GS563" s="56"/>
      <c r="GT563" s="56"/>
      <c r="GU563" s="56"/>
      <c r="GV563" s="56"/>
      <c r="GW563" s="56"/>
      <c r="GX563" s="56"/>
      <c r="GY563" s="56"/>
      <c r="GZ563" s="70"/>
      <c r="HA563" s="70"/>
      <c r="HB563" s="70"/>
      <c r="HC563" s="70"/>
      <c r="HD563" s="70"/>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c r="IJ563" s="56"/>
      <c r="IK563" s="56"/>
      <c r="IL563" s="56"/>
      <c r="IM563" s="56"/>
      <c r="IN563" s="56"/>
      <c r="IO563" s="56"/>
      <c r="IP563" s="56"/>
      <c r="IQ563" s="56"/>
      <c r="IR563" s="56"/>
      <c r="IS563" s="56"/>
      <c r="IT563" s="70"/>
      <c r="IU563" s="70"/>
      <c r="IV563" s="70"/>
      <c r="IW563" s="70"/>
      <c r="IX563" s="56"/>
      <c r="IY563" s="56"/>
      <c r="IZ563" s="56"/>
      <c r="JA563" s="56"/>
      <c r="JB563" s="56"/>
      <c r="JC563" s="56"/>
      <c r="JD563" s="56"/>
      <c r="JE563" s="56"/>
      <c r="JF563" s="56"/>
      <c r="JG563" s="56"/>
      <c r="JH563" s="56"/>
      <c r="JI563" s="56"/>
      <c r="JJ563" s="56"/>
      <c r="JK563" s="56"/>
      <c r="JL563" s="56"/>
      <c r="JM563" s="56"/>
      <c r="JN563" s="56"/>
      <c r="JO563" s="56"/>
      <c r="JP563" s="56"/>
      <c r="JQ563" s="56"/>
      <c r="JR563" s="56"/>
      <c r="JS563" s="56"/>
      <c r="JT563" s="56"/>
      <c r="JU563" s="56"/>
      <c r="JV563" s="56"/>
      <c r="JW563" s="56"/>
      <c r="JX563" s="56"/>
      <c r="JY563" s="56"/>
      <c r="JZ563" s="56"/>
      <c r="KA563" s="56"/>
      <c r="KB563" s="56"/>
      <c r="KC563" s="56"/>
      <c r="KD563" s="56"/>
      <c r="KE563" s="56"/>
      <c r="KF563" s="56"/>
      <c r="KG563" s="56"/>
      <c r="KH563" s="56"/>
      <c r="KI563" s="56"/>
      <c r="KJ563" s="56"/>
      <c r="KK563" s="56"/>
      <c r="KL563" s="56"/>
      <c r="KM563" s="56"/>
      <c r="KN563" s="56"/>
      <c r="KO563" s="56"/>
      <c r="KP563" s="56"/>
      <c r="KQ563" s="56"/>
      <c r="KR563" s="56"/>
      <c r="KS563" s="56"/>
      <c r="KT563" s="56"/>
      <c r="KU563" s="56"/>
      <c r="KV563" s="56"/>
      <c r="KW563" s="56"/>
      <c r="KX563" s="56"/>
      <c r="KY563" s="56"/>
      <c r="KZ563" s="56"/>
      <c r="LA563" s="56"/>
      <c r="LB563" s="56"/>
      <c r="LC563" s="56"/>
      <c r="LD563" s="56"/>
      <c r="LE563" s="56"/>
      <c r="LF563" s="56"/>
      <c r="LG563" s="56"/>
      <c r="LH563" s="56"/>
      <c r="LI563" s="56"/>
      <c r="LJ563" s="56"/>
      <c r="LK563" s="56"/>
      <c r="LL563" s="56"/>
      <c r="LM563" s="56"/>
      <c r="LN563" s="56"/>
      <c r="LO563" s="56"/>
      <c r="LP563" s="56"/>
      <c r="LQ563" s="56"/>
      <c r="LR563" s="56"/>
      <c r="LS563" s="56"/>
      <c r="LT563" s="56"/>
      <c r="LU563" s="56"/>
      <c r="LV563" s="56"/>
      <c r="LW563" s="56"/>
      <c r="LX563" s="56"/>
      <c r="LY563" s="56"/>
      <c r="LZ563" s="56"/>
      <c r="MA563" s="56"/>
      <c r="MB563" s="56"/>
      <c r="MC563" s="56"/>
      <c r="MD563" s="56"/>
      <c r="ME563" s="56"/>
      <c r="MF563" s="56"/>
      <c r="MG563" s="56"/>
      <c r="MH563" s="56"/>
      <c r="MI563" s="56"/>
      <c r="MJ563" s="56"/>
      <c r="MK563" s="56"/>
      <c r="ML563" s="56"/>
      <c r="MM563" s="56"/>
      <c r="MN563" s="56"/>
      <c r="MO563" s="56"/>
      <c r="MP563" s="56"/>
      <c r="MQ563" s="56"/>
      <c r="MR563" s="56"/>
      <c r="MS563" s="56"/>
      <c r="MT563" s="56"/>
      <c r="MU563" s="56"/>
      <c r="MV563" s="56"/>
      <c r="MW563" s="56"/>
      <c r="MX563" s="56"/>
      <c r="MY563" s="56"/>
      <c r="MZ563" s="56"/>
      <c r="NA563" s="56"/>
      <c r="NB563" s="56"/>
      <c r="NC563" s="56"/>
      <c r="ND563" s="56"/>
      <c r="NE563" s="56"/>
      <c r="NF563" s="56"/>
      <c r="NG563" s="56"/>
      <c r="NH563" s="56"/>
      <c r="NI563" s="56"/>
      <c r="NJ563" s="56"/>
      <c r="NK563" s="56"/>
      <c r="NL563" s="56"/>
      <c r="NM563" s="56"/>
      <c r="NN563" s="56"/>
      <c r="NO563" s="56"/>
      <c r="NP563" s="56"/>
      <c r="NQ563" s="56"/>
      <c r="NR563" s="56"/>
      <c r="NS563" s="56"/>
      <c r="NT563" s="56"/>
      <c r="NU563" s="56"/>
      <c r="NV563" s="56"/>
      <c r="NW563" s="56"/>
      <c r="NX563" s="56"/>
      <c r="NY563" s="56"/>
      <c r="NZ563" s="56"/>
      <c r="OA563" s="56"/>
      <c r="OB563" s="56"/>
      <c r="OC563" s="56"/>
      <c r="OD563" s="56"/>
      <c r="OE563" s="56"/>
      <c r="OF563" s="56"/>
      <c r="OG563" s="56"/>
      <c r="OH563" s="56"/>
      <c r="OI563" s="56"/>
      <c r="OJ563" s="56"/>
      <c r="OK563" s="56"/>
      <c r="OL563" s="56"/>
      <c r="OM563" s="56"/>
      <c r="ON563" s="56"/>
      <c r="OO563" s="56"/>
      <c r="OP563" s="56"/>
      <c r="OQ563" s="56"/>
      <c r="OR563" s="56"/>
      <c r="OS563" s="56"/>
      <c r="OT563" s="56"/>
      <c r="OU563" s="56"/>
      <c r="OV563" s="56"/>
      <c r="OW563" s="56"/>
      <c r="OX563" s="56"/>
      <c r="OY563" s="56"/>
      <c r="OZ563" s="56"/>
      <c r="PA563" s="56"/>
    </row>
    <row r="564" spans="1:417" s="116" customFormat="1" ht="20.25" hidden="1" customHeight="1">
      <c r="A564" s="56"/>
      <c r="B564" s="310"/>
      <c r="C564" s="310"/>
      <c r="D564" s="318"/>
      <c r="E564" s="325"/>
      <c r="F564" s="318"/>
      <c r="G564" s="328"/>
      <c r="H564" s="325"/>
      <c r="I564" s="126" t="s">
        <v>35</v>
      </c>
      <c r="J564" s="167" t="s">
        <v>1245</v>
      </c>
      <c r="K564" s="123"/>
      <c r="L564" s="183" t="s">
        <v>661</v>
      </c>
      <c r="M564" s="177" t="s">
        <v>501</v>
      </c>
      <c r="N564" s="123" t="s">
        <v>394</v>
      </c>
      <c r="O564" s="56" t="s">
        <v>350</v>
      </c>
      <c r="P564" s="310"/>
      <c r="Q564" s="310"/>
      <c r="R564" s="120"/>
      <c r="S564" s="120"/>
      <c r="T564" s="120"/>
      <c r="U564" s="120"/>
      <c r="V564" s="120"/>
      <c r="W564" s="120"/>
      <c r="X564" s="120"/>
      <c r="Y564" s="120"/>
      <c r="Z564" s="120"/>
      <c r="AA564" s="120"/>
      <c r="AB564" s="120" t="s">
        <v>205</v>
      </c>
      <c r="AC564" s="119">
        <f t="shared" si="776"/>
        <v>1</v>
      </c>
      <c r="AD564" s="229"/>
      <c r="AE564" s="229"/>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70"/>
      <c r="BU564" s="70"/>
      <c r="BV564" s="70"/>
      <c r="BW564" s="70"/>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9"/>
      <c r="DD564" s="180"/>
      <c r="DE564" s="179"/>
      <c r="DF564" s="180"/>
      <c r="DG564" s="179"/>
      <c r="DH564" s="180"/>
      <c r="DI564" s="179"/>
      <c r="DJ564" s="180"/>
      <c r="DK564" s="181"/>
      <c r="DL564" s="184"/>
      <c r="DM564" s="70"/>
      <c r="DN564" s="70"/>
      <c r="DO564" s="70"/>
      <c r="DP564" s="70"/>
      <c r="DQ564" s="178"/>
      <c r="DR564" s="178"/>
      <c r="DS564" s="178"/>
      <c r="DT564" s="178"/>
      <c r="DU564" s="178"/>
      <c r="DV564" s="178"/>
      <c r="DW564" s="178"/>
      <c r="DX564" s="178"/>
      <c r="DY564" s="178"/>
      <c r="DZ564" s="178"/>
      <c r="EA564" s="178"/>
      <c r="EB564" s="178"/>
      <c r="EC564" s="178"/>
      <c r="ED564" s="178"/>
      <c r="EE564" s="178"/>
      <c r="EF564" s="178"/>
      <c r="EG564" s="178"/>
      <c r="EH564" s="178"/>
      <c r="EI564" s="178"/>
      <c r="EJ564" s="178"/>
      <c r="EK564" s="178"/>
      <c r="EL564" s="178"/>
      <c r="EM564" s="178"/>
      <c r="EN564" s="178"/>
      <c r="EO564" s="178"/>
      <c r="EP564" s="178"/>
      <c r="EQ564" s="178"/>
      <c r="ER564" s="178"/>
      <c r="ES564" s="178"/>
      <c r="ET564" s="178"/>
      <c r="EU564" s="178"/>
      <c r="EV564" s="179"/>
      <c r="EW564" s="180"/>
      <c r="EX564" s="179"/>
      <c r="EY564" s="180"/>
      <c r="EZ564" s="179"/>
      <c r="FA564" s="180"/>
      <c r="FB564" s="179"/>
      <c r="FC564" s="180"/>
      <c r="FD564" s="181"/>
      <c r="FE564" s="184"/>
      <c r="FF564" s="70"/>
      <c r="FG564" s="70"/>
      <c r="FH564" s="70"/>
      <c r="FI564" s="70"/>
      <c r="FJ564" s="70"/>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6"/>
      <c r="GQ564" s="56"/>
      <c r="GR564" s="56"/>
      <c r="GS564" s="56"/>
      <c r="GT564" s="56"/>
      <c r="GU564" s="56"/>
      <c r="GV564" s="56"/>
      <c r="GW564" s="56"/>
      <c r="GX564" s="56"/>
      <c r="GY564" s="56"/>
      <c r="GZ564" s="70"/>
      <c r="HA564" s="70"/>
      <c r="HB564" s="70"/>
      <c r="HC564" s="70"/>
      <c r="HD564" s="70"/>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c r="IJ564" s="56"/>
      <c r="IK564" s="56"/>
      <c r="IL564" s="56"/>
      <c r="IM564" s="56"/>
      <c r="IN564" s="56"/>
      <c r="IO564" s="56"/>
      <c r="IP564" s="56"/>
      <c r="IQ564" s="56"/>
      <c r="IR564" s="56"/>
      <c r="IS564" s="56"/>
      <c r="IT564" s="70"/>
      <c r="IU564" s="70"/>
      <c r="IV564" s="70"/>
      <c r="IW564" s="70"/>
      <c r="IX564" s="56"/>
      <c r="IY564" s="56"/>
      <c r="IZ564" s="56"/>
      <c r="JA564" s="56"/>
      <c r="JB564" s="56"/>
      <c r="JC564" s="56"/>
      <c r="JD564" s="56"/>
      <c r="JE564" s="56"/>
      <c r="JF564" s="56"/>
      <c r="JG564" s="56"/>
      <c r="JH564" s="56"/>
      <c r="JI564" s="56"/>
      <c r="JJ564" s="56"/>
      <c r="JK564" s="56"/>
      <c r="JL564" s="56"/>
      <c r="JM564" s="56"/>
      <c r="JN564" s="56"/>
      <c r="JO564" s="56"/>
      <c r="JP564" s="56"/>
      <c r="JQ564" s="56"/>
      <c r="JR564" s="56"/>
      <c r="JS564" s="56"/>
      <c r="JT564" s="56"/>
      <c r="JU564" s="56"/>
      <c r="JV564" s="56"/>
      <c r="JW564" s="56"/>
      <c r="JX564" s="56"/>
      <c r="JY564" s="56"/>
      <c r="JZ564" s="56"/>
      <c r="KA564" s="56"/>
      <c r="KB564" s="56"/>
      <c r="KC564" s="56"/>
      <c r="KD564" s="56"/>
      <c r="KE564" s="56"/>
      <c r="KF564" s="56"/>
      <c r="KG564" s="56"/>
      <c r="KH564" s="56"/>
      <c r="KI564" s="56"/>
      <c r="KJ564" s="56"/>
      <c r="KK564" s="56"/>
      <c r="KL564" s="56"/>
      <c r="KM564" s="56"/>
      <c r="KN564" s="56"/>
      <c r="KO564" s="56"/>
      <c r="KP564" s="56"/>
      <c r="KQ564" s="56"/>
      <c r="KR564" s="56"/>
      <c r="KS564" s="56"/>
      <c r="KT564" s="56"/>
      <c r="KU564" s="56"/>
      <c r="KV564" s="56"/>
      <c r="KW564" s="56"/>
      <c r="KX564" s="56"/>
      <c r="KY564" s="56"/>
      <c r="KZ564" s="56"/>
      <c r="LA564" s="56"/>
      <c r="LB564" s="56"/>
      <c r="LC564" s="56"/>
      <c r="LD564" s="56"/>
      <c r="LE564" s="56"/>
      <c r="LF564" s="56"/>
      <c r="LG564" s="56"/>
      <c r="LH564" s="56"/>
      <c r="LI564" s="56"/>
      <c r="LJ564" s="56"/>
      <c r="LK564" s="56"/>
      <c r="LL564" s="56"/>
      <c r="LM564" s="56"/>
      <c r="LN564" s="56"/>
      <c r="LO564" s="56"/>
      <c r="LP564" s="56"/>
      <c r="LQ564" s="56"/>
      <c r="LR564" s="56"/>
      <c r="LS564" s="56"/>
      <c r="LT564" s="56"/>
      <c r="LU564" s="56"/>
      <c r="LV564" s="56"/>
      <c r="LW564" s="56"/>
      <c r="LX564" s="56"/>
      <c r="LY564" s="56"/>
      <c r="LZ564" s="56"/>
      <c r="MA564" s="56"/>
      <c r="MB564" s="56"/>
      <c r="MC564" s="56"/>
      <c r="MD564" s="56"/>
      <c r="ME564" s="56"/>
      <c r="MF564" s="56"/>
      <c r="MG564" s="56"/>
      <c r="MH564" s="56"/>
      <c r="MI564" s="56"/>
      <c r="MJ564" s="56"/>
      <c r="MK564" s="56"/>
      <c r="ML564" s="56"/>
      <c r="MM564" s="56"/>
      <c r="MN564" s="56"/>
      <c r="MO564" s="56"/>
      <c r="MP564" s="56"/>
      <c r="MQ564" s="56"/>
      <c r="MR564" s="56"/>
      <c r="MS564" s="56"/>
      <c r="MT564" s="56"/>
      <c r="MU564" s="56"/>
      <c r="MV564" s="56"/>
      <c r="MW564" s="56"/>
      <c r="MX564" s="56"/>
      <c r="MY564" s="56"/>
      <c r="MZ564" s="56"/>
      <c r="NA564" s="56"/>
      <c r="NB564" s="56"/>
      <c r="NC564" s="56"/>
      <c r="ND564" s="56"/>
      <c r="NE564" s="56"/>
      <c r="NF564" s="56"/>
      <c r="NG564" s="56"/>
      <c r="NH564" s="56"/>
      <c r="NI564" s="56"/>
      <c r="NJ564" s="56"/>
      <c r="NK564" s="56"/>
      <c r="NL564" s="56"/>
      <c r="NM564" s="56"/>
      <c r="NN564" s="56"/>
      <c r="NO564" s="56"/>
      <c r="NP564" s="56"/>
      <c r="NQ564" s="56"/>
      <c r="NR564" s="56"/>
      <c r="NS564" s="56"/>
      <c r="NT564" s="56"/>
      <c r="NU564" s="56"/>
      <c r="NV564" s="56"/>
      <c r="NW564" s="56"/>
      <c r="NX564" s="56"/>
      <c r="NY564" s="56"/>
      <c r="NZ564" s="56"/>
      <c r="OA564" s="56"/>
      <c r="OB564" s="56"/>
      <c r="OC564" s="56"/>
      <c r="OD564" s="56"/>
      <c r="OE564" s="56"/>
      <c r="OF564" s="56"/>
      <c r="OG564" s="56"/>
      <c r="OH564" s="56"/>
      <c r="OI564" s="56"/>
      <c r="OJ564" s="56"/>
      <c r="OK564" s="56"/>
      <c r="OL564" s="56"/>
      <c r="OM564" s="56"/>
      <c r="ON564" s="56"/>
      <c r="OO564" s="56"/>
      <c r="OP564" s="56"/>
      <c r="OQ564" s="56"/>
      <c r="OR564" s="56"/>
      <c r="OS564" s="56"/>
      <c r="OT564" s="56"/>
      <c r="OU564" s="56"/>
      <c r="OV564" s="56"/>
      <c r="OW564" s="56"/>
      <c r="OX564" s="56"/>
      <c r="OY564" s="56"/>
      <c r="OZ564" s="56"/>
      <c r="PA564" s="56"/>
    </row>
    <row r="565" spans="1:417" s="116" customFormat="1" ht="149.25" customHeight="1">
      <c r="A565" s="56"/>
      <c r="B565" s="427"/>
      <c r="C565" s="427"/>
      <c r="D565" s="361"/>
      <c r="E565" s="329"/>
      <c r="F565" s="361"/>
      <c r="G565" s="324"/>
      <c r="H565" s="324"/>
      <c r="I565" s="208" t="s">
        <v>35</v>
      </c>
      <c r="J565" s="297" t="s">
        <v>1641</v>
      </c>
      <c r="K565" s="76"/>
      <c r="L565" s="234" t="s">
        <v>661</v>
      </c>
      <c r="M565" s="76" t="s">
        <v>500</v>
      </c>
      <c r="N565" s="123" t="s">
        <v>394</v>
      </c>
      <c r="O565" s="56" t="s">
        <v>350</v>
      </c>
      <c r="P565" s="310"/>
      <c r="Q565" s="310"/>
      <c r="R565" s="235" t="s">
        <v>205</v>
      </c>
      <c r="S565" s="120"/>
      <c r="T565" s="120"/>
      <c r="U565" s="120"/>
      <c r="V565" s="120"/>
      <c r="W565" s="120"/>
      <c r="X565" s="120"/>
      <c r="Y565" s="120"/>
      <c r="Z565" s="120"/>
      <c r="AA565" s="120"/>
      <c r="AB565" s="120"/>
      <c r="AC565" s="119">
        <f t="shared" si="776"/>
        <v>1</v>
      </c>
      <c r="AD565" s="299" t="s">
        <v>553</v>
      </c>
      <c r="AE565" s="299" t="s">
        <v>553</v>
      </c>
      <c r="AF565" s="178">
        <v>2</v>
      </c>
      <c r="AG565" s="178">
        <v>2</v>
      </c>
      <c r="AH565" s="178">
        <v>2</v>
      </c>
      <c r="AI565" s="178">
        <v>2</v>
      </c>
      <c r="AJ565" s="178">
        <v>2</v>
      </c>
      <c r="AK565" s="178">
        <v>2</v>
      </c>
      <c r="AL565" s="178">
        <v>1</v>
      </c>
      <c r="AM565" s="178">
        <v>2</v>
      </c>
      <c r="AN565" s="178">
        <v>2</v>
      </c>
      <c r="AO565" s="178">
        <v>2</v>
      </c>
      <c r="AP565" s="178">
        <v>2</v>
      </c>
      <c r="AQ565" s="178">
        <v>2</v>
      </c>
      <c r="AR565" s="178">
        <v>2</v>
      </c>
      <c r="AS565" s="178">
        <v>2</v>
      </c>
      <c r="AT565" s="178">
        <v>2</v>
      </c>
      <c r="AU565" s="178">
        <v>2</v>
      </c>
      <c r="AV565" s="178">
        <v>2</v>
      </c>
      <c r="AW565" s="178">
        <v>2</v>
      </c>
      <c r="AX565" s="178">
        <v>2</v>
      </c>
      <c r="AY565" s="178">
        <v>2</v>
      </c>
      <c r="AZ565" s="178">
        <v>2</v>
      </c>
      <c r="BA565" s="178">
        <v>2</v>
      </c>
      <c r="BB565" s="178">
        <v>1</v>
      </c>
      <c r="BC565" s="178">
        <v>2</v>
      </c>
      <c r="BD565" s="178">
        <v>2</v>
      </c>
      <c r="BE565" s="178">
        <v>2</v>
      </c>
      <c r="BF565" s="178">
        <v>1</v>
      </c>
      <c r="BG565" s="178">
        <v>2</v>
      </c>
      <c r="BH565" s="178">
        <v>2</v>
      </c>
      <c r="BI565" s="178">
        <v>2</v>
      </c>
      <c r="BJ565" s="179">
        <f>COUNTIF(AF565:BI565,"2")</f>
        <v>27</v>
      </c>
      <c r="BK565" s="180">
        <f>BJ565/(BJ565+BL565+BN565+BP565)</f>
        <v>0.9</v>
      </c>
      <c r="BL565" s="179">
        <f>COUNTIF(AF565:BI565,"1")</f>
        <v>3</v>
      </c>
      <c r="BM565" s="180">
        <f>BL565/(BJ565+BL565+BN565+BP565)</f>
        <v>0.1</v>
      </c>
      <c r="BN565" s="179">
        <f>COUNTIF(AF565:BI565,"0")</f>
        <v>0</v>
      </c>
      <c r="BO565" s="180">
        <f>BN565/(BJ565+BL565+BN565+BP565)</f>
        <v>0</v>
      </c>
      <c r="BP565" s="179">
        <f>COUNTIF(Q565:BI565,"KĐG")</f>
        <v>0</v>
      </c>
      <c r="BQ565" s="180">
        <f>BP565/(BJ565+BL565+BN565+BP565)</f>
        <v>0</v>
      </c>
      <c r="BR565" s="181">
        <f>(((BJ565*2)+(BL565*1)+(BN565*0)))/(BJ565+BL565+BN565)</f>
        <v>1.9</v>
      </c>
      <c r="BS565" s="182" t="str">
        <f>IF(BQ565&gt;=50%,"KĐG",IF(BR565&gt;=1.6,"Đạt mục tiêu",IF(BR565&gt;=1,"Cần cố gắng","Chưa đạt")))</f>
        <v>Đạt mục tiêu</v>
      </c>
      <c r="BT565" s="70"/>
      <c r="BU565" s="70"/>
      <c r="BV565" s="70">
        <v>2</v>
      </c>
      <c r="BW565" s="70">
        <v>2</v>
      </c>
      <c r="BX565" s="178">
        <v>2</v>
      </c>
      <c r="BY565" s="178">
        <v>2</v>
      </c>
      <c r="BZ565" s="178">
        <v>2</v>
      </c>
      <c r="CA565" s="178">
        <v>2</v>
      </c>
      <c r="CB565" s="178">
        <v>1</v>
      </c>
      <c r="CC565" s="178">
        <v>2</v>
      </c>
      <c r="CD565" s="178">
        <v>2</v>
      </c>
      <c r="CE565" s="178">
        <v>2</v>
      </c>
      <c r="CF565" s="178">
        <v>2</v>
      </c>
      <c r="CG565" s="178">
        <v>2</v>
      </c>
      <c r="CH565" s="178">
        <v>2</v>
      </c>
      <c r="CI565" s="178">
        <v>2</v>
      </c>
      <c r="CJ565" s="178">
        <v>2</v>
      </c>
      <c r="CK565" s="178">
        <v>2</v>
      </c>
      <c r="CL565" s="178">
        <v>2</v>
      </c>
      <c r="CM565" s="178">
        <v>2</v>
      </c>
      <c r="CN565" s="178">
        <v>2</v>
      </c>
      <c r="CO565" s="178">
        <v>2</v>
      </c>
      <c r="CP565" s="178">
        <v>2</v>
      </c>
      <c r="CQ565" s="178">
        <v>2</v>
      </c>
      <c r="CR565" s="178">
        <v>1</v>
      </c>
      <c r="CS565" s="178">
        <v>2</v>
      </c>
      <c r="CT565" s="178">
        <v>2</v>
      </c>
      <c r="CU565" s="178">
        <v>2</v>
      </c>
      <c r="CV565" s="178">
        <v>1</v>
      </c>
      <c r="CW565" s="178">
        <v>2</v>
      </c>
      <c r="CX565" s="178">
        <v>2</v>
      </c>
      <c r="CY565" s="178">
        <v>2</v>
      </c>
      <c r="CZ565" s="178">
        <f>COUNTIF(BV565:CY565,"2")</f>
        <v>27</v>
      </c>
      <c r="DA565" s="178">
        <f>CZ565/(CZ565+DB565+DD565+DF565)</f>
        <v>0.9</v>
      </c>
      <c r="DB565" s="178">
        <f>COUNTIF(BV565:CY565,"1")</f>
        <v>3</v>
      </c>
      <c r="DC565" s="179">
        <f>DB565/(CZ565+DB565+DD565+DF565)</f>
        <v>0.1</v>
      </c>
      <c r="DD565" s="180">
        <f>COUNTIF(BV565:CY565,"0")</f>
        <v>0</v>
      </c>
      <c r="DE565" s="179">
        <f>DD565/(CZ565+DB565+DD565+DF565)</f>
        <v>0</v>
      </c>
      <c r="DF565" s="180">
        <f>COUNTIF(BH565:CY565,"KĐG")</f>
        <v>0</v>
      </c>
      <c r="DG565" s="179">
        <f>DF565/(CZ565+DB565+DD565+DF565)</f>
        <v>0</v>
      </c>
      <c r="DH565" s="180">
        <f>(((CZ565*2)+(DB565*1)+(DD565*0)))/(CZ565+DB565+DD565)</f>
        <v>1.9</v>
      </c>
      <c r="DI565" s="179" t="str">
        <f>IF(DG565&gt;=50%,"KĐG",IF(DH565&gt;=1.6,"Đạt mục tiêu",IF(DH565&gt;=1,"Cần cố gắng","Chưa đạt")))</f>
        <v>Đạt mục tiêu</v>
      </c>
      <c r="DJ565" s="180"/>
      <c r="DK565" s="181"/>
      <c r="DL565" s="184"/>
      <c r="DM565" s="70"/>
      <c r="DN565" s="70"/>
      <c r="DO565" s="70"/>
      <c r="DP565" s="70"/>
      <c r="DQ565" s="178"/>
      <c r="DR565" s="178"/>
      <c r="DS565" s="178"/>
      <c r="DT565" s="178"/>
      <c r="DU565" s="178"/>
      <c r="DV565" s="178"/>
      <c r="DW565" s="178"/>
      <c r="DX565" s="178"/>
      <c r="DY565" s="178"/>
      <c r="DZ565" s="178"/>
      <c r="EA565" s="178"/>
      <c r="EB565" s="178"/>
      <c r="EC565" s="178"/>
      <c r="ED565" s="178"/>
      <c r="EE565" s="178"/>
      <c r="EF565" s="178"/>
      <c r="EG565" s="178"/>
      <c r="EH565" s="178"/>
      <c r="EI565" s="178"/>
      <c r="EJ565" s="178"/>
      <c r="EK565" s="178"/>
      <c r="EL565" s="178"/>
      <c r="EM565" s="178"/>
      <c r="EN565" s="178"/>
      <c r="EO565" s="178"/>
      <c r="EP565" s="178"/>
      <c r="EQ565" s="178"/>
      <c r="ER565" s="178"/>
      <c r="ES565" s="178"/>
      <c r="ET565" s="178"/>
      <c r="EU565" s="178"/>
      <c r="EV565" s="179"/>
      <c r="EW565" s="180"/>
      <c r="EX565" s="179"/>
      <c r="EY565" s="180"/>
      <c r="EZ565" s="179"/>
      <c r="FA565" s="180"/>
      <c r="FB565" s="179"/>
      <c r="FC565" s="180"/>
      <c r="FD565" s="181"/>
      <c r="FE565" s="184"/>
      <c r="FF565" s="70"/>
      <c r="FG565" s="70"/>
      <c r="FH565" s="70"/>
      <c r="FI565" s="70"/>
      <c r="FJ565" s="70"/>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6"/>
      <c r="GQ565" s="56"/>
      <c r="GR565" s="56"/>
      <c r="GS565" s="56"/>
      <c r="GT565" s="56"/>
      <c r="GU565" s="56"/>
      <c r="GV565" s="56"/>
      <c r="GW565" s="56"/>
      <c r="GX565" s="56"/>
      <c r="GY565" s="56"/>
      <c r="GZ565" s="70"/>
      <c r="HA565" s="70"/>
      <c r="HB565" s="70"/>
      <c r="HC565" s="70"/>
      <c r="HD565" s="70"/>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c r="IJ565" s="56"/>
      <c r="IK565" s="56"/>
      <c r="IL565" s="56"/>
      <c r="IM565" s="56"/>
      <c r="IN565" s="56"/>
      <c r="IO565" s="56"/>
      <c r="IP565" s="56"/>
      <c r="IQ565" s="56"/>
      <c r="IR565" s="56"/>
      <c r="IS565" s="56"/>
      <c r="IT565" s="70"/>
      <c r="IU565" s="70"/>
      <c r="IV565" s="70"/>
      <c r="IW565" s="70"/>
      <c r="IX565" s="56"/>
      <c r="IY565" s="56"/>
      <c r="IZ565" s="56"/>
      <c r="JA565" s="56"/>
      <c r="JB565" s="56"/>
      <c r="JC565" s="56"/>
      <c r="JD565" s="56"/>
      <c r="JE565" s="56"/>
      <c r="JF565" s="56"/>
      <c r="JG565" s="56"/>
      <c r="JH565" s="56"/>
      <c r="JI565" s="56"/>
      <c r="JJ565" s="56"/>
      <c r="JK565" s="56"/>
      <c r="JL565" s="56"/>
      <c r="JM565" s="56"/>
      <c r="JN565" s="56"/>
      <c r="JO565" s="56"/>
      <c r="JP565" s="56"/>
      <c r="JQ565" s="56"/>
      <c r="JR565" s="56"/>
      <c r="JS565" s="56"/>
      <c r="JT565" s="56"/>
      <c r="JU565" s="56"/>
      <c r="JV565" s="56"/>
      <c r="JW565" s="56"/>
      <c r="JX565" s="56"/>
      <c r="JY565" s="56"/>
      <c r="JZ565" s="56"/>
      <c r="KA565" s="56"/>
      <c r="KB565" s="56"/>
      <c r="KC565" s="56"/>
      <c r="KD565" s="56"/>
      <c r="KE565" s="56"/>
      <c r="KF565" s="56"/>
      <c r="KG565" s="56"/>
      <c r="KH565" s="56"/>
      <c r="KI565" s="56"/>
      <c r="KJ565" s="56"/>
      <c r="KK565" s="56"/>
      <c r="KL565" s="56"/>
      <c r="KM565" s="56"/>
      <c r="KN565" s="56"/>
      <c r="KO565" s="56"/>
      <c r="KP565" s="56"/>
      <c r="KQ565" s="56"/>
      <c r="KR565" s="56"/>
      <c r="KS565" s="56"/>
      <c r="KT565" s="56"/>
      <c r="KU565" s="56"/>
      <c r="KV565" s="56"/>
      <c r="KW565" s="56"/>
      <c r="KX565" s="56"/>
      <c r="KY565" s="56"/>
      <c r="KZ565" s="56"/>
      <c r="LA565" s="56"/>
      <c r="LB565" s="56"/>
      <c r="LC565" s="56"/>
      <c r="LD565" s="56"/>
      <c r="LE565" s="56"/>
      <c r="LF565" s="56"/>
      <c r="LG565" s="56"/>
      <c r="LH565" s="56"/>
      <c r="LI565" s="56"/>
      <c r="LJ565" s="56"/>
      <c r="LK565" s="56"/>
      <c r="LL565" s="56"/>
      <c r="LM565" s="56"/>
      <c r="LN565" s="56"/>
      <c r="LO565" s="56"/>
      <c r="LP565" s="56"/>
      <c r="LQ565" s="56"/>
      <c r="LR565" s="56"/>
      <c r="LS565" s="56"/>
      <c r="LT565" s="56"/>
      <c r="LU565" s="56"/>
      <c r="LV565" s="56"/>
      <c r="LW565" s="56"/>
      <c r="LX565" s="56"/>
      <c r="LY565" s="56"/>
      <c r="LZ565" s="56"/>
      <c r="MA565" s="56"/>
      <c r="MB565" s="56"/>
      <c r="MC565" s="56"/>
      <c r="MD565" s="56"/>
      <c r="ME565" s="56"/>
      <c r="MF565" s="56"/>
      <c r="MG565" s="56"/>
      <c r="MH565" s="56"/>
      <c r="MI565" s="56"/>
      <c r="MJ565" s="56"/>
      <c r="MK565" s="56"/>
      <c r="ML565" s="56"/>
      <c r="MM565" s="56"/>
      <c r="MN565" s="56"/>
      <c r="MO565" s="56"/>
      <c r="MP565" s="56"/>
      <c r="MQ565" s="56"/>
      <c r="MR565" s="56"/>
      <c r="MS565" s="56"/>
      <c r="MT565" s="56"/>
      <c r="MU565" s="56"/>
      <c r="MV565" s="56"/>
      <c r="MW565" s="56"/>
      <c r="MX565" s="56"/>
      <c r="MY565" s="56"/>
      <c r="MZ565" s="56"/>
      <c r="NA565" s="56"/>
      <c r="NB565" s="56"/>
      <c r="NC565" s="56"/>
      <c r="ND565" s="56"/>
      <c r="NE565" s="56"/>
      <c r="NF565" s="56"/>
      <c r="NG565" s="56"/>
      <c r="NH565" s="56"/>
      <c r="NI565" s="56"/>
      <c r="NJ565" s="56"/>
      <c r="NK565" s="56"/>
      <c r="NL565" s="56"/>
      <c r="NM565" s="56"/>
      <c r="NN565" s="56"/>
      <c r="NO565" s="56"/>
      <c r="NP565" s="56"/>
      <c r="NQ565" s="56"/>
      <c r="NR565" s="56"/>
      <c r="NS565" s="56"/>
      <c r="NT565" s="56"/>
      <c r="NU565" s="56"/>
      <c r="NV565" s="56"/>
      <c r="NW565" s="56"/>
      <c r="NX565" s="56"/>
      <c r="NY565" s="56"/>
      <c r="NZ565" s="56"/>
      <c r="OA565" s="56"/>
      <c r="OB565" s="56"/>
      <c r="OC565" s="56"/>
      <c r="OD565" s="56"/>
      <c r="OE565" s="56"/>
      <c r="OF565" s="56"/>
      <c r="OG565" s="56"/>
      <c r="OH565" s="56"/>
      <c r="OI565" s="56"/>
      <c r="OJ565" s="56"/>
      <c r="OK565" s="56"/>
      <c r="OL565" s="56"/>
      <c r="OM565" s="56"/>
      <c r="ON565" s="56"/>
      <c r="OO565" s="56"/>
      <c r="OP565" s="56"/>
      <c r="OQ565" s="56"/>
      <c r="OR565" s="56"/>
      <c r="OS565" s="56"/>
      <c r="OT565" s="56"/>
      <c r="OU565" s="56"/>
      <c r="OV565" s="56"/>
      <c r="OW565" s="56"/>
      <c r="OX565" s="56"/>
      <c r="OY565" s="56"/>
      <c r="OZ565" s="56"/>
      <c r="PA565" s="2"/>
    </row>
    <row r="566" spans="1:417" s="116" customFormat="1" ht="126" hidden="1" customHeight="1">
      <c r="A566" s="56"/>
      <c r="B566" s="310"/>
      <c r="C566" s="310"/>
      <c r="D566" s="318"/>
      <c r="E566" s="325"/>
      <c r="F566" s="318"/>
      <c r="G566" s="328"/>
      <c r="H566" s="325"/>
      <c r="I566" s="126" t="s">
        <v>35</v>
      </c>
      <c r="J566" s="167" t="s">
        <v>1153</v>
      </c>
      <c r="K566" s="123"/>
      <c r="L566" s="183" t="s">
        <v>661</v>
      </c>
      <c r="M566" s="123" t="s">
        <v>500</v>
      </c>
      <c r="N566" s="123" t="s">
        <v>394</v>
      </c>
      <c r="O566" s="56" t="s">
        <v>350</v>
      </c>
      <c r="P566" s="310"/>
      <c r="Q566" s="310"/>
      <c r="R566" s="120"/>
      <c r="S566" s="120"/>
      <c r="T566" s="120"/>
      <c r="U566" s="120"/>
      <c r="V566" s="120"/>
      <c r="W566" s="120" t="s">
        <v>205</v>
      </c>
      <c r="X566" s="120"/>
      <c r="Y566" s="120"/>
      <c r="Z566" s="120"/>
      <c r="AA566" s="120"/>
      <c r="AB566" s="120"/>
      <c r="AC566" s="119">
        <f t="shared" si="776"/>
        <v>1</v>
      </c>
      <c r="AD566" s="229"/>
      <c r="AE566" s="229"/>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70"/>
      <c r="BU566" s="70"/>
      <c r="BV566" s="72"/>
      <c r="BW566" s="72"/>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70"/>
      <c r="DN566" s="70"/>
      <c r="DO566" s="70"/>
      <c r="DP566" s="70"/>
      <c r="DQ566" s="178"/>
      <c r="DR566" s="178"/>
      <c r="DS566" s="178"/>
      <c r="DT566" s="178"/>
      <c r="DU566" s="178"/>
      <c r="DV566" s="178"/>
      <c r="DW566" s="178"/>
      <c r="DX566" s="178"/>
      <c r="DY566" s="178"/>
      <c r="DZ566" s="178"/>
      <c r="EA566" s="178"/>
      <c r="EB566" s="178"/>
      <c r="EC566" s="178"/>
      <c r="ED566" s="178"/>
      <c r="EE566" s="178"/>
      <c r="EF566" s="178"/>
      <c r="EG566" s="178"/>
      <c r="EH566" s="178"/>
      <c r="EI566" s="178"/>
      <c r="EJ566" s="178"/>
      <c r="EK566" s="178"/>
      <c r="EL566" s="178"/>
      <c r="EM566" s="178"/>
      <c r="EN566" s="178"/>
      <c r="EO566" s="178"/>
      <c r="EP566" s="178"/>
      <c r="EQ566" s="178"/>
      <c r="ER566" s="178"/>
      <c r="ES566" s="178"/>
      <c r="ET566" s="178"/>
      <c r="EU566" s="178"/>
      <c r="EV566" s="178"/>
      <c r="EW566" s="178"/>
      <c r="EX566" s="178"/>
      <c r="EY566" s="178"/>
      <c r="EZ566" s="178"/>
      <c r="FA566" s="180"/>
      <c r="FB566" s="179"/>
      <c r="FC566" s="180"/>
      <c r="FD566" s="181"/>
      <c r="FE566" s="184"/>
      <c r="FF566" s="70"/>
      <c r="FG566" s="70"/>
      <c r="FH566" s="70"/>
      <c r="FI566" s="70"/>
      <c r="FJ566" s="70"/>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6"/>
      <c r="GQ566" s="56"/>
      <c r="GR566" s="56"/>
      <c r="GS566" s="56"/>
      <c r="GT566" s="56"/>
      <c r="GU566" s="56"/>
      <c r="GV566" s="56"/>
      <c r="GW566" s="56"/>
      <c r="GX566" s="56"/>
      <c r="GY566" s="56"/>
      <c r="GZ566" s="70"/>
      <c r="HA566" s="70"/>
      <c r="HB566" s="70"/>
      <c r="HC566" s="70"/>
      <c r="HD566" s="70"/>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c r="IJ566" s="56"/>
      <c r="IK566" s="56"/>
      <c r="IL566" s="56"/>
      <c r="IM566" s="56"/>
      <c r="IN566" s="56"/>
      <c r="IO566" s="56"/>
      <c r="IP566" s="56"/>
      <c r="IQ566" s="56"/>
      <c r="IR566" s="56"/>
      <c r="IS566" s="56"/>
      <c r="IT566" s="70"/>
      <c r="IU566" s="70"/>
      <c r="IV566" s="70"/>
      <c r="IW566" s="70"/>
      <c r="IX566" s="56"/>
      <c r="IY566" s="56"/>
      <c r="IZ566" s="56"/>
      <c r="JA566" s="56"/>
      <c r="JB566" s="56"/>
      <c r="JC566" s="56"/>
      <c r="JD566" s="56"/>
      <c r="JE566" s="56"/>
      <c r="JF566" s="56"/>
      <c r="JG566" s="56"/>
      <c r="JH566" s="56"/>
      <c r="JI566" s="56"/>
      <c r="JJ566" s="56"/>
      <c r="JK566" s="56"/>
      <c r="JL566" s="56"/>
      <c r="JM566" s="56"/>
      <c r="JN566" s="56"/>
      <c r="JO566" s="56"/>
      <c r="JP566" s="56"/>
      <c r="JQ566" s="56"/>
      <c r="JR566" s="56"/>
      <c r="JS566" s="56"/>
      <c r="JT566" s="56"/>
      <c r="JU566" s="56"/>
      <c r="JV566" s="56"/>
      <c r="JW566" s="56"/>
      <c r="JX566" s="56"/>
      <c r="JY566" s="56"/>
      <c r="JZ566" s="56"/>
      <c r="KA566" s="56"/>
      <c r="KB566" s="56"/>
      <c r="KC566" s="56"/>
      <c r="KD566" s="56"/>
      <c r="KE566" s="56"/>
      <c r="KF566" s="56"/>
      <c r="KG566" s="56"/>
      <c r="KH566" s="56"/>
      <c r="KI566" s="56"/>
      <c r="KJ566" s="56"/>
      <c r="KK566" s="56"/>
      <c r="KL566" s="56"/>
      <c r="KM566" s="56"/>
      <c r="KN566" s="56"/>
      <c r="KO566" s="56"/>
      <c r="KP566" s="56"/>
      <c r="KQ566" s="56"/>
      <c r="KR566" s="56"/>
      <c r="KS566" s="56"/>
      <c r="KT566" s="56"/>
      <c r="KU566" s="56"/>
      <c r="KV566" s="56"/>
      <c r="KW566" s="56"/>
      <c r="KX566" s="56"/>
      <c r="KY566" s="56"/>
      <c r="KZ566" s="56"/>
      <c r="LA566" s="56"/>
      <c r="LB566" s="56"/>
      <c r="LC566" s="56"/>
      <c r="LD566" s="56"/>
      <c r="LE566" s="56"/>
      <c r="LF566" s="56"/>
      <c r="LG566" s="56"/>
      <c r="LH566" s="56"/>
      <c r="LI566" s="56"/>
      <c r="LJ566" s="56"/>
      <c r="LK566" s="56"/>
      <c r="LL566" s="56"/>
      <c r="LM566" s="56"/>
      <c r="LN566" s="56"/>
      <c r="LO566" s="56"/>
      <c r="LP566" s="56"/>
      <c r="LQ566" s="56"/>
      <c r="LR566" s="56"/>
      <c r="LS566" s="56"/>
      <c r="LT566" s="56"/>
      <c r="LU566" s="56"/>
      <c r="LV566" s="56"/>
      <c r="LW566" s="56"/>
      <c r="LX566" s="56"/>
      <c r="LY566" s="56"/>
      <c r="LZ566" s="56"/>
      <c r="MA566" s="56"/>
      <c r="MB566" s="56"/>
      <c r="MC566" s="56"/>
      <c r="MD566" s="56"/>
      <c r="ME566" s="56"/>
      <c r="MF566" s="56"/>
      <c r="MG566" s="56"/>
      <c r="MH566" s="56"/>
      <c r="MI566" s="56"/>
      <c r="MJ566" s="56"/>
      <c r="MK566" s="56"/>
      <c r="ML566" s="56"/>
      <c r="MM566" s="56"/>
      <c r="MN566" s="56"/>
      <c r="MO566" s="56"/>
      <c r="MP566" s="56"/>
      <c r="MQ566" s="56"/>
      <c r="MR566" s="56"/>
      <c r="MS566" s="56"/>
      <c r="MT566" s="56"/>
      <c r="MU566" s="56"/>
      <c r="MV566" s="56"/>
      <c r="MW566" s="56"/>
      <c r="MX566" s="56"/>
      <c r="MY566" s="56"/>
      <c r="MZ566" s="56"/>
      <c r="NA566" s="56"/>
      <c r="NB566" s="56"/>
      <c r="NC566" s="56"/>
      <c r="ND566" s="56"/>
      <c r="NE566" s="56"/>
      <c r="NF566" s="56"/>
      <c r="NG566" s="56"/>
      <c r="NH566" s="56"/>
      <c r="NI566" s="56"/>
      <c r="NJ566" s="56"/>
      <c r="NK566" s="56"/>
      <c r="NL566" s="56"/>
      <c r="NM566" s="56"/>
      <c r="NN566" s="56"/>
      <c r="NO566" s="56"/>
      <c r="NP566" s="56"/>
      <c r="NQ566" s="56"/>
      <c r="NR566" s="56"/>
      <c r="NS566" s="56"/>
      <c r="NT566" s="56"/>
      <c r="NU566" s="56"/>
      <c r="NV566" s="56"/>
      <c r="NW566" s="56"/>
      <c r="NX566" s="56"/>
      <c r="NY566" s="56"/>
      <c r="NZ566" s="56"/>
      <c r="OA566" s="56"/>
      <c r="OB566" s="56"/>
      <c r="OC566" s="56"/>
      <c r="OD566" s="56"/>
      <c r="OE566" s="56"/>
      <c r="OF566" s="56"/>
      <c r="OG566" s="56"/>
      <c r="OH566" s="56"/>
      <c r="OI566" s="56"/>
      <c r="OJ566" s="56"/>
      <c r="OK566" s="56"/>
      <c r="OL566" s="56"/>
      <c r="OM566" s="56"/>
      <c r="ON566" s="56"/>
      <c r="OO566" s="56"/>
      <c r="OP566" s="56"/>
      <c r="OQ566" s="56"/>
      <c r="OR566" s="56"/>
      <c r="OS566" s="56"/>
      <c r="OT566" s="56"/>
      <c r="OU566" s="56"/>
      <c r="OV566" s="56"/>
      <c r="OW566" s="56"/>
      <c r="OX566" s="56"/>
      <c r="OY566" s="56"/>
      <c r="OZ566" s="56"/>
      <c r="PA566" s="56"/>
    </row>
    <row r="567" spans="1:417" s="116" customFormat="1" ht="173.25" hidden="1" customHeight="1">
      <c r="A567" s="56"/>
      <c r="B567" s="310"/>
      <c r="C567" s="310"/>
      <c r="D567" s="318"/>
      <c r="E567" s="325"/>
      <c r="F567" s="318"/>
      <c r="G567" s="328"/>
      <c r="H567" s="325"/>
      <c r="I567" s="126" t="s">
        <v>35</v>
      </c>
      <c r="J567" s="167" t="s">
        <v>1152</v>
      </c>
      <c r="K567" s="123"/>
      <c r="L567" s="183" t="s">
        <v>661</v>
      </c>
      <c r="M567" s="123" t="s">
        <v>500</v>
      </c>
      <c r="N567" s="123" t="s">
        <v>394</v>
      </c>
      <c r="O567" s="56" t="s">
        <v>350</v>
      </c>
      <c r="P567" s="310"/>
      <c r="Q567" s="310"/>
      <c r="R567" s="120"/>
      <c r="S567" s="120"/>
      <c r="T567" s="120"/>
      <c r="U567" s="120"/>
      <c r="V567" s="120"/>
      <c r="W567" s="120"/>
      <c r="X567" s="120"/>
      <c r="Y567" s="120" t="s">
        <v>205</v>
      </c>
      <c r="Z567" s="120"/>
      <c r="AA567" s="120"/>
      <c r="AB567" s="120"/>
      <c r="AC567" s="119">
        <f t="shared" si="776"/>
        <v>1</v>
      </c>
      <c r="AD567" s="229"/>
      <c r="AE567" s="229"/>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70"/>
      <c r="BU567" s="70"/>
      <c r="BV567" s="70"/>
      <c r="BW567" s="70"/>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9"/>
      <c r="DD567" s="180"/>
      <c r="DE567" s="179"/>
      <c r="DF567" s="180"/>
      <c r="DG567" s="179"/>
      <c r="DH567" s="180"/>
      <c r="DI567" s="179"/>
      <c r="DJ567" s="180"/>
      <c r="DK567" s="181"/>
      <c r="DL567" s="184"/>
      <c r="DM567" s="168" t="s">
        <v>553</v>
      </c>
      <c r="DN567" s="168" t="s">
        <v>553</v>
      </c>
      <c r="DO567" s="168" t="s">
        <v>553</v>
      </c>
      <c r="DP567" s="168" t="s">
        <v>553</v>
      </c>
      <c r="DQ567" s="178"/>
      <c r="DR567" s="178"/>
      <c r="DS567" s="178"/>
      <c r="DT567" s="178"/>
      <c r="DU567" s="178"/>
      <c r="DV567" s="178"/>
      <c r="DW567" s="178"/>
      <c r="DX567" s="178"/>
      <c r="DY567" s="178"/>
      <c r="DZ567" s="178"/>
      <c r="EA567" s="178"/>
      <c r="EB567" s="178"/>
      <c r="EC567" s="178"/>
      <c r="ED567" s="178"/>
      <c r="EE567" s="178"/>
      <c r="EF567" s="178"/>
      <c r="EG567" s="178"/>
      <c r="EH567" s="178"/>
      <c r="EI567" s="178"/>
      <c r="EJ567" s="178"/>
      <c r="EK567" s="178"/>
      <c r="EL567" s="178"/>
      <c r="EM567" s="178"/>
      <c r="EN567" s="178"/>
      <c r="EO567" s="178"/>
      <c r="EP567" s="178"/>
      <c r="EQ567" s="178"/>
      <c r="ER567" s="178"/>
      <c r="ES567" s="178"/>
      <c r="ET567" s="178"/>
      <c r="EU567" s="178"/>
      <c r="EV567" s="178"/>
      <c r="EW567" s="178"/>
      <c r="EX567" s="178"/>
      <c r="EY567" s="178"/>
      <c r="EZ567" s="178"/>
      <c r="FA567" s="178"/>
      <c r="FB567" s="178"/>
      <c r="FC567" s="178"/>
      <c r="FD567" s="178"/>
      <c r="FE567" s="178"/>
      <c r="FF567" s="70"/>
      <c r="FG567" s="70"/>
      <c r="FH567" s="70"/>
      <c r="FI567" s="70"/>
      <c r="FJ567" s="70"/>
      <c r="FK567" s="56"/>
      <c r="FL567" s="56"/>
      <c r="FM567" s="56"/>
      <c r="FN567" s="56"/>
      <c r="FO567" s="56"/>
      <c r="FP567" s="56"/>
      <c r="FQ567" s="56"/>
      <c r="FR567" s="56"/>
      <c r="FS567" s="56"/>
      <c r="FT567" s="56"/>
      <c r="FU567" s="56"/>
      <c r="FV567" s="56"/>
      <c r="FW567" s="56"/>
      <c r="FX567" s="56"/>
      <c r="FY567" s="56"/>
      <c r="FZ567" s="56"/>
      <c r="GA567" s="56"/>
      <c r="GB567" s="56"/>
      <c r="GC567" s="56"/>
      <c r="GD567" s="56"/>
      <c r="GE567" s="56"/>
      <c r="GF567" s="56"/>
      <c r="GG567" s="56"/>
      <c r="GH567" s="56"/>
      <c r="GI567" s="56"/>
      <c r="GJ567" s="56"/>
      <c r="GK567" s="56"/>
      <c r="GL567" s="56"/>
      <c r="GM567" s="56"/>
      <c r="GN567" s="56"/>
      <c r="GO567" s="56"/>
      <c r="GP567" s="56"/>
      <c r="GQ567" s="56"/>
      <c r="GR567" s="56"/>
      <c r="GS567" s="56"/>
      <c r="GT567" s="56"/>
      <c r="GU567" s="56"/>
      <c r="GV567" s="56"/>
      <c r="GW567" s="56"/>
      <c r="GX567" s="56"/>
      <c r="GY567" s="56"/>
      <c r="GZ567" s="70"/>
      <c r="HA567" s="70"/>
      <c r="HB567" s="70"/>
      <c r="HC567" s="70"/>
      <c r="HD567" s="70"/>
      <c r="HE567" s="56"/>
      <c r="HF567" s="56"/>
      <c r="HG567" s="56"/>
      <c r="HH567" s="56"/>
      <c r="HI567" s="56"/>
      <c r="HJ567" s="56"/>
      <c r="HK567" s="56"/>
      <c r="HL567" s="56"/>
      <c r="HM567" s="56"/>
      <c r="HN567" s="56"/>
      <c r="HO567" s="56"/>
      <c r="HP567" s="56"/>
      <c r="HQ567" s="56"/>
      <c r="HR567" s="56"/>
      <c r="HS567" s="56"/>
      <c r="HT567" s="56"/>
      <c r="HU567" s="56"/>
      <c r="HV567" s="56"/>
      <c r="HW567" s="56"/>
      <c r="HX567" s="56"/>
      <c r="HY567" s="56"/>
      <c r="HZ567" s="56"/>
      <c r="IA567" s="56"/>
      <c r="IB567" s="56"/>
      <c r="IC567" s="56"/>
      <c r="ID567" s="56"/>
      <c r="IE567" s="56"/>
      <c r="IF567" s="56"/>
      <c r="IG567" s="56"/>
      <c r="IH567" s="56"/>
      <c r="II567" s="56"/>
      <c r="IJ567" s="56"/>
      <c r="IK567" s="56"/>
      <c r="IL567" s="56"/>
      <c r="IM567" s="56"/>
      <c r="IN567" s="56"/>
      <c r="IO567" s="56"/>
      <c r="IP567" s="56"/>
      <c r="IQ567" s="56"/>
      <c r="IR567" s="56"/>
      <c r="IS567" s="56"/>
      <c r="IT567" s="70"/>
      <c r="IU567" s="70"/>
      <c r="IV567" s="70"/>
      <c r="IW567" s="70"/>
      <c r="IX567" s="56"/>
      <c r="IY567" s="56"/>
      <c r="IZ567" s="56"/>
      <c r="JA567" s="56"/>
      <c r="JB567" s="56"/>
      <c r="JC567" s="56"/>
      <c r="JD567" s="56"/>
      <c r="JE567" s="56"/>
      <c r="JF567" s="56"/>
      <c r="JG567" s="56"/>
      <c r="JH567" s="56"/>
      <c r="JI567" s="56"/>
      <c r="JJ567" s="56"/>
      <c r="JK567" s="56"/>
      <c r="JL567" s="56"/>
      <c r="JM567" s="56"/>
      <c r="JN567" s="56"/>
      <c r="JO567" s="56"/>
      <c r="JP567" s="56"/>
      <c r="JQ567" s="56"/>
      <c r="JR567" s="56"/>
      <c r="JS567" s="56"/>
      <c r="JT567" s="56"/>
      <c r="JU567" s="56"/>
      <c r="JV567" s="56"/>
      <c r="JW567" s="56"/>
      <c r="JX567" s="56"/>
      <c r="JY567" s="56"/>
      <c r="JZ567" s="56"/>
      <c r="KA567" s="56"/>
      <c r="KB567" s="56"/>
      <c r="KC567" s="56"/>
      <c r="KD567" s="56"/>
      <c r="KE567" s="56"/>
      <c r="KF567" s="56"/>
      <c r="KG567" s="56"/>
      <c r="KH567" s="56"/>
      <c r="KI567" s="56"/>
      <c r="KJ567" s="56"/>
      <c r="KK567" s="56"/>
      <c r="KL567" s="56"/>
      <c r="KM567" s="56"/>
      <c r="KN567" s="56"/>
      <c r="KO567" s="56"/>
      <c r="KP567" s="56"/>
      <c r="KQ567" s="56"/>
      <c r="KR567" s="56"/>
      <c r="KS567" s="56"/>
      <c r="KT567" s="56"/>
      <c r="KU567" s="56"/>
      <c r="KV567" s="56"/>
      <c r="KW567" s="56"/>
      <c r="KX567" s="56"/>
      <c r="KY567" s="56"/>
      <c r="KZ567" s="56"/>
      <c r="LA567" s="56"/>
      <c r="LB567" s="56"/>
      <c r="LC567" s="56"/>
      <c r="LD567" s="56"/>
      <c r="LE567" s="56"/>
      <c r="LF567" s="56"/>
      <c r="LG567" s="56"/>
      <c r="LH567" s="56"/>
      <c r="LI567" s="56"/>
      <c r="LJ567" s="56"/>
      <c r="LK567" s="56"/>
      <c r="LL567" s="56"/>
      <c r="LM567" s="56"/>
      <c r="LN567" s="56"/>
      <c r="LO567" s="56"/>
      <c r="LP567" s="56"/>
      <c r="LQ567" s="56"/>
      <c r="LR567" s="56"/>
      <c r="LS567" s="56"/>
      <c r="LT567" s="56"/>
      <c r="LU567" s="56"/>
      <c r="LV567" s="56"/>
      <c r="LW567" s="56"/>
      <c r="LX567" s="56"/>
      <c r="LY567" s="56"/>
      <c r="LZ567" s="56"/>
      <c r="MA567" s="56"/>
      <c r="MB567" s="56"/>
      <c r="MC567" s="56"/>
      <c r="MD567" s="56"/>
      <c r="ME567" s="56"/>
      <c r="MF567" s="56"/>
      <c r="MG567" s="56"/>
      <c r="MH567" s="56"/>
      <c r="MI567" s="56"/>
      <c r="MJ567" s="56"/>
      <c r="MK567" s="56"/>
      <c r="ML567" s="56"/>
      <c r="MM567" s="56"/>
      <c r="MN567" s="56"/>
      <c r="MO567" s="56"/>
      <c r="MP567" s="56"/>
      <c r="MQ567" s="56"/>
      <c r="MR567" s="56"/>
      <c r="MS567" s="56"/>
      <c r="MT567" s="56"/>
      <c r="MU567" s="56"/>
      <c r="MV567" s="56"/>
      <c r="MW567" s="56"/>
      <c r="MX567" s="56"/>
      <c r="MY567" s="56"/>
      <c r="MZ567" s="56"/>
      <c r="NA567" s="56"/>
      <c r="NB567" s="56"/>
      <c r="NC567" s="56"/>
      <c r="ND567" s="56"/>
      <c r="NE567" s="56"/>
      <c r="NF567" s="56"/>
      <c r="NG567" s="56"/>
      <c r="NH567" s="56"/>
      <c r="NI567" s="56"/>
      <c r="NJ567" s="56"/>
      <c r="NK567" s="56"/>
      <c r="NL567" s="56"/>
      <c r="NM567" s="56"/>
      <c r="NN567" s="56"/>
      <c r="NO567" s="56"/>
      <c r="NP567" s="56"/>
      <c r="NQ567" s="56"/>
      <c r="NR567" s="56"/>
      <c r="NS567" s="56"/>
      <c r="NT567" s="56"/>
      <c r="NU567" s="56"/>
      <c r="NV567" s="56"/>
      <c r="NW567" s="56"/>
      <c r="NX567" s="56"/>
      <c r="NY567" s="56"/>
      <c r="NZ567" s="56"/>
      <c r="OA567" s="56"/>
      <c r="OB567" s="56"/>
      <c r="OC567" s="56"/>
      <c r="OD567" s="56"/>
      <c r="OE567" s="56"/>
      <c r="OF567" s="56"/>
      <c r="OG567" s="56"/>
      <c r="OH567" s="56"/>
      <c r="OI567" s="56"/>
      <c r="OJ567" s="56"/>
      <c r="OK567" s="56"/>
      <c r="OL567" s="56"/>
      <c r="OM567" s="56"/>
      <c r="ON567" s="56"/>
      <c r="OO567" s="56"/>
      <c r="OP567" s="56"/>
      <c r="OQ567" s="56"/>
      <c r="OR567" s="56"/>
      <c r="OS567" s="56"/>
      <c r="OT567" s="56"/>
      <c r="OU567" s="56"/>
      <c r="OV567" s="56"/>
      <c r="OW567" s="56"/>
      <c r="OX567" s="56"/>
      <c r="OY567" s="56"/>
      <c r="OZ567" s="56"/>
      <c r="PA567" s="56"/>
    </row>
    <row r="568" spans="1:417" s="116" customFormat="1" ht="283.5" hidden="1" customHeight="1">
      <c r="A568" s="56"/>
      <c r="B568" s="310"/>
      <c r="C568" s="310"/>
      <c r="D568" s="318"/>
      <c r="E568" s="325"/>
      <c r="F568" s="318"/>
      <c r="G568" s="328"/>
      <c r="H568" s="325"/>
      <c r="I568" s="126" t="s">
        <v>35</v>
      </c>
      <c r="J568" s="167" t="s">
        <v>1151</v>
      </c>
      <c r="K568" s="123"/>
      <c r="L568" s="183" t="s">
        <v>661</v>
      </c>
      <c r="M568" s="123" t="s">
        <v>500</v>
      </c>
      <c r="N568" s="123" t="s">
        <v>394</v>
      </c>
      <c r="O568" s="56" t="s">
        <v>350</v>
      </c>
      <c r="P568" s="310"/>
      <c r="Q568" s="310"/>
      <c r="R568" s="120"/>
      <c r="S568" s="120"/>
      <c r="T568" s="120"/>
      <c r="U568" s="120"/>
      <c r="V568" s="120" t="s">
        <v>205</v>
      </c>
      <c r="W568" s="120"/>
      <c r="X568" s="120"/>
      <c r="Y568" s="120"/>
      <c r="Z568" s="120"/>
      <c r="AA568" s="120"/>
      <c r="AB568" s="120"/>
      <c r="AC568" s="119">
        <f t="shared" si="776"/>
        <v>1</v>
      </c>
      <c r="AD568" s="229"/>
      <c r="AE568" s="229"/>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70"/>
      <c r="BU568" s="70"/>
      <c r="BV568" s="70"/>
      <c r="BW568" s="70"/>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9"/>
      <c r="DD568" s="180"/>
      <c r="DE568" s="179"/>
      <c r="DF568" s="180"/>
      <c r="DG568" s="179"/>
      <c r="DH568" s="180"/>
      <c r="DI568" s="179"/>
      <c r="DJ568" s="180"/>
      <c r="DK568" s="181"/>
      <c r="DL568" s="184"/>
      <c r="DM568" s="70"/>
      <c r="DN568" s="70"/>
      <c r="DO568" s="70"/>
      <c r="DP568" s="70"/>
      <c r="DQ568" s="178"/>
      <c r="DR568" s="178"/>
      <c r="DS568" s="178"/>
      <c r="DT568" s="178"/>
      <c r="DU568" s="178"/>
      <c r="DV568" s="178"/>
      <c r="DW568" s="178"/>
      <c r="DX568" s="178"/>
      <c r="DY568" s="178"/>
      <c r="DZ568" s="178"/>
      <c r="EA568" s="178"/>
      <c r="EB568" s="178"/>
      <c r="EC568" s="178"/>
      <c r="ED568" s="178"/>
      <c r="EE568" s="178"/>
      <c r="EF568" s="178"/>
      <c r="EG568" s="178"/>
      <c r="EH568" s="178"/>
      <c r="EI568" s="178"/>
      <c r="EJ568" s="178"/>
      <c r="EK568" s="178"/>
      <c r="EL568" s="178"/>
      <c r="EM568" s="178"/>
      <c r="EN568" s="178"/>
      <c r="EO568" s="178"/>
      <c r="EP568" s="178"/>
      <c r="EQ568" s="178"/>
      <c r="ER568" s="178"/>
      <c r="ES568" s="178"/>
      <c r="ET568" s="178"/>
      <c r="EU568" s="178"/>
      <c r="EV568" s="179"/>
      <c r="EW568" s="180"/>
      <c r="EX568" s="179"/>
      <c r="EY568" s="180"/>
      <c r="EZ568" s="179"/>
      <c r="FA568" s="180"/>
      <c r="FB568" s="179"/>
      <c r="FC568" s="180"/>
      <c r="FD568" s="181"/>
      <c r="FE568" s="184"/>
      <c r="FF568" s="72" t="s">
        <v>553</v>
      </c>
      <c r="FG568" s="72" t="s">
        <v>553</v>
      </c>
      <c r="FH568" s="72" t="s">
        <v>553</v>
      </c>
      <c r="FI568" s="72" t="s">
        <v>553</v>
      </c>
      <c r="FJ568" s="72" t="s">
        <v>553</v>
      </c>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c r="IJ568" s="56"/>
      <c r="IK568" s="56"/>
      <c r="IL568" s="56"/>
      <c r="IM568" s="56"/>
      <c r="IN568" s="56"/>
      <c r="IO568" s="56"/>
      <c r="IP568" s="56"/>
      <c r="IQ568" s="56"/>
      <c r="IR568" s="56"/>
      <c r="IS568" s="56"/>
      <c r="IT568" s="70"/>
      <c r="IU568" s="70"/>
      <c r="IV568" s="70"/>
      <c r="IW568" s="70"/>
      <c r="IX568" s="56"/>
      <c r="IY568" s="56"/>
      <c r="IZ568" s="56"/>
      <c r="JA568" s="56"/>
      <c r="JB568" s="56"/>
      <c r="JC568" s="56"/>
      <c r="JD568" s="56"/>
      <c r="JE568" s="56"/>
      <c r="JF568" s="56"/>
      <c r="JG568" s="56"/>
      <c r="JH568" s="56"/>
      <c r="JI568" s="56"/>
      <c r="JJ568" s="56"/>
      <c r="JK568" s="56"/>
      <c r="JL568" s="56"/>
      <c r="JM568" s="56"/>
      <c r="JN568" s="56"/>
      <c r="JO568" s="56"/>
      <c r="JP568" s="56"/>
      <c r="JQ568" s="56"/>
      <c r="JR568" s="56"/>
      <c r="JS568" s="56"/>
      <c r="JT568" s="56"/>
      <c r="JU568" s="56"/>
      <c r="JV568" s="56"/>
      <c r="JW568" s="56"/>
      <c r="JX568" s="56"/>
      <c r="JY568" s="56"/>
      <c r="JZ568" s="56"/>
      <c r="KA568" s="56"/>
      <c r="KB568" s="56"/>
      <c r="KC568" s="56"/>
      <c r="KD568" s="56"/>
      <c r="KE568" s="56"/>
      <c r="KF568" s="56"/>
      <c r="KG568" s="56"/>
      <c r="KH568" s="56"/>
      <c r="KI568" s="56"/>
      <c r="KJ568" s="56"/>
      <c r="KK568" s="56"/>
      <c r="KL568" s="56"/>
      <c r="KM568" s="56"/>
      <c r="KN568" s="56"/>
      <c r="KO568" s="56"/>
      <c r="KP568" s="56"/>
      <c r="KQ568" s="56"/>
      <c r="KR568" s="56"/>
      <c r="KS568" s="56"/>
      <c r="KT568" s="56"/>
      <c r="KU568" s="56"/>
      <c r="KV568" s="56"/>
      <c r="KW568" s="56"/>
      <c r="KX568" s="56"/>
      <c r="KY568" s="56"/>
      <c r="KZ568" s="56"/>
      <c r="LA568" s="56"/>
      <c r="LB568" s="56"/>
      <c r="LC568" s="56"/>
      <c r="LD568" s="56"/>
      <c r="LE568" s="56"/>
      <c r="LF568" s="56"/>
      <c r="LG568" s="56"/>
      <c r="LH568" s="56"/>
      <c r="LI568" s="56"/>
      <c r="LJ568" s="56"/>
      <c r="LK568" s="56"/>
      <c r="LL568" s="56"/>
      <c r="LM568" s="56"/>
      <c r="LN568" s="56"/>
      <c r="LO568" s="56"/>
      <c r="LP568" s="56"/>
      <c r="LQ568" s="56"/>
      <c r="LR568" s="56"/>
      <c r="LS568" s="56"/>
      <c r="LT568" s="56"/>
      <c r="LU568" s="56"/>
      <c r="LV568" s="56"/>
      <c r="LW568" s="56"/>
      <c r="LX568" s="56"/>
      <c r="LY568" s="56"/>
      <c r="LZ568" s="56"/>
      <c r="MA568" s="56"/>
      <c r="MB568" s="56"/>
      <c r="MC568" s="56"/>
      <c r="MD568" s="56"/>
      <c r="ME568" s="56"/>
      <c r="MF568" s="56"/>
      <c r="MG568" s="56"/>
      <c r="MH568" s="56"/>
      <c r="MI568" s="56"/>
      <c r="MJ568" s="56"/>
      <c r="MK568" s="56"/>
      <c r="ML568" s="56"/>
      <c r="MM568" s="56"/>
      <c r="MN568" s="56"/>
      <c r="MO568" s="56"/>
      <c r="MP568" s="56"/>
      <c r="MQ568" s="56"/>
      <c r="MR568" s="56"/>
      <c r="MS568" s="56"/>
      <c r="MT568" s="56"/>
      <c r="MU568" s="56"/>
      <c r="MV568" s="56"/>
      <c r="MW568" s="56"/>
      <c r="MX568" s="56"/>
      <c r="MY568" s="56"/>
      <c r="MZ568" s="56"/>
      <c r="NA568" s="56"/>
      <c r="NB568" s="56"/>
      <c r="NC568" s="56"/>
      <c r="ND568" s="56"/>
      <c r="NE568" s="56"/>
      <c r="NF568" s="56"/>
      <c r="NG568" s="56"/>
      <c r="NH568" s="56"/>
      <c r="NI568" s="56"/>
      <c r="NJ568" s="56"/>
      <c r="NK568" s="56"/>
      <c r="NL568" s="56"/>
      <c r="NM568" s="56"/>
      <c r="NN568" s="56"/>
      <c r="NO568" s="56"/>
      <c r="NP568" s="56"/>
      <c r="NQ568" s="56"/>
      <c r="NR568" s="56"/>
      <c r="NS568" s="56"/>
      <c r="NT568" s="56"/>
      <c r="NU568" s="56"/>
      <c r="NV568" s="56"/>
      <c r="NW568" s="56"/>
      <c r="NX568" s="56"/>
      <c r="NY568" s="56"/>
      <c r="NZ568" s="56"/>
      <c r="OA568" s="56"/>
      <c r="OB568" s="56"/>
      <c r="OC568" s="56"/>
      <c r="OD568" s="56"/>
      <c r="OE568" s="56"/>
      <c r="OF568" s="56"/>
      <c r="OG568" s="56"/>
      <c r="OH568" s="56"/>
      <c r="OI568" s="56"/>
      <c r="OJ568" s="56"/>
      <c r="OK568" s="56"/>
      <c r="OL568" s="56"/>
      <c r="OM568" s="56"/>
      <c r="ON568" s="56"/>
      <c r="OO568" s="56"/>
      <c r="OP568" s="56"/>
      <c r="OQ568" s="56"/>
      <c r="OR568" s="56"/>
      <c r="OS568" s="56"/>
      <c r="OT568" s="56"/>
      <c r="OU568" s="56"/>
      <c r="OV568" s="56"/>
      <c r="OW568" s="56"/>
      <c r="OX568" s="56"/>
      <c r="OY568" s="56"/>
      <c r="OZ568" s="56"/>
      <c r="PA568" s="56"/>
    </row>
    <row r="569" spans="1:417" s="116" customFormat="1" ht="157.5" hidden="1" customHeight="1">
      <c r="A569" s="56"/>
      <c r="B569" s="310"/>
      <c r="C569" s="310"/>
      <c r="D569" s="318"/>
      <c r="E569" s="325"/>
      <c r="F569" s="318"/>
      <c r="G569" s="328"/>
      <c r="H569" s="325"/>
      <c r="I569" s="126" t="s">
        <v>35</v>
      </c>
      <c r="J569" s="167" t="s">
        <v>1150</v>
      </c>
      <c r="K569" s="123"/>
      <c r="L569" s="183" t="s">
        <v>661</v>
      </c>
      <c r="M569" s="123" t="s">
        <v>500</v>
      </c>
      <c r="N569" s="123" t="s">
        <v>394</v>
      </c>
      <c r="O569" s="56" t="s">
        <v>350</v>
      </c>
      <c r="P569" s="310"/>
      <c r="Q569" s="310"/>
      <c r="R569" s="120"/>
      <c r="S569" s="120"/>
      <c r="T569" s="120" t="s">
        <v>205</v>
      </c>
      <c r="U569" s="120"/>
      <c r="V569" s="120"/>
      <c r="W569" s="120"/>
      <c r="X569" s="120"/>
      <c r="Y569" s="120"/>
      <c r="Z569" s="120"/>
      <c r="AA569" s="120"/>
      <c r="AB569" s="120"/>
      <c r="AC569" s="119">
        <f t="shared" si="776"/>
        <v>1</v>
      </c>
      <c r="AD569" s="229"/>
      <c r="AE569" s="229"/>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72" t="s">
        <v>553</v>
      </c>
      <c r="BU569" s="72" t="s">
        <v>553</v>
      </c>
      <c r="BV569" s="70"/>
      <c r="BW569" s="70"/>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9"/>
      <c r="DD569" s="180"/>
      <c r="DE569" s="179"/>
      <c r="DF569" s="180"/>
      <c r="DG569" s="179"/>
      <c r="DH569" s="180"/>
      <c r="DI569" s="179"/>
      <c r="DJ569" s="180"/>
      <c r="DK569" s="181"/>
      <c r="DL569" s="184"/>
      <c r="DM569" s="70"/>
      <c r="DN569" s="70"/>
      <c r="DO569" s="70"/>
      <c r="DP569" s="70"/>
      <c r="DQ569" s="178"/>
      <c r="DR569" s="178"/>
      <c r="DS569" s="178"/>
      <c r="DT569" s="178"/>
      <c r="DU569" s="178"/>
      <c r="DV569" s="178"/>
      <c r="DW569" s="178"/>
      <c r="DX569" s="178"/>
      <c r="DY569" s="178"/>
      <c r="DZ569" s="178"/>
      <c r="EA569" s="178"/>
      <c r="EB569" s="178"/>
      <c r="EC569" s="178"/>
      <c r="ED569" s="178"/>
      <c r="EE569" s="178"/>
      <c r="EF569" s="178"/>
      <c r="EG569" s="178"/>
      <c r="EH569" s="178"/>
      <c r="EI569" s="178"/>
      <c r="EJ569" s="178"/>
      <c r="EK569" s="178"/>
      <c r="EL569" s="178"/>
      <c r="EM569" s="178"/>
      <c r="EN569" s="178"/>
      <c r="EO569" s="178"/>
      <c r="EP569" s="178"/>
      <c r="EQ569" s="178"/>
      <c r="ER569" s="178"/>
      <c r="ES569" s="178"/>
      <c r="ET569" s="178"/>
      <c r="EU569" s="178"/>
      <c r="EV569" s="179"/>
      <c r="EW569" s="180"/>
      <c r="EX569" s="179"/>
      <c r="EY569" s="180"/>
      <c r="EZ569" s="179"/>
      <c r="FA569" s="180"/>
      <c r="FB569" s="179"/>
      <c r="FC569" s="180"/>
      <c r="FD569" s="181"/>
      <c r="FE569" s="184"/>
      <c r="FF569" s="70"/>
      <c r="FG569" s="70"/>
      <c r="FH569" s="70"/>
      <c r="FI569" s="70"/>
      <c r="FJ569" s="70"/>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6"/>
      <c r="GQ569" s="56"/>
      <c r="GR569" s="56"/>
      <c r="GS569" s="56"/>
      <c r="GT569" s="56"/>
      <c r="GU569" s="56"/>
      <c r="GV569" s="56"/>
      <c r="GW569" s="56"/>
      <c r="GX569" s="56"/>
      <c r="GY569" s="56"/>
      <c r="GZ569" s="70"/>
      <c r="HA569" s="70"/>
      <c r="HB569" s="70"/>
      <c r="HC569" s="70"/>
      <c r="HD569" s="70"/>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c r="IJ569" s="56"/>
      <c r="IK569" s="56"/>
      <c r="IL569" s="56"/>
      <c r="IM569" s="56"/>
      <c r="IN569" s="56"/>
      <c r="IO569" s="56"/>
      <c r="IP569" s="56"/>
      <c r="IQ569" s="56"/>
      <c r="IR569" s="56"/>
      <c r="IS569" s="56"/>
      <c r="IT569" s="70"/>
      <c r="IU569" s="70"/>
      <c r="IV569" s="70"/>
      <c r="IW569" s="70"/>
      <c r="IX569" s="56"/>
      <c r="IY569" s="56"/>
      <c r="IZ569" s="56"/>
      <c r="JA569" s="56"/>
      <c r="JB569" s="56"/>
      <c r="JC569" s="56"/>
      <c r="JD569" s="56"/>
      <c r="JE569" s="56"/>
      <c r="JF569" s="56"/>
      <c r="JG569" s="56"/>
      <c r="JH569" s="56"/>
      <c r="JI569" s="56"/>
      <c r="JJ569" s="56"/>
      <c r="JK569" s="56"/>
      <c r="JL569" s="56"/>
      <c r="JM569" s="56"/>
      <c r="JN569" s="56"/>
      <c r="JO569" s="56"/>
      <c r="JP569" s="56"/>
      <c r="JQ569" s="56"/>
      <c r="JR569" s="56"/>
      <c r="JS569" s="56"/>
      <c r="JT569" s="56"/>
      <c r="JU569" s="56"/>
      <c r="JV569" s="56"/>
      <c r="JW569" s="56"/>
      <c r="JX569" s="56"/>
      <c r="JY569" s="56"/>
      <c r="JZ569" s="56"/>
      <c r="KA569" s="56"/>
      <c r="KB569" s="56"/>
      <c r="KC569" s="56"/>
      <c r="KD569" s="56"/>
      <c r="KE569" s="56"/>
      <c r="KF569" s="56"/>
      <c r="KG569" s="56"/>
      <c r="KH569" s="56"/>
      <c r="KI569" s="56"/>
      <c r="KJ569" s="56"/>
      <c r="KK569" s="56"/>
      <c r="KL569" s="56"/>
      <c r="KM569" s="56"/>
      <c r="KN569" s="56"/>
      <c r="KO569" s="56"/>
      <c r="KP569" s="56"/>
      <c r="KQ569" s="56"/>
      <c r="KR569" s="56"/>
      <c r="KS569" s="56"/>
      <c r="KT569" s="56"/>
      <c r="KU569" s="56"/>
      <c r="KV569" s="56"/>
      <c r="KW569" s="56"/>
      <c r="KX569" s="56"/>
      <c r="KY569" s="56"/>
      <c r="KZ569" s="56"/>
      <c r="LA569" s="56"/>
      <c r="LB569" s="56"/>
      <c r="LC569" s="56"/>
      <c r="LD569" s="56"/>
      <c r="LE569" s="56"/>
      <c r="LF569" s="56"/>
      <c r="LG569" s="56"/>
      <c r="LH569" s="56"/>
      <c r="LI569" s="56"/>
      <c r="LJ569" s="56"/>
      <c r="LK569" s="56"/>
      <c r="LL569" s="56"/>
      <c r="LM569" s="56"/>
      <c r="LN569" s="56"/>
      <c r="LO569" s="56"/>
      <c r="LP569" s="56"/>
      <c r="LQ569" s="56"/>
      <c r="LR569" s="56"/>
      <c r="LS569" s="56"/>
      <c r="LT569" s="56"/>
      <c r="LU569" s="56"/>
      <c r="LV569" s="56"/>
      <c r="LW569" s="56"/>
      <c r="LX569" s="56"/>
      <c r="LY569" s="56"/>
      <c r="LZ569" s="56"/>
      <c r="MA569" s="56"/>
      <c r="MB569" s="56"/>
      <c r="MC569" s="56"/>
      <c r="MD569" s="56"/>
      <c r="ME569" s="56"/>
      <c r="MF569" s="56"/>
      <c r="MG569" s="56"/>
      <c r="MH569" s="56"/>
      <c r="MI569" s="56"/>
      <c r="MJ569" s="56"/>
      <c r="MK569" s="56"/>
      <c r="ML569" s="56"/>
      <c r="MM569" s="56"/>
      <c r="MN569" s="56"/>
      <c r="MO569" s="56"/>
      <c r="MP569" s="56"/>
      <c r="MQ569" s="56"/>
      <c r="MR569" s="56"/>
      <c r="MS569" s="56"/>
      <c r="MT569" s="56"/>
      <c r="MU569" s="56"/>
      <c r="MV569" s="56"/>
      <c r="MW569" s="56"/>
      <c r="MX569" s="56"/>
      <c r="MY569" s="56"/>
      <c r="MZ569" s="56"/>
      <c r="NA569" s="56"/>
      <c r="NB569" s="56"/>
      <c r="NC569" s="56"/>
      <c r="ND569" s="56"/>
      <c r="NE569" s="56"/>
      <c r="NF569" s="56"/>
      <c r="NG569" s="56"/>
      <c r="NH569" s="56"/>
      <c r="NI569" s="56"/>
      <c r="NJ569" s="56"/>
      <c r="NK569" s="56"/>
      <c r="NL569" s="56"/>
      <c r="NM569" s="56"/>
      <c r="NN569" s="56"/>
      <c r="NO569" s="56"/>
      <c r="NP569" s="56"/>
      <c r="NQ569" s="56"/>
      <c r="NR569" s="56"/>
      <c r="NS569" s="56"/>
      <c r="NT569" s="56"/>
      <c r="NU569" s="56"/>
      <c r="NV569" s="56"/>
      <c r="NW569" s="56"/>
      <c r="NX569" s="56"/>
      <c r="NY569" s="56"/>
      <c r="NZ569" s="56"/>
      <c r="OA569" s="56"/>
      <c r="OB569" s="56"/>
      <c r="OC569" s="56"/>
      <c r="OD569" s="56"/>
      <c r="OE569" s="56"/>
      <c r="OF569" s="56"/>
      <c r="OG569" s="56"/>
      <c r="OH569" s="56"/>
      <c r="OI569" s="56"/>
      <c r="OJ569" s="56"/>
      <c r="OK569" s="56"/>
      <c r="OL569" s="56"/>
      <c r="OM569" s="56"/>
      <c r="ON569" s="56"/>
      <c r="OO569" s="56"/>
      <c r="OP569" s="56"/>
      <c r="OQ569" s="56"/>
      <c r="OR569" s="56"/>
      <c r="OS569" s="56"/>
      <c r="OT569" s="56"/>
      <c r="OU569" s="56"/>
      <c r="OV569" s="56"/>
      <c r="OW569" s="56"/>
      <c r="OX569" s="56"/>
      <c r="OY569" s="56"/>
      <c r="OZ569" s="56"/>
      <c r="PA569" s="56"/>
    </row>
    <row r="570" spans="1:417" s="116" customFormat="1" ht="173.25" hidden="1" customHeight="1">
      <c r="A570" s="56"/>
      <c r="B570" s="310"/>
      <c r="C570" s="310"/>
      <c r="D570" s="318"/>
      <c r="E570" s="325"/>
      <c r="F570" s="318"/>
      <c r="G570" s="328"/>
      <c r="H570" s="325"/>
      <c r="I570" s="126" t="s">
        <v>35</v>
      </c>
      <c r="J570" s="167" t="s">
        <v>1149</v>
      </c>
      <c r="K570" s="123"/>
      <c r="L570" s="183" t="s">
        <v>661</v>
      </c>
      <c r="M570" s="123" t="s">
        <v>500</v>
      </c>
      <c r="N570" s="123" t="s">
        <v>394</v>
      </c>
      <c r="O570" s="56" t="s">
        <v>350</v>
      </c>
      <c r="P570" s="310"/>
      <c r="Q570" s="310"/>
      <c r="R570" s="120"/>
      <c r="S570" s="120"/>
      <c r="T570" s="120"/>
      <c r="U570" s="120"/>
      <c r="V570" s="120"/>
      <c r="W570" s="120"/>
      <c r="X570" s="120" t="s">
        <v>205</v>
      </c>
      <c r="Y570" s="120"/>
      <c r="Z570" s="120"/>
      <c r="AA570" s="120"/>
      <c r="AB570" s="120"/>
      <c r="AC570" s="119">
        <f t="shared" si="776"/>
        <v>1</v>
      </c>
      <c r="AD570" s="229"/>
      <c r="AE570" s="229"/>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70"/>
      <c r="BU570" s="70"/>
      <c r="BV570" s="70"/>
      <c r="BW570" s="70"/>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9"/>
      <c r="DD570" s="180"/>
      <c r="DE570" s="179"/>
      <c r="DF570" s="180"/>
      <c r="DG570" s="179"/>
      <c r="DH570" s="180"/>
      <c r="DI570" s="179"/>
      <c r="DJ570" s="180"/>
      <c r="DK570" s="181"/>
      <c r="DL570" s="184"/>
      <c r="DM570" s="70"/>
      <c r="DN570" s="70"/>
      <c r="DO570" s="70"/>
      <c r="DP570" s="70"/>
      <c r="DQ570" s="178"/>
      <c r="DR570" s="178"/>
      <c r="DS570" s="178"/>
      <c r="DT570" s="178"/>
      <c r="DU570" s="178"/>
      <c r="DV570" s="178"/>
      <c r="DW570" s="178"/>
      <c r="DX570" s="178"/>
      <c r="DY570" s="178"/>
      <c r="DZ570" s="178"/>
      <c r="EA570" s="178"/>
      <c r="EB570" s="178"/>
      <c r="EC570" s="178"/>
      <c r="ED570" s="178"/>
      <c r="EE570" s="178"/>
      <c r="EF570" s="178"/>
      <c r="EG570" s="178"/>
      <c r="EH570" s="178"/>
      <c r="EI570" s="178"/>
      <c r="EJ570" s="178"/>
      <c r="EK570" s="178"/>
      <c r="EL570" s="178"/>
      <c r="EM570" s="178"/>
      <c r="EN570" s="178"/>
      <c r="EO570" s="178"/>
      <c r="EP570" s="178"/>
      <c r="EQ570" s="178"/>
      <c r="ER570" s="178"/>
      <c r="ES570" s="178"/>
      <c r="ET570" s="178"/>
      <c r="EU570" s="178"/>
      <c r="EV570" s="179"/>
      <c r="EW570" s="180"/>
      <c r="EX570" s="179"/>
      <c r="EY570" s="180"/>
      <c r="EZ570" s="179"/>
      <c r="FA570" s="180"/>
      <c r="FB570" s="179"/>
      <c r="FC570" s="180"/>
      <c r="FD570" s="181"/>
      <c r="FE570" s="184"/>
      <c r="FF570" s="70"/>
      <c r="FG570" s="70"/>
      <c r="FH570" s="70"/>
      <c r="FI570" s="70"/>
      <c r="FJ570" s="70"/>
      <c r="FK570" s="56"/>
      <c r="FL570" s="56"/>
      <c r="FM570" s="56"/>
      <c r="FN570" s="56"/>
      <c r="FO570" s="56"/>
      <c r="FP570" s="56"/>
      <c r="FQ570" s="56"/>
      <c r="FR570" s="56"/>
      <c r="FS570" s="56"/>
      <c r="FT570" s="56"/>
      <c r="FU570" s="56"/>
      <c r="FV570" s="56"/>
      <c r="FW570" s="56"/>
      <c r="FX570" s="56"/>
      <c r="FY570" s="56"/>
      <c r="FZ570" s="56"/>
      <c r="GA570" s="56"/>
      <c r="GB570" s="56"/>
      <c r="GC570" s="56"/>
      <c r="GD570" s="56"/>
      <c r="GE570" s="56"/>
      <c r="GF570" s="56"/>
      <c r="GG570" s="56"/>
      <c r="GH570" s="56"/>
      <c r="GI570" s="56"/>
      <c r="GJ570" s="56"/>
      <c r="GK570" s="56"/>
      <c r="GL570" s="56"/>
      <c r="GM570" s="56"/>
      <c r="GN570" s="56"/>
      <c r="GO570" s="56"/>
      <c r="GP570" s="56"/>
      <c r="GQ570" s="56"/>
      <c r="GR570" s="56"/>
      <c r="GS570" s="56"/>
      <c r="GT570" s="56"/>
      <c r="GU570" s="56"/>
      <c r="GV570" s="56"/>
      <c r="GW570" s="56"/>
      <c r="GX570" s="56"/>
      <c r="GY570" s="56"/>
      <c r="GZ570" s="72" t="s">
        <v>553</v>
      </c>
      <c r="HA570" s="72" t="s">
        <v>553</v>
      </c>
      <c r="HB570" s="72" t="s">
        <v>553</v>
      </c>
      <c r="HC570" s="72" t="s">
        <v>553</v>
      </c>
      <c r="HD570" s="72" t="s">
        <v>553</v>
      </c>
      <c r="HE570" s="56"/>
      <c r="HF570" s="56"/>
      <c r="HG570" s="56"/>
      <c r="HH570" s="56"/>
      <c r="HI570" s="56"/>
      <c r="HJ570" s="56"/>
      <c r="HK570" s="56"/>
      <c r="HL570" s="56"/>
      <c r="HM570" s="56"/>
      <c r="HN570" s="56"/>
      <c r="HO570" s="56"/>
      <c r="HP570" s="56"/>
      <c r="HQ570" s="56"/>
      <c r="HR570" s="56"/>
      <c r="HS570" s="56"/>
      <c r="HT570" s="56"/>
      <c r="HU570" s="56"/>
      <c r="HV570" s="56"/>
      <c r="HW570" s="56"/>
      <c r="HX570" s="56"/>
      <c r="HY570" s="56"/>
      <c r="HZ570" s="56"/>
      <c r="IA570" s="56"/>
      <c r="IB570" s="56"/>
      <c r="IC570" s="56"/>
      <c r="ID570" s="56"/>
      <c r="IE570" s="56"/>
      <c r="IF570" s="56"/>
      <c r="IG570" s="56"/>
      <c r="IH570" s="56"/>
      <c r="II570" s="56"/>
      <c r="IJ570" s="56"/>
      <c r="IK570" s="56"/>
      <c r="IL570" s="56"/>
      <c r="IM570" s="56"/>
      <c r="IN570" s="56"/>
      <c r="IO570" s="56"/>
      <c r="IP570" s="56"/>
      <c r="IQ570" s="56"/>
      <c r="IR570" s="56"/>
      <c r="IS570" s="56"/>
      <c r="IT570" s="70"/>
      <c r="IU570" s="70"/>
      <c r="IV570" s="70"/>
      <c r="IW570" s="70"/>
      <c r="IX570" s="56"/>
      <c r="IY570" s="56"/>
      <c r="IZ570" s="56"/>
      <c r="JA570" s="56"/>
      <c r="JB570" s="56"/>
      <c r="JC570" s="56"/>
      <c r="JD570" s="56"/>
      <c r="JE570" s="56"/>
      <c r="JF570" s="56"/>
      <c r="JG570" s="56"/>
      <c r="JH570" s="56"/>
      <c r="JI570" s="56"/>
      <c r="JJ570" s="56"/>
      <c r="JK570" s="56"/>
      <c r="JL570" s="56"/>
      <c r="JM570" s="56"/>
      <c r="JN570" s="56"/>
      <c r="JO570" s="56"/>
      <c r="JP570" s="56"/>
      <c r="JQ570" s="56"/>
      <c r="JR570" s="56"/>
      <c r="JS570" s="56"/>
      <c r="JT570" s="56"/>
      <c r="JU570" s="56"/>
      <c r="JV570" s="56"/>
      <c r="JW570" s="56"/>
      <c r="JX570" s="56"/>
      <c r="JY570" s="56"/>
      <c r="JZ570" s="56"/>
      <c r="KA570" s="56"/>
      <c r="KB570" s="56"/>
      <c r="KC570" s="56"/>
      <c r="KD570" s="56"/>
      <c r="KE570" s="56"/>
      <c r="KF570" s="56"/>
      <c r="KG570" s="56"/>
      <c r="KH570" s="56"/>
      <c r="KI570" s="56"/>
      <c r="KJ570" s="56"/>
      <c r="KK570" s="56"/>
      <c r="KL570" s="56"/>
      <c r="KM570" s="56"/>
      <c r="KN570" s="56"/>
      <c r="KO570" s="56"/>
      <c r="KP570" s="56"/>
      <c r="KQ570" s="56"/>
      <c r="KR570" s="56"/>
      <c r="KS570" s="56"/>
      <c r="KT570" s="56"/>
      <c r="KU570" s="56"/>
      <c r="KV570" s="56"/>
      <c r="KW570" s="56"/>
      <c r="KX570" s="56"/>
      <c r="KY570" s="56"/>
      <c r="KZ570" s="56"/>
      <c r="LA570" s="56"/>
      <c r="LB570" s="56"/>
      <c r="LC570" s="56"/>
      <c r="LD570" s="56"/>
      <c r="LE570" s="56"/>
      <c r="LF570" s="56"/>
      <c r="LG570" s="56"/>
      <c r="LH570" s="56"/>
      <c r="LI570" s="56"/>
      <c r="LJ570" s="56"/>
      <c r="LK570" s="56"/>
      <c r="LL570" s="56"/>
      <c r="LM570" s="56"/>
      <c r="LN570" s="56"/>
      <c r="LO570" s="56"/>
      <c r="LP570" s="56"/>
      <c r="LQ570" s="56"/>
      <c r="LR570" s="56"/>
      <c r="LS570" s="56"/>
      <c r="LT570" s="56"/>
      <c r="LU570" s="56"/>
      <c r="LV570" s="56"/>
      <c r="LW570" s="56"/>
      <c r="LX570" s="56"/>
      <c r="LY570" s="56"/>
      <c r="LZ570" s="56"/>
      <c r="MA570" s="56"/>
      <c r="MB570" s="56"/>
      <c r="MC570" s="56"/>
      <c r="MD570" s="56"/>
      <c r="ME570" s="56"/>
      <c r="MF570" s="56"/>
      <c r="MG570" s="56"/>
      <c r="MH570" s="56"/>
      <c r="MI570" s="56"/>
      <c r="MJ570" s="56"/>
      <c r="MK570" s="56"/>
      <c r="ML570" s="56"/>
      <c r="MM570" s="56"/>
      <c r="MN570" s="56"/>
      <c r="MO570" s="56"/>
      <c r="MP570" s="56"/>
      <c r="MQ570" s="56"/>
      <c r="MR570" s="56"/>
      <c r="MS570" s="56"/>
      <c r="MT570" s="56"/>
      <c r="MU570" s="56"/>
      <c r="MV570" s="56"/>
      <c r="MW570" s="56"/>
      <c r="MX570" s="56"/>
      <c r="MY570" s="56"/>
      <c r="MZ570" s="56"/>
      <c r="NA570" s="56"/>
      <c r="NB570" s="56"/>
      <c r="NC570" s="56"/>
      <c r="ND570" s="56"/>
      <c r="NE570" s="56"/>
      <c r="NF570" s="56"/>
      <c r="NG570" s="56"/>
      <c r="NH570" s="56"/>
      <c r="NI570" s="56"/>
      <c r="NJ570" s="56"/>
      <c r="NK570" s="56"/>
      <c r="NL570" s="56"/>
      <c r="NM570" s="56"/>
      <c r="NN570" s="56"/>
      <c r="NO570" s="56"/>
      <c r="NP570" s="56"/>
      <c r="NQ570" s="56"/>
      <c r="NR570" s="56"/>
      <c r="NS570" s="56"/>
      <c r="NT570" s="56"/>
      <c r="NU570" s="56"/>
      <c r="NV570" s="56"/>
      <c r="NW570" s="56"/>
      <c r="NX570" s="56"/>
      <c r="NY570" s="56"/>
      <c r="NZ570" s="56"/>
      <c r="OA570" s="56"/>
      <c r="OB570" s="56"/>
      <c r="OC570" s="56"/>
      <c r="OD570" s="56"/>
      <c r="OE570" s="56"/>
      <c r="OF570" s="56"/>
      <c r="OG570" s="56"/>
      <c r="OH570" s="56"/>
      <c r="OI570" s="56"/>
      <c r="OJ570" s="56"/>
      <c r="OK570" s="56"/>
      <c r="OL570" s="56"/>
      <c r="OM570" s="56"/>
      <c r="ON570" s="56"/>
      <c r="OO570" s="56"/>
      <c r="OP570" s="56"/>
      <c r="OQ570" s="56"/>
      <c r="OR570" s="56"/>
      <c r="OS570" s="56"/>
      <c r="OT570" s="56"/>
      <c r="OU570" s="56"/>
      <c r="OV570" s="56"/>
      <c r="OW570" s="56"/>
      <c r="OX570" s="56"/>
      <c r="OY570" s="56"/>
      <c r="OZ570" s="56"/>
      <c r="PA570" s="56"/>
    </row>
    <row r="571" spans="1:417" s="116" customFormat="1" ht="220.5" hidden="1" customHeight="1">
      <c r="A571" s="56"/>
      <c r="B571" s="310"/>
      <c r="C571" s="310"/>
      <c r="D571" s="318"/>
      <c r="E571" s="325"/>
      <c r="F571" s="318"/>
      <c r="G571" s="328"/>
      <c r="H571" s="325"/>
      <c r="I571" s="126" t="s">
        <v>35</v>
      </c>
      <c r="J571" s="167" t="s">
        <v>1148</v>
      </c>
      <c r="K571" s="123"/>
      <c r="L571" s="183" t="s">
        <v>661</v>
      </c>
      <c r="M571" s="123" t="s">
        <v>500</v>
      </c>
      <c r="N571" s="123" t="s">
        <v>394</v>
      </c>
      <c r="O571" s="56" t="s">
        <v>350</v>
      </c>
      <c r="P571" s="310"/>
      <c r="Q571" s="310"/>
      <c r="R571" s="120"/>
      <c r="S571" s="120"/>
      <c r="T571" s="120"/>
      <c r="U571" s="120"/>
      <c r="V571" s="120"/>
      <c r="W571" s="120"/>
      <c r="X571" s="120"/>
      <c r="Y571" s="120"/>
      <c r="Z571" s="120" t="s">
        <v>205</v>
      </c>
      <c r="AA571" s="120"/>
      <c r="AB571" s="120"/>
      <c r="AC571" s="119">
        <f t="shared" si="776"/>
        <v>1</v>
      </c>
      <c r="AD571" s="229"/>
      <c r="AE571" s="229"/>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70"/>
      <c r="BU571" s="70"/>
      <c r="BV571" s="70"/>
      <c r="BW571" s="70"/>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9"/>
      <c r="DD571" s="180"/>
      <c r="DE571" s="179"/>
      <c r="DF571" s="180"/>
      <c r="DG571" s="179"/>
      <c r="DH571" s="180"/>
      <c r="DI571" s="179"/>
      <c r="DJ571" s="180"/>
      <c r="DK571" s="181"/>
      <c r="DL571" s="184"/>
      <c r="DM571" s="70"/>
      <c r="DN571" s="70"/>
      <c r="DO571" s="70"/>
      <c r="DP571" s="70"/>
      <c r="DQ571" s="178"/>
      <c r="DR571" s="178"/>
      <c r="DS571" s="178"/>
      <c r="DT571" s="178"/>
      <c r="DU571" s="178"/>
      <c r="DV571" s="178"/>
      <c r="DW571" s="178"/>
      <c r="DX571" s="178"/>
      <c r="DY571" s="178"/>
      <c r="DZ571" s="178"/>
      <c r="EA571" s="178"/>
      <c r="EB571" s="178"/>
      <c r="EC571" s="178"/>
      <c r="ED571" s="178"/>
      <c r="EE571" s="178"/>
      <c r="EF571" s="178"/>
      <c r="EG571" s="178"/>
      <c r="EH571" s="178"/>
      <c r="EI571" s="178"/>
      <c r="EJ571" s="178"/>
      <c r="EK571" s="178"/>
      <c r="EL571" s="178"/>
      <c r="EM571" s="178"/>
      <c r="EN571" s="178"/>
      <c r="EO571" s="178"/>
      <c r="EP571" s="178"/>
      <c r="EQ571" s="178"/>
      <c r="ER571" s="178"/>
      <c r="ES571" s="178"/>
      <c r="ET571" s="178"/>
      <c r="EU571" s="178"/>
      <c r="EV571" s="179"/>
      <c r="EW571" s="180"/>
      <c r="EX571" s="179"/>
      <c r="EY571" s="180"/>
      <c r="EZ571" s="179"/>
      <c r="FA571" s="180"/>
      <c r="FB571" s="179"/>
      <c r="FC571" s="180"/>
      <c r="FD571" s="181"/>
      <c r="FE571" s="184"/>
      <c r="FF571" s="70"/>
      <c r="FG571" s="70"/>
      <c r="FH571" s="70"/>
      <c r="FI571" s="70"/>
      <c r="FJ571" s="70"/>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6"/>
      <c r="GQ571" s="56"/>
      <c r="GR571" s="56"/>
      <c r="GS571" s="56"/>
      <c r="GT571" s="56"/>
      <c r="GU571" s="56"/>
      <c r="GV571" s="56"/>
      <c r="GW571" s="56"/>
      <c r="GX571" s="56"/>
      <c r="GY571" s="56"/>
      <c r="GZ571" s="70"/>
      <c r="HA571" s="70"/>
      <c r="HB571" s="70"/>
      <c r="HC571" s="70"/>
      <c r="HD571" s="70"/>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c r="IJ571" s="56"/>
      <c r="IK571" s="56"/>
      <c r="IL571" s="56"/>
      <c r="IM571" s="56"/>
      <c r="IN571" s="56"/>
      <c r="IO571" s="56"/>
      <c r="IP571" s="56"/>
      <c r="IQ571" s="56"/>
      <c r="IR571" s="56"/>
      <c r="IS571" s="71" t="s">
        <v>553</v>
      </c>
      <c r="IT571" s="71" t="s">
        <v>553</v>
      </c>
      <c r="IU571" s="71" t="s">
        <v>553</v>
      </c>
      <c r="IV571" s="71" t="s">
        <v>553</v>
      </c>
      <c r="IW571" s="71" t="s">
        <v>553</v>
      </c>
      <c r="IX571" s="56">
        <v>2</v>
      </c>
      <c r="IY571" s="56">
        <v>2</v>
      </c>
      <c r="IZ571" s="56">
        <v>2</v>
      </c>
      <c r="JA571" s="56">
        <v>1</v>
      </c>
      <c r="JB571" s="56">
        <v>2</v>
      </c>
      <c r="JC571" s="56">
        <v>2</v>
      </c>
      <c r="JD571" s="56">
        <v>2</v>
      </c>
      <c r="JE571" s="56">
        <v>2</v>
      </c>
      <c r="JF571" s="56">
        <v>2</v>
      </c>
      <c r="JG571" s="56">
        <v>2</v>
      </c>
      <c r="JH571" s="56">
        <v>2</v>
      </c>
      <c r="JI571" s="56">
        <v>2</v>
      </c>
      <c r="JJ571" s="56">
        <v>2</v>
      </c>
      <c r="JK571" s="56">
        <v>2</v>
      </c>
      <c r="JL571" s="56">
        <v>2</v>
      </c>
      <c r="JM571" s="56">
        <v>2</v>
      </c>
      <c r="JN571" s="56">
        <v>2</v>
      </c>
      <c r="JO571" s="56">
        <v>2</v>
      </c>
      <c r="JP571" s="56">
        <v>2</v>
      </c>
      <c r="JQ571" s="56">
        <v>2</v>
      </c>
      <c r="JR571" s="56">
        <v>2</v>
      </c>
      <c r="JS571" s="56">
        <v>2</v>
      </c>
      <c r="JT571" s="56">
        <v>2</v>
      </c>
      <c r="JU571" s="56">
        <v>2</v>
      </c>
      <c r="JV571" s="56">
        <v>2</v>
      </c>
      <c r="JW571" s="56">
        <v>2</v>
      </c>
      <c r="JX571" s="56">
        <v>2</v>
      </c>
      <c r="JY571" s="56">
        <v>2</v>
      </c>
      <c r="JZ571" s="56">
        <v>2</v>
      </c>
      <c r="KA571" s="56">
        <v>2</v>
      </c>
      <c r="KB571" s="179">
        <f t="shared" ref="KB571" si="792">COUNTIF(IX571:KA571,"2")</f>
        <v>29</v>
      </c>
      <c r="KC571" s="180">
        <f t="shared" ref="KC571" si="793">KB571/(KB571+KD571+KF571+KH571)</f>
        <v>0.96666666666666667</v>
      </c>
      <c r="KD571" s="179">
        <f t="shared" ref="KD571" si="794">COUNTIF(IX571:KA571,"1")</f>
        <v>1</v>
      </c>
      <c r="KE571" s="180">
        <f t="shared" ref="KE571" si="795">KD571/(KB571+KD571+KF571+KH571)</f>
        <v>3.3333333333333333E-2</v>
      </c>
      <c r="KF571" s="179">
        <f t="shared" ref="KF571" si="796">COUNTIF(IX571:KA571,"0")</f>
        <v>0</v>
      </c>
      <c r="KG571" s="180">
        <f t="shared" ref="KG571" si="797">KF571/(KB571+KD571+KF571+KH571)</f>
        <v>0</v>
      </c>
      <c r="KH571" s="179">
        <f>COUNTIF(IJ571:KA571,"KĐG")</f>
        <v>0</v>
      </c>
      <c r="KI571" s="180">
        <f t="shared" ref="KI571" si="798">KH571/(KB571+KD571+KF571+KH571)</f>
        <v>0</v>
      </c>
      <c r="KJ571" s="181">
        <f t="shared" ref="KJ571" si="799">(((KB571*2)+(KD571*1)+(KF571*0)))/(KB571+KD571+KF571)</f>
        <v>1.9666666666666666</v>
      </c>
      <c r="KK571" s="182" t="str">
        <f t="shared" ref="KK571" si="800">IF(KI571&gt;=50%,"KĐG",IF(KJ571&gt;=1.6,"Đạt mục tiêu",IF(KJ571&gt;=1,"Cần cố gắng","Chưa đạt")))</f>
        <v>Đạt mục tiêu</v>
      </c>
      <c r="KL571" s="56"/>
      <c r="KM571" s="56"/>
      <c r="KN571" s="56"/>
      <c r="KO571" s="56"/>
      <c r="KP571" s="56"/>
      <c r="KQ571" s="56"/>
      <c r="KR571" s="56"/>
      <c r="KS571" s="56"/>
      <c r="KT571" s="56"/>
      <c r="KU571" s="56"/>
      <c r="KV571" s="56"/>
      <c r="KW571" s="56"/>
      <c r="KX571" s="56"/>
      <c r="KY571" s="56"/>
      <c r="KZ571" s="56"/>
      <c r="LA571" s="56"/>
      <c r="LB571" s="56"/>
      <c r="LC571" s="56"/>
      <c r="LD571" s="56"/>
      <c r="LE571" s="56"/>
      <c r="LF571" s="56"/>
      <c r="LG571" s="56"/>
      <c r="LH571" s="56"/>
      <c r="LI571" s="56"/>
      <c r="LJ571" s="56"/>
      <c r="LK571" s="56"/>
      <c r="LL571" s="56"/>
      <c r="LM571" s="56"/>
      <c r="LN571" s="56"/>
      <c r="LO571" s="56"/>
      <c r="LP571" s="56"/>
      <c r="LQ571" s="56"/>
      <c r="LR571" s="56"/>
      <c r="LS571" s="56"/>
      <c r="LT571" s="56"/>
      <c r="LU571" s="56"/>
      <c r="LV571" s="56"/>
      <c r="LW571" s="56"/>
      <c r="LX571" s="56"/>
      <c r="LY571" s="56"/>
      <c r="LZ571" s="56"/>
      <c r="MA571" s="56"/>
      <c r="MB571" s="56"/>
      <c r="MC571" s="56"/>
      <c r="MD571" s="56"/>
      <c r="ME571" s="56"/>
      <c r="MF571" s="56"/>
      <c r="MG571" s="56"/>
      <c r="MH571" s="56"/>
      <c r="MI571" s="56"/>
      <c r="MJ571" s="56"/>
      <c r="MK571" s="56"/>
      <c r="ML571" s="56"/>
      <c r="MM571" s="56"/>
      <c r="MN571" s="56"/>
      <c r="MO571" s="56"/>
      <c r="MP571" s="56"/>
      <c r="MQ571" s="56"/>
      <c r="MR571" s="56"/>
      <c r="MS571" s="56"/>
      <c r="MT571" s="56"/>
      <c r="MU571" s="56"/>
      <c r="MV571" s="56"/>
      <c r="MW571" s="56"/>
      <c r="MX571" s="56"/>
      <c r="MY571" s="56"/>
      <c r="MZ571" s="56"/>
      <c r="NA571" s="56"/>
      <c r="NB571" s="56"/>
      <c r="NC571" s="56"/>
      <c r="ND571" s="56"/>
      <c r="NE571" s="56"/>
      <c r="NF571" s="56"/>
      <c r="NG571" s="56"/>
      <c r="NH571" s="56"/>
      <c r="NI571" s="56"/>
      <c r="NJ571" s="56"/>
      <c r="NK571" s="56"/>
      <c r="NL571" s="56"/>
      <c r="NM571" s="56"/>
      <c r="NN571" s="56"/>
      <c r="NO571" s="56"/>
      <c r="NP571" s="56"/>
      <c r="NQ571" s="56"/>
      <c r="NR571" s="56"/>
      <c r="NS571" s="56"/>
      <c r="NT571" s="56"/>
      <c r="NU571" s="56"/>
      <c r="NV571" s="56"/>
      <c r="NW571" s="56"/>
      <c r="NX571" s="56"/>
      <c r="NY571" s="56"/>
      <c r="NZ571" s="56"/>
      <c r="OA571" s="56"/>
      <c r="OB571" s="56"/>
      <c r="OC571" s="56"/>
      <c r="OD571" s="56"/>
      <c r="OE571" s="56"/>
      <c r="OF571" s="56"/>
      <c r="OG571" s="56"/>
      <c r="OH571" s="56"/>
      <c r="OI571" s="56"/>
      <c r="OJ571" s="56"/>
      <c r="OK571" s="56"/>
      <c r="OL571" s="56"/>
      <c r="OM571" s="56"/>
      <c r="ON571" s="56"/>
      <c r="OO571" s="56"/>
      <c r="OP571" s="56"/>
      <c r="OQ571" s="56"/>
      <c r="OR571" s="56"/>
      <c r="OS571" s="56"/>
      <c r="OT571" s="56"/>
      <c r="OU571" s="56"/>
      <c r="OV571" s="56"/>
      <c r="OW571" s="56"/>
      <c r="OX571" s="56"/>
      <c r="OY571" s="56"/>
      <c r="OZ571" s="56"/>
      <c r="PA571" s="56"/>
    </row>
    <row r="572" spans="1:417" s="116" customFormat="1" ht="141.75" hidden="1" customHeight="1">
      <c r="A572" s="56"/>
      <c r="B572" s="310"/>
      <c r="C572" s="310"/>
      <c r="D572" s="318"/>
      <c r="E572" s="325"/>
      <c r="F572" s="318"/>
      <c r="G572" s="328"/>
      <c r="H572" s="325"/>
      <c r="I572" s="126" t="s">
        <v>35</v>
      </c>
      <c r="J572" s="167" t="s">
        <v>1147</v>
      </c>
      <c r="K572" s="123"/>
      <c r="L572" s="183" t="s">
        <v>661</v>
      </c>
      <c r="M572" s="123" t="s">
        <v>500</v>
      </c>
      <c r="N572" s="123" t="s">
        <v>394</v>
      </c>
      <c r="O572" s="56" t="s">
        <v>350</v>
      </c>
      <c r="P572" s="310"/>
      <c r="Q572" s="310"/>
      <c r="R572" s="120"/>
      <c r="S572" s="120"/>
      <c r="T572" s="120"/>
      <c r="U572" s="120"/>
      <c r="V572" s="120"/>
      <c r="W572" s="120"/>
      <c r="X572" s="120"/>
      <c r="Y572" s="120"/>
      <c r="Z572" s="120"/>
      <c r="AA572" s="120" t="s">
        <v>205</v>
      </c>
      <c r="AB572" s="120"/>
      <c r="AC572" s="119">
        <f t="shared" si="776"/>
        <v>1</v>
      </c>
      <c r="AD572" s="229"/>
      <c r="AE572" s="229"/>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70"/>
      <c r="BU572" s="70"/>
      <c r="BV572" s="70"/>
      <c r="BW572" s="70"/>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9"/>
      <c r="DD572" s="180"/>
      <c r="DE572" s="179"/>
      <c r="DF572" s="180"/>
      <c r="DG572" s="179"/>
      <c r="DH572" s="180"/>
      <c r="DI572" s="179"/>
      <c r="DJ572" s="180"/>
      <c r="DK572" s="181"/>
      <c r="DL572" s="184"/>
      <c r="DM572" s="70"/>
      <c r="DN572" s="70"/>
      <c r="DO572" s="70"/>
      <c r="DP572" s="70"/>
      <c r="DQ572" s="178"/>
      <c r="DR572" s="178"/>
      <c r="DS572" s="178"/>
      <c r="DT572" s="178"/>
      <c r="DU572" s="178"/>
      <c r="DV572" s="178"/>
      <c r="DW572" s="178"/>
      <c r="DX572" s="178"/>
      <c r="DY572" s="178"/>
      <c r="DZ572" s="178"/>
      <c r="EA572" s="178"/>
      <c r="EB572" s="178"/>
      <c r="EC572" s="178"/>
      <c r="ED572" s="178"/>
      <c r="EE572" s="178"/>
      <c r="EF572" s="178"/>
      <c r="EG572" s="178"/>
      <c r="EH572" s="178"/>
      <c r="EI572" s="178"/>
      <c r="EJ572" s="178"/>
      <c r="EK572" s="178"/>
      <c r="EL572" s="178"/>
      <c r="EM572" s="178"/>
      <c r="EN572" s="178"/>
      <c r="EO572" s="178"/>
      <c r="EP572" s="178"/>
      <c r="EQ572" s="178"/>
      <c r="ER572" s="178"/>
      <c r="ES572" s="178"/>
      <c r="ET572" s="178"/>
      <c r="EU572" s="178"/>
      <c r="EV572" s="179"/>
      <c r="EW572" s="180"/>
      <c r="EX572" s="179"/>
      <c r="EY572" s="180"/>
      <c r="EZ572" s="179"/>
      <c r="FA572" s="180"/>
      <c r="FB572" s="179"/>
      <c r="FC572" s="180"/>
      <c r="FD572" s="181"/>
      <c r="FE572" s="184"/>
      <c r="FF572" s="70"/>
      <c r="FG572" s="70"/>
      <c r="FH572" s="70"/>
      <c r="FI572" s="70"/>
      <c r="FJ572" s="70"/>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6"/>
      <c r="GQ572" s="56"/>
      <c r="GR572" s="56"/>
      <c r="GS572" s="56"/>
      <c r="GT572" s="56"/>
      <c r="GU572" s="56"/>
      <c r="GV572" s="56"/>
      <c r="GW572" s="56"/>
      <c r="GX572" s="56"/>
      <c r="GY572" s="56"/>
      <c r="GZ572" s="70"/>
      <c r="HA572" s="70"/>
      <c r="HB572" s="70"/>
      <c r="HC572" s="70"/>
      <c r="HD572" s="70"/>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c r="IJ572" s="56"/>
      <c r="IK572" s="56"/>
      <c r="IL572" s="56"/>
      <c r="IM572" s="56"/>
      <c r="IN572" s="56"/>
      <c r="IO572" s="56"/>
      <c r="IP572" s="56"/>
      <c r="IQ572" s="56"/>
      <c r="IR572" s="56"/>
      <c r="IS572" s="56"/>
      <c r="IT572" s="70"/>
      <c r="IU572" s="70"/>
      <c r="IV572" s="70"/>
      <c r="IW572" s="70"/>
      <c r="IX572" s="56"/>
      <c r="IY572" s="56"/>
      <c r="IZ572" s="56"/>
      <c r="JA572" s="56"/>
      <c r="JB572" s="56"/>
      <c r="JC572" s="56"/>
      <c r="JD572" s="56"/>
      <c r="JE572" s="56"/>
      <c r="JF572" s="56"/>
      <c r="JG572" s="56"/>
      <c r="JH572" s="56"/>
      <c r="JI572" s="56"/>
      <c r="JJ572" s="56"/>
      <c r="JK572" s="56"/>
      <c r="JL572" s="56"/>
      <c r="JM572" s="56"/>
      <c r="JN572" s="56"/>
      <c r="JO572" s="56"/>
      <c r="JP572" s="56"/>
      <c r="JQ572" s="56"/>
      <c r="JR572" s="56"/>
      <c r="JS572" s="56"/>
      <c r="JT572" s="56"/>
      <c r="JU572" s="56"/>
      <c r="JV572" s="56"/>
      <c r="JW572" s="56"/>
      <c r="JX572" s="56"/>
      <c r="JY572" s="56"/>
      <c r="JZ572" s="56"/>
      <c r="KA572" s="56"/>
      <c r="KB572" s="56"/>
      <c r="KC572" s="56"/>
      <c r="KD572" s="56"/>
      <c r="KE572" s="56"/>
      <c r="KF572" s="56"/>
      <c r="KG572" s="56"/>
      <c r="KH572" s="56"/>
      <c r="KI572" s="56"/>
      <c r="KJ572" s="56"/>
      <c r="KK572" s="56"/>
      <c r="KL572" s="71" t="s">
        <v>553</v>
      </c>
      <c r="KM572" s="72" t="s">
        <v>553</v>
      </c>
      <c r="KN572" s="71" t="s">
        <v>553</v>
      </c>
      <c r="KO572" s="56"/>
      <c r="KP572" s="56"/>
      <c r="KQ572" s="56"/>
      <c r="KR572" s="56"/>
      <c r="KS572" s="56"/>
      <c r="KT572" s="56"/>
      <c r="KU572" s="56"/>
      <c r="KV572" s="56"/>
      <c r="KW572" s="56"/>
      <c r="KX572" s="56"/>
      <c r="KY572" s="56"/>
      <c r="KZ572" s="56"/>
      <c r="LA572" s="56"/>
      <c r="LB572" s="56"/>
      <c r="LC572" s="56"/>
      <c r="LD572" s="56"/>
      <c r="LE572" s="56"/>
      <c r="LF572" s="56"/>
      <c r="LG572" s="56"/>
      <c r="LH572" s="56"/>
      <c r="LI572" s="56"/>
      <c r="LJ572" s="56"/>
      <c r="LK572" s="56"/>
      <c r="LL572" s="56"/>
      <c r="LM572" s="56"/>
      <c r="LN572" s="56"/>
      <c r="LO572" s="56"/>
      <c r="LP572" s="56"/>
      <c r="LQ572" s="56"/>
      <c r="LR572" s="56"/>
      <c r="LS572" s="179"/>
      <c r="LT572" s="180"/>
      <c r="LU572" s="179"/>
      <c r="LV572" s="180"/>
      <c r="LW572" s="179"/>
      <c r="LX572" s="180"/>
      <c r="LY572" s="179"/>
      <c r="LZ572" s="180"/>
      <c r="MA572" s="181"/>
      <c r="MB572" s="185"/>
      <c r="MC572" s="56"/>
      <c r="MD572" s="56"/>
      <c r="ME572" s="56"/>
      <c r="MF572" s="56"/>
      <c r="MG572" s="56"/>
      <c r="MH572" s="56"/>
      <c r="MI572" s="56"/>
      <c r="MJ572" s="56"/>
      <c r="MK572" s="56"/>
      <c r="ML572" s="56"/>
      <c r="MM572" s="56"/>
      <c r="MN572" s="56"/>
      <c r="MO572" s="56"/>
      <c r="MP572" s="56"/>
      <c r="MQ572" s="56"/>
      <c r="MR572" s="56"/>
      <c r="MS572" s="56"/>
      <c r="MT572" s="56"/>
      <c r="MU572" s="56"/>
      <c r="MV572" s="56"/>
      <c r="MW572" s="56"/>
      <c r="MX572" s="56"/>
      <c r="MY572" s="56"/>
      <c r="MZ572" s="56"/>
      <c r="NA572" s="56"/>
      <c r="NB572" s="56"/>
      <c r="NC572" s="56"/>
      <c r="ND572" s="56"/>
      <c r="NE572" s="56"/>
      <c r="NF572" s="56"/>
      <c r="NG572" s="56"/>
      <c r="NH572" s="56"/>
      <c r="NI572" s="56"/>
      <c r="NJ572" s="56"/>
      <c r="NK572" s="56"/>
      <c r="NL572" s="56"/>
      <c r="NM572" s="56"/>
      <c r="NN572" s="56"/>
      <c r="NO572" s="56"/>
      <c r="NP572" s="56"/>
      <c r="NQ572" s="56"/>
      <c r="NR572" s="56"/>
      <c r="NS572" s="56"/>
      <c r="NT572" s="56"/>
      <c r="NU572" s="56"/>
      <c r="NV572" s="56"/>
      <c r="NW572" s="56"/>
      <c r="NX572" s="56"/>
      <c r="NY572" s="56"/>
      <c r="NZ572" s="56"/>
      <c r="OA572" s="56"/>
      <c r="OB572" s="56"/>
      <c r="OC572" s="56"/>
      <c r="OD572" s="56"/>
      <c r="OE572" s="56"/>
      <c r="OF572" s="56"/>
      <c r="OG572" s="56"/>
      <c r="OH572" s="56"/>
      <c r="OI572" s="56"/>
      <c r="OJ572" s="56"/>
      <c r="OK572" s="56"/>
      <c r="OL572" s="56"/>
      <c r="OM572" s="56"/>
      <c r="ON572" s="56"/>
      <c r="OO572" s="56"/>
      <c r="OP572" s="56"/>
      <c r="OQ572" s="56"/>
      <c r="OR572" s="56"/>
      <c r="OS572" s="56"/>
      <c r="OT572" s="56"/>
      <c r="OU572" s="56"/>
      <c r="OV572" s="56"/>
      <c r="OW572" s="56"/>
      <c r="OX572" s="56"/>
      <c r="OY572" s="56"/>
      <c r="OZ572" s="56"/>
      <c r="PA572" s="56"/>
    </row>
    <row r="573" spans="1:417" s="116" customFormat="1" ht="141.75" hidden="1" customHeight="1">
      <c r="A573" s="56"/>
      <c r="B573" s="310"/>
      <c r="C573" s="310"/>
      <c r="D573" s="318"/>
      <c r="E573" s="325"/>
      <c r="F573" s="318"/>
      <c r="G573" s="328"/>
      <c r="H573" s="325"/>
      <c r="I573" s="126" t="s">
        <v>35</v>
      </c>
      <c r="J573" s="167" t="s">
        <v>1247</v>
      </c>
      <c r="K573" s="123"/>
      <c r="L573" s="183" t="s">
        <v>661</v>
      </c>
      <c r="M573" s="123" t="s">
        <v>500</v>
      </c>
      <c r="N573" s="123" t="s">
        <v>394</v>
      </c>
      <c r="O573" s="56" t="s">
        <v>350</v>
      </c>
      <c r="P573" s="310"/>
      <c r="Q573" s="310"/>
      <c r="R573" s="120"/>
      <c r="S573" s="120"/>
      <c r="T573" s="120"/>
      <c r="U573" s="120"/>
      <c r="V573" s="120"/>
      <c r="W573" s="120"/>
      <c r="X573" s="120"/>
      <c r="Y573" s="120"/>
      <c r="Z573" s="120"/>
      <c r="AA573" s="120"/>
      <c r="AB573" s="120" t="s">
        <v>205</v>
      </c>
      <c r="AC573" s="119">
        <f t="shared" si="776"/>
        <v>1</v>
      </c>
      <c r="AD573" s="229"/>
      <c r="AE573" s="229"/>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70"/>
      <c r="BU573" s="70"/>
      <c r="BV573" s="70"/>
      <c r="BW573" s="70"/>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9"/>
      <c r="DD573" s="180"/>
      <c r="DE573" s="179"/>
      <c r="DF573" s="180"/>
      <c r="DG573" s="179"/>
      <c r="DH573" s="180"/>
      <c r="DI573" s="179"/>
      <c r="DJ573" s="180"/>
      <c r="DK573" s="181"/>
      <c r="DL573" s="184"/>
      <c r="DM573" s="70"/>
      <c r="DN573" s="70"/>
      <c r="DO573" s="70"/>
      <c r="DP573" s="70"/>
      <c r="DQ573" s="178"/>
      <c r="DR573" s="178"/>
      <c r="DS573" s="178"/>
      <c r="DT573" s="178"/>
      <c r="DU573" s="178"/>
      <c r="DV573" s="178"/>
      <c r="DW573" s="178"/>
      <c r="DX573" s="178"/>
      <c r="DY573" s="178"/>
      <c r="DZ573" s="178"/>
      <c r="EA573" s="178"/>
      <c r="EB573" s="178"/>
      <c r="EC573" s="178"/>
      <c r="ED573" s="178"/>
      <c r="EE573" s="178"/>
      <c r="EF573" s="178"/>
      <c r="EG573" s="178"/>
      <c r="EH573" s="178"/>
      <c r="EI573" s="178"/>
      <c r="EJ573" s="178"/>
      <c r="EK573" s="178"/>
      <c r="EL573" s="178"/>
      <c r="EM573" s="178"/>
      <c r="EN573" s="178"/>
      <c r="EO573" s="178"/>
      <c r="EP573" s="178"/>
      <c r="EQ573" s="178"/>
      <c r="ER573" s="178"/>
      <c r="ES573" s="178"/>
      <c r="ET573" s="178"/>
      <c r="EU573" s="178"/>
      <c r="EV573" s="179"/>
      <c r="EW573" s="180"/>
      <c r="EX573" s="179"/>
      <c r="EY573" s="180"/>
      <c r="EZ573" s="179"/>
      <c r="FA573" s="180"/>
      <c r="FB573" s="179"/>
      <c r="FC573" s="180"/>
      <c r="FD573" s="181"/>
      <c r="FE573" s="184"/>
      <c r="FF573" s="70"/>
      <c r="FG573" s="70"/>
      <c r="FH573" s="70"/>
      <c r="FI573" s="70"/>
      <c r="FJ573" s="70"/>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6"/>
      <c r="GQ573" s="56"/>
      <c r="GR573" s="56"/>
      <c r="GS573" s="56"/>
      <c r="GT573" s="56"/>
      <c r="GU573" s="56"/>
      <c r="GV573" s="56"/>
      <c r="GW573" s="56"/>
      <c r="GX573" s="56"/>
      <c r="GY573" s="56"/>
      <c r="GZ573" s="70"/>
      <c r="HA573" s="70"/>
      <c r="HB573" s="70"/>
      <c r="HC573" s="70"/>
      <c r="HD573" s="70"/>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c r="IJ573" s="56"/>
      <c r="IK573" s="56"/>
      <c r="IL573" s="56"/>
      <c r="IM573" s="56"/>
      <c r="IN573" s="56"/>
      <c r="IO573" s="56"/>
      <c r="IP573" s="56"/>
      <c r="IQ573" s="56"/>
      <c r="IR573" s="56"/>
      <c r="IS573" s="56"/>
      <c r="IT573" s="70"/>
      <c r="IU573" s="70"/>
      <c r="IV573" s="70"/>
      <c r="IW573" s="70"/>
      <c r="IX573" s="56"/>
      <c r="IY573" s="56"/>
      <c r="IZ573" s="56"/>
      <c r="JA573" s="56"/>
      <c r="JB573" s="56"/>
      <c r="JC573" s="56"/>
      <c r="JD573" s="56"/>
      <c r="JE573" s="56"/>
      <c r="JF573" s="56"/>
      <c r="JG573" s="56"/>
      <c r="JH573" s="56"/>
      <c r="JI573" s="56"/>
      <c r="JJ573" s="56"/>
      <c r="JK573" s="56"/>
      <c r="JL573" s="56"/>
      <c r="JM573" s="56"/>
      <c r="JN573" s="56"/>
      <c r="JO573" s="56"/>
      <c r="JP573" s="56"/>
      <c r="JQ573" s="56"/>
      <c r="JR573" s="56"/>
      <c r="JS573" s="56"/>
      <c r="JT573" s="56"/>
      <c r="JU573" s="56"/>
      <c r="JV573" s="56"/>
      <c r="JW573" s="56"/>
      <c r="JX573" s="56"/>
      <c r="JY573" s="56"/>
      <c r="JZ573" s="56"/>
      <c r="KA573" s="56"/>
      <c r="KB573" s="56"/>
      <c r="KC573" s="56"/>
      <c r="KD573" s="56"/>
      <c r="KE573" s="56"/>
      <c r="KF573" s="56"/>
      <c r="KG573" s="56"/>
      <c r="KH573" s="56"/>
      <c r="KI573" s="56"/>
      <c r="KJ573" s="56"/>
      <c r="KK573" s="56"/>
      <c r="KL573" s="56"/>
      <c r="KM573" s="56"/>
      <c r="KN573" s="56"/>
      <c r="KO573" s="56"/>
      <c r="KP573" s="56"/>
      <c r="KQ573" s="56"/>
      <c r="KR573" s="56"/>
      <c r="KS573" s="56"/>
      <c r="KT573" s="56"/>
      <c r="KU573" s="56"/>
      <c r="KV573" s="56"/>
      <c r="KW573" s="56"/>
      <c r="KX573" s="56"/>
      <c r="KY573" s="56"/>
      <c r="KZ573" s="56"/>
      <c r="LA573" s="56"/>
      <c r="LB573" s="56"/>
      <c r="LC573" s="56"/>
      <c r="LD573" s="56"/>
      <c r="LE573" s="56"/>
      <c r="LF573" s="56"/>
      <c r="LG573" s="56"/>
      <c r="LH573" s="56"/>
      <c r="LI573" s="56"/>
      <c r="LJ573" s="56"/>
      <c r="LK573" s="56"/>
      <c r="LL573" s="56"/>
      <c r="LM573" s="56"/>
      <c r="LN573" s="56"/>
      <c r="LO573" s="56"/>
      <c r="LP573" s="56"/>
      <c r="LQ573" s="56"/>
      <c r="LR573" s="56"/>
      <c r="LS573" s="56"/>
      <c r="LT573" s="56"/>
      <c r="LU573" s="56"/>
      <c r="LV573" s="56"/>
      <c r="LW573" s="56"/>
      <c r="LX573" s="56"/>
      <c r="LY573" s="56"/>
      <c r="LZ573" s="56"/>
      <c r="MA573" s="56"/>
      <c r="MB573" s="56"/>
      <c r="MC573" s="56"/>
      <c r="MD573" s="56"/>
      <c r="ME573" s="56"/>
      <c r="MF573" s="56"/>
      <c r="MG573" s="56"/>
      <c r="MH573" s="56"/>
      <c r="MI573" s="56"/>
      <c r="MJ573" s="56"/>
      <c r="MK573" s="56"/>
      <c r="ML573" s="56"/>
      <c r="MM573" s="56"/>
      <c r="MN573" s="56"/>
      <c r="MO573" s="56"/>
      <c r="MP573" s="56"/>
      <c r="MQ573" s="56"/>
      <c r="MR573" s="56"/>
      <c r="MS573" s="56"/>
      <c r="MT573" s="56"/>
      <c r="MU573" s="56"/>
      <c r="MV573" s="56"/>
      <c r="MW573" s="56"/>
      <c r="MX573" s="56"/>
      <c r="MY573" s="56"/>
      <c r="MZ573" s="56"/>
      <c r="NA573" s="56"/>
      <c r="NB573" s="56"/>
      <c r="NC573" s="56"/>
      <c r="ND573" s="56"/>
      <c r="NE573" s="56"/>
      <c r="NF573" s="56"/>
      <c r="NG573" s="56"/>
      <c r="NH573" s="56"/>
      <c r="NI573" s="56"/>
      <c r="NJ573" s="56"/>
      <c r="NK573" s="56"/>
      <c r="NL573" s="56"/>
      <c r="NM573" s="56"/>
      <c r="NN573" s="56"/>
      <c r="NO573" s="56"/>
      <c r="NP573" s="56"/>
      <c r="NQ573" s="56"/>
      <c r="NR573" s="56"/>
      <c r="NS573" s="56"/>
      <c r="NT573" s="56"/>
      <c r="NU573" s="56"/>
      <c r="NV573" s="56"/>
      <c r="NW573" s="56"/>
      <c r="NX573" s="56"/>
      <c r="NY573" s="56"/>
      <c r="NZ573" s="56"/>
      <c r="OA573" s="56"/>
      <c r="OB573" s="56"/>
      <c r="OC573" s="56"/>
      <c r="OD573" s="56"/>
      <c r="OE573" s="56"/>
      <c r="OF573" s="56"/>
      <c r="OG573" s="56"/>
      <c r="OH573" s="56"/>
      <c r="OI573" s="56"/>
      <c r="OJ573" s="56"/>
      <c r="OK573" s="56"/>
      <c r="OL573" s="56"/>
      <c r="OM573" s="56"/>
      <c r="ON573" s="56"/>
      <c r="OO573" s="56"/>
      <c r="OP573" s="56"/>
      <c r="OQ573" s="56"/>
      <c r="OR573" s="56"/>
      <c r="OS573" s="56"/>
      <c r="OT573" s="56"/>
      <c r="OU573" s="56"/>
      <c r="OV573" s="56"/>
      <c r="OW573" s="56"/>
      <c r="OX573" s="56"/>
      <c r="OY573" s="56"/>
      <c r="OZ573" s="56"/>
      <c r="PA573" s="56"/>
    </row>
    <row r="574" spans="1:417" s="116" customFormat="1" ht="141.75" hidden="1" customHeight="1">
      <c r="A574" s="56"/>
      <c r="B574" s="310"/>
      <c r="C574" s="310"/>
      <c r="D574" s="318"/>
      <c r="E574" s="325"/>
      <c r="F574" s="318"/>
      <c r="G574" s="328"/>
      <c r="H574" s="325"/>
      <c r="I574" s="126" t="s">
        <v>35</v>
      </c>
      <c r="J574" s="167" t="s">
        <v>1246</v>
      </c>
      <c r="K574" s="123"/>
      <c r="L574" s="183"/>
      <c r="M574" s="123"/>
      <c r="N574" s="51" t="s">
        <v>394</v>
      </c>
      <c r="O574" s="56" t="s">
        <v>350</v>
      </c>
      <c r="P574" s="310"/>
      <c r="Q574" s="310"/>
      <c r="R574" s="120"/>
      <c r="S574" s="120"/>
      <c r="T574" s="120"/>
      <c r="U574" s="120" t="s">
        <v>205</v>
      </c>
      <c r="V574" s="120"/>
      <c r="W574" s="120"/>
      <c r="X574" s="120"/>
      <c r="Y574" s="120"/>
      <c r="Z574" s="120"/>
      <c r="AA574" s="120"/>
      <c r="AB574" s="120"/>
      <c r="AC574" s="119">
        <f t="shared" si="776"/>
        <v>1</v>
      </c>
      <c r="AD574" s="229"/>
      <c r="AE574" s="229"/>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70"/>
      <c r="BU574" s="70"/>
      <c r="BV574" s="70"/>
      <c r="BW574" s="70"/>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9"/>
      <c r="DD574" s="180"/>
      <c r="DE574" s="179"/>
      <c r="DF574" s="180"/>
      <c r="DG574" s="179"/>
      <c r="DH574" s="180"/>
      <c r="DI574" s="179"/>
      <c r="DJ574" s="180"/>
      <c r="DK574" s="181"/>
      <c r="DL574" s="184"/>
      <c r="DM574" s="70"/>
      <c r="DN574" s="70"/>
      <c r="DO574" s="70"/>
      <c r="DP574" s="70"/>
      <c r="DQ574" s="178"/>
      <c r="DR574" s="178"/>
      <c r="DS574" s="178"/>
      <c r="DT574" s="178"/>
      <c r="DU574" s="178"/>
      <c r="DV574" s="178"/>
      <c r="DW574" s="178"/>
      <c r="DX574" s="178"/>
      <c r="DY574" s="178"/>
      <c r="DZ574" s="178"/>
      <c r="EA574" s="178"/>
      <c r="EB574" s="178"/>
      <c r="EC574" s="178"/>
      <c r="ED574" s="178"/>
      <c r="EE574" s="178"/>
      <c r="EF574" s="178"/>
      <c r="EG574" s="178"/>
      <c r="EH574" s="178"/>
      <c r="EI574" s="178"/>
      <c r="EJ574" s="178"/>
      <c r="EK574" s="178"/>
      <c r="EL574" s="178"/>
      <c r="EM574" s="178"/>
      <c r="EN574" s="178"/>
      <c r="EO574" s="178"/>
      <c r="EP574" s="178"/>
      <c r="EQ574" s="178"/>
      <c r="ER574" s="178"/>
      <c r="ES574" s="178"/>
      <c r="ET574" s="178"/>
      <c r="EU574" s="178"/>
      <c r="EV574" s="179"/>
      <c r="EW574" s="180"/>
      <c r="EX574" s="179"/>
      <c r="EY574" s="180"/>
      <c r="EZ574" s="179"/>
      <c r="FA574" s="180"/>
      <c r="FB574" s="179"/>
      <c r="FC574" s="180"/>
      <c r="FD574" s="181"/>
      <c r="FE574" s="184"/>
      <c r="FF574" s="70"/>
      <c r="FG574" s="70"/>
      <c r="FH574" s="70"/>
      <c r="FI574" s="70"/>
      <c r="FJ574" s="70"/>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6"/>
      <c r="GQ574" s="56"/>
      <c r="GR574" s="56"/>
      <c r="GS574" s="56"/>
      <c r="GT574" s="56"/>
      <c r="GU574" s="56"/>
      <c r="GV574" s="56"/>
      <c r="GW574" s="56"/>
      <c r="GX574" s="56"/>
      <c r="GY574" s="56"/>
      <c r="GZ574" s="70"/>
      <c r="HA574" s="70"/>
      <c r="HB574" s="70"/>
      <c r="HC574" s="70"/>
      <c r="HD574" s="70"/>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c r="IJ574" s="56"/>
      <c r="IK574" s="56"/>
      <c r="IL574" s="56"/>
      <c r="IM574" s="56"/>
      <c r="IN574" s="56"/>
      <c r="IO574" s="56"/>
      <c r="IP574" s="56"/>
      <c r="IQ574" s="56"/>
      <c r="IR574" s="56"/>
      <c r="IS574" s="56"/>
      <c r="IT574" s="70"/>
      <c r="IU574" s="70"/>
      <c r="IV574" s="70"/>
      <c r="IW574" s="70"/>
      <c r="IX574" s="56"/>
      <c r="IY574" s="56"/>
      <c r="IZ574" s="56"/>
      <c r="JA574" s="56"/>
      <c r="JB574" s="56"/>
      <c r="JC574" s="56"/>
      <c r="JD574" s="56"/>
      <c r="JE574" s="56"/>
      <c r="JF574" s="56"/>
      <c r="JG574" s="56"/>
      <c r="JH574" s="56"/>
      <c r="JI574" s="56"/>
      <c r="JJ574" s="56"/>
      <c r="JK574" s="56"/>
      <c r="JL574" s="56"/>
      <c r="JM574" s="56"/>
      <c r="JN574" s="56"/>
      <c r="JO574" s="56"/>
      <c r="JP574" s="56"/>
      <c r="JQ574" s="56"/>
      <c r="JR574" s="56"/>
      <c r="JS574" s="56"/>
      <c r="JT574" s="56"/>
      <c r="JU574" s="56"/>
      <c r="JV574" s="56"/>
      <c r="JW574" s="56"/>
      <c r="JX574" s="56"/>
      <c r="JY574" s="56"/>
      <c r="JZ574" s="56"/>
      <c r="KA574" s="56"/>
      <c r="KB574" s="56"/>
      <c r="KC574" s="56"/>
      <c r="KD574" s="56"/>
      <c r="KE574" s="56"/>
      <c r="KF574" s="56"/>
      <c r="KG574" s="56"/>
      <c r="KH574" s="56"/>
      <c r="KI574" s="56"/>
      <c r="KJ574" s="56"/>
      <c r="KK574" s="56"/>
      <c r="KL574" s="56"/>
      <c r="KM574" s="56"/>
      <c r="KN574" s="56"/>
      <c r="KO574" s="56"/>
      <c r="KP574" s="56"/>
      <c r="KQ574" s="56"/>
      <c r="KR574" s="56"/>
      <c r="KS574" s="56"/>
      <c r="KT574" s="56"/>
      <c r="KU574" s="56"/>
      <c r="KV574" s="56"/>
      <c r="KW574" s="56"/>
      <c r="KX574" s="56"/>
      <c r="KY574" s="56"/>
      <c r="KZ574" s="56"/>
      <c r="LA574" s="56"/>
      <c r="LB574" s="56"/>
      <c r="LC574" s="56"/>
      <c r="LD574" s="56"/>
      <c r="LE574" s="56"/>
      <c r="LF574" s="56"/>
      <c r="LG574" s="56"/>
      <c r="LH574" s="56"/>
      <c r="LI574" s="56"/>
      <c r="LJ574" s="56"/>
      <c r="LK574" s="56"/>
      <c r="LL574" s="56"/>
      <c r="LM574" s="56"/>
      <c r="LN574" s="56"/>
      <c r="LO574" s="56"/>
      <c r="LP574" s="56"/>
      <c r="LQ574" s="56"/>
      <c r="LR574" s="56"/>
      <c r="LS574" s="56"/>
      <c r="LT574" s="56"/>
      <c r="LU574" s="56"/>
      <c r="LV574" s="56"/>
      <c r="LW574" s="56"/>
      <c r="LX574" s="56"/>
      <c r="LY574" s="56"/>
      <c r="LZ574" s="56"/>
      <c r="MA574" s="56"/>
      <c r="MB574" s="56"/>
      <c r="MC574" s="56"/>
      <c r="MD574" s="56"/>
      <c r="ME574" s="56"/>
      <c r="MF574" s="56"/>
      <c r="MG574" s="56"/>
      <c r="MH574" s="56"/>
      <c r="MI574" s="56"/>
      <c r="MJ574" s="56"/>
      <c r="MK574" s="56"/>
      <c r="ML574" s="56"/>
      <c r="MM574" s="56"/>
      <c r="MN574" s="56"/>
      <c r="MO574" s="56"/>
      <c r="MP574" s="56"/>
      <c r="MQ574" s="56"/>
      <c r="MR574" s="56"/>
      <c r="MS574" s="56"/>
      <c r="MT574" s="56"/>
      <c r="MU574" s="56"/>
      <c r="MV574" s="56"/>
      <c r="MW574" s="56"/>
      <c r="MX574" s="56"/>
      <c r="MY574" s="56"/>
      <c r="MZ574" s="56"/>
      <c r="NA574" s="56"/>
      <c r="NB574" s="56"/>
      <c r="NC574" s="56"/>
      <c r="ND574" s="56"/>
      <c r="NE574" s="56"/>
      <c r="NF574" s="56"/>
      <c r="NG574" s="56"/>
      <c r="NH574" s="56"/>
      <c r="NI574" s="56"/>
      <c r="NJ574" s="56"/>
      <c r="NK574" s="56"/>
      <c r="NL574" s="56"/>
      <c r="NM574" s="56"/>
      <c r="NN574" s="56"/>
      <c r="NO574" s="56"/>
      <c r="NP574" s="56"/>
      <c r="NQ574" s="56"/>
      <c r="NR574" s="56"/>
      <c r="NS574" s="56"/>
      <c r="NT574" s="56"/>
      <c r="NU574" s="56"/>
      <c r="NV574" s="56"/>
      <c r="NW574" s="56"/>
      <c r="NX574" s="56"/>
      <c r="NY574" s="56"/>
      <c r="NZ574" s="56"/>
      <c r="OA574" s="56"/>
      <c r="OB574" s="56"/>
      <c r="OC574" s="56"/>
      <c r="OD574" s="56"/>
      <c r="OE574" s="56"/>
      <c r="OF574" s="56"/>
      <c r="OG574" s="56"/>
      <c r="OH574" s="56"/>
      <c r="OI574" s="56"/>
      <c r="OJ574" s="56"/>
      <c r="OK574" s="56"/>
      <c r="OL574" s="56"/>
      <c r="OM574" s="56"/>
      <c r="ON574" s="56"/>
      <c r="OO574" s="56"/>
      <c r="OP574" s="56"/>
      <c r="OQ574" s="56"/>
      <c r="OR574" s="56"/>
      <c r="OS574" s="56"/>
      <c r="OT574" s="56"/>
      <c r="OU574" s="56"/>
      <c r="OV574" s="56"/>
      <c r="OW574" s="56"/>
      <c r="OX574" s="56"/>
      <c r="OY574" s="56"/>
      <c r="OZ574" s="56"/>
      <c r="PA574" s="56"/>
    </row>
    <row r="575" spans="1:417" s="116" customFormat="1" ht="0.75" customHeight="1">
      <c r="A575" s="56"/>
      <c r="B575" s="310"/>
      <c r="C575" s="310"/>
      <c r="D575" s="318"/>
      <c r="E575" s="325"/>
      <c r="F575" s="318"/>
      <c r="G575" s="328"/>
      <c r="H575" s="325"/>
      <c r="I575" s="126" t="s">
        <v>35</v>
      </c>
      <c r="J575" s="167" t="s">
        <v>1246</v>
      </c>
      <c r="K575" s="123"/>
      <c r="L575" s="183" t="s">
        <v>661</v>
      </c>
      <c r="M575" s="123" t="s">
        <v>500</v>
      </c>
      <c r="N575" s="123" t="s">
        <v>394</v>
      </c>
      <c r="O575" s="56" t="s">
        <v>350</v>
      </c>
      <c r="P575" s="310"/>
      <c r="Q575" s="310"/>
      <c r="R575" s="56"/>
      <c r="S575" s="56" t="s">
        <v>205</v>
      </c>
      <c r="T575" s="56"/>
      <c r="U575" s="56"/>
      <c r="V575" s="56"/>
      <c r="W575" s="56"/>
      <c r="X575" s="56"/>
      <c r="Y575" s="56"/>
      <c r="Z575" s="56"/>
      <c r="AA575" s="56"/>
      <c r="AB575" s="120"/>
      <c r="AC575" s="119">
        <f t="shared" si="776"/>
        <v>1</v>
      </c>
      <c r="AD575" s="229"/>
      <c r="AE575" s="229"/>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70"/>
      <c r="BU575" s="70"/>
      <c r="BV575" s="70"/>
      <c r="BW575" s="70"/>
      <c r="BX575" s="56"/>
      <c r="BY575" s="56"/>
      <c r="BZ575" s="56"/>
      <c r="CA575" s="56"/>
      <c r="CB575" s="56"/>
      <c r="CC575" s="56"/>
      <c r="CD575" s="56"/>
      <c r="CE575" s="56"/>
      <c r="CF575" s="56"/>
      <c r="CG575" s="56"/>
      <c r="CH575" s="56"/>
      <c r="CI575" s="56"/>
      <c r="CJ575" s="56"/>
      <c r="CK575" s="56"/>
      <c r="CL575" s="56"/>
      <c r="CM575" s="56"/>
      <c r="CN575" s="56"/>
      <c r="CO575" s="56"/>
      <c r="CP575" s="56"/>
      <c r="CQ575" s="56"/>
      <c r="CR575" s="56"/>
      <c r="CS575" s="56"/>
      <c r="CT575" s="56"/>
      <c r="CU575" s="56"/>
      <c r="CV575" s="56"/>
      <c r="CW575" s="56"/>
      <c r="CX575" s="56"/>
      <c r="CY575" s="56"/>
      <c r="CZ575" s="56"/>
      <c r="DA575" s="56"/>
      <c r="DB575" s="56"/>
      <c r="DC575" s="56"/>
      <c r="DD575" s="56"/>
      <c r="DE575" s="56"/>
      <c r="DF575" s="56"/>
      <c r="DG575" s="56"/>
      <c r="DH575" s="56"/>
      <c r="DI575" s="56"/>
      <c r="DJ575" s="56"/>
      <c r="DK575" s="56"/>
      <c r="DL575" s="56"/>
      <c r="DM575" s="70"/>
      <c r="DN575" s="70"/>
      <c r="DO575" s="70"/>
      <c r="DP575" s="70"/>
      <c r="DQ575" s="56"/>
      <c r="DR575" s="56"/>
      <c r="DS575" s="56"/>
      <c r="DT575" s="56"/>
      <c r="DU575" s="56"/>
      <c r="DV575" s="56"/>
      <c r="DW575" s="56"/>
      <c r="DX575" s="56"/>
      <c r="DY575" s="56"/>
      <c r="DZ575" s="56"/>
      <c r="EA575" s="56"/>
      <c r="EB575" s="56"/>
      <c r="EC575" s="56"/>
      <c r="ED575" s="56"/>
      <c r="EE575" s="56"/>
      <c r="EF575" s="56"/>
      <c r="EG575" s="56"/>
      <c r="EH575" s="56"/>
      <c r="EI575" s="56"/>
      <c r="EJ575" s="56"/>
      <c r="EK575" s="56"/>
      <c r="EL575" s="56"/>
      <c r="EM575" s="56"/>
      <c r="EN575" s="56"/>
      <c r="EO575" s="56"/>
      <c r="EP575" s="56"/>
      <c r="EQ575" s="56"/>
      <c r="ER575" s="56"/>
      <c r="ES575" s="56"/>
      <c r="ET575" s="56"/>
      <c r="EU575" s="56"/>
      <c r="EV575" s="56"/>
      <c r="EW575" s="56"/>
      <c r="EX575" s="56"/>
      <c r="EY575" s="56"/>
      <c r="EZ575" s="56"/>
      <c r="FA575" s="56"/>
      <c r="FB575" s="56"/>
      <c r="FC575" s="56"/>
      <c r="FD575" s="56"/>
      <c r="FE575" s="56"/>
      <c r="FF575" s="70"/>
      <c r="FG575" s="70"/>
      <c r="FH575" s="70"/>
      <c r="FI575" s="70"/>
      <c r="FJ575" s="70"/>
      <c r="FK575" s="56">
        <v>2</v>
      </c>
      <c r="FL575" s="56">
        <v>2</v>
      </c>
      <c r="FM575" s="56">
        <v>1</v>
      </c>
      <c r="FN575" s="56">
        <v>2</v>
      </c>
      <c r="FO575" s="56">
        <v>2</v>
      </c>
      <c r="FP575" s="56">
        <v>2</v>
      </c>
      <c r="FQ575" s="56">
        <v>2</v>
      </c>
      <c r="FR575" s="56">
        <v>2</v>
      </c>
      <c r="FS575" s="56">
        <v>2</v>
      </c>
      <c r="FT575" s="56">
        <v>2</v>
      </c>
      <c r="FU575" s="56">
        <v>1</v>
      </c>
      <c r="FV575" s="56">
        <v>2</v>
      </c>
      <c r="FW575" s="56">
        <v>1</v>
      </c>
      <c r="FX575" s="56">
        <v>2</v>
      </c>
      <c r="FY575" s="56">
        <v>2</v>
      </c>
      <c r="FZ575" s="56">
        <v>2</v>
      </c>
      <c r="GA575" s="56">
        <v>2</v>
      </c>
      <c r="GB575" s="56">
        <v>2</v>
      </c>
      <c r="GC575" s="56">
        <v>2</v>
      </c>
      <c r="GD575" s="56">
        <v>2</v>
      </c>
      <c r="GE575" s="56"/>
      <c r="GF575" s="56"/>
      <c r="GG575" s="56"/>
      <c r="GH575" s="56"/>
      <c r="GI575" s="56"/>
      <c r="GJ575" s="56">
        <v>2</v>
      </c>
      <c r="GK575" s="56">
        <v>2</v>
      </c>
      <c r="GL575" s="56">
        <v>2</v>
      </c>
      <c r="GM575" s="56">
        <v>2</v>
      </c>
      <c r="GN575" s="56"/>
      <c r="GO575" s="56">
        <v>2</v>
      </c>
      <c r="GP575" s="179">
        <f>COUNTIF(FB575:GO575,"2")</f>
        <v>22</v>
      </c>
      <c r="GQ575" s="180">
        <f>GP575/(GP575+GR575+GT575+GV575)</f>
        <v>0.88</v>
      </c>
      <c r="GR575" s="179">
        <f>COUNTIF(FB575:GO575,"1")</f>
        <v>3</v>
      </c>
      <c r="GS575" s="180">
        <f>GR575/(GP575+GR575+GT575+GV575)</f>
        <v>0.12</v>
      </c>
      <c r="GT575" s="179">
        <f>COUNTIF(FB575:GO575,"0")</f>
        <v>0</v>
      </c>
      <c r="GU575" s="180">
        <f>GT575/(GP575+GR575+GT575+GV575)</f>
        <v>0</v>
      </c>
      <c r="GV575" s="179">
        <f>COUNTIF(EV575:GO575,"KĐG")</f>
        <v>0</v>
      </c>
      <c r="GW575" s="180">
        <f>GV575/(GP575+GR575+GT575+GV575)</f>
        <v>0</v>
      </c>
      <c r="GX575" s="181">
        <f>(((GP575*2)+(GR575*1)+(GT575*0)))/(GP575+GR575+GT575)</f>
        <v>1.88</v>
      </c>
      <c r="GY575" s="184" t="str">
        <f>IF(GW575&gt;=50%,"KĐG",IF(GX575&gt;=1.6,"Đạt mục tiêu",IF(GX575&gt;=1,"Cần cố gắng","Chưa đạt")))</f>
        <v>Đạt mục tiêu</v>
      </c>
      <c r="GZ575" s="70"/>
      <c r="HA575" s="70"/>
      <c r="HB575" s="70"/>
      <c r="HC575" s="70"/>
      <c r="HD575" s="70"/>
      <c r="HE575" s="56"/>
      <c r="HF575" s="56"/>
      <c r="HG575" s="56"/>
      <c r="HH575" s="56"/>
      <c r="HI575" s="56"/>
      <c r="HJ575" s="56"/>
      <c r="HK575" s="56"/>
      <c r="HL575" s="56"/>
      <c r="HM575" s="56"/>
      <c r="HN575" s="56"/>
      <c r="HO575" s="56"/>
      <c r="HP575" s="56"/>
      <c r="HQ575" s="56"/>
      <c r="HR575" s="56"/>
      <c r="HS575" s="56"/>
      <c r="HT575" s="56"/>
      <c r="HU575" s="56"/>
      <c r="HV575" s="56"/>
      <c r="HW575" s="56"/>
      <c r="HX575" s="56"/>
      <c r="HY575" s="56"/>
      <c r="HZ575" s="56"/>
      <c r="IA575" s="56"/>
      <c r="IB575" s="56"/>
      <c r="IC575" s="56"/>
      <c r="ID575" s="56"/>
      <c r="IE575" s="56"/>
      <c r="IF575" s="56"/>
      <c r="IG575" s="56"/>
      <c r="IH575" s="56"/>
      <c r="II575" s="56"/>
      <c r="IJ575" s="56"/>
      <c r="IK575" s="56"/>
      <c r="IL575" s="56"/>
      <c r="IM575" s="56"/>
      <c r="IN575" s="56"/>
      <c r="IO575" s="56"/>
      <c r="IP575" s="56"/>
      <c r="IQ575" s="56"/>
      <c r="IR575" s="56"/>
      <c r="IS575" s="56"/>
      <c r="IT575" s="70"/>
      <c r="IU575" s="70"/>
      <c r="IV575" s="70"/>
      <c r="IW575" s="70"/>
      <c r="IX575" s="56"/>
      <c r="IY575" s="56"/>
      <c r="IZ575" s="56"/>
      <c r="JA575" s="56"/>
      <c r="JB575" s="56"/>
      <c r="JC575" s="56"/>
      <c r="JD575" s="56"/>
      <c r="JE575" s="56"/>
      <c r="JF575" s="56"/>
      <c r="JG575" s="56"/>
      <c r="JH575" s="56"/>
      <c r="JI575" s="56"/>
      <c r="JJ575" s="56"/>
      <c r="JK575" s="56"/>
      <c r="JL575" s="56"/>
      <c r="JM575" s="56"/>
      <c r="JN575" s="56"/>
      <c r="JO575" s="56"/>
      <c r="JP575" s="56"/>
      <c r="JQ575" s="56"/>
      <c r="JR575" s="56"/>
      <c r="JS575" s="56"/>
      <c r="JT575" s="56"/>
      <c r="JU575" s="56"/>
      <c r="JV575" s="56"/>
      <c r="JW575" s="56"/>
      <c r="JX575" s="56"/>
      <c r="JY575" s="56"/>
      <c r="JZ575" s="56"/>
      <c r="KA575" s="56"/>
      <c r="KB575" s="56"/>
      <c r="KC575" s="56"/>
      <c r="KD575" s="56"/>
      <c r="KE575" s="56"/>
      <c r="KF575" s="56"/>
      <c r="KG575" s="56"/>
      <c r="KH575" s="56"/>
      <c r="KI575" s="56"/>
      <c r="KJ575" s="56"/>
      <c r="KK575" s="56"/>
      <c r="KL575" s="56"/>
      <c r="KM575" s="56"/>
      <c r="KN575" s="56"/>
      <c r="KO575" s="56"/>
      <c r="KP575" s="56"/>
      <c r="KQ575" s="56"/>
      <c r="KR575" s="56"/>
      <c r="KS575" s="56"/>
      <c r="KT575" s="56"/>
      <c r="KU575" s="56"/>
      <c r="KV575" s="56"/>
      <c r="KW575" s="56"/>
      <c r="KX575" s="56"/>
      <c r="KY575" s="56"/>
      <c r="KZ575" s="56"/>
      <c r="LA575" s="56"/>
      <c r="LB575" s="56"/>
      <c r="LC575" s="56"/>
      <c r="LD575" s="56"/>
      <c r="LE575" s="56"/>
      <c r="LF575" s="56"/>
      <c r="LG575" s="56"/>
      <c r="LH575" s="56"/>
      <c r="LI575" s="56"/>
      <c r="LJ575" s="56"/>
      <c r="LK575" s="56"/>
      <c r="LL575" s="56"/>
      <c r="LM575" s="56"/>
      <c r="LN575" s="56"/>
      <c r="LO575" s="56"/>
      <c r="LP575" s="56"/>
      <c r="LQ575" s="56"/>
      <c r="LR575" s="56"/>
      <c r="LS575" s="56"/>
      <c r="LT575" s="56"/>
      <c r="LU575" s="56"/>
      <c r="LV575" s="56"/>
      <c r="LW575" s="56"/>
      <c r="LX575" s="56"/>
      <c r="LY575" s="56"/>
      <c r="LZ575" s="56"/>
      <c r="MA575" s="56"/>
      <c r="MB575" s="56"/>
      <c r="MC575" s="56"/>
      <c r="MD575" s="56"/>
      <c r="ME575" s="56"/>
      <c r="MF575" s="56"/>
      <c r="MG575" s="56"/>
      <c r="MH575" s="56"/>
      <c r="MI575" s="56"/>
      <c r="MJ575" s="56"/>
      <c r="MK575" s="56"/>
      <c r="ML575" s="56"/>
      <c r="MM575" s="56"/>
      <c r="MN575" s="56"/>
      <c r="MO575" s="56"/>
      <c r="MP575" s="56"/>
      <c r="MQ575" s="56"/>
      <c r="MR575" s="56"/>
      <c r="MS575" s="56"/>
      <c r="MT575" s="56"/>
      <c r="MU575" s="56"/>
      <c r="MV575" s="56"/>
      <c r="MW575" s="56"/>
      <c r="MX575" s="56"/>
      <c r="MY575" s="56"/>
      <c r="MZ575" s="56"/>
      <c r="NA575" s="56"/>
      <c r="NB575" s="56"/>
      <c r="NC575" s="56"/>
      <c r="ND575" s="56"/>
      <c r="NE575" s="56"/>
      <c r="NF575" s="56"/>
      <c r="NG575" s="56"/>
      <c r="NH575" s="56"/>
      <c r="NI575" s="56"/>
      <c r="NJ575" s="56"/>
      <c r="NK575" s="56"/>
      <c r="NL575" s="56"/>
      <c r="NM575" s="56"/>
      <c r="NN575" s="56"/>
      <c r="NO575" s="56"/>
      <c r="NP575" s="56"/>
      <c r="NQ575" s="56"/>
      <c r="NR575" s="56"/>
      <c r="NS575" s="56"/>
      <c r="NT575" s="56"/>
      <c r="NU575" s="56"/>
      <c r="NV575" s="56"/>
      <c r="NW575" s="56"/>
      <c r="NX575" s="56"/>
      <c r="NY575" s="56"/>
      <c r="NZ575" s="56"/>
      <c r="OA575" s="56"/>
      <c r="OB575" s="56"/>
      <c r="OC575" s="56"/>
      <c r="OD575" s="56"/>
      <c r="OE575" s="56"/>
      <c r="OF575" s="56"/>
      <c r="OG575" s="56"/>
      <c r="OH575" s="56"/>
      <c r="OI575" s="56"/>
      <c r="OJ575" s="56"/>
      <c r="OK575" s="56"/>
      <c r="OL575" s="56"/>
      <c r="OM575" s="56"/>
      <c r="ON575" s="56"/>
      <c r="OO575" s="56"/>
      <c r="OP575" s="56"/>
      <c r="OQ575" s="56"/>
      <c r="OR575" s="56"/>
      <c r="OS575" s="56"/>
      <c r="OT575" s="56"/>
      <c r="OU575" s="56"/>
      <c r="OV575" s="56"/>
      <c r="OW575" s="56"/>
      <c r="OX575" s="56"/>
      <c r="OY575" s="56"/>
      <c r="OZ575" s="56"/>
      <c r="PA575" s="56"/>
    </row>
    <row r="576" spans="1:417" ht="43.5" customHeight="1">
      <c r="A576" s="56"/>
      <c r="B576" s="2"/>
      <c r="C576" s="2"/>
      <c r="D576" s="311" t="s">
        <v>331</v>
      </c>
      <c r="E576" s="311"/>
      <c r="F576" s="311"/>
      <c r="G576" s="253"/>
      <c r="H576" s="254">
        <f>COUNTIF(H578:H586,"x")</f>
        <v>0</v>
      </c>
      <c r="I576" s="253"/>
      <c r="J576" s="253"/>
      <c r="K576" s="255"/>
      <c r="L576" s="258"/>
      <c r="M576" s="255"/>
      <c r="N576" s="176"/>
      <c r="O576" s="176"/>
      <c r="P576" s="114">
        <f>COUNTIF(P578:P586,"x")</f>
        <v>9</v>
      </c>
      <c r="Q576" s="56">
        <f>SUM(Q578:Q586)</f>
        <v>8</v>
      </c>
      <c r="R576" s="14">
        <f t="shared" ref="R576:AB576" si="801">COUNTIF(R578:R586,"x")</f>
        <v>2</v>
      </c>
      <c r="S576" s="114">
        <f t="shared" si="801"/>
        <v>0</v>
      </c>
      <c r="T576" s="114">
        <f t="shared" si="801"/>
        <v>0</v>
      </c>
      <c r="U576" s="114">
        <f t="shared" ref="U576" si="802">COUNTIF(U578:U586,"x")</f>
        <v>2</v>
      </c>
      <c r="V576" s="114">
        <f t="shared" si="801"/>
        <v>1</v>
      </c>
      <c r="W576" s="114">
        <f t="shared" si="801"/>
        <v>2</v>
      </c>
      <c r="X576" s="114">
        <f t="shared" si="801"/>
        <v>1</v>
      </c>
      <c r="Y576" s="114">
        <f t="shared" si="801"/>
        <v>0</v>
      </c>
      <c r="Z576" s="114">
        <f t="shared" si="801"/>
        <v>0</v>
      </c>
      <c r="AA576" s="114">
        <f t="shared" si="801"/>
        <v>0</v>
      </c>
      <c r="AB576" s="114">
        <f t="shared" si="801"/>
        <v>1</v>
      </c>
      <c r="AC576" s="114"/>
      <c r="AD576" s="300"/>
      <c r="AE576" s="295"/>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182"/>
      <c r="BK576" s="182"/>
      <c r="BL576" s="182"/>
      <c r="BM576" s="182"/>
      <c r="BN576" s="182"/>
      <c r="BO576" s="182"/>
      <c r="BP576" s="182"/>
      <c r="BQ576" s="182"/>
      <c r="BR576" s="182"/>
      <c r="BS576" s="185"/>
      <c r="BT576" s="70"/>
      <c r="BU576" s="70"/>
      <c r="BV576" s="70"/>
      <c r="BW576" s="70"/>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178">
        <v>2</v>
      </c>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6"/>
      <c r="GQ576" s="56"/>
      <c r="GR576" s="56"/>
      <c r="GS576" s="56"/>
      <c r="GT576" s="56"/>
      <c r="GU576" s="56"/>
      <c r="GV576" s="56"/>
      <c r="GW576" s="56"/>
      <c r="GX576" s="56"/>
      <c r="GY576" s="56"/>
      <c r="GZ576" s="70"/>
      <c r="HA576" s="70"/>
      <c r="HB576" s="70"/>
      <c r="HC576" s="70"/>
      <c r="HD576" s="70"/>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179"/>
      <c r="IJ576" s="180"/>
      <c r="IK576" s="179"/>
      <c r="IL576" s="180"/>
      <c r="IM576" s="179"/>
      <c r="IN576" s="180"/>
      <c r="IO576" s="179"/>
      <c r="IP576" s="180"/>
      <c r="IQ576" s="181"/>
      <c r="IR576" s="185"/>
      <c r="IS576" s="56"/>
      <c r="IT576" s="56"/>
      <c r="IU576" s="56"/>
      <c r="IV576" s="56"/>
      <c r="IW576" s="56"/>
      <c r="IX576" s="56"/>
      <c r="IY576" s="56"/>
      <c r="IZ576" s="56"/>
      <c r="JA576" s="56"/>
      <c r="JB576" s="56"/>
      <c r="JC576" s="56"/>
      <c r="JD576" s="56"/>
      <c r="JE576" s="56"/>
      <c r="JF576" s="56"/>
      <c r="JG576" s="56"/>
      <c r="JH576" s="56"/>
      <c r="JI576" s="56"/>
      <c r="JJ576" s="56"/>
      <c r="JK576" s="56"/>
      <c r="JL576" s="56"/>
      <c r="JM576" s="56"/>
      <c r="JN576" s="56"/>
      <c r="JO576" s="56"/>
      <c r="JP576" s="56"/>
      <c r="JQ576" s="56"/>
      <c r="JR576" s="56"/>
      <c r="JS576" s="56"/>
      <c r="JT576" s="56"/>
      <c r="JU576" s="56"/>
      <c r="JV576" s="56"/>
      <c r="JW576" s="56"/>
      <c r="JX576" s="56"/>
      <c r="JY576" s="56"/>
      <c r="JZ576" s="56"/>
      <c r="KA576" s="56"/>
      <c r="KB576" s="179"/>
      <c r="KC576" s="180"/>
      <c r="KD576" s="179"/>
      <c r="KE576" s="180"/>
      <c r="KF576" s="179"/>
      <c r="KG576" s="180"/>
      <c r="KH576" s="179"/>
      <c r="KI576" s="180"/>
      <c r="KJ576" s="181"/>
      <c r="KK576" s="185"/>
      <c r="KL576" s="56"/>
      <c r="KM576" s="56"/>
      <c r="KN576" s="56"/>
      <c r="KO576" s="56"/>
      <c r="KP576" s="56"/>
      <c r="KQ576" s="56"/>
      <c r="KR576" s="56"/>
      <c r="KS576" s="56"/>
      <c r="KT576" s="56"/>
      <c r="KU576" s="56"/>
      <c r="KV576" s="56"/>
      <c r="KW576" s="56"/>
      <c r="KX576" s="56"/>
      <c r="KY576" s="56"/>
      <c r="KZ576" s="56"/>
      <c r="LA576" s="56"/>
      <c r="LB576" s="56"/>
      <c r="LC576" s="56"/>
      <c r="LD576" s="56"/>
      <c r="LE576" s="56"/>
      <c r="LF576" s="56"/>
      <c r="LG576" s="56"/>
      <c r="LH576" s="56"/>
      <c r="LI576" s="56"/>
      <c r="LJ576" s="56"/>
      <c r="LK576" s="56"/>
      <c r="LL576" s="56"/>
      <c r="LM576" s="56"/>
      <c r="LN576" s="56"/>
      <c r="LO576" s="56"/>
      <c r="LP576" s="56"/>
      <c r="LQ576" s="56"/>
      <c r="LR576" s="56"/>
      <c r="LS576" s="179"/>
      <c r="LT576" s="180"/>
      <c r="LU576" s="179"/>
      <c r="LV576" s="180"/>
      <c r="LW576" s="179"/>
      <c r="LX576" s="180"/>
      <c r="LY576" s="179"/>
      <c r="LZ576" s="180"/>
      <c r="MA576" s="181"/>
      <c r="MB576" s="185"/>
      <c r="MC576" s="56"/>
      <c r="MD576" s="56"/>
      <c r="ME576" s="56"/>
      <c r="MF576" s="56"/>
      <c r="MG576" s="56"/>
      <c r="MH576" s="56"/>
      <c r="MI576" s="56"/>
      <c r="MJ576" s="56"/>
      <c r="MK576" s="56"/>
      <c r="ML576" s="56"/>
      <c r="MM576" s="56"/>
      <c r="MN576" s="56"/>
      <c r="MO576" s="56"/>
      <c r="MP576" s="56"/>
      <c r="MQ576" s="56"/>
      <c r="MR576" s="56"/>
      <c r="MS576" s="56"/>
      <c r="MT576" s="56"/>
      <c r="MU576" s="56"/>
      <c r="MV576" s="56"/>
      <c r="MW576" s="56"/>
      <c r="MX576" s="56"/>
      <c r="MY576" s="56"/>
      <c r="MZ576" s="56"/>
      <c r="NA576" s="56"/>
      <c r="NB576" s="56"/>
      <c r="NC576" s="56"/>
      <c r="ND576" s="56"/>
      <c r="NE576" s="179"/>
      <c r="NF576" s="180"/>
      <c r="NG576" s="179"/>
      <c r="NH576" s="180"/>
      <c r="NI576" s="179"/>
      <c r="NJ576" s="180"/>
      <c r="NK576" s="179"/>
      <c r="NL576" s="180"/>
      <c r="NM576" s="181"/>
      <c r="NN576" s="184"/>
      <c r="NO576" s="70"/>
      <c r="NP576" s="70"/>
      <c r="NQ576" s="56"/>
      <c r="NR576" s="56"/>
      <c r="NS576" s="56"/>
      <c r="NT576" s="56"/>
      <c r="NU576" s="56"/>
      <c r="NV576" s="56"/>
      <c r="NW576" s="56"/>
      <c r="NX576" s="56"/>
      <c r="NY576" s="56"/>
      <c r="NZ576" s="56"/>
      <c r="OA576" s="56"/>
      <c r="OB576" s="56"/>
      <c r="OC576" s="56"/>
      <c r="OD576" s="56"/>
      <c r="OE576" s="56"/>
      <c r="OF576" s="56"/>
      <c r="OG576" s="56"/>
      <c r="OH576" s="56"/>
      <c r="OI576" s="56"/>
      <c r="OJ576" s="56"/>
      <c r="OK576" s="56"/>
      <c r="OL576" s="56"/>
      <c r="OM576" s="56"/>
      <c r="ON576" s="56"/>
      <c r="OO576" s="56"/>
      <c r="OP576" s="56"/>
      <c r="OQ576" s="56"/>
      <c r="OR576" s="56"/>
      <c r="OS576" s="56"/>
      <c r="OT576" s="56"/>
      <c r="OU576" s="56"/>
      <c r="OV576" s="56"/>
      <c r="OW576" s="56"/>
      <c r="OX576" s="56"/>
      <c r="OY576" s="56"/>
      <c r="OZ576" s="56"/>
      <c r="PA576" s="2"/>
    </row>
    <row r="577" spans="1:417" ht="31.5" hidden="1" customHeight="1">
      <c r="A577" s="56"/>
      <c r="B577" s="340">
        <v>484</v>
      </c>
      <c r="C577" s="340">
        <v>213</v>
      </c>
      <c r="D577" s="372" t="s">
        <v>286</v>
      </c>
      <c r="E577" s="316" t="s">
        <v>4</v>
      </c>
      <c r="F577" s="108" t="s">
        <v>1410</v>
      </c>
      <c r="G577" s="123" t="s">
        <v>5</v>
      </c>
      <c r="H577" s="111"/>
      <c r="I577" s="108" t="s">
        <v>1410</v>
      </c>
      <c r="J577" s="108" t="s">
        <v>1559</v>
      </c>
      <c r="K577" s="138"/>
      <c r="L577" s="45"/>
      <c r="M577" s="138"/>
      <c r="N577" s="51" t="s">
        <v>394</v>
      </c>
      <c r="O577" s="56" t="s">
        <v>350</v>
      </c>
      <c r="P577" s="114"/>
      <c r="Q577" s="56"/>
      <c r="R577" s="114"/>
      <c r="S577" s="114"/>
      <c r="T577" s="114"/>
      <c r="U577" s="56" t="s">
        <v>205</v>
      </c>
      <c r="V577" s="114"/>
      <c r="W577" s="114"/>
      <c r="X577" s="114"/>
      <c r="Y577" s="114"/>
      <c r="Z577" s="114"/>
      <c r="AA577" s="114"/>
      <c r="AB577" s="114"/>
      <c r="AC577" s="119">
        <f t="shared" ref="AC577:AC586" si="803">COUNTIF($R577:$AB577,"x")</f>
        <v>1</v>
      </c>
      <c r="AD577" s="229"/>
      <c r="AE577" s="229"/>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182"/>
      <c r="BK577" s="182"/>
      <c r="BL577" s="182"/>
      <c r="BM577" s="182"/>
      <c r="BN577" s="182"/>
      <c r="BO577" s="182"/>
      <c r="BP577" s="182"/>
      <c r="BQ577" s="182"/>
      <c r="BR577" s="182"/>
      <c r="BS577" s="185"/>
      <c r="BT577" s="70"/>
      <c r="BU577" s="70"/>
      <c r="BV577" s="70"/>
      <c r="BW577" s="70"/>
      <c r="BX577" s="56"/>
      <c r="BY577" s="56"/>
      <c r="BZ577" s="56"/>
      <c r="CA577" s="56"/>
      <c r="CB577" s="56"/>
      <c r="CC577" s="56"/>
      <c r="CD577" s="56"/>
      <c r="CE577" s="56"/>
      <c r="CF577" s="56"/>
      <c r="CG577" s="56"/>
      <c r="CH577" s="56"/>
      <c r="CI577" s="56"/>
      <c r="CJ577" s="56"/>
      <c r="CK577" s="56"/>
      <c r="CL577" s="56"/>
      <c r="CM577" s="56"/>
      <c r="CN577" s="56"/>
      <c r="CO577" s="56"/>
      <c r="CP577" s="56"/>
      <c r="CQ577" s="56"/>
      <c r="CR577" s="56"/>
      <c r="CS577" s="56"/>
      <c r="CT577" s="56"/>
      <c r="CU577" s="56"/>
      <c r="CV577" s="56"/>
      <c r="CW577" s="56"/>
      <c r="CX577" s="56"/>
      <c r="CY577" s="56"/>
      <c r="CZ577" s="56"/>
      <c r="DA577" s="56"/>
      <c r="DB577" s="56"/>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178"/>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6"/>
      <c r="GQ577" s="56"/>
      <c r="GR577" s="56"/>
      <c r="GS577" s="56"/>
      <c r="GT577" s="56"/>
      <c r="GU577" s="56"/>
      <c r="GV577" s="56"/>
      <c r="GW577" s="56"/>
      <c r="GX577" s="56"/>
      <c r="GY577" s="56"/>
      <c r="GZ577" s="70"/>
      <c r="HA577" s="70"/>
      <c r="HB577" s="70"/>
      <c r="HC577" s="70"/>
      <c r="HD577" s="70"/>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179"/>
      <c r="IJ577" s="180"/>
      <c r="IK577" s="179"/>
      <c r="IL577" s="180"/>
      <c r="IM577" s="179"/>
      <c r="IN577" s="180"/>
      <c r="IO577" s="179"/>
      <c r="IP577" s="180"/>
      <c r="IQ577" s="181"/>
      <c r="IR577" s="185"/>
      <c r="IS577" s="56"/>
      <c r="IT577" s="56"/>
      <c r="IU577" s="56"/>
      <c r="IV577" s="56"/>
      <c r="IW577" s="56"/>
      <c r="IX577" s="56"/>
      <c r="IY577" s="56"/>
      <c r="IZ577" s="56"/>
      <c r="JA577" s="56"/>
      <c r="JB577" s="56"/>
      <c r="JC577" s="56"/>
      <c r="JD577" s="56"/>
      <c r="JE577" s="56"/>
      <c r="JF577" s="56"/>
      <c r="JG577" s="56"/>
      <c r="JH577" s="56"/>
      <c r="JI577" s="56"/>
      <c r="JJ577" s="56"/>
      <c r="JK577" s="56"/>
      <c r="JL577" s="56"/>
      <c r="JM577" s="56"/>
      <c r="JN577" s="56"/>
      <c r="JO577" s="56"/>
      <c r="JP577" s="56"/>
      <c r="JQ577" s="56"/>
      <c r="JR577" s="56"/>
      <c r="JS577" s="56"/>
      <c r="JT577" s="56"/>
      <c r="JU577" s="56"/>
      <c r="JV577" s="56"/>
      <c r="JW577" s="56"/>
      <c r="JX577" s="56"/>
      <c r="JY577" s="56"/>
      <c r="JZ577" s="56"/>
      <c r="KA577" s="56"/>
      <c r="KB577" s="179"/>
      <c r="KC577" s="180"/>
      <c r="KD577" s="179"/>
      <c r="KE577" s="180"/>
      <c r="KF577" s="179"/>
      <c r="KG577" s="180"/>
      <c r="KH577" s="179"/>
      <c r="KI577" s="180"/>
      <c r="KJ577" s="181"/>
      <c r="KK577" s="185"/>
      <c r="KL577" s="56"/>
      <c r="KM577" s="56"/>
      <c r="KN577" s="56"/>
      <c r="KO577" s="56"/>
      <c r="KP577" s="56"/>
      <c r="KQ577" s="56"/>
      <c r="KR577" s="56"/>
      <c r="KS577" s="56"/>
      <c r="KT577" s="56"/>
      <c r="KU577" s="56"/>
      <c r="KV577" s="56"/>
      <c r="KW577" s="56"/>
      <c r="KX577" s="56"/>
      <c r="KY577" s="56"/>
      <c r="KZ577" s="56"/>
      <c r="LA577" s="56"/>
      <c r="LB577" s="56"/>
      <c r="LC577" s="56"/>
      <c r="LD577" s="56"/>
      <c r="LE577" s="56"/>
      <c r="LF577" s="56"/>
      <c r="LG577" s="56"/>
      <c r="LH577" s="56"/>
      <c r="LI577" s="56"/>
      <c r="LJ577" s="56"/>
      <c r="LK577" s="56"/>
      <c r="LL577" s="56"/>
      <c r="LM577" s="56"/>
      <c r="LN577" s="56"/>
      <c r="LO577" s="56"/>
      <c r="LP577" s="56"/>
      <c r="LQ577" s="56"/>
      <c r="LR577" s="56"/>
      <c r="LS577" s="179"/>
      <c r="LT577" s="180"/>
      <c r="LU577" s="179"/>
      <c r="LV577" s="180"/>
      <c r="LW577" s="179"/>
      <c r="LX577" s="180"/>
      <c r="LY577" s="179"/>
      <c r="LZ577" s="180"/>
      <c r="MA577" s="181"/>
      <c r="MB577" s="185"/>
      <c r="MC577" s="56"/>
      <c r="MD577" s="56"/>
      <c r="ME577" s="56"/>
      <c r="MF577" s="56"/>
      <c r="MG577" s="56"/>
      <c r="MH577" s="56"/>
      <c r="MI577" s="56"/>
      <c r="MJ577" s="56"/>
      <c r="MK577" s="56"/>
      <c r="ML577" s="56"/>
      <c r="MM577" s="56"/>
      <c r="MN577" s="56"/>
      <c r="MO577" s="56"/>
      <c r="MP577" s="56"/>
      <c r="MQ577" s="56"/>
      <c r="MR577" s="56"/>
      <c r="MS577" s="56"/>
      <c r="MT577" s="56"/>
      <c r="MU577" s="56"/>
      <c r="MV577" s="56"/>
      <c r="MW577" s="56"/>
      <c r="MX577" s="56"/>
      <c r="MY577" s="56"/>
      <c r="MZ577" s="56"/>
      <c r="NA577" s="56"/>
      <c r="NB577" s="56"/>
      <c r="NC577" s="56"/>
      <c r="ND577" s="56"/>
      <c r="NE577" s="179"/>
      <c r="NF577" s="180"/>
      <c r="NG577" s="179"/>
      <c r="NH577" s="180"/>
      <c r="NI577" s="179"/>
      <c r="NJ577" s="180"/>
      <c r="NK577" s="179"/>
      <c r="NL577" s="180"/>
      <c r="NM577" s="181"/>
      <c r="NN577" s="184"/>
      <c r="NO577" s="70"/>
      <c r="NP577" s="70"/>
      <c r="NQ577" s="56"/>
      <c r="NR577" s="56"/>
      <c r="NS577" s="56"/>
      <c r="NT577" s="56"/>
      <c r="NU577" s="56"/>
      <c r="NV577" s="56"/>
      <c r="NW577" s="56"/>
      <c r="NX577" s="56"/>
      <c r="NY577" s="56"/>
      <c r="NZ577" s="56"/>
      <c r="OA577" s="56"/>
      <c r="OB577" s="56"/>
      <c r="OC577" s="56"/>
      <c r="OD577" s="56"/>
      <c r="OE577" s="56"/>
      <c r="OF577" s="56"/>
      <c r="OG577" s="56"/>
      <c r="OH577" s="56"/>
      <c r="OI577" s="56"/>
      <c r="OJ577" s="56"/>
      <c r="OK577" s="56"/>
      <c r="OL577" s="56"/>
      <c r="OM577" s="56"/>
      <c r="ON577" s="56"/>
      <c r="OO577" s="56"/>
      <c r="OP577" s="56"/>
      <c r="OQ577" s="56"/>
      <c r="OR577" s="56"/>
      <c r="OS577" s="56"/>
      <c r="OT577" s="56"/>
      <c r="OU577" s="56"/>
      <c r="OV577" s="56"/>
      <c r="OW577" s="56"/>
      <c r="OX577" s="56"/>
      <c r="OY577" s="56"/>
      <c r="OZ577" s="56"/>
      <c r="PA577" s="56"/>
    </row>
    <row r="578" spans="1:417" s="116" customFormat="1" ht="86.25" customHeight="1">
      <c r="A578" s="56"/>
      <c r="B578" s="345"/>
      <c r="C578" s="345"/>
      <c r="D578" s="343"/>
      <c r="E578" s="317"/>
      <c r="F578" s="267" t="s">
        <v>431</v>
      </c>
      <c r="G578" s="76" t="s">
        <v>5</v>
      </c>
      <c r="H578" s="296"/>
      <c r="I578" s="208" t="s">
        <v>431</v>
      </c>
      <c r="J578" s="237" t="s">
        <v>1124</v>
      </c>
      <c r="K578" s="76"/>
      <c r="L578" s="234" t="s">
        <v>661</v>
      </c>
      <c r="M578" s="238" t="s">
        <v>501</v>
      </c>
      <c r="N578" s="123" t="s">
        <v>394</v>
      </c>
      <c r="O578" s="56" t="s">
        <v>350</v>
      </c>
      <c r="P578" s="310" t="s">
        <v>205</v>
      </c>
      <c r="Q578" s="310">
        <v>1</v>
      </c>
      <c r="R578" s="235" t="s">
        <v>205</v>
      </c>
      <c r="S578" s="120"/>
      <c r="T578" s="120"/>
      <c r="U578" s="120"/>
      <c r="V578" s="120"/>
      <c r="W578" s="120"/>
      <c r="X578" s="120"/>
      <c r="Y578" s="120"/>
      <c r="Z578" s="120"/>
      <c r="AA578" s="120"/>
      <c r="AB578" s="120"/>
      <c r="AC578" s="119">
        <f t="shared" si="803"/>
        <v>1</v>
      </c>
      <c r="AD578" s="300"/>
      <c r="AE578" s="300" t="s">
        <v>554</v>
      </c>
      <c r="AF578" s="178">
        <v>2</v>
      </c>
      <c r="AG578" s="178">
        <v>1</v>
      </c>
      <c r="AH578" s="178">
        <v>1</v>
      </c>
      <c r="AI578" s="178">
        <v>2</v>
      </c>
      <c r="AJ578" s="178">
        <v>2</v>
      </c>
      <c r="AK578" s="178">
        <v>2</v>
      </c>
      <c r="AL578" s="178">
        <v>2</v>
      </c>
      <c r="AM578" s="178">
        <v>2</v>
      </c>
      <c r="AN578" s="178">
        <v>2</v>
      </c>
      <c r="AO578" s="178">
        <v>2</v>
      </c>
      <c r="AP578" s="178">
        <v>2</v>
      </c>
      <c r="AQ578" s="178">
        <v>2</v>
      </c>
      <c r="AR578" s="178">
        <v>1</v>
      </c>
      <c r="AS578" s="178">
        <v>2</v>
      </c>
      <c r="AT578" s="178">
        <v>2</v>
      </c>
      <c r="AU578" s="178">
        <v>2</v>
      </c>
      <c r="AV578" s="178">
        <v>2</v>
      </c>
      <c r="AW578" s="178">
        <v>2</v>
      </c>
      <c r="AX578" s="178">
        <v>2</v>
      </c>
      <c r="AY578" s="178">
        <v>2</v>
      </c>
      <c r="AZ578" s="178">
        <v>2</v>
      </c>
      <c r="BA578" s="178">
        <v>2</v>
      </c>
      <c r="BB578" s="178">
        <v>2</v>
      </c>
      <c r="BC578" s="178">
        <v>2</v>
      </c>
      <c r="BD578" s="178">
        <v>2</v>
      </c>
      <c r="BE578" s="178">
        <v>2</v>
      </c>
      <c r="BF578" s="178">
        <v>2</v>
      </c>
      <c r="BG578" s="178">
        <v>1</v>
      </c>
      <c r="BH578" s="178">
        <v>1</v>
      </c>
      <c r="BI578" s="178">
        <v>2</v>
      </c>
      <c r="BJ578" s="179">
        <f>COUNTIF(AF578:BI578,"2")</f>
        <v>25</v>
      </c>
      <c r="BK578" s="180">
        <f>BJ578/(BJ578+BL578+BN578+BP578)</f>
        <v>0.83333333333333337</v>
      </c>
      <c r="BL578" s="179">
        <f>COUNTIF(AF578:BI578,"1")</f>
        <v>5</v>
      </c>
      <c r="BM578" s="180">
        <f>BL578/(BJ578+BL578+BN578+BP578)</f>
        <v>0.16666666666666666</v>
      </c>
      <c r="BN578" s="179">
        <f>COUNTIF(AF578:BI578,"0")</f>
        <v>0</v>
      </c>
      <c r="BO578" s="180">
        <f>BN578/(BJ578+BL578+BN578+BP578)</f>
        <v>0</v>
      </c>
      <c r="BP578" s="179">
        <f>COUNTIF(Q578:BI578,"KĐG")</f>
        <v>0</v>
      </c>
      <c r="BQ578" s="180">
        <f>BP578/(BJ578+BL578+BN578+BP578)</f>
        <v>0</v>
      </c>
      <c r="BR578" s="181">
        <f>(((BJ578*2)+(BL578*1)+(BN578*0)))/(BJ578+BL578+BN578)</f>
        <v>1.8333333333333333</v>
      </c>
      <c r="BS578" s="182" t="str">
        <f>IF(BQ578&gt;=50%,"KĐG",IF(BR578&gt;=1.6,"Đạt mục tiêu",IF(BR578&gt;=1,"Cần cố gắng","Chưa đạt")))</f>
        <v>Đạt mục tiêu</v>
      </c>
      <c r="BT578" s="70"/>
      <c r="BU578" s="70"/>
      <c r="BV578" s="70">
        <v>2</v>
      </c>
      <c r="BW578" s="70">
        <v>1</v>
      </c>
      <c r="BX578" s="56">
        <v>1</v>
      </c>
      <c r="BY578" s="56">
        <v>2</v>
      </c>
      <c r="BZ578" s="56">
        <v>2</v>
      </c>
      <c r="CA578" s="56">
        <v>2</v>
      </c>
      <c r="CB578" s="56">
        <v>2</v>
      </c>
      <c r="CC578" s="56">
        <v>2</v>
      </c>
      <c r="CD578" s="56">
        <v>2</v>
      </c>
      <c r="CE578" s="56">
        <v>2</v>
      </c>
      <c r="CF578" s="56">
        <v>2</v>
      </c>
      <c r="CG578" s="56">
        <v>2</v>
      </c>
      <c r="CH578" s="56">
        <v>1</v>
      </c>
      <c r="CI578" s="56">
        <v>2</v>
      </c>
      <c r="CJ578" s="56">
        <v>2</v>
      </c>
      <c r="CK578" s="56">
        <v>2</v>
      </c>
      <c r="CL578" s="56">
        <v>2</v>
      </c>
      <c r="CM578" s="56">
        <v>2</v>
      </c>
      <c r="CN578" s="56">
        <v>2</v>
      </c>
      <c r="CO578" s="56">
        <v>2</v>
      </c>
      <c r="CP578" s="56">
        <v>2</v>
      </c>
      <c r="CQ578" s="56">
        <v>2</v>
      </c>
      <c r="CR578" s="56">
        <v>2</v>
      </c>
      <c r="CS578" s="56">
        <v>2</v>
      </c>
      <c r="CT578" s="56">
        <v>2</v>
      </c>
      <c r="CU578" s="56">
        <v>2</v>
      </c>
      <c r="CV578" s="56">
        <v>2</v>
      </c>
      <c r="CW578" s="56">
        <v>1</v>
      </c>
      <c r="CX578" s="56">
        <v>1</v>
      </c>
      <c r="CY578" s="56">
        <v>2</v>
      </c>
      <c r="CZ578" s="56">
        <f>COUNTIF(BV578:CY578,"2")</f>
        <v>25</v>
      </c>
      <c r="DA578" s="56">
        <f>CZ578/(CZ578+DB578+DD578+DF578)</f>
        <v>0.83333333333333337</v>
      </c>
      <c r="DB578" s="56">
        <f>COUNTIF(BV578:CY578,"1")</f>
        <v>5</v>
      </c>
      <c r="DC578" s="56">
        <f>DB578/(CZ578+DB578+DD578+DF578)</f>
        <v>0.16666666666666666</v>
      </c>
      <c r="DD578" s="56">
        <f>COUNTIF(BV578:CY578,"0")</f>
        <v>0</v>
      </c>
      <c r="DE578" s="56">
        <f>DD578/(CZ578+DB578+DD578+DF578)</f>
        <v>0</v>
      </c>
      <c r="DF578" s="56">
        <f>COUNTIF(BH578:CY578,"KĐG")</f>
        <v>0</v>
      </c>
      <c r="DG578" s="56">
        <f>DF578/(CZ578+DB578+DD578+DF578)</f>
        <v>0</v>
      </c>
      <c r="DH578" s="56">
        <f>(((CZ578*2)+(DB578*1)+(DD578*0)))/(CZ578+DB578+DD578)</f>
        <v>1.8333333333333333</v>
      </c>
      <c r="DI578" s="56" t="str">
        <f>IF(DG578&gt;=50%,"KĐG",IF(DH578&gt;=1.6,"Đạt mục tiêu",IF(DH578&gt;=1,"Cần cố gắng","Chưa đạt")))</f>
        <v>Đạt mục tiêu</v>
      </c>
      <c r="DJ578" s="56"/>
      <c r="DK578" s="56"/>
      <c r="DL578" s="56"/>
      <c r="DM578" s="70"/>
      <c r="DN578" s="70"/>
      <c r="DO578" s="70"/>
      <c r="DP578" s="70"/>
      <c r="DQ578" s="56"/>
      <c r="DR578" s="56"/>
      <c r="DS578" s="56"/>
      <c r="DT578" s="56"/>
      <c r="DU578" s="56"/>
      <c r="DV578" s="56"/>
      <c r="DW578" s="56"/>
      <c r="DX578" s="56"/>
      <c r="DY578" s="56"/>
      <c r="DZ578" s="56"/>
      <c r="EA578" s="56"/>
      <c r="EB578" s="56"/>
      <c r="EC578" s="56"/>
      <c r="ED578" s="56"/>
      <c r="EE578" s="56"/>
      <c r="EF578" s="56"/>
      <c r="EG578" s="56"/>
      <c r="EH578" s="56"/>
      <c r="EI578" s="56"/>
      <c r="EJ578" s="56"/>
      <c r="EK578" s="56"/>
      <c r="EL578" s="56"/>
      <c r="EM578" s="56"/>
      <c r="EN578" s="56"/>
      <c r="EO578" s="56"/>
      <c r="EP578" s="56"/>
      <c r="EQ578" s="56"/>
      <c r="ER578" s="56"/>
      <c r="ES578" s="56"/>
      <c r="ET578" s="56"/>
      <c r="EU578" s="56"/>
      <c r="EV578" s="56"/>
      <c r="EW578" s="56"/>
      <c r="EX578" s="56"/>
      <c r="EY578" s="56"/>
      <c r="EZ578" s="56"/>
      <c r="FA578" s="56"/>
      <c r="FB578" s="56"/>
      <c r="FC578" s="56"/>
      <c r="FD578" s="56"/>
      <c r="FE578" s="56"/>
      <c r="FF578" s="70"/>
      <c r="FG578" s="70"/>
      <c r="FH578" s="70"/>
      <c r="FI578" s="70"/>
      <c r="FJ578" s="70"/>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c r="GJ578" s="56"/>
      <c r="GK578" s="56"/>
      <c r="GL578" s="56"/>
      <c r="GM578" s="56"/>
      <c r="GN578" s="56"/>
      <c r="GO578" s="56"/>
      <c r="GP578" s="56"/>
      <c r="GQ578" s="56"/>
      <c r="GR578" s="56"/>
      <c r="GS578" s="56"/>
      <c r="GT578" s="56"/>
      <c r="GU578" s="56"/>
      <c r="GV578" s="56"/>
      <c r="GW578" s="56"/>
      <c r="GX578" s="56"/>
      <c r="GY578" s="56"/>
      <c r="GZ578" s="70"/>
      <c r="HA578" s="70"/>
      <c r="HB578" s="70"/>
      <c r="HC578" s="70"/>
      <c r="HD578" s="70"/>
      <c r="HE578" s="168">
        <v>2</v>
      </c>
      <c r="HF578" s="56">
        <v>2</v>
      </c>
      <c r="HG578" s="56">
        <v>2</v>
      </c>
      <c r="HH578" s="56">
        <v>2</v>
      </c>
      <c r="HI578" s="56">
        <v>2</v>
      </c>
      <c r="HJ578" s="56">
        <v>2</v>
      </c>
      <c r="HK578" s="56">
        <v>2</v>
      </c>
      <c r="HL578" s="56">
        <v>2</v>
      </c>
      <c r="HM578" s="56">
        <v>2</v>
      </c>
      <c r="HN578" s="56">
        <v>2</v>
      </c>
      <c r="HO578" s="56">
        <v>2</v>
      </c>
      <c r="HP578" s="56">
        <v>2</v>
      </c>
      <c r="HQ578" s="56">
        <v>2</v>
      </c>
      <c r="HR578" s="56">
        <v>2</v>
      </c>
      <c r="HS578" s="56">
        <v>2</v>
      </c>
      <c r="HT578" s="56">
        <v>2</v>
      </c>
      <c r="HU578" s="56">
        <v>2</v>
      </c>
      <c r="HV578" s="56">
        <v>2</v>
      </c>
      <c r="HW578" s="56">
        <v>2</v>
      </c>
      <c r="HX578" s="56"/>
      <c r="HY578" s="56"/>
      <c r="HZ578" s="56"/>
      <c r="IA578" s="56"/>
      <c r="IB578" s="56"/>
      <c r="IC578" s="56"/>
      <c r="ID578" s="56">
        <v>2</v>
      </c>
      <c r="IE578" s="56">
        <v>2</v>
      </c>
      <c r="IF578" s="56">
        <v>2</v>
      </c>
      <c r="IG578" s="56">
        <v>2</v>
      </c>
      <c r="IH578" s="56">
        <v>2</v>
      </c>
      <c r="II578" s="179">
        <f>COUNTIF(HE578:IH578,"2")</f>
        <v>24</v>
      </c>
      <c r="IJ578" s="180">
        <f>II578/(II578+IK578+IM578+IO578)</f>
        <v>1</v>
      </c>
      <c r="IK578" s="179">
        <f>COUNTIF(HE578:IH578,"1")</f>
        <v>0</v>
      </c>
      <c r="IL578" s="180">
        <f>IK578/(II578+IK578+IM578+IO578)</f>
        <v>0</v>
      </c>
      <c r="IM578" s="179">
        <f>COUNTIF(HE578:IH578,"0")</f>
        <v>0</v>
      </c>
      <c r="IN578" s="180">
        <f>IM578/(II578+IK578+IM578+IO578)</f>
        <v>0</v>
      </c>
      <c r="IO578" s="179">
        <f>COUNTIF(GP578:IH578,"KĐG")</f>
        <v>0</v>
      </c>
      <c r="IP578" s="180">
        <f>IO578/(II578+IK578+IM578+IO578)</f>
        <v>0</v>
      </c>
      <c r="IQ578" s="181">
        <f>(((II578*2)+(IK578*1)+(IM578*0)))/(II578+IK578+IM578)</f>
        <v>2</v>
      </c>
      <c r="IR578" s="185" t="str">
        <f>IF(IP578&gt;=50%,"KĐG",IF(IQ578&gt;=1.6,"Đạt mục tiêu",IF(IQ578&gt;=1,"Cần cố gắng","Chưa đạt")))</f>
        <v>Đạt mục tiêu</v>
      </c>
      <c r="IS578" s="185"/>
      <c r="IT578" s="70"/>
      <c r="IU578" s="70"/>
      <c r="IV578" s="70"/>
      <c r="IW578" s="70"/>
      <c r="IX578" s="56"/>
      <c r="IY578" s="56"/>
      <c r="IZ578" s="56"/>
      <c r="JA578" s="56"/>
      <c r="JB578" s="56"/>
      <c r="JC578" s="56"/>
      <c r="JD578" s="56"/>
      <c r="JE578" s="56"/>
      <c r="JF578" s="56"/>
      <c r="JG578" s="56"/>
      <c r="JH578" s="56"/>
      <c r="JI578" s="56"/>
      <c r="JJ578" s="56"/>
      <c r="JK578" s="56"/>
      <c r="JL578" s="56"/>
      <c r="JM578" s="56"/>
      <c r="JN578" s="56"/>
      <c r="JO578" s="56"/>
      <c r="JP578" s="56"/>
      <c r="JQ578" s="56"/>
      <c r="JR578" s="56"/>
      <c r="JS578" s="56"/>
      <c r="JT578" s="56"/>
      <c r="JU578" s="56"/>
      <c r="JV578" s="56"/>
      <c r="JW578" s="56"/>
      <c r="JX578" s="56"/>
      <c r="JY578" s="56"/>
      <c r="JZ578" s="56"/>
      <c r="KA578" s="56"/>
      <c r="KB578" s="56"/>
      <c r="KC578" s="56"/>
      <c r="KD578" s="56"/>
      <c r="KE578" s="56"/>
      <c r="KF578" s="56"/>
      <c r="KG578" s="56"/>
      <c r="KH578" s="56"/>
      <c r="KI578" s="56"/>
      <c r="KJ578" s="56"/>
      <c r="KK578" s="56"/>
      <c r="KL578" s="56"/>
      <c r="KM578" s="56"/>
      <c r="KN578" s="56"/>
      <c r="KO578" s="56"/>
      <c r="KP578" s="56"/>
      <c r="KQ578" s="56"/>
      <c r="KR578" s="56"/>
      <c r="KS578" s="56"/>
      <c r="KT578" s="56"/>
      <c r="KU578" s="56"/>
      <c r="KV578" s="56"/>
      <c r="KW578" s="56"/>
      <c r="KX578" s="56"/>
      <c r="KY578" s="56"/>
      <c r="KZ578" s="56"/>
      <c r="LA578" s="56"/>
      <c r="LB578" s="56"/>
      <c r="LC578" s="56"/>
      <c r="LD578" s="56"/>
      <c r="LE578" s="56"/>
      <c r="LF578" s="56"/>
      <c r="LG578" s="56"/>
      <c r="LH578" s="56"/>
      <c r="LI578" s="56"/>
      <c r="LJ578" s="56"/>
      <c r="LK578" s="56"/>
      <c r="LL578" s="56"/>
      <c r="LM578" s="56"/>
      <c r="LN578" s="56"/>
      <c r="LO578" s="56"/>
      <c r="LP578" s="56"/>
      <c r="LQ578" s="56"/>
      <c r="LR578" s="56"/>
      <c r="LS578" s="56"/>
      <c r="LT578" s="56"/>
      <c r="LU578" s="56"/>
      <c r="LV578" s="56"/>
      <c r="LW578" s="56"/>
      <c r="LX578" s="56"/>
      <c r="LY578" s="56"/>
      <c r="LZ578" s="56"/>
      <c r="MA578" s="56"/>
      <c r="MB578" s="56"/>
      <c r="MC578" s="56"/>
      <c r="MD578" s="56"/>
      <c r="ME578" s="56"/>
      <c r="MF578" s="56"/>
      <c r="MG578" s="56"/>
      <c r="MH578" s="56"/>
      <c r="MI578" s="56"/>
      <c r="MJ578" s="56"/>
      <c r="MK578" s="56"/>
      <c r="ML578" s="56"/>
      <c r="MM578" s="56"/>
      <c r="MN578" s="56"/>
      <c r="MO578" s="56"/>
      <c r="MP578" s="56"/>
      <c r="MQ578" s="56"/>
      <c r="MR578" s="56"/>
      <c r="MS578" s="56"/>
      <c r="MT578" s="56"/>
      <c r="MU578" s="56"/>
      <c r="MV578" s="56"/>
      <c r="MW578" s="56"/>
      <c r="MX578" s="56"/>
      <c r="MY578" s="56"/>
      <c r="MZ578" s="56"/>
      <c r="NA578" s="56"/>
      <c r="NB578" s="56"/>
      <c r="NC578" s="56"/>
      <c r="ND578" s="56"/>
      <c r="NE578" s="56"/>
      <c r="NF578" s="56"/>
      <c r="NG578" s="56"/>
      <c r="NH578" s="56"/>
      <c r="NI578" s="56"/>
      <c r="NJ578" s="56"/>
      <c r="NK578" s="56"/>
      <c r="NL578" s="56"/>
      <c r="NM578" s="56"/>
      <c r="NN578" s="56"/>
      <c r="NO578" s="56"/>
      <c r="NP578" s="56"/>
      <c r="NQ578" s="56"/>
      <c r="NR578" s="56"/>
      <c r="NS578" s="56"/>
      <c r="NT578" s="56"/>
      <c r="NU578" s="56"/>
      <c r="NV578" s="56"/>
      <c r="NW578" s="56"/>
      <c r="NX578" s="56"/>
      <c r="NY578" s="56"/>
      <c r="NZ578" s="56"/>
      <c r="OA578" s="56"/>
      <c r="OB578" s="56"/>
      <c r="OC578" s="56"/>
      <c r="OD578" s="56"/>
      <c r="OE578" s="56"/>
      <c r="OF578" s="56"/>
      <c r="OG578" s="56"/>
      <c r="OH578" s="56"/>
      <c r="OI578" s="56"/>
      <c r="OJ578" s="56"/>
      <c r="OK578" s="56"/>
      <c r="OL578" s="56"/>
      <c r="OM578" s="56"/>
      <c r="ON578" s="56"/>
      <c r="OO578" s="56"/>
      <c r="OP578" s="56"/>
      <c r="OQ578" s="56"/>
      <c r="OR578" s="56"/>
      <c r="OS578" s="56"/>
      <c r="OT578" s="56"/>
      <c r="OU578" s="56"/>
      <c r="OV578" s="56"/>
      <c r="OW578" s="56"/>
      <c r="OX578" s="56"/>
      <c r="OY578" s="56"/>
      <c r="OZ578" s="56"/>
      <c r="PA578" s="2"/>
    </row>
    <row r="579" spans="1:417" s="116" customFormat="1" ht="55.5" hidden="1" customHeight="1">
      <c r="A579" s="56"/>
      <c r="B579" s="56">
        <v>485</v>
      </c>
      <c r="C579" s="56">
        <v>214</v>
      </c>
      <c r="D579" s="126" t="s">
        <v>286</v>
      </c>
      <c r="E579" s="122" t="s">
        <v>4</v>
      </c>
      <c r="F579" s="126" t="s">
        <v>425</v>
      </c>
      <c r="G579" s="123" t="s">
        <v>5</v>
      </c>
      <c r="H579" s="122"/>
      <c r="I579" s="318" t="s">
        <v>425</v>
      </c>
      <c r="J579" s="167" t="s">
        <v>1411</v>
      </c>
      <c r="K579" s="328"/>
      <c r="L579" s="183" t="s">
        <v>661</v>
      </c>
      <c r="M579" s="177" t="s">
        <v>501</v>
      </c>
      <c r="N579" s="123" t="s">
        <v>394</v>
      </c>
      <c r="O579" s="56" t="s">
        <v>350</v>
      </c>
      <c r="P579" s="310" t="s">
        <v>205</v>
      </c>
      <c r="Q579" s="310">
        <v>1</v>
      </c>
      <c r="R579" s="120"/>
      <c r="S579" s="120"/>
      <c r="T579" s="120"/>
      <c r="U579" s="120" t="s">
        <v>205</v>
      </c>
      <c r="V579" s="120"/>
      <c r="W579" s="120"/>
      <c r="X579" s="120"/>
      <c r="Y579" s="120"/>
      <c r="Z579" s="120"/>
      <c r="AA579" s="120"/>
      <c r="AB579" s="120"/>
      <c r="AC579" s="119">
        <f t="shared" si="803"/>
        <v>1</v>
      </c>
      <c r="AD579" s="229"/>
      <c r="AE579" s="229"/>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70"/>
      <c r="BU579" s="70"/>
      <c r="BV579" s="70"/>
      <c r="BW579" s="70"/>
      <c r="BX579" s="56"/>
      <c r="BY579" s="56"/>
      <c r="BZ579" s="56"/>
      <c r="CA579" s="56"/>
      <c r="CB579" s="56"/>
      <c r="CC579" s="56"/>
      <c r="CD579" s="56"/>
      <c r="CE579" s="56"/>
      <c r="CF579" s="56"/>
      <c r="CG579" s="56"/>
      <c r="CH579" s="56"/>
      <c r="CI579" s="56"/>
      <c r="CJ579" s="56"/>
      <c r="CK579" s="56"/>
      <c r="CL579" s="56"/>
      <c r="CM579" s="56"/>
      <c r="CN579" s="56"/>
      <c r="CO579" s="56"/>
      <c r="CP579" s="56"/>
      <c r="CQ579" s="56"/>
      <c r="CR579" s="56"/>
      <c r="CS579" s="56"/>
      <c r="CT579" s="56"/>
      <c r="CU579" s="56"/>
      <c r="CV579" s="56"/>
      <c r="CW579" s="56"/>
      <c r="CX579" s="56"/>
      <c r="CY579" s="56"/>
      <c r="CZ579" s="56"/>
      <c r="DA579" s="56"/>
      <c r="DB579" s="56"/>
      <c r="DC579" s="56"/>
      <c r="DD579" s="56"/>
      <c r="DE579" s="56"/>
      <c r="DF579" s="56"/>
      <c r="DG579" s="56"/>
      <c r="DH579" s="56"/>
      <c r="DI579" s="56"/>
      <c r="DJ579" s="56"/>
      <c r="DK579" s="56"/>
      <c r="DL579" s="56"/>
      <c r="DM579" s="70"/>
      <c r="DN579" s="70"/>
      <c r="DO579" s="70"/>
      <c r="DP579" s="70"/>
      <c r="DQ579" s="56"/>
      <c r="DR579" s="56"/>
      <c r="DS579" s="56"/>
      <c r="DT579" s="56"/>
      <c r="DU579" s="56"/>
      <c r="DV579" s="56"/>
      <c r="DW579" s="56"/>
      <c r="DX579" s="56"/>
      <c r="DY579" s="56"/>
      <c r="DZ579" s="56"/>
      <c r="EA579" s="56"/>
      <c r="EB579" s="56"/>
      <c r="EC579" s="56"/>
      <c r="ED579" s="56"/>
      <c r="EE579" s="56"/>
      <c r="EF579" s="56"/>
      <c r="EG579" s="56"/>
      <c r="EH579" s="56"/>
      <c r="EI579" s="56"/>
      <c r="EJ579" s="56"/>
      <c r="EK579" s="56"/>
      <c r="EL579" s="56"/>
      <c r="EM579" s="56"/>
      <c r="EN579" s="56"/>
      <c r="EO579" s="56"/>
      <c r="EP579" s="56"/>
      <c r="EQ579" s="56"/>
      <c r="ER579" s="56"/>
      <c r="ES579" s="56"/>
      <c r="ET579" s="56"/>
      <c r="EU579" s="56"/>
      <c r="EV579" s="56"/>
      <c r="EW579" s="56"/>
      <c r="EX579" s="56"/>
      <c r="EY579" s="56"/>
      <c r="EZ579" s="56"/>
      <c r="FA579" s="56"/>
      <c r="FB579" s="56"/>
      <c r="FC579" s="56"/>
      <c r="FD579" s="56"/>
      <c r="FE579" s="56"/>
      <c r="FF579" s="70"/>
      <c r="FG579" s="70"/>
      <c r="FH579" s="70"/>
      <c r="FI579" s="70"/>
      <c r="FJ579" s="70"/>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6"/>
      <c r="GQ579" s="56"/>
      <c r="GR579" s="56"/>
      <c r="GS579" s="56"/>
      <c r="GT579" s="56"/>
      <c r="GU579" s="56"/>
      <c r="GV579" s="56"/>
      <c r="GW579" s="56"/>
      <c r="GX579" s="56"/>
      <c r="GY579" s="56"/>
      <c r="GZ579" s="72" t="s">
        <v>555</v>
      </c>
      <c r="HA579" s="72" t="s">
        <v>555</v>
      </c>
      <c r="HB579" s="72" t="s">
        <v>555</v>
      </c>
      <c r="HC579" s="72" t="s">
        <v>555</v>
      </c>
      <c r="HD579" s="72" t="s">
        <v>555</v>
      </c>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c r="IJ579" s="56"/>
      <c r="IK579" s="56"/>
      <c r="IL579" s="56"/>
      <c r="IM579" s="56"/>
      <c r="IN579" s="56"/>
      <c r="IO579" s="56"/>
      <c r="IP579" s="56"/>
      <c r="IQ579" s="56"/>
      <c r="IR579" s="56"/>
      <c r="IS579" s="56"/>
      <c r="IT579" s="70"/>
      <c r="IU579" s="70"/>
      <c r="IV579" s="70"/>
      <c r="IW579" s="70"/>
      <c r="IX579" s="56"/>
      <c r="IY579" s="56"/>
      <c r="IZ579" s="56"/>
      <c r="JA579" s="56"/>
      <c r="JB579" s="56"/>
      <c r="JC579" s="56"/>
      <c r="JD579" s="56"/>
      <c r="JE579" s="56"/>
      <c r="JF579" s="56"/>
      <c r="JG579" s="56"/>
      <c r="JH579" s="56"/>
      <c r="JI579" s="56"/>
      <c r="JJ579" s="56"/>
      <c r="JK579" s="56"/>
      <c r="JL579" s="56"/>
      <c r="JM579" s="56"/>
      <c r="JN579" s="56"/>
      <c r="JO579" s="56"/>
      <c r="JP579" s="56"/>
      <c r="JQ579" s="56"/>
      <c r="JR579" s="56"/>
      <c r="JS579" s="56"/>
      <c r="JT579" s="56"/>
      <c r="JU579" s="56"/>
      <c r="JV579" s="56"/>
      <c r="JW579" s="56"/>
      <c r="JX579" s="56"/>
      <c r="JY579" s="56"/>
      <c r="JZ579" s="56"/>
      <c r="KA579" s="56"/>
      <c r="KB579" s="56"/>
      <c r="KC579" s="56"/>
      <c r="KD579" s="56"/>
      <c r="KE579" s="56"/>
      <c r="KF579" s="56"/>
      <c r="KG579" s="56"/>
      <c r="KH579" s="56"/>
      <c r="KI579" s="56"/>
      <c r="KJ579" s="56"/>
      <c r="KK579" s="56"/>
      <c r="KL579" s="71"/>
      <c r="KM579" s="56"/>
      <c r="KN579" s="56"/>
      <c r="KO579" s="56">
        <v>2</v>
      </c>
      <c r="KP579" s="56">
        <v>2</v>
      </c>
      <c r="KQ579" s="56">
        <v>2</v>
      </c>
      <c r="KR579" s="56">
        <v>2</v>
      </c>
      <c r="KS579" s="56">
        <v>2</v>
      </c>
      <c r="KT579" s="56">
        <v>2</v>
      </c>
      <c r="KU579" s="56">
        <v>2</v>
      </c>
      <c r="KV579" s="56">
        <v>2</v>
      </c>
      <c r="KW579" s="56">
        <v>2</v>
      </c>
      <c r="KX579" s="56">
        <v>2</v>
      </c>
      <c r="KY579" s="56">
        <v>1</v>
      </c>
      <c r="KZ579" s="56">
        <v>2</v>
      </c>
      <c r="LA579" s="56">
        <v>1</v>
      </c>
      <c r="LB579" s="56">
        <v>2</v>
      </c>
      <c r="LC579" s="56">
        <v>2</v>
      </c>
      <c r="LD579" s="56">
        <v>2</v>
      </c>
      <c r="LE579" s="56">
        <v>2</v>
      </c>
      <c r="LF579" s="56">
        <v>2</v>
      </c>
      <c r="LG579" s="56">
        <v>2</v>
      </c>
      <c r="LH579" s="56">
        <v>2</v>
      </c>
      <c r="LI579" s="56">
        <v>2</v>
      </c>
      <c r="LJ579" s="56">
        <v>2</v>
      </c>
      <c r="LK579" s="56">
        <v>2</v>
      </c>
      <c r="LL579" s="56"/>
      <c r="LM579" s="56"/>
      <c r="LN579" s="56"/>
      <c r="LO579" s="56"/>
      <c r="LP579" s="56">
        <v>2</v>
      </c>
      <c r="LQ579" s="56">
        <v>2</v>
      </c>
      <c r="LR579" s="56">
        <v>2</v>
      </c>
      <c r="LS579" s="179">
        <f>COUNTIF(KO579:LR579,"2")</f>
        <v>24</v>
      </c>
      <c r="LT579" s="180">
        <f>LS579/(LS579+LU579+LW579+LY579)</f>
        <v>0.92307692307692313</v>
      </c>
      <c r="LU579" s="179">
        <f>COUNTIF(KO579:LR579,"1")</f>
        <v>2</v>
      </c>
      <c r="LV579" s="180">
        <f>LU579/(LS579+LU579+LW579+LY579)</f>
        <v>7.6923076923076927E-2</v>
      </c>
      <c r="LW579" s="179">
        <f>COUNTIF(KO579:LR579,"0")</f>
        <v>0</v>
      </c>
      <c r="LX579" s="180">
        <f>LW579/(LS579+LU579+LW579+LY579)</f>
        <v>0</v>
      </c>
      <c r="LY579" s="179">
        <f>COUNTIF(KB579:LR579,"KĐG")</f>
        <v>0</v>
      </c>
      <c r="LZ579" s="180">
        <f>LY579/(LS579+LU579+LW579+LY579)</f>
        <v>0</v>
      </c>
      <c r="MA579" s="181">
        <f>(((LS579*2)+(LU579*1)+(LW579*0)))/(LS579+LU579+LW579)</f>
        <v>1.9230769230769231</v>
      </c>
      <c r="MB579" s="185" t="str">
        <f>IF(LZ579&gt;=50%,"KĐG",IF(MA579&gt;=1.6,"Đạt mục tiêu",IF(MA579&gt;=1,"Cần cố gắng","Chưa đạt")))</f>
        <v>Đạt mục tiêu</v>
      </c>
      <c r="MC579" s="56"/>
      <c r="MD579" s="56"/>
      <c r="ME579" s="56"/>
      <c r="MF579" s="56"/>
      <c r="MG579" s="56"/>
      <c r="MH579" s="56"/>
      <c r="MI579" s="56"/>
      <c r="MJ579" s="56"/>
      <c r="MK579" s="56"/>
      <c r="ML579" s="56"/>
      <c r="MM579" s="56"/>
      <c r="MN579" s="56"/>
      <c r="MO579" s="56"/>
      <c r="MP579" s="56"/>
      <c r="MQ579" s="56"/>
      <c r="MR579" s="56"/>
      <c r="MS579" s="56"/>
      <c r="MT579" s="56"/>
      <c r="MU579" s="56"/>
      <c r="MV579" s="56"/>
      <c r="MW579" s="56"/>
      <c r="MX579" s="56"/>
      <c r="MY579" s="56"/>
      <c r="MZ579" s="56"/>
      <c r="NA579" s="56"/>
      <c r="NB579" s="56"/>
      <c r="NC579" s="56"/>
      <c r="ND579" s="56"/>
      <c r="NE579" s="56"/>
      <c r="NF579" s="56"/>
      <c r="NG579" s="56"/>
      <c r="NH579" s="56"/>
      <c r="NI579" s="56"/>
      <c r="NJ579" s="56"/>
      <c r="NK579" s="56"/>
      <c r="NL579" s="56"/>
      <c r="NM579" s="56"/>
      <c r="NN579" s="56"/>
      <c r="NO579" s="56"/>
      <c r="NP579" s="56"/>
      <c r="NQ579" s="56"/>
      <c r="NR579" s="56"/>
      <c r="NS579" s="56"/>
      <c r="NT579" s="56"/>
      <c r="NU579" s="56"/>
      <c r="NV579" s="56"/>
      <c r="NW579" s="56"/>
      <c r="NX579" s="56"/>
      <c r="NY579" s="56"/>
      <c r="NZ579" s="56"/>
      <c r="OA579" s="56"/>
      <c r="OB579" s="56"/>
      <c r="OC579" s="56"/>
      <c r="OD579" s="56"/>
      <c r="OE579" s="56"/>
      <c r="OF579" s="56"/>
      <c r="OG579" s="56"/>
      <c r="OH579" s="56"/>
      <c r="OI579" s="56"/>
      <c r="OJ579" s="56"/>
      <c r="OK579" s="56"/>
      <c r="OL579" s="56"/>
      <c r="OM579" s="56"/>
      <c r="ON579" s="56"/>
      <c r="OO579" s="56"/>
      <c r="OP579" s="56"/>
      <c r="OQ579" s="56"/>
      <c r="OR579" s="56"/>
      <c r="OS579" s="56"/>
      <c r="OT579" s="56"/>
      <c r="OU579" s="56"/>
      <c r="OV579" s="56"/>
      <c r="OW579" s="56"/>
      <c r="OX579" s="56"/>
      <c r="OY579" s="56"/>
      <c r="OZ579" s="56"/>
      <c r="PA579" s="310"/>
    </row>
    <row r="580" spans="1:417" s="116" customFormat="1" ht="110.25" hidden="1" customHeight="1">
      <c r="A580" s="56"/>
      <c r="B580" s="56">
        <v>486</v>
      </c>
      <c r="C580" s="56">
        <v>215</v>
      </c>
      <c r="D580" s="126" t="s">
        <v>286</v>
      </c>
      <c r="E580" s="122" t="s">
        <v>4</v>
      </c>
      <c r="F580" s="126" t="s">
        <v>423</v>
      </c>
      <c r="G580" s="123" t="s">
        <v>5</v>
      </c>
      <c r="H580" s="122"/>
      <c r="I580" s="126" t="s">
        <v>423</v>
      </c>
      <c r="J580" s="151" t="s">
        <v>920</v>
      </c>
      <c r="K580" s="123"/>
      <c r="L580" s="183" t="s">
        <v>661</v>
      </c>
      <c r="M580" s="177" t="s">
        <v>501</v>
      </c>
      <c r="N580" s="123" t="s">
        <v>394</v>
      </c>
      <c r="O580" s="56" t="s">
        <v>350</v>
      </c>
      <c r="P580" s="310" t="s">
        <v>205</v>
      </c>
      <c r="Q580" s="310">
        <v>1</v>
      </c>
      <c r="R580" s="120"/>
      <c r="S580" s="120"/>
      <c r="T580" s="120"/>
      <c r="U580" s="120"/>
      <c r="V580" s="120"/>
      <c r="W580" s="120" t="s">
        <v>205</v>
      </c>
      <c r="X580" s="120"/>
      <c r="Y580" s="120"/>
      <c r="Z580" s="120"/>
      <c r="AA580" s="120"/>
      <c r="AB580" s="120"/>
      <c r="AC580" s="119">
        <f t="shared" si="803"/>
        <v>1</v>
      </c>
      <c r="AD580" s="229"/>
      <c r="AE580" s="229"/>
      <c r="AF580" s="178">
        <v>2</v>
      </c>
      <c r="AG580" s="178">
        <v>2</v>
      </c>
      <c r="AH580" s="178">
        <v>1</v>
      </c>
      <c r="AI580" s="178">
        <v>2</v>
      </c>
      <c r="AJ580" s="178">
        <v>2</v>
      </c>
      <c r="AK580" s="178">
        <v>2</v>
      </c>
      <c r="AL580" s="178">
        <v>2</v>
      </c>
      <c r="AM580" s="178">
        <v>2</v>
      </c>
      <c r="AN580" s="178">
        <v>1</v>
      </c>
      <c r="AO580" s="178">
        <v>2</v>
      </c>
      <c r="AP580" s="178">
        <v>2</v>
      </c>
      <c r="AQ580" s="178">
        <v>2</v>
      </c>
      <c r="AR580" s="178">
        <v>2</v>
      </c>
      <c r="AS580" s="178">
        <v>2</v>
      </c>
      <c r="AT580" s="178">
        <v>2</v>
      </c>
      <c r="AU580" s="178">
        <v>2</v>
      </c>
      <c r="AV580" s="178">
        <v>2</v>
      </c>
      <c r="AW580" s="178">
        <v>2</v>
      </c>
      <c r="AX580" s="178">
        <v>1</v>
      </c>
      <c r="AY580" s="178">
        <v>2</v>
      </c>
      <c r="AZ580" s="178">
        <v>2</v>
      </c>
      <c r="BA580" s="178">
        <v>2</v>
      </c>
      <c r="BB580" s="178">
        <v>2</v>
      </c>
      <c r="BC580" s="178">
        <v>2</v>
      </c>
      <c r="BD580" s="178">
        <v>2</v>
      </c>
      <c r="BE580" s="178">
        <v>2</v>
      </c>
      <c r="BF580" s="178">
        <v>2</v>
      </c>
      <c r="BG580" s="178">
        <v>2</v>
      </c>
      <c r="BH580" s="178">
        <v>2</v>
      </c>
      <c r="BI580" s="178">
        <v>2</v>
      </c>
      <c r="BJ580" s="179">
        <f>COUNTIF(AF580:BI580,"2")</f>
        <v>27</v>
      </c>
      <c r="BK580" s="180">
        <f>BJ580/(BJ580+BL580+BN580+BP580)</f>
        <v>0.9</v>
      </c>
      <c r="BL580" s="179">
        <f>COUNTIF(AF580:BI580,"1")</f>
        <v>3</v>
      </c>
      <c r="BM580" s="180">
        <f>BL580/(BJ580+BL580+BN580+BP580)</f>
        <v>0.1</v>
      </c>
      <c r="BN580" s="179">
        <f>COUNTIF(AF580:BI580,"0")</f>
        <v>0</v>
      </c>
      <c r="BO580" s="180">
        <f>BN580/(BJ580+BL580+BN580+BP580)</f>
        <v>0</v>
      </c>
      <c r="BP580" s="179">
        <f>COUNTIF(Q580:BI580,"KĐG")</f>
        <v>0</v>
      </c>
      <c r="BQ580" s="180">
        <f>BP580/(BJ580+BL580+BN580+BP580)</f>
        <v>0</v>
      </c>
      <c r="BR580" s="181">
        <f>(((BJ580*2)+(BL580*1)+(BN580*0)))/(BJ580+BL580+BN580)</f>
        <v>1.9</v>
      </c>
      <c r="BS580" s="182" t="str">
        <f>IF(BQ580&gt;=50%,"KĐG",IF(BR580&gt;=1.6,"Đạt mục tiêu",IF(BR580&gt;=1,"Cần cố gắng","Chưa đạt")))</f>
        <v>Đạt mục tiêu</v>
      </c>
      <c r="BT580" s="70"/>
      <c r="BU580" s="70"/>
      <c r="BV580" s="70">
        <v>2</v>
      </c>
      <c r="BW580" s="70">
        <v>2</v>
      </c>
      <c r="BX580" s="56">
        <v>1</v>
      </c>
      <c r="BY580" s="56">
        <v>2</v>
      </c>
      <c r="BZ580" s="56">
        <v>2</v>
      </c>
      <c r="CA580" s="56">
        <v>2</v>
      </c>
      <c r="CB580" s="56">
        <v>2</v>
      </c>
      <c r="CC580" s="56">
        <v>2</v>
      </c>
      <c r="CD580" s="56">
        <v>1</v>
      </c>
      <c r="CE580" s="56">
        <v>2</v>
      </c>
      <c r="CF580" s="56">
        <v>2</v>
      </c>
      <c r="CG580" s="56">
        <v>2</v>
      </c>
      <c r="CH580" s="56">
        <v>2</v>
      </c>
      <c r="CI580" s="56">
        <v>2</v>
      </c>
      <c r="CJ580" s="56">
        <v>2</v>
      </c>
      <c r="CK580" s="56">
        <v>2</v>
      </c>
      <c r="CL580" s="56">
        <v>2</v>
      </c>
      <c r="CM580" s="56">
        <v>2</v>
      </c>
      <c r="CN580" s="56">
        <v>1</v>
      </c>
      <c r="CO580" s="56">
        <v>2</v>
      </c>
      <c r="CP580" s="56">
        <v>2</v>
      </c>
      <c r="CQ580" s="56">
        <v>2</v>
      </c>
      <c r="CR580" s="56">
        <v>2</v>
      </c>
      <c r="CS580" s="56">
        <v>2</v>
      </c>
      <c r="CT580" s="56">
        <v>2</v>
      </c>
      <c r="CU580" s="56">
        <v>2</v>
      </c>
      <c r="CV580" s="56">
        <v>2</v>
      </c>
      <c r="CW580" s="56">
        <v>2</v>
      </c>
      <c r="CX580" s="56">
        <v>2</v>
      </c>
      <c r="CY580" s="56">
        <v>2</v>
      </c>
      <c r="CZ580" s="56">
        <f>COUNTIF(BV580:CY580,"2")</f>
        <v>27</v>
      </c>
      <c r="DA580" s="56">
        <f>CZ580/(CZ580+DB580+DD580+DF580)</f>
        <v>0.9</v>
      </c>
      <c r="DB580" s="56">
        <f>COUNTIF(BV580:CY580,"1")</f>
        <v>3</v>
      </c>
      <c r="DC580" s="56">
        <f>DB580/(CZ580+DB580+DD580+DF580)</f>
        <v>0.1</v>
      </c>
      <c r="DD580" s="56">
        <f>COUNTIF(BV580:CY580,"0")</f>
        <v>0</v>
      </c>
      <c r="DE580" s="56">
        <f>DD580/(CZ580+DB580+DD580+DF580)</f>
        <v>0</v>
      </c>
      <c r="DF580" s="56">
        <f>COUNTIF(BH580:CY580,"KĐG")</f>
        <v>0</v>
      </c>
      <c r="DG580" s="56">
        <f>DF580/(CZ580+DB580+DD580+DF580)</f>
        <v>0</v>
      </c>
      <c r="DH580" s="56">
        <f>(((CZ580*2)+(DB580*1)+(DD580*0)))/(CZ580+DB580+DD580)</f>
        <v>1.9</v>
      </c>
      <c r="DI580" s="56" t="str">
        <f>IF(DG580&gt;=50%,"KĐG",IF(DH580&gt;=1.6,"Đạt mục tiêu",IF(DH580&gt;=1,"Cần cố gắng","Chưa đạt")))</f>
        <v>Đạt mục tiêu</v>
      </c>
      <c r="DJ580" s="56"/>
      <c r="DK580" s="56"/>
      <c r="DL580" s="56"/>
      <c r="DM580" s="70"/>
      <c r="DN580" s="70"/>
      <c r="DO580" s="70"/>
      <c r="DP580" s="70"/>
      <c r="DQ580" s="178">
        <v>2</v>
      </c>
      <c r="DR580" s="178">
        <v>2</v>
      </c>
      <c r="DS580" s="178">
        <v>2</v>
      </c>
      <c r="DT580" s="178">
        <v>2</v>
      </c>
      <c r="DU580" s="178">
        <v>2</v>
      </c>
      <c r="DV580" s="178">
        <v>2</v>
      </c>
      <c r="DW580" s="178">
        <v>2</v>
      </c>
      <c r="DX580" s="178">
        <v>2</v>
      </c>
      <c r="DY580" s="178">
        <v>2</v>
      </c>
      <c r="DZ580" s="178">
        <v>2</v>
      </c>
      <c r="EA580" s="178">
        <v>2</v>
      </c>
      <c r="EB580" s="178">
        <v>2</v>
      </c>
      <c r="EC580" s="178">
        <v>2</v>
      </c>
      <c r="ED580" s="178">
        <v>2</v>
      </c>
      <c r="EE580" s="178">
        <v>2</v>
      </c>
      <c r="EF580" s="178">
        <v>2</v>
      </c>
      <c r="EG580" s="178">
        <v>2</v>
      </c>
      <c r="EH580" s="178">
        <v>2</v>
      </c>
      <c r="EI580" s="178">
        <v>2</v>
      </c>
      <c r="EJ580" s="178">
        <v>2</v>
      </c>
      <c r="EK580" s="178">
        <v>2</v>
      </c>
      <c r="EL580" s="178"/>
      <c r="EM580" s="178"/>
      <c r="EN580" s="178"/>
      <c r="EO580" s="178"/>
      <c r="EP580" s="178"/>
      <c r="EQ580" s="178">
        <v>2</v>
      </c>
      <c r="ER580" s="178">
        <v>2</v>
      </c>
      <c r="ES580" s="178">
        <v>2</v>
      </c>
      <c r="ET580" s="178"/>
      <c r="EU580" s="178">
        <v>2</v>
      </c>
      <c r="EV580" s="179">
        <f>COUNTIF(DM580:EU580,"2")</f>
        <v>25</v>
      </c>
      <c r="EW580" s="180">
        <f>EV580/(EV580+EX580+EZ580+FB580)</f>
        <v>1</v>
      </c>
      <c r="EX580" s="179">
        <f>COUNTIF(DM580:EU580,"1")</f>
        <v>0</v>
      </c>
      <c r="EY580" s="180">
        <f>EX580/(EV580+EX580+EZ580+FB580)</f>
        <v>0</v>
      </c>
      <c r="EZ580" s="179">
        <f>COUNTIF(DM580:EU580,"0")</f>
        <v>0</v>
      </c>
      <c r="FA580" s="180">
        <f>EZ580/(EV580+EX580+EZ580+FB580)</f>
        <v>0</v>
      </c>
      <c r="FB580" s="179">
        <f>COUNTIF(DM580:EU580,"KĐG")</f>
        <v>0</v>
      </c>
      <c r="FC580" s="180">
        <f>FB580/(EV580+EX580+EZ580+FB580)</f>
        <v>0</v>
      </c>
      <c r="FD580" s="181">
        <f>(((EV580*2)+(EX580*1)+(EZ580*0)))/(EV580+EX580+EZ580)</f>
        <v>2</v>
      </c>
      <c r="FE580" s="184" t="str">
        <f>IF(FC580&gt;=50%,"KĐG",IF(FD580&gt;=1.6,"Đạt mục tiêu",IF(FD580&gt;=1,"Cần cố gắng","Chưa đạt")))</f>
        <v>Đạt mục tiêu</v>
      </c>
      <c r="FF580" s="70"/>
      <c r="FG580" s="70"/>
      <c r="FH580" s="70"/>
      <c r="FI580" s="70"/>
      <c r="FJ580" s="70"/>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6"/>
      <c r="GQ580" s="56"/>
      <c r="GR580" s="56"/>
      <c r="GS580" s="56"/>
      <c r="GT580" s="56"/>
      <c r="GU580" s="56"/>
      <c r="GV580" s="56"/>
      <c r="GW580" s="56"/>
      <c r="GX580" s="56"/>
      <c r="GY580" s="56"/>
      <c r="GZ580" s="70"/>
      <c r="HA580" s="70"/>
      <c r="HB580" s="70"/>
      <c r="HC580" s="70"/>
      <c r="HD580" s="70"/>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c r="IJ580" s="56"/>
      <c r="IK580" s="56"/>
      <c r="IL580" s="56"/>
      <c r="IM580" s="56"/>
      <c r="IN580" s="56"/>
      <c r="IO580" s="56"/>
      <c r="IP580" s="56"/>
      <c r="IQ580" s="56"/>
      <c r="IR580" s="56"/>
      <c r="IS580" s="56"/>
      <c r="IT580" s="70"/>
      <c r="IU580" s="70"/>
      <c r="IV580" s="70"/>
      <c r="IW580" s="70"/>
      <c r="IX580" s="56"/>
      <c r="IY580" s="56"/>
      <c r="IZ580" s="56"/>
      <c r="JA580" s="56"/>
      <c r="JB580" s="56"/>
      <c r="JC580" s="56"/>
      <c r="JD580" s="56"/>
      <c r="JE580" s="56"/>
      <c r="JF580" s="56"/>
      <c r="JG580" s="56"/>
      <c r="JH580" s="56"/>
      <c r="JI580" s="56"/>
      <c r="JJ580" s="56"/>
      <c r="JK580" s="56"/>
      <c r="JL580" s="56"/>
      <c r="JM580" s="56"/>
      <c r="JN580" s="56"/>
      <c r="JO580" s="56"/>
      <c r="JP580" s="56"/>
      <c r="JQ580" s="56"/>
      <c r="JR580" s="56"/>
      <c r="JS580" s="56"/>
      <c r="JT580" s="56"/>
      <c r="JU580" s="56"/>
      <c r="JV580" s="56"/>
      <c r="JW580" s="56"/>
      <c r="JX580" s="56"/>
      <c r="JY580" s="56"/>
      <c r="JZ580" s="56"/>
      <c r="KA580" s="56"/>
      <c r="KB580" s="56"/>
      <c r="KC580" s="56"/>
      <c r="KD580" s="56"/>
      <c r="KE580" s="56"/>
      <c r="KF580" s="56"/>
      <c r="KG580" s="56"/>
      <c r="KH580" s="56"/>
      <c r="KI580" s="56"/>
      <c r="KJ580" s="56"/>
      <c r="KK580" s="56"/>
      <c r="KL580" s="56"/>
      <c r="KM580" s="56"/>
      <c r="KN580" s="56"/>
      <c r="KO580" s="56"/>
      <c r="KP580" s="56"/>
      <c r="KQ580" s="56"/>
      <c r="KR580" s="56"/>
      <c r="KS580" s="56"/>
      <c r="KT580" s="56"/>
      <c r="KU580" s="56"/>
      <c r="KV580" s="56"/>
      <c r="KW580" s="56"/>
      <c r="KX580" s="56"/>
      <c r="KY580" s="56"/>
      <c r="KZ580" s="56"/>
      <c r="LA580" s="56"/>
      <c r="LB580" s="56"/>
      <c r="LC580" s="56"/>
      <c r="LD580" s="56"/>
      <c r="LE580" s="56"/>
      <c r="LF580" s="56"/>
      <c r="LG580" s="56"/>
      <c r="LH580" s="56"/>
      <c r="LI580" s="56"/>
      <c r="LJ580" s="56"/>
      <c r="LK580" s="56"/>
      <c r="LL580" s="56"/>
      <c r="LM580" s="56"/>
      <c r="LN580" s="56"/>
      <c r="LO580" s="56"/>
      <c r="LP580" s="56"/>
      <c r="LQ580" s="56"/>
      <c r="LR580" s="56"/>
      <c r="LS580" s="56"/>
      <c r="LT580" s="56"/>
      <c r="LU580" s="56"/>
      <c r="LV580" s="56"/>
      <c r="LW580" s="56"/>
      <c r="LX580" s="56"/>
      <c r="LY580" s="56"/>
      <c r="LZ580" s="56"/>
      <c r="MA580" s="56"/>
      <c r="MB580" s="56"/>
      <c r="MC580" s="56"/>
      <c r="MD580" s="56"/>
      <c r="ME580" s="56"/>
      <c r="MF580" s="56"/>
      <c r="MG580" s="56"/>
      <c r="MH580" s="56"/>
      <c r="MI580" s="56"/>
      <c r="MJ580" s="56"/>
      <c r="MK580" s="56"/>
      <c r="ML580" s="56"/>
      <c r="MM580" s="56"/>
      <c r="MN580" s="56"/>
      <c r="MO580" s="56"/>
      <c r="MP580" s="56"/>
      <c r="MQ580" s="56"/>
      <c r="MR580" s="56"/>
      <c r="MS580" s="56"/>
      <c r="MT580" s="56"/>
      <c r="MU580" s="56"/>
      <c r="MV580" s="56"/>
      <c r="MW580" s="56"/>
      <c r="MX580" s="56"/>
      <c r="MY580" s="56"/>
      <c r="MZ580" s="56"/>
      <c r="NA580" s="56"/>
      <c r="NB580" s="56"/>
      <c r="NC580" s="56"/>
      <c r="ND580" s="56"/>
      <c r="NE580" s="56"/>
      <c r="NF580" s="56"/>
      <c r="NG580" s="56"/>
      <c r="NH580" s="56"/>
      <c r="NI580" s="56"/>
      <c r="NJ580" s="56"/>
      <c r="NK580" s="56"/>
      <c r="NL580" s="56"/>
      <c r="NM580" s="56"/>
      <c r="NN580" s="56"/>
      <c r="NO580" s="56"/>
      <c r="NP580" s="56"/>
      <c r="NQ580" s="56"/>
      <c r="NR580" s="56"/>
      <c r="NS580" s="56"/>
      <c r="NT580" s="56"/>
      <c r="NU580" s="56"/>
      <c r="NV580" s="56"/>
      <c r="NW580" s="56"/>
      <c r="NX580" s="56"/>
      <c r="NY580" s="56"/>
      <c r="NZ580" s="56"/>
      <c r="OA580" s="56"/>
      <c r="OB580" s="56"/>
      <c r="OC580" s="56"/>
      <c r="OD580" s="56"/>
      <c r="OE580" s="56"/>
      <c r="OF580" s="56"/>
      <c r="OG580" s="56"/>
      <c r="OH580" s="56"/>
      <c r="OI580" s="56"/>
      <c r="OJ580" s="56"/>
      <c r="OK580" s="56"/>
      <c r="OL580" s="56"/>
      <c r="OM580" s="56"/>
      <c r="ON580" s="56"/>
      <c r="OO580" s="56"/>
      <c r="OP580" s="56"/>
      <c r="OQ580" s="56"/>
      <c r="OR580" s="56"/>
      <c r="OS580" s="56"/>
      <c r="OT580" s="56"/>
      <c r="OU580" s="56"/>
      <c r="OV580" s="56"/>
      <c r="OW580" s="56"/>
      <c r="OX580" s="56"/>
      <c r="OY580" s="56"/>
      <c r="OZ580" s="56"/>
      <c r="PA580" s="56"/>
    </row>
    <row r="581" spans="1:417" s="116" customFormat="1" ht="0.75" customHeight="1">
      <c r="A581" s="56"/>
      <c r="B581" s="56">
        <v>487</v>
      </c>
      <c r="C581" s="56">
        <v>216</v>
      </c>
      <c r="D581" s="126" t="s">
        <v>286</v>
      </c>
      <c r="E581" s="122" t="s">
        <v>4</v>
      </c>
      <c r="F581" s="126" t="s">
        <v>427</v>
      </c>
      <c r="G581" s="123" t="s">
        <v>5</v>
      </c>
      <c r="H581" s="122"/>
      <c r="I581" s="126" t="s">
        <v>427</v>
      </c>
      <c r="J581" s="167" t="s">
        <v>1107</v>
      </c>
      <c r="K581" s="123"/>
      <c r="L581" s="183" t="s">
        <v>661</v>
      </c>
      <c r="M581" s="123" t="s">
        <v>501</v>
      </c>
      <c r="N581" s="123" t="s">
        <v>394</v>
      </c>
      <c r="O581" s="56" t="s">
        <v>350</v>
      </c>
      <c r="P581" s="56" t="s">
        <v>205</v>
      </c>
      <c r="Q581" s="56">
        <v>1</v>
      </c>
      <c r="R581" s="120"/>
      <c r="S581" s="120"/>
      <c r="T581" s="120"/>
      <c r="U581" s="120"/>
      <c r="V581" s="120"/>
      <c r="W581" s="120"/>
      <c r="X581" s="120" t="s">
        <v>205</v>
      </c>
      <c r="Y581" s="120"/>
      <c r="Z581" s="120"/>
      <c r="AA581" s="120"/>
      <c r="AB581" s="120"/>
      <c r="AC581" s="119">
        <f t="shared" si="803"/>
        <v>1</v>
      </c>
      <c r="AD581" s="229"/>
      <c r="AE581" s="229"/>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70"/>
      <c r="BU581" s="70"/>
      <c r="BV581" s="70"/>
      <c r="BW581" s="70"/>
      <c r="BX581" s="56"/>
      <c r="BY581" s="56"/>
      <c r="BZ581" s="56"/>
      <c r="CA581" s="56"/>
      <c r="CB581" s="56"/>
      <c r="CC581" s="56"/>
      <c r="CD581" s="56"/>
      <c r="CE581" s="56"/>
      <c r="CF581" s="56"/>
      <c r="CG581" s="56"/>
      <c r="CH581" s="56"/>
      <c r="CI581" s="56"/>
      <c r="CJ581" s="56"/>
      <c r="CK581" s="56"/>
      <c r="CL581" s="56"/>
      <c r="CM581" s="56"/>
      <c r="CN581" s="56"/>
      <c r="CO581" s="56"/>
      <c r="CP581" s="56"/>
      <c r="CQ581" s="56"/>
      <c r="CR581" s="56"/>
      <c r="CS581" s="56"/>
      <c r="CT581" s="56"/>
      <c r="CU581" s="56"/>
      <c r="CV581" s="56"/>
      <c r="CW581" s="56"/>
      <c r="CX581" s="56"/>
      <c r="CY581" s="56"/>
      <c r="CZ581" s="56"/>
      <c r="DA581" s="56"/>
      <c r="DB581" s="56"/>
      <c r="DC581" s="56"/>
      <c r="DD581" s="56"/>
      <c r="DE581" s="56"/>
      <c r="DF581" s="56"/>
      <c r="DG581" s="56"/>
      <c r="DH581" s="56"/>
      <c r="DI581" s="56"/>
      <c r="DJ581" s="56"/>
      <c r="DK581" s="56"/>
      <c r="DL581" s="56"/>
      <c r="DM581" s="70"/>
      <c r="DN581" s="70"/>
      <c r="DO581" s="70"/>
      <c r="DP581" s="70"/>
      <c r="DQ581" s="56"/>
      <c r="DR581" s="56"/>
      <c r="DS581" s="56"/>
      <c r="DT581" s="56"/>
      <c r="DU581" s="56"/>
      <c r="DV581" s="56"/>
      <c r="DW581" s="56"/>
      <c r="DX581" s="56"/>
      <c r="DY581" s="56"/>
      <c r="DZ581" s="56"/>
      <c r="EA581" s="56"/>
      <c r="EB581" s="56"/>
      <c r="EC581" s="56"/>
      <c r="ED581" s="56"/>
      <c r="EE581" s="56"/>
      <c r="EF581" s="56"/>
      <c r="EG581" s="56"/>
      <c r="EH581" s="56"/>
      <c r="EI581" s="56"/>
      <c r="EJ581" s="56"/>
      <c r="EK581" s="56"/>
      <c r="EL581" s="56"/>
      <c r="EM581" s="56"/>
      <c r="EN581" s="56"/>
      <c r="EO581" s="56"/>
      <c r="EP581" s="56"/>
      <c r="EQ581" s="56"/>
      <c r="ER581" s="56"/>
      <c r="ES581" s="56"/>
      <c r="ET581" s="56"/>
      <c r="EU581" s="56"/>
      <c r="EV581" s="56"/>
      <c r="EW581" s="56"/>
      <c r="EX581" s="56"/>
      <c r="EY581" s="56"/>
      <c r="EZ581" s="56"/>
      <c r="FA581" s="56"/>
      <c r="FB581" s="56"/>
      <c r="FC581" s="56"/>
      <c r="FD581" s="56"/>
      <c r="FE581" s="56"/>
      <c r="FF581" s="72"/>
      <c r="FG581" s="72" t="s">
        <v>555</v>
      </c>
      <c r="FH581" s="72"/>
      <c r="FI581" s="72"/>
      <c r="FJ581" s="72"/>
      <c r="FK581" s="70" t="s">
        <v>464</v>
      </c>
      <c r="FL581" s="70" t="s">
        <v>464</v>
      </c>
      <c r="FM581" s="70" t="s">
        <v>1025</v>
      </c>
      <c r="FN581" s="70" t="s">
        <v>1025</v>
      </c>
      <c r="FO581" s="70" t="s">
        <v>464</v>
      </c>
      <c r="FP581" s="70" t="s">
        <v>464</v>
      </c>
      <c r="FQ581" s="70" t="s">
        <v>464</v>
      </c>
      <c r="FR581" s="70" t="s">
        <v>464</v>
      </c>
      <c r="FS581" s="70" t="s">
        <v>464</v>
      </c>
      <c r="FT581" s="70" t="s">
        <v>464</v>
      </c>
      <c r="FU581" s="70" t="s">
        <v>464</v>
      </c>
      <c r="FV581" s="70" t="s">
        <v>464</v>
      </c>
      <c r="FW581" s="70" t="s">
        <v>1025</v>
      </c>
      <c r="FX581" s="70" t="s">
        <v>464</v>
      </c>
      <c r="FY581" s="70" t="s">
        <v>464</v>
      </c>
      <c r="FZ581" s="70" t="s">
        <v>464</v>
      </c>
      <c r="GA581" s="70" t="s">
        <v>464</v>
      </c>
      <c r="GB581" s="70" t="s">
        <v>464</v>
      </c>
      <c r="GC581" s="70" t="s">
        <v>1026</v>
      </c>
      <c r="GD581" s="70" t="s">
        <v>464</v>
      </c>
      <c r="GE581" s="70" t="s">
        <v>464</v>
      </c>
      <c r="GF581" s="70" t="s">
        <v>464</v>
      </c>
      <c r="GG581" s="70" t="s">
        <v>464</v>
      </c>
      <c r="GH581" s="70" t="s">
        <v>464</v>
      </c>
      <c r="GI581" s="70" t="s">
        <v>464</v>
      </c>
      <c r="GJ581" s="70" t="s">
        <v>464</v>
      </c>
      <c r="GK581" s="70" t="s">
        <v>464</v>
      </c>
      <c r="GL581" s="70" t="s">
        <v>464</v>
      </c>
      <c r="GM581" s="70" t="s">
        <v>464</v>
      </c>
      <c r="GN581" s="70" t="s">
        <v>464</v>
      </c>
      <c r="GO581" s="70" t="s">
        <v>464</v>
      </c>
      <c r="GP581" s="179">
        <f>COUNTIF(FA581:GO581,"2")</f>
        <v>27</v>
      </c>
      <c r="GQ581" s="180">
        <f t="shared" ref="GQ581" si="804">GP581/(GP581+GR581+GT581+GV581)</f>
        <v>0.9</v>
      </c>
      <c r="GR581" s="179">
        <f>COUNTIF(FA581:GO581,"1")</f>
        <v>3</v>
      </c>
      <c r="GS581" s="180">
        <f t="shared" ref="GS581" si="805">GR581/(GP581+GR581+GT581+GV581)</f>
        <v>0.1</v>
      </c>
      <c r="GT581" s="179">
        <f>COUNTIF(FA581:GO581,"0")</f>
        <v>0</v>
      </c>
      <c r="GU581" s="180">
        <f t="shared" ref="GU581" si="806">GT581/(GP581+GR581+GT581+GV581)</f>
        <v>0</v>
      </c>
      <c r="GV581" s="179">
        <f>COUNTIF(FA581:GO581,"KĐG")</f>
        <v>0</v>
      </c>
      <c r="GW581" s="180">
        <f t="shared" ref="GW581" si="807">GV581/(GP581+GR581+GT581+GV581)</f>
        <v>0</v>
      </c>
      <c r="GX581" s="181">
        <f t="shared" ref="GX581" si="808">(((GP581*2)+(GR581*1)+(GT581*0)))/(GP581+GR581+GT581)</f>
        <v>1.9</v>
      </c>
      <c r="GY581" s="182" t="str">
        <f t="shared" ref="GY581" si="809">IF(GW581&gt;=50%,"KĐG",IF(GX581&gt;=1.6,"Đạt mục tiêu",IF(GX581&gt;=1,"Cần cố gắng","Chưa đạt")))</f>
        <v>Đạt mục tiêu</v>
      </c>
      <c r="GZ581" s="70"/>
      <c r="HA581" s="70"/>
      <c r="HB581" s="70"/>
      <c r="HC581" s="70"/>
      <c r="HD581" s="70"/>
      <c r="HE581" s="168">
        <v>2</v>
      </c>
      <c r="HF581" s="56">
        <v>2</v>
      </c>
      <c r="HG581" s="56">
        <v>2</v>
      </c>
      <c r="HH581" s="56">
        <v>2</v>
      </c>
      <c r="HI581" s="56">
        <v>2</v>
      </c>
      <c r="HJ581" s="56">
        <v>2</v>
      </c>
      <c r="HK581" s="56">
        <v>2</v>
      </c>
      <c r="HL581" s="56">
        <v>2</v>
      </c>
      <c r="HM581" s="56">
        <v>2</v>
      </c>
      <c r="HN581" s="56">
        <v>2</v>
      </c>
      <c r="HO581" s="56">
        <v>2</v>
      </c>
      <c r="HP581" s="56">
        <v>2</v>
      </c>
      <c r="HQ581" s="56">
        <v>2</v>
      </c>
      <c r="HR581" s="56">
        <v>2</v>
      </c>
      <c r="HS581" s="56">
        <v>2</v>
      </c>
      <c r="HT581" s="56">
        <v>2</v>
      </c>
      <c r="HU581" s="56">
        <v>2</v>
      </c>
      <c r="HV581" s="56">
        <v>2</v>
      </c>
      <c r="HW581" s="56">
        <v>2</v>
      </c>
      <c r="HX581" s="56"/>
      <c r="HY581" s="56"/>
      <c r="HZ581" s="56"/>
      <c r="IA581" s="56"/>
      <c r="IB581" s="56"/>
      <c r="IC581" s="56"/>
      <c r="ID581" s="56">
        <v>2</v>
      </c>
      <c r="IE581" s="56">
        <v>2</v>
      </c>
      <c r="IF581" s="56">
        <v>2</v>
      </c>
      <c r="IG581" s="56">
        <v>2</v>
      </c>
      <c r="IH581" s="56">
        <v>2</v>
      </c>
      <c r="II581" s="179">
        <f>COUNTIF(HE581:IH581,"2")</f>
        <v>24</v>
      </c>
      <c r="IJ581" s="180">
        <f>II581/(II581+IK581+IM581+IO581)</f>
        <v>1</v>
      </c>
      <c r="IK581" s="179">
        <f>COUNTIF(HE581:IH581,"1")</f>
        <v>0</v>
      </c>
      <c r="IL581" s="180">
        <f>IK581/(II581+IK581+IM581+IO581)</f>
        <v>0</v>
      </c>
      <c r="IM581" s="179">
        <f>COUNTIF(HE581:IH581,"0")</f>
        <v>0</v>
      </c>
      <c r="IN581" s="180">
        <f>IM581/(II581+IK581+IM581+IO581)</f>
        <v>0</v>
      </c>
      <c r="IO581" s="179">
        <f>COUNTIF(GP581:IH581,"KĐG")</f>
        <v>0</v>
      </c>
      <c r="IP581" s="180">
        <f>IO581/(II581+IK581+IM581+IO581)</f>
        <v>0</v>
      </c>
      <c r="IQ581" s="181">
        <f>(((II581*2)+(IK581*1)+(IM581*0)))/(II581+IK581+IM581)</f>
        <v>2</v>
      </c>
      <c r="IR581" s="185" t="str">
        <f>IF(IP581&gt;=50%,"KĐG",IF(IQ581&gt;=1.6,"Đạt mục tiêu",IF(IQ581&gt;=1,"Cần cố gắng","Chưa đạt")))</f>
        <v>Đạt mục tiêu</v>
      </c>
      <c r="IS581" s="185"/>
      <c r="IT581" s="70"/>
      <c r="IU581" s="70"/>
      <c r="IV581" s="70"/>
      <c r="IW581" s="70"/>
      <c r="IX581" s="56"/>
      <c r="IY581" s="56"/>
      <c r="IZ581" s="56"/>
      <c r="JA581" s="56"/>
      <c r="JB581" s="56"/>
      <c r="JC581" s="56"/>
      <c r="JD581" s="56"/>
      <c r="JE581" s="56"/>
      <c r="JF581" s="56"/>
      <c r="JG581" s="56"/>
      <c r="JH581" s="56"/>
      <c r="JI581" s="56"/>
      <c r="JJ581" s="56"/>
      <c r="JK581" s="56"/>
      <c r="JL581" s="56"/>
      <c r="JM581" s="56"/>
      <c r="JN581" s="56"/>
      <c r="JO581" s="56"/>
      <c r="JP581" s="56"/>
      <c r="JQ581" s="56"/>
      <c r="JR581" s="56"/>
      <c r="JS581" s="56"/>
      <c r="JT581" s="56"/>
      <c r="JU581" s="56"/>
      <c r="JV581" s="56"/>
      <c r="JW581" s="56"/>
      <c r="JX581" s="56"/>
      <c r="JY581" s="56"/>
      <c r="JZ581" s="56"/>
      <c r="KA581" s="56"/>
      <c r="KB581" s="56"/>
      <c r="KC581" s="56"/>
      <c r="KD581" s="56"/>
      <c r="KE581" s="56"/>
      <c r="KF581" s="56"/>
      <c r="KG581" s="56"/>
      <c r="KH581" s="56"/>
      <c r="KI581" s="56"/>
      <c r="KJ581" s="56"/>
      <c r="KK581" s="56"/>
      <c r="KL581" s="56"/>
      <c r="KM581" s="56"/>
      <c r="KN581" s="56"/>
      <c r="KO581" s="56"/>
      <c r="KP581" s="56"/>
      <c r="KQ581" s="56"/>
      <c r="KR581" s="56"/>
      <c r="KS581" s="56"/>
      <c r="KT581" s="56"/>
      <c r="KU581" s="56"/>
      <c r="KV581" s="56"/>
      <c r="KW581" s="56"/>
      <c r="KX581" s="56"/>
      <c r="KY581" s="56"/>
      <c r="KZ581" s="56"/>
      <c r="LA581" s="56"/>
      <c r="LB581" s="56"/>
      <c r="LC581" s="56"/>
      <c r="LD581" s="56"/>
      <c r="LE581" s="56"/>
      <c r="LF581" s="56"/>
      <c r="LG581" s="56"/>
      <c r="LH581" s="56"/>
      <c r="LI581" s="56"/>
      <c r="LJ581" s="56"/>
      <c r="LK581" s="56"/>
      <c r="LL581" s="56"/>
      <c r="LM581" s="56"/>
      <c r="LN581" s="56"/>
      <c r="LO581" s="56"/>
      <c r="LP581" s="56"/>
      <c r="LQ581" s="56"/>
      <c r="LR581" s="56"/>
      <c r="LS581" s="56"/>
      <c r="LT581" s="56"/>
      <c r="LU581" s="56"/>
      <c r="LV581" s="56"/>
      <c r="LW581" s="56"/>
      <c r="LX581" s="56"/>
      <c r="LY581" s="56"/>
      <c r="LZ581" s="56"/>
      <c r="MA581" s="56"/>
      <c r="MB581" s="56"/>
      <c r="MC581" s="56"/>
      <c r="MD581" s="56"/>
      <c r="ME581" s="56"/>
      <c r="MF581" s="56"/>
      <c r="MG581" s="56"/>
      <c r="MH581" s="56"/>
      <c r="MI581" s="56"/>
      <c r="MJ581" s="56"/>
      <c r="MK581" s="56"/>
      <c r="ML581" s="56"/>
      <c r="MM581" s="56"/>
      <c r="MN581" s="56"/>
      <c r="MO581" s="56"/>
      <c r="MP581" s="56"/>
      <c r="MQ581" s="56"/>
      <c r="MR581" s="56"/>
      <c r="MS581" s="56"/>
      <c r="MT581" s="56"/>
      <c r="MU581" s="56"/>
      <c r="MV581" s="56"/>
      <c r="MW581" s="56"/>
      <c r="MX581" s="56"/>
      <c r="MY581" s="56"/>
      <c r="MZ581" s="56"/>
      <c r="NA581" s="56"/>
      <c r="NB581" s="56"/>
      <c r="NC581" s="56"/>
      <c r="ND581" s="56"/>
      <c r="NE581" s="56"/>
      <c r="NF581" s="56"/>
      <c r="NG581" s="56"/>
      <c r="NH581" s="56"/>
      <c r="NI581" s="56"/>
      <c r="NJ581" s="56"/>
      <c r="NK581" s="56"/>
      <c r="NL581" s="56"/>
      <c r="NM581" s="56"/>
      <c r="NN581" s="56"/>
      <c r="NO581" s="56"/>
      <c r="NP581" s="56"/>
      <c r="NQ581" s="56"/>
      <c r="NR581" s="56"/>
      <c r="NS581" s="56"/>
      <c r="NT581" s="56"/>
      <c r="NU581" s="56"/>
      <c r="NV581" s="56"/>
      <c r="NW581" s="56"/>
      <c r="NX581" s="56"/>
      <c r="NY581" s="56"/>
      <c r="NZ581" s="56"/>
      <c r="OA581" s="56"/>
      <c r="OB581" s="56"/>
      <c r="OC581" s="56"/>
      <c r="OD581" s="56"/>
      <c r="OE581" s="56"/>
      <c r="OF581" s="56"/>
      <c r="OG581" s="56"/>
      <c r="OH581" s="56"/>
      <c r="OI581" s="56"/>
      <c r="OJ581" s="56"/>
      <c r="OK581" s="56"/>
      <c r="OL581" s="56"/>
      <c r="OM581" s="56"/>
      <c r="ON581" s="56"/>
      <c r="OO581" s="56"/>
      <c r="OP581" s="56"/>
      <c r="OQ581" s="56"/>
      <c r="OR581" s="56"/>
      <c r="OS581" s="56"/>
      <c r="OT581" s="56"/>
      <c r="OU581" s="56"/>
      <c r="OV581" s="56"/>
      <c r="OW581" s="56"/>
      <c r="OX581" s="56"/>
      <c r="OY581" s="56"/>
      <c r="OZ581" s="56"/>
      <c r="PA581" s="56"/>
    </row>
    <row r="582" spans="1:417" s="116" customFormat="1" ht="74.25" customHeight="1">
      <c r="A582" s="56"/>
      <c r="B582" s="2">
        <v>488</v>
      </c>
      <c r="C582" s="2">
        <v>217</v>
      </c>
      <c r="D582" s="208" t="s">
        <v>286</v>
      </c>
      <c r="E582" s="236" t="s">
        <v>4</v>
      </c>
      <c r="F582" s="208" t="s">
        <v>424</v>
      </c>
      <c r="G582" s="76" t="s">
        <v>5</v>
      </c>
      <c r="H582" s="296"/>
      <c r="I582" s="208" t="s">
        <v>424</v>
      </c>
      <c r="J582" s="237" t="s">
        <v>1111</v>
      </c>
      <c r="K582" s="76"/>
      <c r="L582" s="234" t="s">
        <v>661</v>
      </c>
      <c r="M582" s="238" t="s">
        <v>501</v>
      </c>
      <c r="N582" s="123" t="s">
        <v>394</v>
      </c>
      <c r="O582" s="56" t="s">
        <v>350</v>
      </c>
      <c r="P582" s="310" t="s">
        <v>205</v>
      </c>
      <c r="Q582" s="310">
        <v>1</v>
      </c>
      <c r="R582" s="235" t="s">
        <v>205</v>
      </c>
      <c r="S582" s="120"/>
      <c r="T582" s="120"/>
      <c r="U582" s="120"/>
      <c r="V582" s="120"/>
      <c r="W582" s="120"/>
      <c r="X582" s="120"/>
      <c r="Y582" s="120"/>
      <c r="Z582" s="120"/>
      <c r="AA582" s="120"/>
      <c r="AB582" s="120"/>
      <c r="AC582" s="119">
        <f t="shared" si="803"/>
        <v>1</v>
      </c>
      <c r="AD582" s="300" t="s">
        <v>554</v>
      </c>
      <c r="AE582" s="300"/>
      <c r="AF582" s="178">
        <v>2</v>
      </c>
      <c r="AG582" s="178">
        <v>1</v>
      </c>
      <c r="AH582" s="178">
        <v>1</v>
      </c>
      <c r="AI582" s="178">
        <v>2</v>
      </c>
      <c r="AJ582" s="178">
        <v>2</v>
      </c>
      <c r="AK582" s="178">
        <v>2</v>
      </c>
      <c r="AL582" s="178">
        <v>2</v>
      </c>
      <c r="AM582" s="178">
        <v>2</v>
      </c>
      <c r="AN582" s="178">
        <v>2</v>
      </c>
      <c r="AO582" s="178">
        <v>2</v>
      </c>
      <c r="AP582" s="178">
        <v>2</v>
      </c>
      <c r="AQ582" s="178">
        <v>2</v>
      </c>
      <c r="AR582" s="178">
        <v>1</v>
      </c>
      <c r="AS582" s="178">
        <v>2</v>
      </c>
      <c r="AT582" s="178">
        <v>2</v>
      </c>
      <c r="AU582" s="178">
        <v>2</v>
      </c>
      <c r="AV582" s="178">
        <v>2</v>
      </c>
      <c r="AW582" s="178">
        <v>2</v>
      </c>
      <c r="AX582" s="178">
        <v>2</v>
      </c>
      <c r="AY582" s="178">
        <v>2</v>
      </c>
      <c r="AZ582" s="178">
        <v>2</v>
      </c>
      <c r="BA582" s="178">
        <v>2</v>
      </c>
      <c r="BB582" s="178">
        <v>2</v>
      </c>
      <c r="BC582" s="178">
        <v>2</v>
      </c>
      <c r="BD582" s="178">
        <v>2</v>
      </c>
      <c r="BE582" s="178">
        <v>2</v>
      </c>
      <c r="BF582" s="178">
        <v>2</v>
      </c>
      <c r="BG582" s="178">
        <v>1</v>
      </c>
      <c r="BH582" s="178">
        <v>1</v>
      </c>
      <c r="BI582" s="178">
        <v>2</v>
      </c>
      <c r="BJ582" s="179">
        <f>COUNTIF(AF582:BI582,"2")</f>
        <v>25</v>
      </c>
      <c r="BK582" s="180">
        <f>BJ582/(BJ582+BL582+BN582+BP582)</f>
        <v>0.83333333333333337</v>
      </c>
      <c r="BL582" s="179">
        <f>COUNTIF(AF582:BI582,"1")</f>
        <v>5</v>
      </c>
      <c r="BM582" s="180">
        <f>BL582/(BJ582+BL582+BN582+BP582)</f>
        <v>0.16666666666666666</v>
      </c>
      <c r="BN582" s="179">
        <f>COUNTIF(AF582:BI582,"0")</f>
        <v>0</v>
      </c>
      <c r="BO582" s="180">
        <f>BN582/(BJ582+BL582+BN582+BP582)</f>
        <v>0</v>
      </c>
      <c r="BP582" s="179">
        <f>COUNTIF(Q582:BI582,"KĐG")</f>
        <v>0</v>
      </c>
      <c r="BQ582" s="180">
        <f>BP582/(BJ582+BL582+BN582+BP582)</f>
        <v>0</v>
      </c>
      <c r="BR582" s="181">
        <f>(((BJ582*2)+(BL582*1)+(BN582*0)))/(BJ582+BL582+BN582)</f>
        <v>1.8333333333333333</v>
      </c>
      <c r="BS582" s="182" t="str">
        <f>IF(BQ582&gt;=50%,"KĐG",IF(BR582&gt;=1.6,"Đạt mục tiêu",IF(BR582&gt;=1,"Cần cố gắng","Chưa đạt")))</f>
        <v>Đạt mục tiêu</v>
      </c>
      <c r="BT582" s="70"/>
      <c r="BU582" s="70"/>
      <c r="BV582" s="70">
        <v>2</v>
      </c>
      <c r="BW582" s="70">
        <v>1</v>
      </c>
      <c r="BX582" s="56">
        <v>1</v>
      </c>
      <c r="BY582" s="56">
        <v>2</v>
      </c>
      <c r="BZ582" s="56">
        <v>2</v>
      </c>
      <c r="CA582" s="56">
        <v>2</v>
      </c>
      <c r="CB582" s="56">
        <v>2</v>
      </c>
      <c r="CC582" s="56">
        <v>2</v>
      </c>
      <c r="CD582" s="56">
        <v>2</v>
      </c>
      <c r="CE582" s="56">
        <v>2</v>
      </c>
      <c r="CF582" s="56">
        <v>2</v>
      </c>
      <c r="CG582" s="56">
        <v>2</v>
      </c>
      <c r="CH582" s="56">
        <v>1</v>
      </c>
      <c r="CI582" s="56">
        <v>2</v>
      </c>
      <c r="CJ582" s="56">
        <v>2</v>
      </c>
      <c r="CK582" s="56">
        <v>2</v>
      </c>
      <c r="CL582" s="56">
        <v>2</v>
      </c>
      <c r="CM582" s="56">
        <v>2</v>
      </c>
      <c r="CN582" s="56">
        <v>2</v>
      </c>
      <c r="CO582" s="56">
        <v>2</v>
      </c>
      <c r="CP582" s="56">
        <v>2</v>
      </c>
      <c r="CQ582" s="56">
        <v>2</v>
      </c>
      <c r="CR582" s="56">
        <v>2</v>
      </c>
      <c r="CS582" s="56">
        <v>2</v>
      </c>
      <c r="CT582" s="56">
        <v>2</v>
      </c>
      <c r="CU582" s="56">
        <v>2</v>
      </c>
      <c r="CV582" s="56">
        <v>2</v>
      </c>
      <c r="CW582" s="56">
        <v>1</v>
      </c>
      <c r="CX582" s="56">
        <v>1</v>
      </c>
      <c r="CY582" s="56">
        <v>2</v>
      </c>
      <c r="CZ582" s="56">
        <f>COUNTIF(BV582:CY582,"2")</f>
        <v>25</v>
      </c>
      <c r="DA582" s="56">
        <f>CZ582/(CZ582+DB582+DD582+DF582)</f>
        <v>0.83333333333333337</v>
      </c>
      <c r="DB582" s="56">
        <f>COUNTIF(BV582:CY582,"1")</f>
        <v>5</v>
      </c>
      <c r="DC582" s="56">
        <f>DB582/(CZ582+DB582+DD582+DF582)</f>
        <v>0.16666666666666666</v>
      </c>
      <c r="DD582" s="56">
        <f>COUNTIF(BV582:CY582,"0")</f>
        <v>0</v>
      </c>
      <c r="DE582" s="56">
        <f>DD582/(CZ582+DB582+DD582+DF582)</f>
        <v>0</v>
      </c>
      <c r="DF582" s="56">
        <f>COUNTIF(BH582:CY582,"KĐG")</f>
        <v>0</v>
      </c>
      <c r="DG582" s="56">
        <f>DF582/(CZ582+DB582+DD582+DF582)</f>
        <v>0</v>
      </c>
      <c r="DH582" s="56">
        <f>(((CZ582*2)+(DB582*1)+(DD582*0)))/(CZ582+DB582+DD582)</f>
        <v>1.8333333333333333</v>
      </c>
      <c r="DI582" s="56" t="str">
        <f>IF(DG582&gt;=50%,"KĐG",IF(DH582&gt;=1.6,"Đạt mục tiêu",IF(DH582&gt;=1,"Cần cố gắng","Chưa đạt")))</f>
        <v>Đạt mục tiêu</v>
      </c>
      <c r="DJ582" s="56"/>
      <c r="DK582" s="56"/>
      <c r="DL582" s="56"/>
      <c r="DM582" s="70"/>
      <c r="DN582" s="70"/>
      <c r="DO582" s="70"/>
      <c r="DP582" s="70"/>
      <c r="DQ582" s="178">
        <v>2</v>
      </c>
      <c r="DR582" s="178">
        <v>2</v>
      </c>
      <c r="DS582" s="178">
        <v>2</v>
      </c>
      <c r="DT582" s="178">
        <v>2</v>
      </c>
      <c r="DU582" s="178">
        <v>2</v>
      </c>
      <c r="DV582" s="178">
        <v>2</v>
      </c>
      <c r="DW582" s="178">
        <v>2</v>
      </c>
      <c r="DX582" s="178">
        <v>2</v>
      </c>
      <c r="DY582" s="178">
        <v>2</v>
      </c>
      <c r="DZ582" s="178">
        <v>2</v>
      </c>
      <c r="EA582" s="178">
        <v>2</v>
      </c>
      <c r="EB582" s="178">
        <v>2</v>
      </c>
      <c r="EC582" s="178">
        <v>2</v>
      </c>
      <c r="ED582" s="178">
        <v>2</v>
      </c>
      <c r="EE582" s="178">
        <v>2</v>
      </c>
      <c r="EF582" s="178">
        <v>2</v>
      </c>
      <c r="EG582" s="178">
        <v>2</v>
      </c>
      <c r="EH582" s="178">
        <v>2</v>
      </c>
      <c r="EI582" s="178">
        <v>2</v>
      </c>
      <c r="EJ582" s="178">
        <v>2</v>
      </c>
      <c r="EK582" s="178">
        <v>2</v>
      </c>
      <c r="EL582" s="178"/>
      <c r="EM582" s="178"/>
      <c r="EN582" s="178"/>
      <c r="EO582" s="178"/>
      <c r="EP582" s="178"/>
      <c r="EQ582" s="178">
        <v>2</v>
      </c>
      <c r="ER582" s="178">
        <v>2</v>
      </c>
      <c r="ES582" s="178">
        <v>2</v>
      </c>
      <c r="ET582" s="178"/>
      <c r="EU582" s="178">
        <v>2</v>
      </c>
      <c r="EV582" s="179">
        <f>COUNTIF(DM582:EU582,"2")</f>
        <v>25</v>
      </c>
      <c r="EW582" s="180">
        <f>EV582/(EV582+EX582+EZ582+FB582)</f>
        <v>1</v>
      </c>
      <c r="EX582" s="179">
        <f>COUNTIF(DM582:EU582,"1")</f>
        <v>0</v>
      </c>
      <c r="EY582" s="180">
        <f>EX582/(EV582+EX582+EZ582+FB582)</f>
        <v>0</v>
      </c>
      <c r="EZ582" s="179">
        <f>COUNTIF(DM582:EU582,"0")</f>
        <v>0</v>
      </c>
      <c r="FA582" s="180">
        <f>EZ582/(EV582+EX582+EZ582+FB582)</f>
        <v>0</v>
      </c>
      <c r="FB582" s="179">
        <f>COUNTIF(DM582:EU582,"KĐG")</f>
        <v>0</v>
      </c>
      <c r="FC582" s="180">
        <f>FB582/(EV582+EX582+EZ582+FB582)</f>
        <v>0</v>
      </c>
      <c r="FD582" s="181">
        <f>(((EV582*2)+(EX582*1)+(EZ582*0)))/(EV582+EX582+EZ582)</f>
        <v>2</v>
      </c>
      <c r="FE582" s="184" t="str">
        <f>IF(FC582&gt;=50%,"KĐG",IF(FD582&gt;=1.6,"Đạt mục tiêu",IF(FD582&gt;=1,"Cần cố gắng","Chưa đạt")))</f>
        <v>Đạt mục tiêu</v>
      </c>
      <c r="FF582" s="70"/>
      <c r="FG582" s="70"/>
      <c r="FH582" s="70"/>
      <c r="FI582" s="70"/>
      <c r="FJ582" s="70"/>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6"/>
      <c r="GQ582" s="56"/>
      <c r="GR582" s="56"/>
      <c r="GS582" s="56"/>
      <c r="GT582" s="56"/>
      <c r="GU582" s="56"/>
      <c r="GV582" s="56"/>
      <c r="GW582" s="56"/>
      <c r="GX582" s="56"/>
      <c r="GY582" s="56"/>
      <c r="GZ582" s="70"/>
      <c r="HA582" s="70"/>
      <c r="HB582" s="70"/>
      <c r="HC582" s="70"/>
      <c r="HD582" s="70"/>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c r="IJ582" s="56"/>
      <c r="IK582" s="56"/>
      <c r="IL582" s="56"/>
      <c r="IM582" s="56"/>
      <c r="IN582" s="56"/>
      <c r="IO582" s="56"/>
      <c r="IP582" s="56"/>
      <c r="IQ582" s="56"/>
      <c r="IR582" s="56"/>
      <c r="IS582" s="56"/>
      <c r="IT582" s="70"/>
      <c r="IU582" s="70"/>
      <c r="IV582" s="70"/>
      <c r="IW582" s="70"/>
      <c r="IX582" s="56"/>
      <c r="IY582" s="56"/>
      <c r="IZ582" s="56"/>
      <c r="JA582" s="56"/>
      <c r="JB582" s="56"/>
      <c r="JC582" s="56"/>
      <c r="JD582" s="56"/>
      <c r="JE582" s="56"/>
      <c r="JF582" s="56"/>
      <c r="JG582" s="56"/>
      <c r="JH582" s="56"/>
      <c r="JI582" s="56"/>
      <c r="JJ582" s="56"/>
      <c r="JK582" s="56"/>
      <c r="JL582" s="56"/>
      <c r="JM582" s="56"/>
      <c r="JN582" s="56"/>
      <c r="JO582" s="56"/>
      <c r="JP582" s="56"/>
      <c r="JQ582" s="56"/>
      <c r="JR582" s="56"/>
      <c r="JS582" s="56"/>
      <c r="JT582" s="56"/>
      <c r="JU582" s="56"/>
      <c r="JV582" s="56"/>
      <c r="JW582" s="56"/>
      <c r="JX582" s="56"/>
      <c r="JY582" s="56"/>
      <c r="JZ582" s="56"/>
      <c r="KA582" s="56"/>
      <c r="KB582" s="56"/>
      <c r="KC582" s="56"/>
      <c r="KD582" s="56"/>
      <c r="KE582" s="56"/>
      <c r="KF582" s="56"/>
      <c r="KG582" s="56"/>
      <c r="KH582" s="56"/>
      <c r="KI582" s="56"/>
      <c r="KJ582" s="56"/>
      <c r="KK582" s="56"/>
      <c r="KL582" s="56"/>
      <c r="KM582" s="56"/>
      <c r="KN582" s="56"/>
      <c r="KO582" s="56"/>
      <c r="KP582" s="56"/>
      <c r="KQ582" s="56"/>
      <c r="KR582" s="56"/>
      <c r="KS582" s="56"/>
      <c r="KT582" s="56"/>
      <c r="KU582" s="56"/>
      <c r="KV582" s="56"/>
      <c r="KW582" s="56"/>
      <c r="KX582" s="56"/>
      <c r="KY582" s="56"/>
      <c r="KZ582" s="56"/>
      <c r="LA582" s="56"/>
      <c r="LB582" s="56"/>
      <c r="LC582" s="56"/>
      <c r="LD582" s="56"/>
      <c r="LE582" s="56"/>
      <c r="LF582" s="56"/>
      <c r="LG582" s="56"/>
      <c r="LH582" s="56"/>
      <c r="LI582" s="56"/>
      <c r="LJ582" s="56"/>
      <c r="LK582" s="56"/>
      <c r="LL582" s="56"/>
      <c r="LM582" s="56"/>
      <c r="LN582" s="56"/>
      <c r="LO582" s="56"/>
      <c r="LP582" s="56"/>
      <c r="LQ582" s="56"/>
      <c r="LR582" s="56"/>
      <c r="LS582" s="56"/>
      <c r="LT582" s="56"/>
      <c r="LU582" s="56"/>
      <c r="LV582" s="56"/>
      <c r="LW582" s="56"/>
      <c r="LX582" s="56"/>
      <c r="LY582" s="56"/>
      <c r="LZ582" s="56"/>
      <c r="MA582" s="56"/>
      <c r="MB582" s="56"/>
      <c r="MC582" s="56"/>
      <c r="MD582" s="56"/>
      <c r="ME582" s="56"/>
      <c r="MF582" s="56"/>
      <c r="MG582" s="56"/>
      <c r="MH582" s="56"/>
      <c r="MI582" s="56"/>
      <c r="MJ582" s="56"/>
      <c r="MK582" s="56"/>
      <c r="ML582" s="56"/>
      <c r="MM582" s="56"/>
      <c r="MN582" s="56"/>
      <c r="MO582" s="56"/>
      <c r="MP582" s="56"/>
      <c r="MQ582" s="56"/>
      <c r="MR582" s="56"/>
      <c r="MS582" s="56"/>
      <c r="MT582" s="56"/>
      <c r="MU582" s="56"/>
      <c r="MV582" s="56"/>
      <c r="MW582" s="56"/>
      <c r="MX582" s="56"/>
      <c r="MY582" s="56"/>
      <c r="MZ582" s="56"/>
      <c r="NA582" s="56"/>
      <c r="NB582" s="56"/>
      <c r="NC582" s="56"/>
      <c r="ND582" s="56"/>
      <c r="NE582" s="56"/>
      <c r="NF582" s="56"/>
      <c r="NG582" s="56"/>
      <c r="NH582" s="56"/>
      <c r="NI582" s="56"/>
      <c r="NJ582" s="56"/>
      <c r="NK582" s="56"/>
      <c r="NL582" s="56"/>
      <c r="NM582" s="56"/>
      <c r="NN582" s="56"/>
      <c r="NO582" s="56"/>
      <c r="NP582" s="56"/>
      <c r="NQ582" s="56"/>
      <c r="NR582" s="56"/>
      <c r="NS582" s="56"/>
      <c r="NT582" s="56"/>
      <c r="NU582" s="56"/>
      <c r="NV582" s="56"/>
      <c r="NW582" s="56"/>
      <c r="NX582" s="56"/>
      <c r="NY582" s="56"/>
      <c r="NZ582" s="56"/>
      <c r="OA582" s="56"/>
      <c r="OB582" s="56"/>
      <c r="OC582" s="56"/>
      <c r="OD582" s="56"/>
      <c r="OE582" s="56"/>
      <c r="OF582" s="56"/>
      <c r="OG582" s="56"/>
      <c r="OH582" s="56"/>
      <c r="OI582" s="56"/>
      <c r="OJ582" s="56"/>
      <c r="OK582" s="56"/>
      <c r="OL582" s="56"/>
      <c r="OM582" s="56"/>
      <c r="ON582" s="56"/>
      <c r="OO582" s="56"/>
      <c r="OP582" s="56"/>
      <c r="OQ582" s="56"/>
      <c r="OR582" s="56"/>
      <c r="OS582" s="56"/>
      <c r="OT582" s="56"/>
      <c r="OU582" s="56"/>
      <c r="OV582" s="56"/>
      <c r="OW582" s="56"/>
      <c r="OX582" s="56"/>
      <c r="OY582" s="56"/>
      <c r="OZ582" s="56"/>
      <c r="PA582" s="2"/>
    </row>
    <row r="583" spans="1:417" s="116" customFormat="1" ht="55.5" hidden="1" customHeight="1">
      <c r="A583" s="56"/>
      <c r="B583" s="56">
        <v>489</v>
      </c>
      <c r="C583" s="56">
        <v>218</v>
      </c>
      <c r="D583" s="126" t="s">
        <v>286</v>
      </c>
      <c r="E583" s="122" t="s">
        <v>4</v>
      </c>
      <c r="F583" s="126" t="s">
        <v>426</v>
      </c>
      <c r="G583" s="123" t="s">
        <v>5</v>
      </c>
      <c r="H583" s="122"/>
      <c r="I583" s="126" t="s">
        <v>426</v>
      </c>
      <c r="J583" s="167" t="s">
        <v>1412</v>
      </c>
      <c r="K583" s="123"/>
      <c r="L583" s="183" t="s">
        <v>661</v>
      </c>
      <c r="M583" s="123" t="s">
        <v>501</v>
      </c>
      <c r="N583" s="123" t="s">
        <v>394</v>
      </c>
      <c r="O583" s="56" t="s">
        <v>350</v>
      </c>
      <c r="P583" s="56" t="s">
        <v>205</v>
      </c>
      <c r="Q583" s="56">
        <v>1</v>
      </c>
      <c r="R583" s="120"/>
      <c r="S583" s="120"/>
      <c r="T583" s="120"/>
      <c r="U583" s="120" t="s">
        <v>205</v>
      </c>
      <c r="V583" s="120"/>
      <c r="W583" s="120"/>
      <c r="X583" s="120"/>
      <c r="Y583" s="120"/>
      <c r="Z583" s="120"/>
      <c r="AA583" s="120"/>
      <c r="AB583" s="120"/>
      <c r="AC583" s="119">
        <f t="shared" si="803"/>
        <v>1</v>
      </c>
      <c r="AD583" s="229"/>
      <c r="AE583" s="229"/>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70"/>
      <c r="BU583" s="70"/>
      <c r="BV583" s="70"/>
      <c r="BW583" s="70"/>
      <c r="BX583" s="56"/>
      <c r="BY583" s="56"/>
      <c r="BZ583" s="56"/>
      <c r="CA583" s="56"/>
      <c r="CB583" s="56"/>
      <c r="CC583" s="56"/>
      <c r="CD583" s="56"/>
      <c r="CE583" s="56"/>
      <c r="CF583" s="56"/>
      <c r="CG583" s="56"/>
      <c r="CH583" s="56"/>
      <c r="CI583" s="56"/>
      <c r="CJ583" s="56"/>
      <c r="CK583" s="56"/>
      <c r="CL583" s="56"/>
      <c r="CM583" s="56"/>
      <c r="CN583" s="56"/>
      <c r="CO583" s="56"/>
      <c r="CP583" s="56"/>
      <c r="CQ583" s="56"/>
      <c r="CR583" s="56"/>
      <c r="CS583" s="56"/>
      <c r="CT583" s="56"/>
      <c r="CU583" s="56"/>
      <c r="CV583" s="56"/>
      <c r="CW583" s="56"/>
      <c r="CX583" s="56"/>
      <c r="CY583" s="56"/>
      <c r="CZ583" s="56"/>
      <c r="DA583" s="56"/>
      <c r="DB583" s="56"/>
      <c r="DC583" s="56"/>
      <c r="DD583" s="56"/>
      <c r="DE583" s="56"/>
      <c r="DF583" s="56"/>
      <c r="DG583" s="56"/>
      <c r="DH583" s="56"/>
      <c r="DI583" s="56"/>
      <c r="DJ583" s="56"/>
      <c r="DK583" s="56"/>
      <c r="DL583" s="56"/>
      <c r="DM583" s="70"/>
      <c r="DN583" s="70"/>
      <c r="DO583" s="70"/>
      <c r="DP583" s="70"/>
      <c r="DQ583" s="56"/>
      <c r="DR583" s="56"/>
      <c r="DS583" s="56"/>
      <c r="DT583" s="56"/>
      <c r="DU583" s="56"/>
      <c r="DV583" s="56"/>
      <c r="DW583" s="56"/>
      <c r="DX583" s="56"/>
      <c r="DY583" s="56"/>
      <c r="DZ583" s="56"/>
      <c r="EA583" s="56"/>
      <c r="EB583" s="56"/>
      <c r="EC583" s="56"/>
      <c r="ED583" s="56"/>
      <c r="EE583" s="56"/>
      <c r="EF583" s="56"/>
      <c r="EG583" s="56"/>
      <c r="EH583" s="56"/>
      <c r="EI583" s="56"/>
      <c r="EJ583" s="56"/>
      <c r="EK583" s="56"/>
      <c r="EL583" s="56"/>
      <c r="EM583" s="56"/>
      <c r="EN583" s="56"/>
      <c r="EO583" s="56"/>
      <c r="EP583" s="56"/>
      <c r="EQ583" s="56"/>
      <c r="ER583" s="56"/>
      <c r="ES583" s="56"/>
      <c r="ET583" s="56"/>
      <c r="EU583" s="56"/>
      <c r="EV583" s="56"/>
      <c r="EW583" s="56"/>
      <c r="EX583" s="56"/>
      <c r="EY583" s="56"/>
      <c r="EZ583" s="56"/>
      <c r="FA583" s="56"/>
      <c r="FB583" s="56"/>
      <c r="FC583" s="56"/>
      <c r="FD583" s="56"/>
      <c r="FE583" s="56"/>
      <c r="FF583" s="70"/>
      <c r="FG583" s="70"/>
      <c r="FH583" s="70"/>
      <c r="FI583" s="70"/>
      <c r="FJ583" s="70"/>
      <c r="FK583" s="56"/>
      <c r="FL583" s="56"/>
      <c r="FM583" s="56"/>
      <c r="FN583" s="56"/>
      <c r="FO583" s="56"/>
      <c r="FP583" s="56"/>
      <c r="FQ583" s="56"/>
      <c r="FR583" s="56"/>
      <c r="FS583" s="56"/>
      <c r="FT583" s="56"/>
      <c r="FU583" s="56"/>
      <c r="FV583" s="56"/>
      <c r="FW583" s="56"/>
      <c r="FX583" s="56"/>
      <c r="FY583" s="56"/>
      <c r="FZ583" s="56"/>
      <c r="GA583" s="56"/>
      <c r="GB583" s="56"/>
      <c r="GC583" s="56"/>
      <c r="GD583" s="56"/>
      <c r="GE583" s="56"/>
      <c r="GF583" s="56"/>
      <c r="GG583" s="56"/>
      <c r="GH583" s="56"/>
      <c r="GI583" s="56"/>
      <c r="GJ583" s="56"/>
      <c r="GK583" s="56"/>
      <c r="GL583" s="56"/>
      <c r="GM583" s="56"/>
      <c r="GN583" s="56"/>
      <c r="GO583" s="56"/>
      <c r="GP583" s="56"/>
      <c r="GQ583" s="56"/>
      <c r="GR583" s="56"/>
      <c r="GS583" s="56"/>
      <c r="GT583" s="56"/>
      <c r="GU583" s="56"/>
      <c r="GV583" s="56"/>
      <c r="GW583" s="56"/>
      <c r="GX583" s="56"/>
      <c r="GY583" s="56"/>
      <c r="GZ583" s="72" t="s">
        <v>555</v>
      </c>
      <c r="HA583" s="72" t="s">
        <v>555</v>
      </c>
      <c r="HB583" s="72" t="s">
        <v>555</v>
      </c>
      <c r="HC583" s="72" t="s">
        <v>555</v>
      </c>
      <c r="HD583" s="72" t="s">
        <v>555</v>
      </c>
      <c r="HE583" s="168">
        <v>2</v>
      </c>
      <c r="HF583" s="56">
        <v>2</v>
      </c>
      <c r="HG583" s="56">
        <v>2</v>
      </c>
      <c r="HH583" s="56">
        <v>2</v>
      </c>
      <c r="HI583" s="56">
        <v>2</v>
      </c>
      <c r="HJ583" s="56">
        <v>2</v>
      </c>
      <c r="HK583" s="56">
        <v>2</v>
      </c>
      <c r="HL583" s="56">
        <v>2</v>
      </c>
      <c r="HM583" s="56">
        <v>2</v>
      </c>
      <c r="HN583" s="56">
        <v>2</v>
      </c>
      <c r="HO583" s="56">
        <v>2</v>
      </c>
      <c r="HP583" s="56">
        <v>2</v>
      </c>
      <c r="HQ583" s="56">
        <v>2</v>
      </c>
      <c r="HR583" s="56">
        <v>2</v>
      </c>
      <c r="HS583" s="56">
        <v>2</v>
      </c>
      <c r="HT583" s="56">
        <v>2</v>
      </c>
      <c r="HU583" s="56">
        <v>2</v>
      </c>
      <c r="HV583" s="56">
        <v>2</v>
      </c>
      <c r="HW583" s="56">
        <v>2</v>
      </c>
      <c r="HX583" s="56"/>
      <c r="HY583" s="56"/>
      <c r="HZ583" s="56"/>
      <c r="IA583" s="56"/>
      <c r="IB583" s="56"/>
      <c r="IC583" s="56"/>
      <c r="ID583" s="56">
        <v>2</v>
      </c>
      <c r="IE583" s="56">
        <v>2</v>
      </c>
      <c r="IF583" s="56">
        <v>2</v>
      </c>
      <c r="IG583" s="56">
        <v>2</v>
      </c>
      <c r="IH583" s="56">
        <v>2</v>
      </c>
      <c r="II583" s="179">
        <f>COUNTIF(HE583:IH583,"2")</f>
        <v>24</v>
      </c>
      <c r="IJ583" s="180">
        <f>II583/(II583+IK583+IM583+IO583)</f>
        <v>1</v>
      </c>
      <c r="IK583" s="179">
        <f>COUNTIF(HE583:IH583,"1")</f>
        <v>0</v>
      </c>
      <c r="IL583" s="180">
        <f>IK583/(II583+IK583+IM583+IO583)</f>
        <v>0</v>
      </c>
      <c r="IM583" s="179">
        <f>COUNTIF(HE583:IH583,"0")</f>
        <v>0</v>
      </c>
      <c r="IN583" s="180">
        <f>IM583/(II583+IK583+IM583+IO583)</f>
        <v>0</v>
      </c>
      <c r="IO583" s="179">
        <f>COUNTIF(GP583:IH583,"KĐG")</f>
        <v>0</v>
      </c>
      <c r="IP583" s="180">
        <f>IO583/(II583+IK583+IM583+IO583)</f>
        <v>0</v>
      </c>
      <c r="IQ583" s="181">
        <f>(((II583*2)+(IK583*1)+(IM583*0)))/(II583+IK583+IM583)</f>
        <v>2</v>
      </c>
      <c r="IR583" s="185" t="str">
        <f>IF(IP583&gt;=50%,"KĐG",IF(IQ583&gt;=1.6,"Đạt mục tiêu",IF(IQ583&gt;=1,"Cần cố gắng","Chưa đạt")))</f>
        <v>Đạt mục tiêu</v>
      </c>
      <c r="IS583" s="185"/>
      <c r="IT583" s="70"/>
      <c r="IU583" s="70"/>
      <c r="IV583" s="70"/>
      <c r="IW583" s="70"/>
      <c r="IX583" s="56"/>
      <c r="IY583" s="56"/>
      <c r="IZ583" s="56"/>
      <c r="JA583" s="56"/>
      <c r="JB583" s="56"/>
      <c r="JC583" s="56"/>
      <c r="JD583" s="56"/>
      <c r="JE583" s="56"/>
      <c r="JF583" s="56"/>
      <c r="JG583" s="56"/>
      <c r="JH583" s="56"/>
      <c r="JI583" s="56"/>
      <c r="JJ583" s="56"/>
      <c r="JK583" s="56"/>
      <c r="JL583" s="56"/>
      <c r="JM583" s="56"/>
      <c r="JN583" s="56"/>
      <c r="JO583" s="56"/>
      <c r="JP583" s="56"/>
      <c r="JQ583" s="56"/>
      <c r="JR583" s="56"/>
      <c r="JS583" s="56"/>
      <c r="JT583" s="56"/>
      <c r="JU583" s="56"/>
      <c r="JV583" s="56"/>
      <c r="JW583" s="56"/>
      <c r="JX583" s="56"/>
      <c r="JY583" s="56"/>
      <c r="JZ583" s="56"/>
      <c r="KA583" s="56"/>
      <c r="KB583" s="56"/>
      <c r="KC583" s="56"/>
      <c r="KD583" s="56"/>
      <c r="KE583" s="56"/>
      <c r="KF583" s="56"/>
      <c r="KG583" s="56"/>
      <c r="KH583" s="56"/>
      <c r="KI583" s="56"/>
      <c r="KJ583" s="56"/>
      <c r="KK583" s="56"/>
      <c r="KL583" s="56"/>
      <c r="KM583" s="56"/>
      <c r="KN583" s="56"/>
      <c r="KO583" s="56"/>
      <c r="KP583" s="56"/>
      <c r="KQ583" s="56"/>
      <c r="KR583" s="56"/>
      <c r="KS583" s="56"/>
      <c r="KT583" s="56"/>
      <c r="KU583" s="56"/>
      <c r="KV583" s="56"/>
      <c r="KW583" s="56"/>
      <c r="KX583" s="56"/>
      <c r="KY583" s="56"/>
      <c r="KZ583" s="56"/>
      <c r="LA583" s="56"/>
      <c r="LB583" s="56"/>
      <c r="LC583" s="56"/>
      <c r="LD583" s="56"/>
      <c r="LE583" s="56"/>
      <c r="LF583" s="56"/>
      <c r="LG583" s="56"/>
      <c r="LH583" s="56"/>
      <c r="LI583" s="56"/>
      <c r="LJ583" s="56"/>
      <c r="LK583" s="56"/>
      <c r="LL583" s="56"/>
      <c r="LM583" s="56"/>
      <c r="LN583" s="56"/>
      <c r="LO583" s="56"/>
      <c r="LP583" s="56"/>
      <c r="LQ583" s="56"/>
      <c r="LR583" s="56"/>
      <c r="LS583" s="56"/>
      <c r="LT583" s="56"/>
      <c r="LU583" s="56"/>
      <c r="LV583" s="56"/>
      <c r="LW583" s="56"/>
      <c r="LX583" s="56"/>
      <c r="LY583" s="56"/>
      <c r="LZ583" s="56"/>
      <c r="MA583" s="56"/>
      <c r="MB583" s="56"/>
      <c r="MC583" s="56"/>
      <c r="MD583" s="56"/>
      <c r="ME583" s="56"/>
      <c r="MF583" s="56"/>
      <c r="MG583" s="56"/>
      <c r="MH583" s="56"/>
      <c r="MI583" s="56"/>
      <c r="MJ583" s="56"/>
      <c r="MK583" s="56"/>
      <c r="ML583" s="56"/>
      <c r="MM583" s="56"/>
      <c r="MN583" s="56"/>
      <c r="MO583" s="56"/>
      <c r="MP583" s="56"/>
      <c r="MQ583" s="56"/>
      <c r="MR583" s="56"/>
      <c r="MS583" s="56"/>
      <c r="MT583" s="56"/>
      <c r="MU583" s="56"/>
      <c r="MV583" s="56"/>
      <c r="MW583" s="56"/>
      <c r="MX583" s="56"/>
      <c r="MY583" s="56"/>
      <c r="MZ583" s="56"/>
      <c r="NA583" s="56"/>
      <c r="NB583" s="56"/>
      <c r="NC583" s="56"/>
      <c r="ND583" s="56"/>
      <c r="NE583" s="56"/>
      <c r="NF583" s="56"/>
      <c r="NG583" s="56"/>
      <c r="NH583" s="56"/>
      <c r="NI583" s="56"/>
      <c r="NJ583" s="56"/>
      <c r="NK583" s="56"/>
      <c r="NL583" s="56"/>
      <c r="NM583" s="56"/>
      <c r="NN583" s="56"/>
      <c r="NO583" s="56"/>
      <c r="NP583" s="56"/>
      <c r="NQ583" s="56"/>
      <c r="NR583" s="56"/>
      <c r="NS583" s="56"/>
      <c r="NT583" s="56"/>
      <c r="NU583" s="56"/>
      <c r="NV583" s="56"/>
      <c r="NW583" s="56"/>
      <c r="NX583" s="56"/>
      <c r="NY583" s="56"/>
      <c r="NZ583" s="56"/>
      <c r="OA583" s="56"/>
      <c r="OB583" s="56"/>
      <c r="OC583" s="56"/>
      <c r="OD583" s="56"/>
      <c r="OE583" s="56"/>
      <c r="OF583" s="56"/>
      <c r="OG583" s="56"/>
      <c r="OH583" s="56"/>
      <c r="OI583" s="56"/>
      <c r="OJ583" s="56"/>
      <c r="OK583" s="56"/>
      <c r="OL583" s="56"/>
      <c r="OM583" s="56"/>
      <c r="ON583" s="56"/>
      <c r="OO583" s="56"/>
      <c r="OP583" s="56"/>
      <c r="OQ583" s="56"/>
      <c r="OR583" s="56"/>
      <c r="OS583" s="56"/>
      <c r="OT583" s="56"/>
      <c r="OU583" s="56"/>
      <c r="OV583" s="56"/>
      <c r="OW583" s="56"/>
      <c r="OX583" s="56"/>
      <c r="OY583" s="56"/>
      <c r="OZ583" s="56"/>
      <c r="PA583" s="56"/>
    </row>
    <row r="584" spans="1:417" s="116" customFormat="1" ht="55.5" hidden="1" customHeight="1">
      <c r="A584" s="56"/>
      <c r="B584" s="56">
        <v>490</v>
      </c>
      <c r="C584" s="56">
        <v>219</v>
      </c>
      <c r="D584" s="126" t="s">
        <v>286</v>
      </c>
      <c r="E584" s="122" t="s">
        <v>4</v>
      </c>
      <c r="F584" s="126" t="s">
        <v>1413</v>
      </c>
      <c r="G584" s="123" t="s">
        <v>5</v>
      </c>
      <c r="H584" s="122"/>
      <c r="I584" s="126" t="s">
        <v>1413</v>
      </c>
      <c r="J584" s="167" t="s">
        <v>1414</v>
      </c>
      <c r="K584" s="123"/>
      <c r="L584" s="183" t="s">
        <v>661</v>
      </c>
      <c r="M584" s="123" t="s">
        <v>501</v>
      </c>
      <c r="N584" s="123" t="s">
        <v>394</v>
      </c>
      <c r="O584" s="56" t="s">
        <v>350</v>
      </c>
      <c r="P584" s="56" t="s">
        <v>205</v>
      </c>
      <c r="Q584" s="56">
        <v>1</v>
      </c>
      <c r="R584" s="120"/>
      <c r="S584" s="120"/>
      <c r="T584" s="120"/>
      <c r="U584" s="120"/>
      <c r="V584" s="120" t="s">
        <v>205</v>
      </c>
      <c r="W584" s="120"/>
      <c r="X584" s="120"/>
      <c r="Y584" s="120"/>
      <c r="Z584" s="120"/>
      <c r="AA584" s="120"/>
      <c r="AB584" s="120"/>
      <c r="AC584" s="119">
        <f t="shared" si="803"/>
        <v>1</v>
      </c>
      <c r="AD584" s="229"/>
      <c r="AE584" s="229"/>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70"/>
      <c r="BU584" s="70"/>
      <c r="BV584" s="69"/>
      <c r="BW584" s="182"/>
      <c r="BX584" s="56"/>
      <c r="BY584" s="56"/>
      <c r="BZ584" s="56"/>
      <c r="CA584" s="56"/>
      <c r="CB584" s="56"/>
      <c r="CC584" s="56"/>
      <c r="CD584" s="56"/>
      <c r="CE584" s="56"/>
      <c r="CF584" s="56"/>
      <c r="CG584" s="56"/>
      <c r="CH584" s="56"/>
      <c r="CI584" s="56"/>
      <c r="CJ584" s="56"/>
      <c r="CK584" s="56"/>
      <c r="CL584" s="56"/>
      <c r="CM584" s="56"/>
      <c r="CN584" s="56"/>
      <c r="CO584" s="56"/>
      <c r="CP584" s="56"/>
      <c r="CQ584" s="56"/>
      <c r="CR584" s="56"/>
      <c r="CS584" s="56"/>
      <c r="CT584" s="56"/>
      <c r="CU584" s="56"/>
      <c r="CV584" s="56"/>
      <c r="CW584" s="56"/>
      <c r="CX584" s="56"/>
      <c r="CY584" s="56"/>
      <c r="CZ584" s="56"/>
      <c r="DA584" s="56"/>
      <c r="DB584" s="56"/>
      <c r="DC584" s="179"/>
      <c r="DD584" s="180"/>
      <c r="DE584" s="179"/>
      <c r="DF584" s="180"/>
      <c r="DG584" s="179"/>
      <c r="DH584" s="180"/>
      <c r="DI584" s="179"/>
      <c r="DJ584" s="180" t="e">
        <f>DI584/(DC584+DE584+DG584+DI584)</f>
        <v>#DIV/0!</v>
      </c>
      <c r="DK584" s="181" t="e">
        <f>(((DC584*2)+(DE584*1)+(DG584*0)))/(DC584+DE584+DG584)</f>
        <v>#DIV/0!</v>
      </c>
      <c r="DL584" s="184" t="e">
        <f>IF(DJ584&gt;=50%,"KĐG",IF(DK584&gt;=1.6,"Đạt mục tiêu",IF(DK584&gt;=1,"Cần cố gắng","Chưa đạt")))</f>
        <v>#DIV/0!</v>
      </c>
      <c r="DM584" s="70"/>
      <c r="DN584" s="70"/>
      <c r="DO584" s="70"/>
      <c r="DP584" s="70"/>
      <c r="DQ584" s="178">
        <v>2</v>
      </c>
      <c r="DR584" s="178">
        <v>2</v>
      </c>
      <c r="DS584" s="178">
        <v>2</v>
      </c>
      <c r="DT584" s="178">
        <v>2</v>
      </c>
      <c r="DU584" s="178">
        <v>2</v>
      </c>
      <c r="DV584" s="178">
        <v>2</v>
      </c>
      <c r="DW584" s="178">
        <v>2</v>
      </c>
      <c r="DX584" s="178">
        <v>2</v>
      </c>
      <c r="DY584" s="178">
        <v>2</v>
      </c>
      <c r="DZ584" s="178">
        <v>2</v>
      </c>
      <c r="EA584" s="178">
        <v>2</v>
      </c>
      <c r="EB584" s="178">
        <v>2</v>
      </c>
      <c r="EC584" s="178">
        <v>2</v>
      </c>
      <c r="ED584" s="178">
        <v>2</v>
      </c>
      <c r="EE584" s="178">
        <v>2</v>
      </c>
      <c r="EF584" s="178">
        <v>2</v>
      </c>
      <c r="EG584" s="178">
        <v>2</v>
      </c>
      <c r="EH584" s="178">
        <v>2</v>
      </c>
      <c r="EI584" s="178">
        <v>2</v>
      </c>
      <c r="EJ584" s="178">
        <v>2</v>
      </c>
      <c r="EK584" s="178">
        <v>2</v>
      </c>
      <c r="EL584" s="178">
        <v>2</v>
      </c>
      <c r="EM584" s="178">
        <v>2</v>
      </c>
      <c r="EN584" s="178">
        <v>2</v>
      </c>
      <c r="EO584" s="178">
        <v>2</v>
      </c>
      <c r="EP584" s="178">
        <v>2</v>
      </c>
      <c r="EQ584" s="178">
        <v>2</v>
      </c>
      <c r="ER584" s="178">
        <v>2</v>
      </c>
      <c r="ES584" s="178">
        <v>2</v>
      </c>
      <c r="ET584" s="178">
        <v>2</v>
      </c>
      <c r="EU584" s="178">
        <v>2</v>
      </c>
      <c r="EV584" s="56"/>
      <c r="EW584" s="56"/>
      <c r="EX584" s="56"/>
      <c r="EY584" s="56"/>
      <c r="EZ584" s="56"/>
      <c r="FA584" s="56"/>
      <c r="FB584" s="56"/>
      <c r="FC584" s="56"/>
      <c r="FD584" s="56"/>
      <c r="FE584" s="56"/>
      <c r="FF584" s="70"/>
      <c r="FG584" s="70"/>
      <c r="FH584" s="70"/>
      <c r="FI584" s="70"/>
      <c r="FJ584" s="70"/>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6"/>
      <c r="GQ584" s="56"/>
      <c r="GR584" s="56"/>
      <c r="GS584" s="56"/>
      <c r="GT584" s="56"/>
      <c r="GU584" s="56"/>
      <c r="GV584" s="56"/>
      <c r="GW584" s="56"/>
      <c r="GX584" s="56"/>
      <c r="GY584" s="56"/>
      <c r="GZ584" s="70"/>
      <c r="HA584" s="70"/>
      <c r="HB584" s="70"/>
      <c r="HC584" s="70"/>
      <c r="HD584" s="70"/>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c r="IJ584" s="56"/>
      <c r="IK584" s="56"/>
      <c r="IL584" s="56"/>
      <c r="IM584" s="56"/>
      <c r="IN584" s="56"/>
      <c r="IO584" s="56"/>
      <c r="IP584" s="56"/>
      <c r="IQ584" s="56"/>
      <c r="IR584" s="56"/>
      <c r="IS584" s="56"/>
      <c r="IT584" s="70"/>
      <c r="IU584" s="70"/>
      <c r="IV584" s="70"/>
      <c r="IW584" s="70"/>
      <c r="IX584" s="56"/>
      <c r="IY584" s="56"/>
      <c r="IZ584" s="56"/>
      <c r="JA584" s="56"/>
      <c r="JB584" s="56"/>
      <c r="JC584" s="56"/>
      <c r="JD584" s="56"/>
      <c r="JE584" s="56"/>
      <c r="JF584" s="56"/>
      <c r="JG584" s="56"/>
      <c r="JH584" s="56"/>
      <c r="JI584" s="56"/>
      <c r="JJ584" s="56"/>
      <c r="JK584" s="56"/>
      <c r="JL584" s="56"/>
      <c r="JM584" s="56"/>
      <c r="JN584" s="56"/>
      <c r="JO584" s="56"/>
      <c r="JP584" s="56"/>
      <c r="JQ584" s="56"/>
      <c r="JR584" s="56"/>
      <c r="JS584" s="56"/>
      <c r="JT584" s="56"/>
      <c r="JU584" s="56"/>
      <c r="JV584" s="56"/>
      <c r="JW584" s="56"/>
      <c r="JX584" s="56"/>
      <c r="JY584" s="56"/>
      <c r="JZ584" s="56"/>
      <c r="KA584" s="56"/>
      <c r="KB584" s="56"/>
      <c r="KC584" s="56"/>
      <c r="KD584" s="56"/>
      <c r="KE584" s="56"/>
      <c r="KF584" s="56"/>
      <c r="KG584" s="56"/>
      <c r="KH584" s="56"/>
      <c r="KI584" s="56"/>
      <c r="KJ584" s="56"/>
      <c r="KK584" s="56"/>
      <c r="KL584" s="56"/>
      <c r="KM584" s="56"/>
      <c r="KN584" s="56"/>
      <c r="KO584" s="56"/>
      <c r="KP584" s="56"/>
      <c r="KQ584" s="56"/>
      <c r="KR584" s="56"/>
      <c r="KS584" s="56"/>
      <c r="KT584" s="56"/>
      <c r="KU584" s="56"/>
      <c r="KV584" s="56"/>
      <c r="KW584" s="56"/>
      <c r="KX584" s="56"/>
      <c r="KY584" s="56"/>
      <c r="KZ584" s="56"/>
      <c r="LA584" s="56"/>
      <c r="LB584" s="56"/>
      <c r="LC584" s="56"/>
      <c r="LD584" s="56"/>
      <c r="LE584" s="56"/>
      <c r="LF584" s="56"/>
      <c r="LG584" s="56"/>
      <c r="LH584" s="56"/>
      <c r="LI584" s="56"/>
      <c r="LJ584" s="56"/>
      <c r="LK584" s="56"/>
      <c r="LL584" s="56"/>
      <c r="LM584" s="56"/>
      <c r="LN584" s="56"/>
      <c r="LO584" s="56"/>
      <c r="LP584" s="56"/>
      <c r="LQ584" s="56"/>
      <c r="LR584" s="56"/>
      <c r="LS584" s="56"/>
      <c r="LT584" s="56"/>
      <c r="LU584" s="56"/>
      <c r="LV584" s="56"/>
      <c r="LW584" s="56"/>
      <c r="LX584" s="56"/>
      <c r="LY584" s="56"/>
      <c r="LZ584" s="56"/>
      <c r="MA584" s="56"/>
      <c r="MB584" s="56"/>
      <c r="MC584" s="71" t="s">
        <v>555</v>
      </c>
      <c r="MD584" s="71" t="s">
        <v>555</v>
      </c>
      <c r="ME584" s="56">
        <v>2</v>
      </c>
      <c r="MF584" s="56">
        <v>2</v>
      </c>
      <c r="MG584" s="56">
        <v>2</v>
      </c>
      <c r="MH584" s="56">
        <v>2</v>
      </c>
      <c r="MI584" s="56">
        <v>2</v>
      </c>
      <c r="MJ584" s="56">
        <v>2</v>
      </c>
      <c r="MK584" s="56">
        <v>2</v>
      </c>
      <c r="ML584" s="56">
        <v>2</v>
      </c>
      <c r="MM584" s="56">
        <v>2</v>
      </c>
      <c r="MN584" s="56">
        <v>2</v>
      </c>
      <c r="MO584" s="56">
        <v>2</v>
      </c>
      <c r="MP584" s="56">
        <v>2</v>
      </c>
      <c r="MQ584" s="56">
        <v>2</v>
      </c>
      <c r="MR584" s="56">
        <v>2</v>
      </c>
      <c r="MS584" s="56">
        <v>2</v>
      </c>
      <c r="MT584" s="56">
        <v>2</v>
      </c>
      <c r="MU584" s="56">
        <v>2</v>
      </c>
      <c r="MV584" s="56">
        <v>2</v>
      </c>
      <c r="MW584" s="56">
        <v>2</v>
      </c>
      <c r="MX584" s="56">
        <v>2</v>
      </c>
      <c r="MY584" s="56">
        <v>2</v>
      </c>
      <c r="MZ584" s="56">
        <v>2</v>
      </c>
      <c r="NA584" s="56">
        <v>2</v>
      </c>
      <c r="NB584" s="56">
        <v>2</v>
      </c>
      <c r="NC584" s="56">
        <v>2</v>
      </c>
      <c r="ND584" s="56">
        <v>2</v>
      </c>
      <c r="NE584" s="179">
        <f>COUNTIF(ME584:ND584,"2")</f>
        <v>26</v>
      </c>
      <c r="NF584" s="180">
        <f>NE584/(NE584+NG584+NI584+NK584)</f>
        <v>1</v>
      </c>
      <c r="NG584" s="179">
        <f>COUNTIF(ME584:ND584,"1")</f>
        <v>0</v>
      </c>
      <c r="NH584" s="180">
        <f>NG584/(NE584+NG584+NI584+NK584)</f>
        <v>0</v>
      </c>
      <c r="NI584" s="179">
        <f>COUNTIF(ME584:ND584,"0")</f>
        <v>0</v>
      </c>
      <c r="NJ584" s="180">
        <f>NI584/(NE584+NG584+NI584+NK584)</f>
        <v>0</v>
      </c>
      <c r="NK584" s="179">
        <f>COUNTIF(LR584:ND584,"KĐG")</f>
        <v>0</v>
      </c>
      <c r="NL584" s="180">
        <f>NK584/(NE584+NG584+NI584+NK584)</f>
        <v>0</v>
      </c>
      <c r="NM584" s="181">
        <f>(((NE584*2)+(NG584*1)+(NI584*0)))/(NE584+NG584+NI584)</f>
        <v>2</v>
      </c>
      <c r="NN584" s="184" t="str">
        <f>IF(NL584&gt;=50%,"KĐG",IF(NM584&gt;=1.6,"Đạt mục tiêu",IF(NM584&gt;=1,"Cần cố gắng","Chưa đạt")))</f>
        <v>Đạt mục tiêu</v>
      </c>
      <c r="NO584" s="56"/>
      <c r="NP584" s="56"/>
      <c r="NQ584" s="56"/>
      <c r="NR584" s="56"/>
      <c r="NS584" s="56"/>
      <c r="NT584" s="56"/>
      <c r="NU584" s="56"/>
      <c r="NV584" s="56"/>
      <c r="NW584" s="56"/>
      <c r="NX584" s="56"/>
      <c r="NY584" s="56"/>
      <c r="NZ584" s="56"/>
      <c r="OA584" s="56"/>
      <c r="OB584" s="56"/>
      <c r="OC584" s="56"/>
      <c r="OD584" s="56"/>
      <c r="OE584" s="56"/>
      <c r="OF584" s="56"/>
      <c r="OG584" s="56"/>
      <c r="OH584" s="56"/>
      <c r="OI584" s="56"/>
      <c r="OJ584" s="56"/>
      <c r="OK584" s="56"/>
      <c r="OL584" s="56"/>
      <c r="OM584" s="56"/>
      <c r="ON584" s="56"/>
      <c r="OO584" s="56"/>
      <c r="OP584" s="56"/>
      <c r="OQ584" s="56"/>
      <c r="OR584" s="56"/>
      <c r="OS584" s="56"/>
      <c r="OT584" s="56"/>
      <c r="OU584" s="56"/>
      <c r="OV584" s="56"/>
      <c r="OW584" s="56"/>
      <c r="OX584" s="56"/>
      <c r="OY584" s="56"/>
      <c r="OZ584" s="56"/>
      <c r="PA584" s="56"/>
    </row>
    <row r="585" spans="1:417" s="116" customFormat="1" ht="47.25" hidden="1" customHeight="1">
      <c r="A585" s="56"/>
      <c r="B585" s="56">
        <v>491</v>
      </c>
      <c r="C585" s="56">
        <v>220</v>
      </c>
      <c r="D585" s="126" t="s">
        <v>286</v>
      </c>
      <c r="E585" s="122" t="s">
        <v>4</v>
      </c>
      <c r="F585" s="126" t="s">
        <v>1415</v>
      </c>
      <c r="G585" s="123" t="s">
        <v>5</v>
      </c>
      <c r="H585" s="122"/>
      <c r="I585" s="126" t="s">
        <v>1415</v>
      </c>
      <c r="J585" s="167" t="s">
        <v>1416</v>
      </c>
      <c r="K585" s="123"/>
      <c r="L585" s="183" t="s">
        <v>661</v>
      </c>
      <c r="M585" s="123" t="s">
        <v>501</v>
      </c>
      <c r="N585" s="123" t="s">
        <v>394</v>
      </c>
      <c r="O585" s="56" t="s">
        <v>350</v>
      </c>
      <c r="P585" s="310" t="s">
        <v>205</v>
      </c>
      <c r="Q585" s="310">
        <v>1</v>
      </c>
      <c r="R585" s="120"/>
      <c r="S585" s="120"/>
      <c r="T585" s="120"/>
      <c r="U585" s="120"/>
      <c r="V585" s="120"/>
      <c r="W585" s="120" t="s">
        <v>205</v>
      </c>
      <c r="X585" s="120"/>
      <c r="Y585" s="120"/>
      <c r="Z585" s="120"/>
      <c r="AA585" s="120"/>
      <c r="AB585" s="120"/>
      <c r="AC585" s="119">
        <f t="shared" si="803"/>
        <v>1</v>
      </c>
      <c r="AD585" s="229"/>
      <c r="AE585" s="229"/>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70"/>
      <c r="BU585" s="70"/>
      <c r="BV585" s="70"/>
      <c r="BW585" s="70"/>
      <c r="BX585" s="56"/>
      <c r="BY585" s="56"/>
      <c r="BZ585" s="56"/>
      <c r="CA585" s="56"/>
      <c r="CB585" s="56"/>
      <c r="CC585" s="56"/>
      <c r="CD585" s="56"/>
      <c r="CE585" s="56"/>
      <c r="CF585" s="56"/>
      <c r="CG585" s="56"/>
      <c r="CH585" s="56"/>
      <c r="CI585" s="56"/>
      <c r="CJ585" s="56"/>
      <c r="CK585" s="56"/>
      <c r="CL585" s="56"/>
      <c r="CM585" s="56"/>
      <c r="CN585" s="56"/>
      <c r="CO585" s="56"/>
      <c r="CP585" s="56"/>
      <c r="CQ585" s="56"/>
      <c r="CR585" s="56"/>
      <c r="CS585" s="56"/>
      <c r="CT585" s="56"/>
      <c r="CU585" s="56"/>
      <c r="CV585" s="56"/>
      <c r="CW585" s="56"/>
      <c r="CX585" s="56"/>
      <c r="CY585" s="56"/>
      <c r="CZ585" s="56"/>
      <c r="DA585" s="56"/>
      <c r="DB585" s="56"/>
      <c r="DC585" s="56"/>
      <c r="DD585" s="56"/>
      <c r="DE585" s="56"/>
      <c r="DF585" s="56"/>
      <c r="DG585" s="56"/>
      <c r="DH585" s="56"/>
      <c r="DI585" s="56"/>
      <c r="DJ585" s="56"/>
      <c r="DK585" s="56"/>
      <c r="DL585" s="56"/>
      <c r="DM585" s="70"/>
      <c r="DN585" s="70"/>
      <c r="DO585" s="70"/>
      <c r="DP585" s="70"/>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72"/>
      <c r="FG585" s="72" t="s">
        <v>662</v>
      </c>
      <c r="FH585" s="72"/>
      <c r="FI585" s="72"/>
      <c r="FJ585" s="72" t="s">
        <v>662</v>
      </c>
      <c r="FK585" s="70" t="s">
        <v>464</v>
      </c>
      <c r="FL585" s="70" t="s">
        <v>464</v>
      </c>
      <c r="FM585" s="70" t="s">
        <v>1025</v>
      </c>
      <c r="FN585" s="70" t="s">
        <v>1025</v>
      </c>
      <c r="FO585" s="70" t="s">
        <v>464</v>
      </c>
      <c r="FP585" s="70" t="s">
        <v>464</v>
      </c>
      <c r="FQ585" s="70" t="s">
        <v>464</v>
      </c>
      <c r="FR585" s="70" t="s">
        <v>464</v>
      </c>
      <c r="FS585" s="70" t="s">
        <v>464</v>
      </c>
      <c r="FT585" s="70" t="s">
        <v>464</v>
      </c>
      <c r="FU585" s="70" t="s">
        <v>464</v>
      </c>
      <c r="FV585" s="70" t="s">
        <v>1025</v>
      </c>
      <c r="FW585" s="70" t="s">
        <v>464</v>
      </c>
      <c r="FX585" s="70" t="s">
        <v>464</v>
      </c>
      <c r="FY585" s="70" t="s">
        <v>464</v>
      </c>
      <c r="FZ585" s="70" t="s">
        <v>464</v>
      </c>
      <c r="GA585" s="70" t="s">
        <v>464</v>
      </c>
      <c r="GB585" s="70" t="s">
        <v>464</v>
      </c>
      <c r="GC585" s="70" t="s">
        <v>464</v>
      </c>
      <c r="GD585" s="70" t="s">
        <v>464</v>
      </c>
      <c r="GE585" s="70" t="s">
        <v>464</v>
      </c>
      <c r="GF585" s="70" t="s">
        <v>464</v>
      </c>
      <c r="GG585" s="70" t="s">
        <v>464</v>
      </c>
      <c r="GH585" s="70" t="s">
        <v>1025</v>
      </c>
      <c r="GI585" s="70" t="s">
        <v>464</v>
      </c>
      <c r="GJ585" s="70" t="s">
        <v>464</v>
      </c>
      <c r="GK585" s="70" t="s">
        <v>464</v>
      </c>
      <c r="GL585" s="70" t="s">
        <v>464</v>
      </c>
      <c r="GM585" s="70" t="s">
        <v>464</v>
      </c>
      <c r="GN585" s="70" t="s">
        <v>464</v>
      </c>
      <c r="GO585" s="70" t="s">
        <v>464</v>
      </c>
      <c r="GP585" s="179">
        <f t="shared" ref="GP585:GP586" si="810">COUNTIF(FA585:GO585,"2")</f>
        <v>27</v>
      </c>
      <c r="GQ585" s="180">
        <f t="shared" ref="GQ585:GQ586" si="811">GP585/(GP585+GR585+GT585+GV585)</f>
        <v>0.87096774193548387</v>
      </c>
      <c r="GR585" s="179">
        <f t="shared" ref="GR585:GR586" si="812">COUNTIF(FA585:GO585,"1")</f>
        <v>4</v>
      </c>
      <c r="GS585" s="180">
        <f t="shared" ref="GS585:GS586" si="813">GR585/(GP585+GR585+GT585+GV585)</f>
        <v>0.12903225806451613</v>
      </c>
      <c r="GT585" s="179">
        <f t="shared" ref="GT585:GT586" si="814">COUNTIF(FA585:GO585,"0")</f>
        <v>0</v>
      </c>
      <c r="GU585" s="180">
        <f t="shared" ref="GU585:GU586" si="815">GT585/(GP585+GR585+GT585+GV585)</f>
        <v>0</v>
      </c>
      <c r="GV585" s="179">
        <f t="shared" ref="GV585:GV586" si="816">COUNTIF(FA585:GO585,"KĐG")</f>
        <v>0</v>
      </c>
      <c r="GW585" s="180">
        <f t="shared" ref="GW585:GW586" si="817">GV585/(GP585+GR585+GT585+GV585)</f>
        <v>0</v>
      </c>
      <c r="GX585" s="181">
        <f t="shared" ref="GX585:GX586" si="818">(((GP585*2)+(GR585*1)+(GT585*0)))/(GP585+GR585+GT585)</f>
        <v>1.8709677419354838</v>
      </c>
      <c r="GY585" s="182" t="str">
        <f t="shared" ref="GY585:GY586" si="819">IF(GW585&gt;=50%,"KĐG",IF(GX585&gt;=1.6,"Đạt mục tiêu",IF(GX585&gt;=1,"Cần cố gắng","Chưa đạt")))</f>
        <v>Đạt mục tiêu</v>
      </c>
      <c r="GZ585" s="70"/>
      <c r="HA585" s="70"/>
      <c r="HB585" s="70"/>
      <c r="HC585" s="70"/>
      <c r="HD585" s="70"/>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c r="IJ585" s="56"/>
      <c r="IK585" s="56"/>
      <c r="IL585" s="56"/>
      <c r="IM585" s="56"/>
      <c r="IN585" s="56"/>
      <c r="IO585" s="56"/>
      <c r="IP585" s="56"/>
      <c r="IQ585" s="56"/>
      <c r="IR585" s="56"/>
      <c r="IS585" s="56"/>
      <c r="IT585" s="70"/>
      <c r="IU585" s="70"/>
      <c r="IV585" s="70"/>
      <c r="IW585" s="70"/>
      <c r="IX585" s="56"/>
      <c r="IY585" s="56"/>
      <c r="IZ585" s="56"/>
      <c r="JA585" s="56"/>
      <c r="JB585" s="56"/>
      <c r="JC585" s="56"/>
      <c r="JD585" s="56"/>
      <c r="JE585" s="56"/>
      <c r="JF585" s="56"/>
      <c r="JG585" s="56"/>
      <c r="JH585" s="56"/>
      <c r="JI585" s="56"/>
      <c r="JJ585" s="56"/>
      <c r="JK585" s="56"/>
      <c r="JL585" s="56"/>
      <c r="JM585" s="56"/>
      <c r="JN585" s="56"/>
      <c r="JO585" s="56"/>
      <c r="JP585" s="56"/>
      <c r="JQ585" s="56"/>
      <c r="JR585" s="56"/>
      <c r="JS585" s="56"/>
      <c r="JT585" s="56"/>
      <c r="JU585" s="56"/>
      <c r="JV585" s="56"/>
      <c r="JW585" s="56"/>
      <c r="JX585" s="56"/>
      <c r="JY585" s="56"/>
      <c r="JZ585" s="56"/>
      <c r="KA585" s="56"/>
      <c r="KB585" s="56"/>
      <c r="KC585" s="56"/>
      <c r="KD585" s="56"/>
      <c r="KE585" s="56"/>
      <c r="KF585" s="56"/>
      <c r="KG585" s="56"/>
      <c r="KH585" s="56"/>
      <c r="KI585" s="56"/>
      <c r="KJ585" s="56"/>
      <c r="KK585" s="56"/>
      <c r="KL585" s="56"/>
      <c r="KM585" s="56"/>
      <c r="KN585" s="56"/>
      <c r="KO585" s="56"/>
      <c r="KP585" s="56"/>
      <c r="KQ585" s="56"/>
      <c r="KR585" s="56"/>
      <c r="KS585" s="56"/>
      <c r="KT585" s="56"/>
      <c r="KU585" s="56"/>
      <c r="KV585" s="56"/>
      <c r="KW585" s="56"/>
      <c r="KX585" s="56"/>
      <c r="KY585" s="56"/>
      <c r="KZ585" s="56"/>
      <c r="LA585" s="56"/>
      <c r="LB585" s="56"/>
      <c r="LC585" s="56"/>
      <c r="LD585" s="56"/>
      <c r="LE585" s="56"/>
      <c r="LF585" s="56"/>
      <c r="LG585" s="56"/>
      <c r="LH585" s="56"/>
      <c r="LI585" s="56"/>
      <c r="LJ585" s="56"/>
      <c r="LK585" s="56"/>
      <c r="LL585" s="56"/>
      <c r="LM585" s="56"/>
      <c r="LN585" s="56"/>
      <c r="LO585" s="56"/>
      <c r="LP585" s="56"/>
      <c r="LQ585" s="56"/>
      <c r="LR585" s="56"/>
      <c r="LS585" s="56"/>
      <c r="LT585" s="56"/>
      <c r="LU585" s="56"/>
      <c r="LV585" s="56"/>
      <c r="LW585" s="56"/>
      <c r="LX585" s="56"/>
      <c r="LY585" s="56"/>
      <c r="LZ585" s="56"/>
      <c r="MA585" s="56"/>
      <c r="MB585" s="56"/>
      <c r="MC585" s="56"/>
      <c r="MD585" s="56"/>
      <c r="ME585" s="56"/>
      <c r="MF585" s="56"/>
      <c r="MG585" s="56"/>
      <c r="MH585" s="56"/>
      <c r="MI585" s="56"/>
      <c r="MJ585" s="56"/>
      <c r="MK585" s="56"/>
      <c r="ML585" s="56"/>
      <c r="MM585" s="56"/>
      <c r="MN585" s="56"/>
      <c r="MO585" s="56"/>
      <c r="MP585" s="56"/>
      <c r="MQ585" s="56"/>
      <c r="MR585" s="56"/>
      <c r="MS585" s="56"/>
      <c r="MT585" s="56"/>
      <c r="MU585" s="56"/>
      <c r="MV585" s="56"/>
      <c r="MW585" s="56"/>
      <c r="MX585" s="56"/>
      <c r="MY585" s="56"/>
      <c r="MZ585" s="56"/>
      <c r="NA585" s="56"/>
      <c r="NB585" s="56"/>
      <c r="NC585" s="56"/>
      <c r="ND585" s="56"/>
      <c r="NE585" s="56"/>
      <c r="NF585" s="56"/>
      <c r="NG585" s="56"/>
      <c r="NH585" s="56"/>
      <c r="NI585" s="56"/>
      <c r="NJ585" s="56"/>
      <c r="NK585" s="56"/>
      <c r="NL585" s="56"/>
      <c r="NM585" s="56"/>
      <c r="NN585" s="56"/>
      <c r="NO585" s="56"/>
      <c r="NP585" s="56"/>
      <c r="NQ585" s="56"/>
      <c r="NR585" s="56"/>
      <c r="NS585" s="56"/>
      <c r="NT585" s="56"/>
      <c r="NU585" s="56"/>
      <c r="NV585" s="56"/>
      <c r="NW585" s="56"/>
      <c r="NX585" s="56"/>
      <c r="NY585" s="56"/>
      <c r="NZ585" s="56"/>
      <c r="OA585" s="56"/>
      <c r="OB585" s="56"/>
      <c r="OC585" s="56"/>
      <c r="OD585" s="56"/>
      <c r="OE585" s="56"/>
      <c r="OF585" s="56"/>
      <c r="OG585" s="56"/>
      <c r="OH585" s="56"/>
      <c r="OI585" s="56"/>
      <c r="OJ585" s="56"/>
      <c r="OK585" s="56"/>
      <c r="OL585" s="56"/>
      <c r="OM585" s="56"/>
      <c r="ON585" s="56"/>
      <c r="OO585" s="56"/>
      <c r="OP585" s="56"/>
      <c r="OQ585" s="56"/>
      <c r="OR585" s="56"/>
      <c r="OS585" s="56"/>
      <c r="OT585" s="56"/>
      <c r="OU585" s="56"/>
      <c r="OV585" s="56"/>
      <c r="OW585" s="56"/>
      <c r="OX585" s="56"/>
      <c r="OY585" s="56"/>
      <c r="OZ585" s="56"/>
      <c r="PA585" s="56"/>
    </row>
    <row r="586" spans="1:417" s="116" customFormat="1" ht="126" hidden="1" customHeight="1">
      <c r="A586" s="56"/>
      <c r="B586" s="56">
        <v>504</v>
      </c>
      <c r="C586" s="56">
        <v>221</v>
      </c>
      <c r="D586" s="126" t="s">
        <v>382</v>
      </c>
      <c r="E586" s="122" t="s">
        <v>4</v>
      </c>
      <c r="F586" s="126" t="s">
        <v>287</v>
      </c>
      <c r="G586" s="123" t="s">
        <v>5</v>
      </c>
      <c r="H586" s="122"/>
      <c r="I586" s="126" t="s">
        <v>287</v>
      </c>
      <c r="J586" s="167" t="s">
        <v>1007</v>
      </c>
      <c r="K586" s="123"/>
      <c r="L586" s="183" t="s">
        <v>661</v>
      </c>
      <c r="M586" s="123" t="s">
        <v>501</v>
      </c>
      <c r="N586" s="123" t="s">
        <v>394</v>
      </c>
      <c r="O586" s="56" t="s">
        <v>350</v>
      </c>
      <c r="P586" s="56" t="s">
        <v>205</v>
      </c>
      <c r="Q586" s="56"/>
      <c r="R586" s="120"/>
      <c r="S586" s="120"/>
      <c r="T586" s="120"/>
      <c r="U586" s="120"/>
      <c r="V586" s="120"/>
      <c r="W586" s="120"/>
      <c r="X586" s="120"/>
      <c r="Y586" s="120"/>
      <c r="Z586" s="120"/>
      <c r="AA586" s="120"/>
      <c r="AB586" s="120" t="s">
        <v>205</v>
      </c>
      <c r="AC586" s="119">
        <f t="shared" si="803"/>
        <v>1</v>
      </c>
      <c r="AD586" s="229"/>
      <c r="AE586" s="229"/>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70"/>
      <c r="BU586" s="70"/>
      <c r="BV586" s="70"/>
      <c r="BW586" s="70"/>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70"/>
      <c r="DN586" s="70"/>
      <c r="DO586" s="70"/>
      <c r="DP586" s="70"/>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72" t="s">
        <v>662</v>
      </c>
      <c r="FG586" s="72"/>
      <c r="FH586" s="72"/>
      <c r="FI586" s="72"/>
      <c r="FJ586" s="72" t="s">
        <v>662</v>
      </c>
      <c r="FK586" s="70" t="s">
        <v>464</v>
      </c>
      <c r="FL586" s="70" t="s">
        <v>464</v>
      </c>
      <c r="FM586" s="70" t="s">
        <v>464</v>
      </c>
      <c r="FN586" s="70" t="s">
        <v>1025</v>
      </c>
      <c r="FO586" s="70" t="s">
        <v>464</v>
      </c>
      <c r="FP586" s="70" t="s">
        <v>464</v>
      </c>
      <c r="FQ586" s="70" t="s">
        <v>464</v>
      </c>
      <c r="FR586" s="70" t="s">
        <v>464</v>
      </c>
      <c r="FS586" s="70" t="s">
        <v>464</v>
      </c>
      <c r="FT586" s="70" t="s">
        <v>464</v>
      </c>
      <c r="FU586" s="70" t="s">
        <v>1025</v>
      </c>
      <c r="FV586" s="70" t="s">
        <v>464</v>
      </c>
      <c r="FW586" s="70" t="s">
        <v>464</v>
      </c>
      <c r="FX586" s="70" t="s">
        <v>464</v>
      </c>
      <c r="FY586" s="70" t="s">
        <v>464</v>
      </c>
      <c r="FZ586" s="70" t="s">
        <v>464</v>
      </c>
      <c r="GA586" s="70" t="s">
        <v>464</v>
      </c>
      <c r="GB586" s="70" t="s">
        <v>464</v>
      </c>
      <c r="GC586" s="70" t="s">
        <v>464</v>
      </c>
      <c r="GD586" s="70" t="s">
        <v>464</v>
      </c>
      <c r="GE586" s="70" t="s">
        <v>464</v>
      </c>
      <c r="GF586" s="70" t="s">
        <v>464</v>
      </c>
      <c r="GG586" s="70" t="s">
        <v>464</v>
      </c>
      <c r="GH586" s="70" t="s">
        <v>464</v>
      </c>
      <c r="GI586" s="70" t="s">
        <v>464</v>
      </c>
      <c r="GJ586" s="70" t="s">
        <v>464</v>
      </c>
      <c r="GK586" s="70" t="s">
        <v>464</v>
      </c>
      <c r="GL586" s="70" t="s">
        <v>1025</v>
      </c>
      <c r="GM586" s="70" t="s">
        <v>464</v>
      </c>
      <c r="GN586" s="70" t="s">
        <v>464</v>
      </c>
      <c r="GO586" s="70" t="s">
        <v>464</v>
      </c>
      <c r="GP586" s="179">
        <f t="shared" si="810"/>
        <v>28</v>
      </c>
      <c r="GQ586" s="180">
        <f t="shared" si="811"/>
        <v>0.90322580645161288</v>
      </c>
      <c r="GR586" s="179">
        <f t="shared" si="812"/>
        <v>3</v>
      </c>
      <c r="GS586" s="180">
        <f t="shared" si="813"/>
        <v>9.6774193548387094E-2</v>
      </c>
      <c r="GT586" s="179">
        <f t="shared" si="814"/>
        <v>0</v>
      </c>
      <c r="GU586" s="180">
        <f t="shared" si="815"/>
        <v>0</v>
      </c>
      <c r="GV586" s="179">
        <f t="shared" si="816"/>
        <v>0</v>
      </c>
      <c r="GW586" s="180">
        <f t="shared" si="817"/>
        <v>0</v>
      </c>
      <c r="GX586" s="181">
        <f t="shared" si="818"/>
        <v>1.903225806451613</v>
      </c>
      <c r="GY586" s="182" t="str">
        <f t="shared" si="819"/>
        <v>Đạt mục tiêu</v>
      </c>
      <c r="GZ586" s="70"/>
      <c r="HA586" s="70"/>
      <c r="HB586" s="70"/>
      <c r="HC586" s="70"/>
      <c r="HD586" s="70"/>
      <c r="HE586" s="72" t="s">
        <v>662</v>
      </c>
      <c r="HF586" s="72" t="s">
        <v>662</v>
      </c>
      <c r="HG586" s="72" t="s">
        <v>662</v>
      </c>
      <c r="HH586" s="72" t="s">
        <v>662</v>
      </c>
      <c r="HI586" s="72" t="s">
        <v>662</v>
      </c>
      <c r="HJ586" s="72" t="s">
        <v>662</v>
      </c>
      <c r="HK586" s="72" t="s">
        <v>662</v>
      </c>
      <c r="HL586" s="72" t="s">
        <v>662</v>
      </c>
      <c r="HM586" s="72" t="s">
        <v>662</v>
      </c>
      <c r="HN586" s="72" t="s">
        <v>662</v>
      </c>
      <c r="HO586" s="72" t="s">
        <v>662</v>
      </c>
      <c r="HP586" s="72" t="s">
        <v>662</v>
      </c>
      <c r="HQ586" s="72" t="s">
        <v>662</v>
      </c>
      <c r="HR586" s="72" t="s">
        <v>662</v>
      </c>
      <c r="HS586" s="72" t="s">
        <v>662</v>
      </c>
      <c r="HT586" s="72" t="s">
        <v>662</v>
      </c>
      <c r="HU586" s="72" t="s">
        <v>662</v>
      </c>
      <c r="HV586" s="72" t="s">
        <v>662</v>
      </c>
      <c r="HW586" s="72" t="s">
        <v>662</v>
      </c>
      <c r="HX586" s="72"/>
      <c r="HY586" s="72"/>
      <c r="HZ586" s="72"/>
      <c r="IA586" s="72"/>
      <c r="IB586" s="72"/>
      <c r="IC586" s="72"/>
      <c r="ID586" s="72" t="s">
        <v>662</v>
      </c>
      <c r="IE586" s="72" t="s">
        <v>662</v>
      </c>
      <c r="IF586" s="72" t="s">
        <v>662</v>
      </c>
      <c r="IG586" s="72" t="s">
        <v>662</v>
      </c>
      <c r="IH586" s="72" t="s">
        <v>662</v>
      </c>
      <c r="II586" s="72" t="s">
        <v>662</v>
      </c>
      <c r="IJ586" s="72" t="s">
        <v>662</v>
      </c>
      <c r="IK586" s="72" t="s">
        <v>662</v>
      </c>
      <c r="IL586" s="72" t="s">
        <v>662</v>
      </c>
      <c r="IM586" s="72" t="s">
        <v>662</v>
      </c>
      <c r="IN586" s="72" t="s">
        <v>662</v>
      </c>
      <c r="IO586" s="72" t="s">
        <v>662</v>
      </c>
      <c r="IP586" s="72" t="s">
        <v>662</v>
      </c>
      <c r="IQ586" s="72" t="s">
        <v>662</v>
      </c>
      <c r="IR586" s="72" t="s">
        <v>662</v>
      </c>
      <c r="IS586" s="72"/>
      <c r="IT586" s="70"/>
      <c r="IU586" s="70"/>
      <c r="IV586" s="70"/>
      <c r="IW586" s="70"/>
      <c r="IX586" s="72" t="s">
        <v>662</v>
      </c>
      <c r="IY586" s="72" t="s">
        <v>662</v>
      </c>
      <c r="IZ586" s="72" t="s">
        <v>662</v>
      </c>
      <c r="JA586" s="72" t="s">
        <v>662</v>
      </c>
      <c r="JB586" s="72" t="s">
        <v>662</v>
      </c>
      <c r="JC586" s="72" t="s">
        <v>662</v>
      </c>
      <c r="JD586" s="72" t="s">
        <v>662</v>
      </c>
      <c r="JE586" s="72" t="s">
        <v>662</v>
      </c>
      <c r="JF586" s="72" t="s">
        <v>662</v>
      </c>
      <c r="JG586" s="72" t="s">
        <v>662</v>
      </c>
      <c r="JH586" s="72" t="s">
        <v>662</v>
      </c>
      <c r="JI586" s="72" t="s">
        <v>662</v>
      </c>
      <c r="JJ586" s="72" t="s">
        <v>662</v>
      </c>
      <c r="JK586" s="72" t="s">
        <v>662</v>
      </c>
      <c r="JL586" s="72" t="s">
        <v>662</v>
      </c>
      <c r="JM586" s="72" t="s">
        <v>662</v>
      </c>
      <c r="JN586" s="72" t="s">
        <v>662</v>
      </c>
      <c r="JO586" s="72" t="s">
        <v>662</v>
      </c>
      <c r="JP586" s="72" t="s">
        <v>662</v>
      </c>
      <c r="JQ586" s="72" t="s">
        <v>662</v>
      </c>
      <c r="JR586" s="72"/>
      <c r="JS586" s="72"/>
      <c r="JT586" s="72"/>
      <c r="JU586" s="72"/>
      <c r="JV586" s="72"/>
      <c r="JW586" s="72" t="s">
        <v>662</v>
      </c>
      <c r="JX586" s="72" t="s">
        <v>662</v>
      </c>
      <c r="JY586" s="72" t="s">
        <v>662</v>
      </c>
      <c r="JZ586" s="72" t="s">
        <v>662</v>
      </c>
      <c r="KA586" s="72" t="s">
        <v>662</v>
      </c>
      <c r="KB586" s="72" t="s">
        <v>662</v>
      </c>
      <c r="KC586" s="72" t="s">
        <v>662</v>
      </c>
      <c r="KD586" s="72" t="s">
        <v>662</v>
      </c>
      <c r="KE586" s="72" t="s">
        <v>662</v>
      </c>
      <c r="KF586" s="72" t="s">
        <v>662</v>
      </c>
      <c r="KG586" s="72" t="s">
        <v>662</v>
      </c>
      <c r="KH586" s="72" t="s">
        <v>662</v>
      </c>
      <c r="KI586" s="72" t="s">
        <v>662</v>
      </c>
      <c r="KJ586" s="72" t="s">
        <v>662</v>
      </c>
      <c r="KK586" s="72" t="s">
        <v>662</v>
      </c>
      <c r="KL586" s="72"/>
      <c r="KM586" s="72"/>
      <c r="KN586" s="72"/>
      <c r="KO586" s="72" t="s">
        <v>662</v>
      </c>
      <c r="KP586" s="72" t="s">
        <v>662</v>
      </c>
      <c r="KQ586" s="72" t="s">
        <v>662</v>
      </c>
      <c r="KR586" s="72" t="s">
        <v>662</v>
      </c>
      <c r="KS586" s="72" t="s">
        <v>662</v>
      </c>
      <c r="KT586" s="72" t="s">
        <v>662</v>
      </c>
      <c r="KU586" s="72" t="s">
        <v>662</v>
      </c>
      <c r="KV586" s="72" t="s">
        <v>662</v>
      </c>
      <c r="KW586" s="72" t="s">
        <v>662</v>
      </c>
      <c r="KX586" s="72" t="s">
        <v>662</v>
      </c>
      <c r="KY586" s="72" t="s">
        <v>662</v>
      </c>
      <c r="KZ586" s="72" t="s">
        <v>662</v>
      </c>
      <c r="LA586" s="72" t="s">
        <v>662</v>
      </c>
      <c r="LB586" s="72" t="s">
        <v>662</v>
      </c>
      <c r="LC586" s="72" t="s">
        <v>662</v>
      </c>
      <c r="LD586" s="72" t="s">
        <v>662</v>
      </c>
      <c r="LE586" s="72" t="s">
        <v>662</v>
      </c>
      <c r="LF586" s="72" t="s">
        <v>662</v>
      </c>
      <c r="LG586" s="72" t="s">
        <v>662</v>
      </c>
      <c r="LH586" s="72" t="s">
        <v>662</v>
      </c>
      <c r="LI586" s="72" t="s">
        <v>662</v>
      </c>
      <c r="LJ586" s="72" t="s">
        <v>662</v>
      </c>
      <c r="LK586" s="72" t="s">
        <v>662</v>
      </c>
      <c r="LL586" s="72"/>
      <c r="LM586" s="72"/>
      <c r="LN586" s="72"/>
      <c r="LO586" s="72"/>
      <c r="LP586" s="72" t="s">
        <v>662</v>
      </c>
      <c r="LQ586" s="72" t="s">
        <v>662</v>
      </c>
      <c r="LR586" s="72" t="s">
        <v>662</v>
      </c>
      <c r="LS586" s="72" t="s">
        <v>662</v>
      </c>
      <c r="LT586" s="72" t="s">
        <v>662</v>
      </c>
      <c r="LU586" s="72" t="s">
        <v>662</v>
      </c>
      <c r="LV586" s="72" t="s">
        <v>662</v>
      </c>
      <c r="LW586" s="72" t="s">
        <v>662</v>
      </c>
      <c r="LX586" s="72" t="s">
        <v>662</v>
      </c>
      <c r="LY586" s="72" t="s">
        <v>662</v>
      </c>
      <c r="LZ586" s="72" t="s">
        <v>662</v>
      </c>
      <c r="MA586" s="72" t="s">
        <v>662</v>
      </c>
      <c r="MB586" s="72" t="s">
        <v>662</v>
      </c>
      <c r="MC586" s="72" t="s">
        <v>662</v>
      </c>
      <c r="MD586" s="72" t="s">
        <v>662</v>
      </c>
      <c r="ME586" s="72" t="s">
        <v>662</v>
      </c>
      <c r="MF586" s="72" t="s">
        <v>662</v>
      </c>
      <c r="MG586" s="72" t="s">
        <v>662</v>
      </c>
      <c r="MH586" s="72" t="s">
        <v>662</v>
      </c>
      <c r="MI586" s="72" t="s">
        <v>662</v>
      </c>
      <c r="MJ586" s="72" t="s">
        <v>662</v>
      </c>
      <c r="MK586" s="72" t="s">
        <v>662</v>
      </c>
      <c r="ML586" s="72" t="s">
        <v>662</v>
      </c>
      <c r="MM586" s="72" t="s">
        <v>662</v>
      </c>
      <c r="MN586" s="72" t="s">
        <v>662</v>
      </c>
      <c r="MO586" s="72" t="s">
        <v>662</v>
      </c>
      <c r="MP586" s="72" t="s">
        <v>662</v>
      </c>
      <c r="MQ586" s="72" t="s">
        <v>662</v>
      </c>
      <c r="MR586" s="72" t="s">
        <v>662</v>
      </c>
      <c r="MS586" s="72" t="s">
        <v>662</v>
      </c>
      <c r="MT586" s="72" t="s">
        <v>662</v>
      </c>
      <c r="MU586" s="72" t="s">
        <v>662</v>
      </c>
      <c r="MV586" s="72" t="s">
        <v>662</v>
      </c>
      <c r="MW586" s="72" t="s">
        <v>662</v>
      </c>
      <c r="MX586" s="72" t="s">
        <v>662</v>
      </c>
      <c r="MY586" s="72" t="s">
        <v>662</v>
      </c>
      <c r="MZ586" s="72" t="s">
        <v>662</v>
      </c>
      <c r="NA586" s="72" t="s">
        <v>662</v>
      </c>
      <c r="NB586" s="72" t="s">
        <v>662</v>
      </c>
      <c r="NC586" s="72" t="s">
        <v>662</v>
      </c>
      <c r="ND586" s="72" t="s">
        <v>662</v>
      </c>
      <c r="NE586" s="72" t="s">
        <v>662</v>
      </c>
      <c r="NF586" s="72" t="s">
        <v>662</v>
      </c>
      <c r="NG586" s="72" t="s">
        <v>662</v>
      </c>
      <c r="NH586" s="72" t="s">
        <v>662</v>
      </c>
      <c r="NI586" s="72" t="s">
        <v>662</v>
      </c>
      <c r="NJ586" s="72" t="s">
        <v>662</v>
      </c>
      <c r="NK586" s="72" t="s">
        <v>662</v>
      </c>
      <c r="NL586" s="72" t="s">
        <v>662</v>
      </c>
      <c r="NM586" s="72" t="s">
        <v>662</v>
      </c>
      <c r="NN586" s="72" t="s">
        <v>662</v>
      </c>
      <c r="NO586" s="72" t="s">
        <v>662</v>
      </c>
      <c r="NP586" s="72" t="s">
        <v>662</v>
      </c>
      <c r="NQ586" s="72" t="s">
        <v>662</v>
      </c>
      <c r="NR586" s="72" t="s">
        <v>662</v>
      </c>
      <c r="NS586" s="72" t="s">
        <v>662</v>
      </c>
      <c r="NT586" s="72" t="s">
        <v>662</v>
      </c>
      <c r="NU586" s="72" t="s">
        <v>662</v>
      </c>
      <c r="NV586" s="72" t="s">
        <v>662</v>
      </c>
      <c r="NW586" s="72" t="s">
        <v>662</v>
      </c>
      <c r="NX586" s="72" t="s">
        <v>662</v>
      </c>
      <c r="NY586" s="72" t="s">
        <v>662</v>
      </c>
      <c r="NZ586" s="72" t="s">
        <v>662</v>
      </c>
      <c r="OA586" s="72" t="s">
        <v>662</v>
      </c>
      <c r="OB586" s="72" t="s">
        <v>662</v>
      </c>
      <c r="OC586" s="72" t="s">
        <v>662</v>
      </c>
      <c r="OD586" s="72" t="s">
        <v>662</v>
      </c>
      <c r="OE586" s="72" t="s">
        <v>662</v>
      </c>
      <c r="OF586" s="72" t="s">
        <v>662</v>
      </c>
      <c r="OG586" s="72" t="s">
        <v>662</v>
      </c>
      <c r="OH586" s="72" t="s">
        <v>662</v>
      </c>
      <c r="OI586" s="72" t="s">
        <v>662</v>
      </c>
      <c r="OJ586" s="72" t="s">
        <v>662</v>
      </c>
      <c r="OK586" s="72" t="s">
        <v>662</v>
      </c>
      <c r="OL586" s="72" t="s">
        <v>662</v>
      </c>
      <c r="OM586" s="72" t="s">
        <v>662</v>
      </c>
      <c r="ON586" s="72" t="s">
        <v>662</v>
      </c>
      <c r="OO586" s="72" t="s">
        <v>662</v>
      </c>
      <c r="OP586" s="72" t="s">
        <v>662</v>
      </c>
      <c r="OQ586" s="72" t="s">
        <v>662</v>
      </c>
      <c r="OR586" s="72" t="s">
        <v>662</v>
      </c>
      <c r="OS586" s="72" t="s">
        <v>662</v>
      </c>
      <c r="OT586" s="72" t="s">
        <v>662</v>
      </c>
      <c r="OU586" s="72" t="s">
        <v>662</v>
      </c>
      <c r="OV586" s="72" t="s">
        <v>662</v>
      </c>
      <c r="OW586" s="72" t="s">
        <v>662</v>
      </c>
      <c r="OX586" s="72" t="s">
        <v>662</v>
      </c>
      <c r="OY586" s="72" t="s">
        <v>662</v>
      </c>
      <c r="OZ586" s="72" t="s">
        <v>662</v>
      </c>
      <c r="PA586" s="72"/>
    </row>
    <row r="587" spans="1:417" ht="66" customHeight="1">
      <c r="A587" s="56"/>
      <c r="B587" s="2"/>
      <c r="C587" s="2"/>
      <c r="D587" s="358" t="s">
        <v>332</v>
      </c>
      <c r="E587" s="359"/>
      <c r="F587" s="360"/>
      <c r="G587" s="253"/>
      <c r="H587" s="254">
        <f>COUNTIF(H588:H605,"x")</f>
        <v>2</v>
      </c>
      <c r="I587" s="253"/>
      <c r="J587" s="253"/>
      <c r="K587" s="255"/>
      <c r="L587" s="258"/>
      <c r="M587" s="255"/>
      <c r="N587" s="176"/>
      <c r="O587" s="176"/>
      <c r="P587" s="114">
        <f>COUNTIF(P588:P605,"x")</f>
        <v>10</v>
      </c>
      <c r="Q587" s="56">
        <f>SUM(Q588:Q605)</f>
        <v>3</v>
      </c>
      <c r="R587" s="14">
        <f>COUNTIF(R588:R605,"x")</f>
        <v>4</v>
      </c>
      <c r="S587" s="114">
        <f t="shared" ref="S587:T587" si="820">COUNTIF(S588:S605,"x")</f>
        <v>0</v>
      </c>
      <c r="T587" s="114">
        <f t="shared" si="820"/>
        <v>0</v>
      </c>
      <c r="U587" s="114">
        <f t="shared" ref="U587:AB587" si="821">COUNTIF(U588:U605,"x")</f>
        <v>2</v>
      </c>
      <c r="V587" s="114">
        <f t="shared" si="821"/>
        <v>4</v>
      </c>
      <c r="W587" s="114">
        <f t="shared" si="821"/>
        <v>1</v>
      </c>
      <c r="X587" s="114">
        <f t="shared" si="821"/>
        <v>2</v>
      </c>
      <c r="Y587" s="114">
        <f t="shared" si="821"/>
        <v>0</v>
      </c>
      <c r="Z587" s="114">
        <f t="shared" si="821"/>
        <v>0</v>
      </c>
      <c r="AA587" s="114">
        <f t="shared" si="821"/>
        <v>0</v>
      </c>
      <c r="AB587" s="114">
        <f t="shared" si="821"/>
        <v>5</v>
      </c>
      <c r="AC587" s="114"/>
      <c r="AD587" s="300"/>
      <c r="AE587" s="295"/>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182"/>
      <c r="BK587" s="182"/>
      <c r="BL587" s="182"/>
      <c r="BM587" s="182"/>
      <c r="BN587" s="182"/>
      <c r="BO587" s="182"/>
      <c r="BP587" s="182"/>
      <c r="BQ587" s="182"/>
      <c r="BR587" s="182"/>
      <c r="BS587" s="185"/>
      <c r="BT587" s="70"/>
      <c r="BU587" s="70"/>
      <c r="BV587" s="70"/>
      <c r="BW587" s="70"/>
      <c r="BX587" s="56"/>
      <c r="BY587" s="56"/>
      <c r="BZ587" s="56"/>
      <c r="CA587" s="56"/>
      <c r="CB587" s="56"/>
      <c r="CC587" s="56"/>
      <c r="CD587" s="56"/>
      <c r="CE587" s="56"/>
      <c r="CF587" s="56"/>
      <c r="CG587" s="56"/>
      <c r="CH587" s="56"/>
      <c r="CI587" s="56"/>
      <c r="CJ587" s="56"/>
      <c r="CK587" s="56"/>
      <c r="CL587" s="56"/>
      <c r="CM587" s="56"/>
      <c r="CN587" s="56"/>
      <c r="CO587" s="56"/>
      <c r="CP587" s="56"/>
      <c r="CQ587" s="56"/>
      <c r="CR587" s="56"/>
      <c r="CS587" s="56"/>
      <c r="CT587" s="56"/>
      <c r="CU587" s="56"/>
      <c r="CV587" s="56"/>
      <c r="CW587" s="56"/>
      <c r="CX587" s="56"/>
      <c r="CY587" s="56"/>
      <c r="CZ587" s="56"/>
      <c r="DA587" s="56"/>
      <c r="DB587" s="56"/>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179"/>
      <c r="GQ587" s="180"/>
      <c r="GR587" s="179"/>
      <c r="GS587" s="180"/>
      <c r="GT587" s="179"/>
      <c r="GU587" s="180"/>
      <c r="GV587" s="179"/>
      <c r="GW587" s="180"/>
      <c r="GX587" s="181"/>
      <c r="GY587" s="184"/>
      <c r="GZ587" s="70"/>
      <c r="HA587" s="70"/>
      <c r="HB587" s="70"/>
      <c r="HC587" s="70"/>
      <c r="HD587" s="70"/>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179"/>
      <c r="IJ587" s="180"/>
      <c r="IK587" s="179"/>
      <c r="IL587" s="180"/>
      <c r="IM587" s="179"/>
      <c r="IN587" s="180"/>
      <c r="IO587" s="179"/>
      <c r="IP587" s="180"/>
      <c r="IQ587" s="181"/>
      <c r="IR587" s="185"/>
      <c r="IS587" s="56"/>
      <c r="IT587" s="56"/>
      <c r="IU587" s="56"/>
      <c r="IV587" s="56"/>
      <c r="IW587" s="56"/>
      <c r="IX587" s="56"/>
      <c r="IY587" s="56"/>
      <c r="IZ587" s="56"/>
      <c r="JA587" s="56"/>
      <c r="JB587" s="56"/>
      <c r="JC587" s="56"/>
      <c r="JD587" s="56"/>
      <c r="JE587" s="56"/>
      <c r="JF587" s="56"/>
      <c r="JG587" s="56"/>
      <c r="JH587" s="56"/>
      <c r="JI587" s="56"/>
      <c r="JJ587" s="56"/>
      <c r="JK587" s="56"/>
      <c r="JL587" s="56"/>
      <c r="JM587" s="56"/>
      <c r="JN587" s="56"/>
      <c r="JO587" s="56"/>
      <c r="JP587" s="56"/>
      <c r="JQ587" s="56"/>
      <c r="JR587" s="56"/>
      <c r="JS587" s="56"/>
      <c r="JT587" s="56"/>
      <c r="JU587" s="56"/>
      <c r="JV587" s="56"/>
      <c r="JW587" s="56"/>
      <c r="JX587" s="56"/>
      <c r="JY587" s="56"/>
      <c r="JZ587" s="56"/>
      <c r="KA587" s="56"/>
      <c r="KB587" s="56"/>
      <c r="KC587" s="56"/>
      <c r="KD587" s="56"/>
      <c r="KE587" s="56"/>
      <c r="KF587" s="56"/>
      <c r="KG587" s="56"/>
      <c r="KH587" s="56"/>
      <c r="KI587" s="56"/>
      <c r="KJ587" s="56"/>
      <c r="KK587" s="56"/>
      <c r="KL587" s="56"/>
      <c r="KM587" s="56"/>
      <c r="KN587" s="56"/>
      <c r="KO587" s="56"/>
      <c r="KP587" s="56"/>
      <c r="KQ587" s="56"/>
      <c r="KR587" s="56"/>
      <c r="KS587" s="56"/>
      <c r="KT587" s="56"/>
      <c r="KU587" s="56"/>
      <c r="KV587" s="56"/>
      <c r="KW587" s="56"/>
      <c r="KX587" s="56"/>
      <c r="KY587" s="56"/>
      <c r="KZ587" s="56"/>
      <c r="LA587" s="56"/>
      <c r="LB587" s="56"/>
      <c r="LC587" s="56"/>
      <c r="LD587" s="56"/>
      <c r="LE587" s="56"/>
      <c r="LF587" s="56"/>
      <c r="LG587" s="56"/>
      <c r="LH587" s="56"/>
      <c r="LI587" s="56"/>
      <c r="LJ587" s="56"/>
      <c r="LK587" s="56"/>
      <c r="LL587" s="56"/>
      <c r="LM587" s="56"/>
      <c r="LN587" s="56"/>
      <c r="LO587" s="56"/>
      <c r="LP587" s="56"/>
      <c r="LQ587" s="56"/>
      <c r="LR587" s="56"/>
      <c r="LS587" s="179"/>
      <c r="LT587" s="180"/>
      <c r="LU587" s="179"/>
      <c r="LV587" s="180"/>
      <c r="LW587" s="179"/>
      <c r="LX587" s="180"/>
      <c r="LY587" s="179"/>
      <c r="LZ587" s="180"/>
      <c r="MA587" s="181"/>
      <c r="MB587" s="185"/>
      <c r="MC587" s="56"/>
      <c r="MD587" s="56"/>
      <c r="ME587" s="56"/>
      <c r="MF587" s="56"/>
      <c r="MG587" s="56"/>
      <c r="MH587" s="56"/>
      <c r="MI587" s="56"/>
      <c r="MJ587" s="56"/>
      <c r="MK587" s="56"/>
      <c r="ML587" s="56"/>
      <c r="MM587" s="56"/>
      <c r="MN587" s="56"/>
      <c r="MO587" s="56"/>
      <c r="MP587" s="56"/>
      <c r="MQ587" s="56"/>
      <c r="MR587" s="56"/>
      <c r="MS587" s="56"/>
      <c r="MT587" s="56"/>
      <c r="MU587" s="56"/>
      <c r="MV587" s="56"/>
      <c r="MW587" s="56"/>
      <c r="MX587" s="56"/>
      <c r="MY587" s="56"/>
      <c r="MZ587" s="56"/>
      <c r="NA587" s="56"/>
      <c r="NB587" s="56"/>
      <c r="NC587" s="56"/>
      <c r="ND587" s="56"/>
      <c r="NE587" s="179"/>
      <c r="NF587" s="180"/>
      <c r="NG587" s="179"/>
      <c r="NH587" s="180"/>
      <c r="NI587" s="179"/>
      <c r="NJ587" s="180"/>
      <c r="NK587" s="179"/>
      <c r="NL587" s="180"/>
      <c r="NM587" s="181"/>
      <c r="NN587" s="184"/>
      <c r="NO587" s="70"/>
      <c r="NP587" s="70"/>
      <c r="NQ587" s="56"/>
      <c r="NR587" s="56"/>
      <c r="NS587" s="56"/>
      <c r="NT587" s="56"/>
      <c r="NU587" s="56"/>
      <c r="NV587" s="56"/>
      <c r="NW587" s="56"/>
      <c r="NX587" s="56"/>
      <c r="NY587" s="56"/>
      <c r="NZ587" s="56"/>
      <c r="OA587" s="56"/>
      <c r="OB587" s="56"/>
      <c r="OC587" s="56"/>
      <c r="OD587" s="56"/>
      <c r="OE587" s="56"/>
      <c r="OF587" s="56"/>
      <c r="OG587" s="56"/>
      <c r="OH587" s="56"/>
      <c r="OI587" s="56"/>
      <c r="OJ587" s="56"/>
      <c r="OK587" s="56"/>
      <c r="OL587" s="56"/>
      <c r="OM587" s="56"/>
      <c r="ON587" s="56"/>
      <c r="OO587" s="56"/>
      <c r="OP587" s="56"/>
      <c r="OQ587" s="56"/>
      <c r="OR587" s="56"/>
      <c r="OS587" s="56"/>
      <c r="OT587" s="56"/>
      <c r="OU587" s="56"/>
      <c r="OV587" s="56"/>
      <c r="OW587" s="56"/>
      <c r="OX587" s="56"/>
      <c r="OY587" s="56"/>
      <c r="OZ587" s="56"/>
      <c r="PA587" s="2"/>
    </row>
    <row r="588" spans="1:417" s="116" customFormat="1" ht="12.75" hidden="1" customHeight="1">
      <c r="A588" s="56"/>
      <c r="B588" s="56">
        <v>506</v>
      </c>
      <c r="C588" s="56">
        <v>222</v>
      </c>
      <c r="D588" s="126" t="s">
        <v>37</v>
      </c>
      <c r="E588" s="122" t="s">
        <v>4</v>
      </c>
      <c r="F588" s="126" t="s">
        <v>288</v>
      </c>
      <c r="G588" s="123" t="s">
        <v>6</v>
      </c>
      <c r="H588" s="122"/>
      <c r="I588" s="126" t="s">
        <v>288</v>
      </c>
      <c r="J588" s="167" t="s">
        <v>1112</v>
      </c>
      <c r="K588" s="123"/>
      <c r="L588" s="183" t="s">
        <v>661</v>
      </c>
      <c r="M588" s="123" t="s">
        <v>501</v>
      </c>
      <c r="N588" s="123" t="s">
        <v>394</v>
      </c>
      <c r="O588" s="56" t="s">
        <v>350</v>
      </c>
      <c r="P588" s="56" t="s">
        <v>205</v>
      </c>
      <c r="Q588" s="56">
        <v>1</v>
      </c>
      <c r="R588" s="120"/>
      <c r="S588" s="120"/>
      <c r="T588" s="120"/>
      <c r="U588" s="120" t="s">
        <v>205</v>
      </c>
      <c r="V588" s="120"/>
      <c r="W588" s="120"/>
      <c r="X588" s="120"/>
      <c r="Y588" s="120"/>
      <c r="Z588" s="120"/>
      <c r="AA588" s="120"/>
      <c r="AB588" s="120"/>
      <c r="AC588" s="119">
        <f t="shared" ref="AC588:AC605" si="822">COUNTIF($R588:$AB588,"x")</f>
        <v>1</v>
      </c>
      <c r="AD588" s="229"/>
      <c r="AE588" s="229"/>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72"/>
      <c r="BU588" s="72" t="s">
        <v>662</v>
      </c>
      <c r="BV588" s="70"/>
      <c r="BW588" s="70"/>
      <c r="BX588" s="56"/>
      <c r="BY588" s="56"/>
      <c r="BZ588" s="56"/>
      <c r="CA588" s="56"/>
      <c r="CB588" s="56"/>
      <c r="CC588" s="56"/>
      <c r="CD588" s="56"/>
      <c r="CE588" s="56"/>
      <c r="CF588" s="56"/>
      <c r="CG588" s="56"/>
      <c r="CH588" s="56"/>
      <c r="CI588" s="56"/>
      <c r="CJ588" s="56"/>
      <c r="CK588" s="56"/>
      <c r="CL588" s="56"/>
      <c r="CM588" s="56"/>
      <c r="CN588" s="56"/>
      <c r="CO588" s="56"/>
      <c r="CP588" s="56"/>
      <c r="CQ588" s="56"/>
      <c r="CR588" s="56"/>
      <c r="CS588" s="56"/>
      <c r="CT588" s="56"/>
      <c r="CU588" s="56"/>
      <c r="CV588" s="56"/>
      <c r="CW588" s="56"/>
      <c r="CX588" s="56"/>
      <c r="CY588" s="56"/>
      <c r="CZ588" s="56"/>
      <c r="DA588" s="56"/>
      <c r="DB588" s="56"/>
      <c r="DC588" s="56"/>
      <c r="DD588" s="56"/>
      <c r="DE588" s="56"/>
      <c r="DF588" s="56"/>
      <c r="DG588" s="56"/>
      <c r="DH588" s="56"/>
      <c r="DI588" s="56"/>
      <c r="DJ588" s="56"/>
      <c r="DK588" s="56"/>
      <c r="DL588" s="56"/>
      <c r="DM588" s="70"/>
      <c r="DN588" s="70"/>
      <c r="DO588" s="70"/>
      <c r="DP588" s="70"/>
      <c r="DQ588" s="56"/>
      <c r="DR588" s="56"/>
      <c r="DS588" s="56"/>
      <c r="DT588" s="56"/>
      <c r="DU588" s="56"/>
      <c r="DV588" s="56"/>
      <c r="DW588" s="56"/>
      <c r="DX588" s="56"/>
      <c r="DY588" s="56"/>
      <c r="DZ588" s="56"/>
      <c r="EA588" s="56"/>
      <c r="EB588" s="56"/>
      <c r="EC588" s="56"/>
      <c r="ED588" s="56"/>
      <c r="EE588" s="56"/>
      <c r="EF588" s="56"/>
      <c r="EG588" s="56"/>
      <c r="EH588" s="56"/>
      <c r="EI588" s="56"/>
      <c r="EJ588" s="56"/>
      <c r="EK588" s="56"/>
      <c r="EL588" s="56"/>
      <c r="EM588" s="56"/>
      <c r="EN588" s="56"/>
      <c r="EO588" s="56"/>
      <c r="EP588" s="56"/>
      <c r="EQ588" s="56"/>
      <c r="ER588" s="56"/>
      <c r="ES588" s="56"/>
      <c r="ET588" s="56"/>
      <c r="EU588" s="56"/>
      <c r="EV588" s="56"/>
      <c r="EW588" s="56"/>
      <c r="EX588" s="56"/>
      <c r="EY588" s="56"/>
      <c r="EZ588" s="56"/>
      <c r="FA588" s="56"/>
      <c r="FB588" s="56"/>
      <c r="FC588" s="56"/>
      <c r="FD588" s="56"/>
      <c r="FE588" s="56"/>
      <c r="FF588" s="70"/>
      <c r="FG588" s="70"/>
      <c r="FH588" s="70"/>
      <c r="FI588" s="70"/>
      <c r="FJ588" s="70"/>
      <c r="FK588" s="56">
        <v>2</v>
      </c>
      <c r="FL588" s="56">
        <v>2</v>
      </c>
      <c r="FM588" s="56">
        <v>1</v>
      </c>
      <c r="FN588" s="56">
        <v>2</v>
      </c>
      <c r="FO588" s="56">
        <v>2</v>
      </c>
      <c r="FP588" s="56">
        <v>2</v>
      </c>
      <c r="FQ588" s="56">
        <v>2</v>
      </c>
      <c r="FR588" s="56">
        <v>2</v>
      </c>
      <c r="FS588" s="56">
        <v>2</v>
      </c>
      <c r="FT588" s="56">
        <v>2</v>
      </c>
      <c r="FU588" s="56">
        <v>1</v>
      </c>
      <c r="FV588" s="56">
        <v>2</v>
      </c>
      <c r="FW588" s="56">
        <v>2</v>
      </c>
      <c r="FX588" s="56">
        <v>2</v>
      </c>
      <c r="FY588" s="56">
        <v>2</v>
      </c>
      <c r="FZ588" s="56">
        <v>2</v>
      </c>
      <c r="GA588" s="56">
        <v>1</v>
      </c>
      <c r="GB588" s="56">
        <v>2</v>
      </c>
      <c r="GC588" s="56">
        <v>2</v>
      </c>
      <c r="GD588" s="56">
        <v>2</v>
      </c>
      <c r="GE588" s="56"/>
      <c r="GF588" s="56"/>
      <c r="GG588" s="56"/>
      <c r="GH588" s="56"/>
      <c r="GI588" s="56"/>
      <c r="GJ588" s="56">
        <v>2</v>
      </c>
      <c r="GK588" s="56">
        <v>2</v>
      </c>
      <c r="GL588" s="56">
        <v>2</v>
      </c>
      <c r="GM588" s="56">
        <v>2</v>
      </c>
      <c r="GN588" s="56"/>
      <c r="GO588" s="56">
        <v>2</v>
      </c>
      <c r="GP588" s="179">
        <f>COUNTIF(FB588:GO588,"2")</f>
        <v>22</v>
      </c>
      <c r="GQ588" s="180">
        <f>GP588/(GP588+GR588+GT588+GV588)</f>
        <v>0.88</v>
      </c>
      <c r="GR588" s="179">
        <f>COUNTIF(FB588:GO588,"1")</f>
        <v>3</v>
      </c>
      <c r="GS588" s="180">
        <f>GR588/(GP588+GR588+GT588+GV588)</f>
        <v>0.12</v>
      </c>
      <c r="GT588" s="179">
        <f>COUNTIF(FB588:GO588,"0")</f>
        <v>0</v>
      </c>
      <c r="GU588" s="180">
        <f>GT588/(GP588+GR588+GT588+GV588)</f>
        <v>0</v>
      </c>
      <c r="GV588" s="179">
        <f>COUNTIF(EV588:GO588,"KĐG")</f>
        <v>0</v>
      </c>
      <c r="GW588" s="180">
        <f>GV588/(GP588+GR588+GT588+GV588)</f>
        <v>0</v>
      </c>
      <c r="GX588" s="181">
        <f>(((GP588*2)+(GR588*1)+(GT588*0)))/(GP588+GR588+GT588)</f>
        <v>1.88</v>
      </c>
      <c r="GY588" s="184" t="str">
        <f>IF(GW588&gt;=50%,"KĐG",IF(GX588&gt;=1.6,"Đạt mục tiêu",IF(GX588&gt;=1,"Cần cố gắng","Chưa đạt")))</f>
        <v>Đạt mục tiêu</v>
      </c>
      <c r="GZ588" s="70"/>
      <c r="HA588" s="70"/>
      <c r="HB588" s="70"/>
      <c r="HC588" s="70"/>
      <c r="HD588" s="70"/>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c r="IJ588" s="56"/>
      <c r="IK588" s="56"/>
      <c r="IL588" s="56"/>
      <c r="IM588" s="56"/>
      <c r="IN588" s="56"/>
      <c r="IO588" s="56"/>
      <c r="IP588" s="56"/>
      <c r="IQ588" s="56"/>
      <c r="IR588" s="56"/>
      <c r="IS588" s="56"/>
      <c r="IT588" s="70"/>
      <c r="IU588" s="70"/>
      <c r="IV588" s="70"/>
      <c r="IW588" s="70"/>
      <c r="IX588" s="56"/>
      <c r="IY588" s="56"/>
      <c r="IZ588" s="56"/>
      <c r="JA588" s="56"/>
      <c r="JB588" s="56"/>
      <c r="JC588" s="56"/>
      <c r="JD588" s="56"/>
      <c r="JE588" s="56"/>
      <c r="JF588" s="56"/>
      <c r="JG588" s="56"/>
      <c r="JH588" s="56"/>
      <c r="JI588" s="56"/>
      <c r="JJ588" s="56"/>
      <c r="JK588" s="56"/>
      <c r="JL588" s="56"/>
      <c r="JM588" s="56"/>
      <c r="JN588" s="56"/>
      <c r="JO588" s="56"/>
      <c r="JP588" s="56"/>
      <c r="JQ588" s="56"/>
      <c r="JR588" s="56"/>
      <c r="JS588" s="56"/>
      <c r="JT588" s="56"/>
      <c r="JU588" s="56"/>
      <c r="JV588" s="56"/>
      <c r="JW588" s="56"/>
      <c r="JX588" s="56"/>
      <c r="JY588" s="56"/>
      <c r="JZ588" s="56"/>
      <c r="KA588" s="56"/>
      <c r="KB588" s="56"/>
      <c r="KC588" s="56"/>
      <c r="KD588" s="56"/>
      <c r="KE588" s="56"/>
      <c r="KF588" s="56"/>
      <c r="KG588" s="56"/>
      <c r="KH588" s="56"/>
      <c r="KI588" s="56"/>
      <c r="KJ588" s="56"/>
      <c r="KK588" s="56"/>
      <c r="KL588" s="56"/>
      <c r="KM588" s="56"/>
      <c r="KN588" s="56"/>
      <c r="KO588" s="56"/>
      <c r="KP588" s="56"/>
      <c r="KQ588" s="56"/>
      <c r="KR588" s="56"/>
      <c r="KS588" s="56"/>
      <c r="KT588" s="56"/>
      <c r="KU588" s="56"/>
      <c r="KV588" s="56"/>
      <c r="KW588" s="56"/>
      <c r="KX588" s="56"/>
      <c r="KY588" s="56"/>
      <c r="KZ588" s="56"/>
      <c r="LA588" s="56"/>
      <c r="LB588" s="56"/>
      <c r="LC588" s="56"/>
      <c r="LD588" s="56"/>
      <c r="LE588" s="56"/>
      <c r="LF588" s="56"/>
      <c r="LG588" s="56"/>
      <c r="LH588" s="56"/>
      <c r="LI588" s="56"/>
      <c r="LJ588" s="56"/>
      <c r="LK588" s="56"/>
      <c r="LL588" s="56"/>
      <c r="LM588" s="56"/>
      <c r="LN588" s="56"/>
      <c r="LO588" s="56"/>
      <c r="LP588" s="56"/>
      <c r="LQ588" s="56"/>
      <c r="LR588" s="56"/>
      <c r="LS588" s="56"/>
      <c r="LT588" s="56"/>
      <c r="LU588" s="56"/>
      <c r="LV588" s="56"/>
      <c r="LW588" s="56"/>
      <c r="LX588" s="56"/>
      <c r="LY588" s="56"/>
      <c r="LZ588" s="56"/>
      <c r="MA588" s="56"/>
      <c r="MB588" s="56"/>
      <c r="MC588" s="56"/>
      <c r="MD588" s="56"/>
      <c r="ME588" s="56"/>
      <c r="MF588" s="56"/>
      <c r="MG588" s="56"/>
      <c r="MH588" s="56"/>
      <c r="MI588" s="56"/>
      <c r="MJ588" s="56"/>
      <c r="MK588" s="56"/>
      <c r="ML588" s="56"/>
      <c r="MM588" s="56"/>
      <c r="MN588" s="56"/>
      <c r="MO588" s="56"/>
      <c r="MP588" s="56"/>
      <c r="MQ588" s="56"/>
      <c r="MR588" s="56"/>
      <c r="MS588" s="56"/>
      <c r="MT588" s="56"/>
      <c r="MU588" s="56"/>
      <c r="MV588" s="56"/>
      <c r="MW588" s="56"/>
      <c r="MX588" s="56"/>
      <c r="MY588" s="56"/>
      <c r="MZ588" s="56"/>
      <c r="NA588" s="56"/>
      <c r="NB588" s="56"/>
      <c r="NC588" s="56"/>
      <c r="ND588" s="56"/>
      <c r="NE588" s="56"/>
      <c r="NF588" s="56"/>
      <c r="NG588" s="56"/>
      <c r="NH588" s="56"/>
      <c r="NI588" s="56"/>
      <c r="NJ588" s="56"/>
      <c r="NK588" s="56"/>
      <c r="NL588" s="56"/>
      <c r="NM588" s="56"/>
      <c r="NN588" s="56"/>
      <c r="NO588" s="56"/>
      <c r="NP588" s="56"/>
      <c r="NQ588" s="56"/>
      <c r="NR588" s="56"/>
      <c r="NS588" s="56"/>
      <c r="NT588" s="56"/>
      <c r="NU588" s="56"/>
      <c r="NV588" s="56"/>
      <c r="NW588" s="56"/>
      <c r="NX588" s="56"/>
      <c r="NY588" s="56"/>
      <c r="NZ588" s="56"/>
      <c r="OA588" s="56"/>
      <c r="OB588" s="56"/>
      <c r="OC588" s="56"/>
      <c r="OD588" s="56"/>
      <c r="OE588" s="56"/>
      <c r="OF588" s="56"/>
      <c r="OG588" s="56"/>
      <c r="OH588" s="56"/>
      <c r="OI588" s="56"/>
      <c r="OJ588" s="56"/>
      <c r="OK588" s="56"/>
      <c r="OL588" s="56"/>
      <c r="OM588" s="56"/>
      <c r="ON588" s="56"/>
      <c r="OO588" s="56"/>
      <c r="OP588" s="56"/>
      <c r="OQ588" s="56"/>
      <c r="OR588" s="56"/>
      <c r="OS588" s="56"/>
      <c r="OT588" s="56"/>
      <c r="OU588" s="56"/>
      <c r="OV588" s="56"/>
      <c r="OW588" s="56"/>
      <c r="OX588" s="56"/>
      <c r="OY588" s="56"/>
      <c r="OZ588" s="56"/>
      <c r="PA588" s="56"/>
    </row>
    <row r="589" spans="1:417" s="116" customFormat="1" ht="99.75" customHeight="1">
      <c r="A589" s="56"/>
      <c r="B589" s="2">
        <v>509</v>
      </c>
      <c r="C589" s="2">
        <v>223</v>
      </c>
      <c r="D589" s="208" t="s">
        <v>289</v>
      </c>
      <c r="E589" s="236" t="s">
        <v>4</v>
      </c>
      <c r="F589" s="208" t="s">
        <v>38</v>
      </c>
      <c r="G589" s="76" t="s">
        <v>6</v>
      </c>
      <c r="H589" s="296"/>
      <c r="I589" s="208" t="s">
        <v>38</v>
      </c>
      <c r="J589" s="237" t="s">
        <v>1113</v>
      </c>
      <c r="K589" s="76"/>
      <c r="L589" s="234" t="s">
        <v>661</v>
      </c>
      <c r="M589" s="76" t="s">
        <v>501</v>
      </c>
      <c r="N589" s="123" t="s">
        <v>394</v>
      </c>
      <c r="O589" s="56" t="s">
        <v>350</v>
      </c>
      <c r="P589" s="310" t="s">
        <v>205</v>
      </c>
      <c r="Q589" s="310"/>
      <c r="R589" s="235" t="s">
        <v>205</v>
      </c>
      <c r="S589" s="120"/>
      <c r="T589" s="120"/>
      <c r="U589" s="120"/>
      <c r="V589" s="120"/>
      <c r="W589" s="120"/>
      <c r="X589" s="120"/>
      <c r="Y589" s="120"/>
      <c r="Z589" s="120"/>
      <c r="AA589" s="120"/>
      <c r="AB589" s="120"/>
      <c r="AC589" s="119">
        <f t="shared" si="822"/>
        <v>1</v>
      </c>
      <c r="AD589" s="300" t="s">
        <v>662</v>
      </c>
      <c r="AE589" s="295"/>
      <c r="AF589" s="178">
        <v>2</v>
      </c>
      <c r="AG589" s="178">
        <v>2</v>
      </c>
      <c r="AH589" s="178">
        <v>2</v>
      </c>
      <c r="AI589" s="178">
        <v>2</v>
      </c>
      <c r="AJ589" s="178">
        <v>1</v>
      </c>
      <c r="AK589" s="178">
        <v>2</v>
      </c>
      <c r="AL589" s="178">
        <v>2</v>
      </c>
      <c r="AM589" s="178">
        <v>2</v>
      </c>
      <c r="AN589" s="178">
        <v>2</v>
      </c>
      <c r="AO589" s="178">
        <v>2</v>
      </c>
      <c r="AP589" s="178">
        <v>2</v>
      </c>
      <c r="AQ589" s="178">
        <v>2</v>
      </c>
      <c r="AR589" s="178">
        <v>2</v>
      </c>
      <c r="AS589" s="178">
        <v>2</v>
      </c>
      <c r="AT589" s="178">
        <v>1</v>
      </c>
      <c r="AU589" s="178">
        <v>2</v>
      </c>
      <c r="AV589" s="178">
        <v>2</v>
      </c>
      <c r="AW589" s="178">
        <v>2</v>
      </c>
      <c r="AX589" s="178">
        <v>2</v>
      </c>
      <c r="AY589" s="178">
        <v>2</v>
      </c>
      <c r="AZ589" s="178">
        <v>2</v>
      </c>
      <c r="BA589" s="178">
        <v>2</v>
      </c>
      <c r="BB589" s="178">
        <v>2</v>
      </c>
      <c r="BC589" s="178">
        <v>1</v>
      </c>
      <c r="BD589" s="178">
        <v>2</v>
      </c>
      <c r="BE589" s="178">
        <v>2</v>
      </c>
      <c r="BF589" s="178">
        <v>2</v>
      </c>
      <c r="BG589" s="178">
        <v>2</v>
      </c>
      <c r="BH589" s="178">
        <v>2</v>
      </c>
      <c r="BI589" s="178">
        <v>2</v>
      </c>
      <c r="BJ589" s="179">
        <f>COUNTIF(AF589:BI589,"2")</f>
        <v>27</v>
      </c>
      <c r="BK589" s="180">
        <f>BJ589/(BJ589+BL589+BN589+BP589)</f>
        <v>0.9</v>
      </c>
      <c r="BL589" s="179">
        <f>COUNTIF(AF589:BI589,"1")</f>
        <v>3</v>
      </c>
      <c r="BM589" s="180">
        <f>BL589/(BJ589+BL589+BN589+BP589)</f>
        <v>0.1</v>
      </c>
      <c r="BN589" s="179">
        <f>COUNTIF(AF589:BI589,"0")</f>
        <v>0</v>
      </c>
      <c r="BO589" s="180">
        <f>BN589/(BJ589+BL589+BN589+BP589)</f>
        <v>0</v>
      </c>
      <c r="BP589" s="179">
        <f>COUNTIF(Q589:BI589,"KĐG")</f>
        <v>0</v>
      </c>
      <c r="BQ589" s="180">
        <f>BP589/(BJ589+BL589+BN589+BP589)</f>
        <v>0</v>
      </c>
      <c r="BR589" s="181">
        <f>(((BJ589*2)+(BL589*1)+(BN589*0)))/(BJ589+BL589+BN589)</f>
        <v>1.9</v>
      </c>
      <c r="BS589" s="182" t="str">
        <f>IF(BQ589&gt;=50%,"KĐG",IF(BR589&gt;=1.6,"Đạt mục tiêu",IF(BR589&gt;=1,"Cần cố gắng","Chưa đạt")))</f>
        <v>Đạt mục tiêu</v>
      </c>
      <c r="BT589" s="70"/>
      <c r="BU589" s="70"/>
      <c r="BV589" s="70">
        <v>2</v>
      </c>
      <c r="BW589" s="70">
        <v>2</v>
      </c>
      <c r="BX589" s="56">
        <v>2</v>
      </c>
      <c r="BY589" s="56">
        <v>2</v>
      </c>
      <c r="BZ589" s="56">
        <v>1</v>
      </c>
      <c r="CA589" s="56">
        <v>2</v>
      </c>
      <c r="CB589" s="56">
        <v>2</v>
      </c>
      <c r="CC589" s="56">
        <v>2</v>
      </c>
      <c r="CD589" s="56">
        <v>2</v>
      </c>
      <c r="CE589" s="56">
        <v>2</v>
      </c>
      <c r="CF589" s="56">
        <v>2</v>
      </c>
      <c r="CG589" s="56">
        <v>2</v>
      </c>
      <c r="CH589" s="56">
        <v>2</v>
      </c>
      <c r="CI589" s="56">
        <v>2</v>
      </c>
      <c r="CJ589" s="56">
        <v>1</v>
      </c>
      <c r="CK589" s="56">
        <v>2</v>
      </c>
      <c r="CL589" s="56">
        <v>2</v>
      </c>
      <c r="CM589" s="56">
        <v>2</v>
      </c>
      <c r="CN589" s="56">
        <v>2</v>
      </c>
      <c r="CO589" s="56">
        <v>2</v>
      </c>
      <c r="CP589" s="56">
        <v>2</v>
      </c>
      <c r="CQ589" s="56">
        <v>2</v>
      </c>
      <c r="CR589" s="56">
        <v>2</v>
      </c>
      <c r="CS589" s="56">
        <v>1</v>
      </c>
      <c r="CT589" s="56">
        <v>2</v>
      </c>
      <c r="CU589" s="56">
        <v>2</v>
      </c>
      <c r="CV589" s="56">
        <v>2</v>
      </c>
      <c r="CW589" s="56">
        <v>2</v>
      </c>
      <c r="CX589" s="56">
        <v>2</v>
      </c>
      <c r="CY589" s="56">
        <v>2</v>
      </c>
      <c r="CZ589" s="56">
        <f>COUNTIF(BV589:CY589,"2")</f>
        <v>27</v>
      </c>
      <c r="DA589" s="56">
        <f>CZ589/(CZ589+DB589+DD589+DF589)</f>
        <v>0.9</v>
      </c>
      <c r="DB589" s="56">
        <f>COUNTIF(BV589:CY589,"1")</f>
        <v>3</v>
      </c>
      <c r="DC589" s="56">
        <f>DB589/(CZ589+DB589+DD589+DF589)</f>
        <v>0.1</v>
      </c>
      <c r="DD589" s="56">
        <f>COUNTIF(BV589:CY589,"0")</f>
        <v>0</v>
      </c>
      <c r="DE589" s="56">
        <f>DD589/(CZ589+DB589+DD589+DF589)</f>
        <v>0</v>
      </c>
      <c r="DF589" s="56">
        <f>COUNTIF(BH589:CY589,"KĐG")</f>
        <v>0</v>
      </c>
      <c r="DG589" s="56">
        <f>DF589/(CZ589+DB589+DD589+DF589)</f>
        <v>0</v>
      </c>
      <c r="DH589" s="56">
        <f>(((CZ589*2)+(DB589*1)+(DD589*0)))/(CZ589+DB589+DD589)</f>
        <v>1.9</v>
      </c>
      <c r="DI589" s="56" t="str">
        <f>IF(DG589&gt;=50%,"KĐG",IF(DH589&gt;=1.6,"Đạt mục tiêu",IF(DH589&gt;=1,"Cần cố gắng","Chưa đạt")))</f>
        <v>Đạt mục tiêu</v>
      </c>
      <c r="DJ589" s="56"/>
      <c r="DK589" s="56"/>
      <c r="DL589" s="56"/>
      <c r="DM589" s="70"/>
      <c r="DN589" s="70"/>
      <c r="DO589" s="70"/>
      <c r="DP589" s="70"/>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70"/>
      <c r="FG589" s="70"/>
      <c r="FH589" s="70"/>
      <c r="FI589" s="70"/>
      <c r="FJ589" s="70"/>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6"/>
      <c r="GQ589" s="56"/>
      <c r="GR589" s="56"/>
      <c r="GS589" s="56"/>
      <c r="GT589" s="56"/>
      <c r="GU589" s="56"/>
      <c r="GV589" s="56"/>
      <c r="GW589" s="56"/>
      <c r="GX589" s="56"/>
      <c r="GY589" s="56"/>
      <c r="GZ589" s="70"/>
      <c r="HA589" s="70"/>
      <c r="HB589" s="70"/>
      <c r="HC589" s="70"/>
      <c r="HD589" s="70"/>
      <c r="HE589" s="168">
        <v>2</v>
      </c>
      <c r="HF589" s="56">
        <v>2</v>
      </c>
      <c r="HG589" s="56">
        <v>2</v>
      </c>
      <c r="HH589" s="56">
        <v>2</v>
      </c>
      <c r="HI589" s="56">
        <v>2</v>
      </c>
      <c r="HJ589" s="56">
        <v>2</v>
      </c>
      <c r="HK589" s="56">
        <v>2</v>
      </c>
      <c r="HL589" s="56">
        <v>2</v>
      </c>
      <c r="HM589" s="56">
        <v>2</v>
      </c>
      <c r="HN589" s="56">
        <v>2</v>
      </c>
      <c r="HO589" s="56">
        <v>2</v>
      </c>
      <c r="HP589" s="56">
        <v>2</v>
      </c>
      <c r="HQ589" s="56">
        <v>2</v>
      </c>
      <c r="HR589" s="56">
        <v>2</v>
      </c>
      <c r="HS589" s="56">
        <v>2</v>
      </c>
      <c r="HT589" s="56">
        <v>2</v>
      </c>
      <c r="HU589" s="56">
        <v>2</v>
      </c>
      <c r="HV589" s="56">
        <v>2</v>
      </c>
      <c r="HW589" s="56">
        <v>2</v>
      </c>
      <c r="HX589" s="56"/>
      <c r="HY589" s="56"/>
      <c r="HZ589" s="56"/>
      <c r="IA589" s="56"/>
      <c r="IB589" s="56"/>
      <c r="IC589" s="56"/>
      <c r="ID589" s="56">
        <v>2</v>
      </c>
      <c r="IE589" s="56">
        <v>2</v>
      </c>
      <c r="IF589" s="56">
        <v>2</v>
      </c>
      <c r="IG589" s="56">
        <v>2</v>
      </c>
      <c r="IH589" s="56">
        <v>2</v>
      </c>
      <c r="II589" s="179">
        <f>COUNTIF(HE589:IH589,"2")</f>
        <v>24</v>
      </c>
      <c r="IJ589" s="180">
        <f>II589/(II589+IK589+IM589+IO589)</f>
        <v>1</v>
      </c>
      <c r="IK589" s="179">
        <f>COUNTIF(HE589:IH589,"1")</f>
        <v>0</v>
      </c>
      <c r="IL589" s="180">
        <f>IK589/(II589+IK589+IM589+IO589)</f>
        <v>0</v>
      </c>
      <c r="IM589" s="179">
        <f>COUNTIF(HE589:IH589,"0")</f>
        <v>0</v>
      </c>
      <c r="IN589" s="180">
        <f>IM589/(II589+IK589+IM589+IO589)</f>
        <v>0</v>
      </c>
      <c r="IO589" s="179">
        <f>COUNTIF(GP589:IH589,"KĐG")</f>
        <v>0</v>
      </c>
      <c r="IP589" s="180">
        <f>IO589/(II589+IK589+IM589+IO589)</f>
        <v>0</v>
      </c>
      <c r="IQ589" s="181">
        <f>(((II589*2)+(IK589*1)+(IM589*0)))/(II589+IK589+IM589)</f>
        <v>2</v>
      </c>
      <c r="IR589" s="185" t="str">
        <f>IF(IP589&gt;=50%,"KĐG",IF(IQ589&gt;=1.6,"Đạt mục tiêu",IF(IQ589&gt;=1,"Cần cố gắng","Chưa đạt")))</f>
        <v>Đạt mục tiêu</v>
      </c>
      <c r="IS589" s="185"/>
      <c r="IT589" s="70"/>
      <c r="IU589" s="70"/>
      <c r="IV589" s="70"/>
      <c r="IW589" s="70"/>
      <c r="IX589" s="56"/>
      <c r="IY589" s="56"/>
      <c r="IZ589" s="56"/>
      <c r="JA589" s="56"/>
      <c r="JB589" s="56"/>
      <c r="JC589" s="56"/>
      <c r="JD589" s="56"/>
      <c r="JE589" s="56"/>
      <c r="JF589" s="56"/>
      <c r="JG589" s="56"/>
      <c r="JH589" s="56"/>
      <c r="JI589" s="56"/>
      <c r="JJ589" s="56"/>
      <c r="JK589" s="56"/>
      <c r="JL589" s="56"/>
      <c r="JM589" s="56"/>
      <c r="JN589" s="56"/>
      <c r="JO589" s="56"/>
      <c r="JP589" s="56"/>
      <c r="JQ589" s="56"/>
      <c r="JR589" s="56"/>
      <c r="JS589" s="56"/>
      <c r="JT589" s="56"/>
      <c r="JU589" s="56"/>
      <c r="JV589" s="56"/>
      <c r="JW589" s="56"/>
      <c r="JX589" s="56"/>
      <c r="JY589" s="56"/>
      <c r="JZ589" s="56"/>
      <c r="KA589" s="56"/>
      <c r="KB589" s="56"/>
      <c r="KC589" s="56"/>
      <c r="KD589" s="56"/>
      <c r="KE589" s="56"/>
      <c r="KF589" s="56"/>
      <c r="KG589" s="56"/>
      <c r="KH589" s="56"/>
      <c r="KI589" s="56"/>
      <c r="KJ589" s="56"/>
      <c r="KK589" s="56"/>
      <c r="KL589" s="56"/>
      <c r="KM589" s="56"/>
      <c r="KN589" s="56"/>
      <c r="KO589" s="56"/>
      <c r="KP589" s="56"/>
      <c r="KQ589" s="56"/>
      <c r="KR589" s="56"/>
      <c r="KS589" s="56"/>
      <c r="KT589" s="56"/>
      <c r="KU589" s="56"/>
      <c r="KV589" s="56"/>
      <c r="KW589" s="56"/>
      <c r="KX589" s="56"/>
      <c r="KY589" s="56"/>
      <c r="KZ589" s="56"/>
      <c r="LA589" s="56"/>
      <c r="LB589" s="56"/>
      <c r="LC589" s="56"/>
      <c r="LD589" s="56"/>
      <c r="LE589" s="56"/>
      <c r="LF589" s="56"/>
      <c r="LG589" s="56"/>
      <c r="LH589" s="56"/>
      <c r="LI589" s="56"/>
      <c r="LJ589" s="56"/>
      <c r="LK589" s="56"/>
      <c r="LL589" s="56"/>
      <c r="LM589" s="56"/>
      <c r="LN589" s="56"/>
      <c r="LO589" s="56"/>
      <c r="LP589" s="56"/>
      <c r="LQ589" s="56"/>
      <c r="LR589" s="56"/>
      <c r="LS589" s="56"/>
      <c r="LT589" s="56"/>
      <c r="LU589" s="56"/>
      <c r="LV589" s="56"/>
      <c r="LW589" s="56"/>
      <c r="LX589" s="56"/>
      <c r="LY589" s="56"/>
      <c r="LZ589" s="56"/>
      <c r="MA589" s="56"/>
      <c r="MB589" s="56"/>
      <c r="MC589" s="56"/>
      <c r="MD589" s="56"/>
      <c r="ME589" s="56"/>
      <c r="MF589" s="56"/>
      <c r="MG589" s="56"/>
      <c r="MH589" s="56"/>
      <c r="MI589" s="56"/>
      <c r="MJ589" s="56"/>
      <c r="MK589" s="56"/>
      <c r="ML589" s="56"/>
      <c r="MM589" s="56"/>
      <c r="MN589" s="56"/>
      <c r="MO589" s="56"/>
      <c r="MP589" s="56"/>
      <c r="MQ589" s="56"/>
      <c r="MR589" s="56"/>
      <c r="MS589" s="56"/>
      <c r="MT589" s="56"/>
      <c r="MU589" s="56"/>
      <c r="MV589" s="56"/>
      <c r="MW589" s="56"/>
      <c r="MX589" s="56"/>
      <c r="MY589" s="56"/>
      <c r="MZ589" s="56"/>
      <c r="NA589" s="56"/>
      <c r="NB589" s="56"/>
      <c r="NC589" s="56"/>
      <c r="ND589" s="56"/>
      <c r="NE589" s="56"/>
      <c r="NF589" s="56"/>
      <c r="NG589" s="56"/>
      <c r="NH589" s="56"/>
      <c r="NI589" s="56"/>
      <c r="NJ589" s="56"/>
      <c r="NK589" s="56"/>
      <c r="NL589" s="56"/>
      <c r="NM589" s="56"/>
      <c r="NN589" s="56"/>
      <c r="NO589" s="56"/>
      <c r="NP589" s="56"/>
      <c r="NQ589" s="56"/>
      <c r="NR589" s="56"/>
      <c r="NS589" s="56"/>
      <c r="NT589" s="56"/>
      <c r="NU589" s="56"/>
      <c r="NV589" s="56"/>
      <c r="NW589" s="56"/>
      <c r="NX589" s="56"/>
      <c r="NY589" s="56"/>
      <c r="NZ589" s="56"/>
      <c r="OA589" s="56"/>
      <c r="OB589" s="56"/>
      <c r="OC589" s="56"/>
      <c r="OD589" s="56"/>
      <c r="OE589" s="56"/>
      <c r="OF589" s="56"/>
      <c r="OG589" s="56"/>
      <c r="OH589" s="56"/>
      <c r="OI589" s="56"/>
      <c r="OJ589" s="56"/>
      <c r="OK589" s="56"/>
      <c r="OL589" s="56"/>
      <c r="OM589" s="56"/>
      <c r="ON589" s="56"/>
      <c r="OO589" s="56"/>
      <c r="OP589" s="56"/>
      <c r="OQ589" s="56"/>
      <c r="OR589" s="56"/>
      <c r="OS589" s="56"/>
      <c r="OT589" s="56"/>
      <c r="OU589" s="56"/>
      <c r="OV589" s="56"/>
      <c r="OW589" s="56"/>
      <c r="OX589" s="56"/>
      <c r="OY589" s="56"/>
      <c r="OZ589" s="56"/>
      <c r="PA589" s="2"/>
    </row>
    <row r="590" spans="1:417" s="116" customFormat="1" ht="94.5" hidden="1" customHeight="1">
      <c r="A590" s="56"/>
      <c r="B590" s="130">
        <v>510</v>
      </c>
      <c r="C590" s="130">
        <v>224</v>
      </c>
      <c r="D590" s="132" t="s">
        <v>290</v>
      </c>
      <c r="E590" s="133" t="s">
        <v>4</v>
      </c>
      <c r="F590" s="132" t="s">
        <v>39</v>
      </c>
      <c r="G590" s="134" t="s">
        <v>6</v>
      </c>
      <c r="H590" s="133"/>
      <c r="I590" s="126" t="s">
        <v>39</v>
      </c>
      <c r="J590" s="167" t="s">
        <v>1106</v>
      </c>
      <c r="K590" s="123"/>
      <c r="L590" s="183" t="s">
        <v>661</v>
      </c>
      <c r="M590" s="123" t="s">
        <v>500</v>
      </c>
      <c r="N590" s="123" t="s">
        <v>394</v>
      </c>
      <c r="O590" s="56" t="s">
        <v>350</v>
      </c>
      <c r="P590" s="130" t="s">
        <v>205</v>
      </c>
      <c r="Q590" s="130"/>
      <c r="R590" s="120"/>
      <c r="S590" s="120"/>
      <c r="T590" s="120"/>
      <c r="U590" s="120" t="s">
        <v>205</v>
      </c>
      <c r="V590" s="120"/>
      <c r="W590" s="120"/>
      <c r="X590" s="120"/>
      <c r="Y590" s="120"/>
      <c r="Z590" s="120"/>
      <c r="AA590" s="120"/>
      <c r="AB590" s="120"/>
      <c r="AC590" s="119">
        <f t="shared" si="822"/>
        <v>1</v>
      </c>
      <c r="AD590" s="229"/>
      <c r="AE590" s="229"/>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72" t="s">
        <v>662</v>
      </c>
      <c r="BU590" s="70"/>
      <c r="BV590" s="70"/>
      <c r="BW590" s="70"/>
      <c r="BX590" s="56"/>
      <c r="BY590" s="56"/>
      <c r="BZ590" s="56"/>
      <c r="CA590" s="56"/>
      <c r="CB590" s="56"/>
      <c r="CC590" s="56"/>
      <c r="CD590" s="56"/>
      <c r="CE590" s="56"/>
      <c r="CF590" s="56"/>
      <c r="CG590" s="56"/>
      <c r="CH590" s="56"/>
      <c r="CI590" s="56"/>
      <c r="CJ590" s="56"/>
      <c r="CK590" s="56"/>
      <c r="CL590" s="56"/>
      <c r="CM590" s="56"/>
      <c r="CN590" s="56"/>
      <c r="CO590" s="56"/>
      <c r="CP590" s="56"/>
      <c r="CQ590" s="56"/>
      <c r="CR590" s="56"/>
      <c r="CS590" s="56"/>
      <c r="CT590" s="56"/>
      <c r="CU590" s="56"/>
      <c r="CV590" s="56"/>
      <c r="CW590" s="56"/>
      <c r="CX590" s="56"/>
      <c r="CY590" s="56"/>
      <c r="CZ590" s="56"/>
      <c r="DA590" s="56"/>
      <c r="DB590" s="56"/>
      <c r="DC590" s="56"/>
      <c r="DD590" s="56"/>
      <c r="DE590" s="56"/>
      <c r="DF590" s="56"/>
      <c r="DG590" s="56"/>
      <c r="DH590" s="56"/>
      <c r="DI590" s="56"/>
      <c r="DJ590" s="56"/>
      <c r="DK590" s="56"/>
      <c r="DL590" s="56"/>
      <c r="DM590" s="70"/>
      <c r="DN590" s="70"/>
      <c r="DO590" s="70"/>
      <c r="DP590" s="70"/>
      <c r="DQ590" s="56"/>
      <c r="DR590" s="56"/>
      <c r="DS590" s="56"/>
      <c r="DT590" s="56"/>
      <c r="DU590" s="56"/>
      <c r="DV590" s="56"/>
      <c r="DW590" s="56"/>
      <c r="DX590" s="56"/>
      <c r="DY590" s="56"/>
      <c r="DZ590" s="56"/>
      <c r="EA590" s="56"/>
      <c r="EB590" s="56"/>
      <c r="EC590" s="56"/>
      <c r="ED590" s="56"/>
      <c r="EE590" s="56"/>
      <c r="EF590" s="56"/>
      <c r="EG590" s="56"/>
      <c r="EH590" s="56"/>
      <c r="EI590" s="56"/>
      <c r="EJ590" s="56"/>
      <c r="EK590" s="56"/>
      <c r="EL590" s="56"/>
      <c r="EM590" s="56"/>
      <c r="EN590" s="56"/>
      <c r="EO590" s="56"/>
      <c r="EP590" s="56"/>
      <c r="EQ590" s="56"/>
      <c r="ER590" s="56"/>
      <c r="ES590" s="56"/>
      <c r="ET590" s="56"/>
      <c r="EU590" s="56"/>
      <c r="EV590" s="56"/>
      <c r="EW590" s="56"/>
      <c r="EX590" s="56"/>
      <c r="EY590" s="56"/>
      <c r="EZ590" s="56"/>
      <c r="FA590" s="56"/>
      <c r="FB590" s="56"/>
      <c r="FC590" s="56"/>
      <c r="FD590" s="56"/>
      <c r="FE590" s="56"/>
      <c r="FF590" s="70"/>
      <c r="FG590" s="70"/>
      <c r="FH590" s="70"/>
      <c r="FI590" s="70"/>
      <c r="FJ590" s="70"/>
      <c r="FK590" s="56"/>
      <c r="FL590" s="56"/>
      <c r="FM590" s="56"/>
      <c r="FN590" s="56"/>
      <c r="FO590" s="56"/>
      <c r="FP590" s="56"/>
      <c r="FQ590" s="56"/>
      <c r="FR590" s="56"/>
      <c r="FS590" s="56"/>
      <c r="FT590" s="56"/>
      <c r="FU590" s="56"/>
      <c r="FV590" s="56"/>
      <c r="FW590" s="56"/>
      <c r="FX590" s="56"/>
      <c r="FY590" s="56"/>
      <c r="FZ590" s="56"/>
      <c r="GA590" s="56"/>
      <c r="GB590" s="56"/>
      <c r="GC590" s="56"/>
      <c r="GD590" s="56"/>
      <c r="GE590" s="56"/>
      <c r="GF590" s="56"/>
      <c r="GG590" s="56"/>
      <c r="GH590" s="56"/>
      <c r="GI590" s="56"/>
      <c r="GJ590" s="56"/>
      <c r="GK590" s="56"/>
      <c r="GL590" s="56"/>
      <c r="GM590" s="56"/>
      <c r="GN590" s="56"/>
      <c r="GO590" s="56"/>
      <c r="GP590" s="56"/>
      <c r="GQ590" s="56"/>
      <c r="GR590" s="56"/>
      <c r="GS590" s="56"/>
      <c r="GT590" s="56"/>
      <c r="GU590" s="56"/>
      <c r="GV590" s="56"/>
      <c r="GW590" s="56"/>
      <c r="GX590" s="56"/>
      <c r="GY590" s="56"/>
      <c r="GZ590" s="70"/>
      <c r="HA590" s="70"/>
      <c r="HB590" s="70"/>
      <c r="HC590" s="70"/>
      <c r="HD590" s="70"/>
      <c r="HE590" s="56"/>
      <c r="HF590" s="56"/>
      <c r="HG590" s="56"/>
      <c r="HH590" s="56"/>
      <c r="HI590" s="56"/>
      <c r="HJ590" s="56"/>
      <c r="HK590" s="56"/>
      <c r="HL590" s="56"/>
      <c r="HM590" s="56"/>
      <c r="HN590" s="56"/>
      <c r="HO590" s="56"/>
      <c r="HP590" s="56"/>
      <c r="HQ590" s="56"/>
      <c r="HR590" s="56"/>
      <c r="HS590" s="56"/>
      <c r="HT590" s="56"/>
      <c r="HU590" s="56"/>
      <c r="HV590" s="56"/>
      <c r="HW590" s="56"/>
      <c r="HX590" s="56"/>
      <c r="HY590" s="56"/>
      <c r="HZ590" s="56"/>
      <c r="IA590" s="56"/>
      <c r="IB590" s="56"/>
      <c r="IC590" s="56"/>
      <c r="ID590" s="56"/>
      <c r="IE590" s="56"/>
      <c r="IF590" s="56"/>
      <c r="IG590" s="56"/>
      <c r="IH590" s="56"/>
      <c r="II590" s="56"/>
      <c r="IJ590" s="56"/>
      <c r="IK590" s="56"/>
      <c r="IL590" s="56"/>
      <c r="IM590" s="56"/>
      <c r="IN590" s="56"/>
      <c r="IO590" s="56"/>
      <c r="IP590" s="56"/>
      <c r="IQ590" s="56"/>
      <c r="IR590" s="56"/>
      <c r="IS590" s="56"/>
      <c r="IT590" s="70"/>
      <c r="IU590" s="70"/>
      <c r="IV590" s="70"/>
      <c r="IW590" s="70"/>
      <c r="IX590" s="56"/>
      <c r="IY590" s="56"/>
      <c r="IZ590" s="56"/>
      <c r="JA590" s="56"/>
      <c r="JB590" s="56"/>
      <c r="JC590" s="56"/>
      <c r="JD590" s="56"/>
      <c r="JE590" s="56"/>
      <c r="JF590" s="56"/>
      <c r="JG590" s="56"/>
      <c r="JH590" s="56"/>
      <c r="JI590" s="56"/>
      <c r="JJ590" s="56"/>
      <c r="JK590" s="56"/>
      <c r="JL590" s="56"/>
      <c r="JM590" s="56"/>
      <c r="JN590" s="56"/>
      <c r="JO590" s="56"/>
      <c r="JP590" s="56"/>
      <c r="JQ590" s="56"/>
      <c r="JR590" s="56"/>
      <c r="JS590" s="56"/>
      <c r="JT590" s="56"/>
      <c r="JU590" s="56"/>
      <c r="JV590" s="56"/>
      <c r="JW590" s="56"/>
      <c r="JX590" s="56"/>
      <c r="JY590" s="56"/>
      <c r="JZ590" s="56"/>
      <c r="KA590" s="56"/>
      <c r="KB590" s="56"/>
      <c r="KC590" s="56"/>
      <c r="KD590" s="56"/>
      <c r="KE590" s="56"/>
      <c r="KF590" s="56"/>
      <c r="KG590" s="56"/>
      <c r="KH590" s="56"/>
      <c r="KI590" s="56"/>
      <c r="KJ590" s="56"/>
      <c r="KK590" s="56"/>
      <c r="KL590" s="71"/>
      <c r="KM590" s="71"/>
      <c r="KN590" s="71"/>
      <c r="KO590" s="56">
        <v>2</v>
      </c>
      <c r="KP590" s="56">
        <v>2</v>
      </c>
      <c r="KQ590" s="56">
        <v>2</v>
      </c>
      <c r="KR590" s="56">
        <v>2</v>
      </c>
      <c r="KS590" s="56">
        <v>2</v>
      </c>
      <c r="KT590" s="56">
        <v>2</v>
      </c>
      <c r="KU590" s="56">
        <v>2</v>
      </c>
      <c r="KV590" s="56">
        <v>2</v>
      </c>
      <c r="KW590" s="56">
        <v>2</v>
      </c>
      <c r="KX590" s="56">
        <v>2</v>
      </c>
      <c r="KY590" s="56">
        <v>2</v>
      </c>
      <c r="KZ590" s="56">
        <v>2</v>
      </c>
      <c r="LA590" s="56">
        <v>2</v>
      </c>
      <c r="LB590" s="56">
        <v>2</v>
      </c>
      <c r="LC590" s="56">
        <v>2</v>
      </c>
      <c r="LD590" s="56">
        <v>2</v>
      </c>
      <c r="LE590" s="56">
        <v>2</v>
      </c>
      <c r="LF590" s="56">
        <v>2</v>
      </c>
      <c r="LG590" s="56">
        <v>2</v>
      </c>
      <c r="LH590" s="56">
        <v>2</v>
      </c>
      <c r="LI590" s="56">
        <v>2</v>
      </c>
      <c r="LJ590" s="56">
        <v>2</v>
      </c>
      <c r="LK590" s="56">
        <v>2</v>
      </c>
      <c r="LL590" s="56"/>
      <c r="LM590" s="56"/>
      <c r="LN590" s="56"/>
      <c r="LO590" s="56"/>
      <c r="LP590" s="56">
        <v>2</v>
      </c>
      <c r="LQ590" s="56">
        <v>2</v>
      </c>
      <c r="LR590" s="56">
        <v>2</v>
      </c>
      <c r="LS590" s="179">
        <f>COUNTIF(KO590:LR590,"2")</f>
        <v>26</v>
      </c>
      <c r="LT590" s="180">
        <f>LS590/(LS590+LU590+LW590+LY590)</f>
        <v>1</v>
      </c>
      <c r="LU590" s="179">
        <f>COUNTIF(KO590:LR590,"1")</f>
        <v>0</v>
      </c>
      <c r="LV590" s="180">
        <f>LU590/(LS590+LU590+LW590+LY590)</f>
        <v>0</v>
      </c>
      <c r="LW590" s="179">
        <f>COUNTIF(KO590:LR590,"0")</f>
        <v>0</v>
      </c>
      <c r="LX590" s="180">
        <f>LW590/(LS590+LU590+LW590+LY590)</f>
        <v>0</v>
      </c>
      <c r="LY590" s="179">
        <f>COUNTIF(KB590:LR590,"KĐG")</f>
        <v>0</v>
      </c>
      <c r="LZ590" s="180">
        <f>LY590/(LS590+LU590+LW590+LY590)</f>
        <v>0</v>
      </c>
      <c r="MA590" s="181">
        <f>(((LS590*2)+(LU590*1)+(LW590*0)))/(LS590+LU590+LW590)</f>
        <v>2</v>
      </c>
      <c r="MB590" s="185" t="str">
        <f>IF(LZ590&gt;=50%,"KĐG",IF(MA590&gt;=1.6,"Đạt mục tiêu",IF(MA590&gt;=1,"Cần cố gắng","Chưa đạt")))</f>
        <v>Đạt mục tiêu</v>
      </c>
      <c r="MC590" s="56"/>
      <c r="MD590" s="56"/>
      <c r="ME590" s="56"/>
      <c r="MF590" s="56"/>
      <c r="MG590" s="56"/>
      <c r="MH590" s="56"/>
      <c r="MI590" s="56"/>
      <c r="MJ590" s="56"/>
      <c r="MK590" s="56"/>
      <c r="ML590" s="56"/>
      <c r="MM590" s="56"/>
      <c r="MN590" s="56"/>
      <c r="MO590" s="56"/>
      <c r="MP590" s="56"/>
      <c r="MQ590" s="56"/>
      <c r="MR590" s="56"/>
      <c r="MS590" s="56"/>
      <c r="MT590" s="56"/>
      <c r="MU590" s="56"/>
      <c r="MV590" s="56"/>
      <c r="MW590" s="56"/>
      <c r="MX590" s="56"/>
      <c r="MY590" s="56"/>
      <c r="MZ590" s="56"/>
      <c r="NA590" s="56"/>
      <c r="NB590" s="56"/>
      <c r="NC590" s="56"/>
      <c r="ND590" s="56"/>
      <c r="NE590" s="56"/>
      <c r="NF590" s="56"/>
      <c r="NG590" s="56"/>
      <c r="NH590" s="56"/>
      <c r="NI590" s="56"/>
      <c r="NJ590" s="56"/>
      <c r="NK590" s="56"/>
      <c r="NL590" s="56"/>
      <c r="NM590" s="56"/>
      <c r="NN590" s="56"/>
      <c r="NO590" s="56"/>
      <c r="NP590" s="56"/>
      <c r="NQ590" s="56"/>
      <c r="NR590" s="56"/>
      <c r="NS590" s="56"/>
      <c r="NT590" s="56"/>
      <c r="NU590" s="56"/>
      <c r="NV590" s="56"/>
      <c r="NW590" s="56"/>
      <c r="NX590" s="56"/>
      <c r="NY590" s="56"/>
      <c r="NZ590" s="56"/>
      <c r="OA590" s="56"/>
      <c r="OB590" s="56"/>
      <c r="OC590" s="56"/>
      <c r="OD590" s="56"/>
      <c r="OE590" s="56"/>
      <c r="OF590" s="56"/>
      <c r="OG590" s="56"/>
      <c r="OH590" s="56"/>
      <c r="OI590" s="56"/>
      <c r="OJ590" s="56"/>
      <c r="OK590" s="56"/>
      <c r="OL590" s="56"/>
      <c r="OM590" s="56"/>
      <c r="ON590" s="56"/>
      <c r="OO590" s="56"/>
      <c r="OP590" s="56"/>
      <c r="OQ590" s="56"/>
      <c r="OR590" s="56"/>
      <c r="OS590" s="56"/>
      <c r="OT590" s="56"/>
      <c r="OU590" s="56"/>
      <c r="OV590" s="56"/>
      <c r="OW590" s="56"/>
      <c r="OX590" s="56"/>
      <c r="OY590" s="56"/>
      <c r="OZ590" s="56"/>
      <c r="PA590" s="56"/>
    </row>
    <row r="591" spans="1:417" s="116" customFormat="1" ht="134.25" customHeight="1">
      <c r="A591" s="56"/>
      <c r="B591" s="2">
        <v>511</v>
      </c>
      <c r="C591" s="2">
        <v>225</v>
      </c>
      <c r="D591" s="208" t="s">
        <v>1624</v>
      </c>
      <c r="E591" s="236" t="s">
        <v>12</v>
      </c>
      <c r="F591" s="208" t="s">
        <v>1625</v>
      </c>
      <c r="G591" s="76" t="s">
        <v>4</v>
      </c>
      <c r="H591" s="296"/>
      <c r="I591" s="208" t="s">
        <v>1248</v>
      </c>
      <c r="J591" s="237" t="s">
        <v>1409</v>
      </c>
      <c r="K591" s="76"/>
      <c r="L591" s="234" t="s">
        <v>661</v>
      </c>
      <c r="M591" s="238" t="s">
        <v>663</v>
      </c>
      <c r="N591" s="123" t="s">
        <v>394</v>
      </c>
      <c r="O591" s="56" t="s">
        <v>350</v>
      </c>
      <c r="P591" s="56" t="s">
        <v>205</v>
      </c>
      <c r="Q591" s="56"/>
      <c r="R591" s="235" t="s">
        <v>205</v>
      </c>
      <c r="S591" s="120"/>
      <c r="T591" s="120"/>
      <c r="U591" s="120"/>
      <c r="V591" s="120"/>
      <c r="W591" s="120"/>
      <c r="X591" s="120"/>
      <c r="Y591" s="120"/>
      <c r="Z591" s="120"/>
      <c r="AA591" s="120"/>
      <c r="AB591" s="120"/>
      <c r="AC591" s="119">
        <f t="shared" si="822"/>
        <v>1</v>
      </c>
      <c r="AD591" s="300" t="s">
        <v>552</v>
      </c>
      <c r="AE591" s="300"/>
      <c r="AF591" s="178">
        <v>2</v>
      </c>
      <c r="AG591" s="178">
        <v>2</v>
      </c>
      <c r="AH591" s="178">
        <v>2</v>
      </c>
      <c r="AI591" s="178">
        <v>2</v>
      </c>
      <c r="AJ591" s="178">
        <v>2</v>
      </c>
      <c r="AK591" s="178">
        <v>2</v>
      </c>
      <c r="AL591" s="178">
        <v>1</v>
      </c>
      <c r="AM591" s="178">
        <v>2</v>
      </c>
      <c r="AN591" s="178">
        <v>2</v>
      </c>
      <c r="AO591" s="178">
        <v>2</v>
      </c>
      <c r="AP591" s="178">
        <v>2</v>
      </c>
      <c r="AQ591" s="178">
        <v>2</v>
      </c>
      <c r="AR591" s="178">
        <v>2</v>
      </c>
      <c r="AS591" s="178">
        <v>2</v>
      </c>
      <c r="AT591" s="178">
        <v>2</v>
      </c>
      <c r="AU591" s="178">
        <v>2</v>
      </c>
      <c r="AV591" s="178">
        <v>2</v>
      </c>
      <c r="AW591" s="178">
        <v>2</v>
      </c>
      <c r="AX591" s="178">
        <v>2</v>
      </c>
      <c r="AY591" s="178">
        <v>2</v>
      </c>
      <c r="AZ591" s="178">
        <v>2</v>
      </c>
      <c r="BA591" s="178">
        <v>2</v>
      </c>
      <c r="BB591" s="178">
        <v>1</v>
      </c>
      <c r="BC591" s="178">
        <v>2</v>
      </c>
      <c r="BD591" s="178">
        <v>2</v>
      </c>
      <c r="BE591" s="178">
        <v>2</v>
      </c>
      <c r="BF591" s="178">
        <v>2</v>
      </c>
      <c r="BG591" s="178">
        <v>2</v>
      </c>
      <c r="BH591" s="178">
        <v>2</v>
      </c>
      <c r="BI591" s="178">
        <v>1</v>
      </c>
      <c r="BJ591" s="179">
        <f>COUNTIF(AF591:BI591,"2")</f>
        <v>27</v>
      </c>
      <c r="BK591" s="180">
        <f>BJ591/(BJ591+BL591+BN591+BP591)</f>
        <v>0.9</v>
      </c>
      <c r="BL591" s="179">
        <f>COUNTIF(AF591:BI591,"1")</f>
        <v>3</v>
      </c>
      <c r="BM591" s="180">
        <f>BL591/(BJ591+BL591+BN591+BP591)</f>
        <v>0.1</v>
      </c>
      <c r="BN591" s="179">
        <f>COUNTIF(AF591:BI591,"0")</f>
        <v>0</v>
      </c>
      <c r="BO591" s="180">
        <f>BN591/(BJ591+BL591+BN591+BP591)</f>
        <v>0</v>
      </c>
      <c r="BP591" s="179">
        <f>COUNTIF(Q591:BI591,"KĐG")</f>
        <v>0</v>
      </c>
      <c r="BQ591" s="180">
        <f>BP591/(BJ591+BL591+BN591+BP591)</f>
        <v>0</v>
      </c>
      <c r="BR591" s="181">
        <f>(((BJ591*2)+(BL591*1)+(BN591*0)))/(BJ591+BL591+BN591)</f>
        <v>1.9</v>
      </c>
      <c r="BS591" s="182" t="str">
        <f>IF(BQ591&gt;=50%,"KĐG",IF(BR591&gt;=1.6,"Đạt mục tiêu",IF(BR591&gt;=1,"Cần cố gắng","Chưa đạt")))</f>
        <v>Đạt mục tiêu</v>
      </c>
      <c r="BT591" s="70"/>
      <c r="BU591" s="70"/>
      <c r="BV591" s="70">
        <v>2</v>
      </c>
      <c r="BW591" s="70">
        <v>2</v>
      </c>
      <c r="BX591" s="56">
        <v>2</v>
      </c>
      <c r="BY591" s="56">
        <v>2</v>
      </c>
      <c r="BZ591" s="56">
        <v>2</v>
      </c>
      <c r="CA591" s="56">
        <v>2</v>
      </c>
      <c r="CB591" s="56">
        <v>1</v>
      </c>
      <c r="CC591" s="56">
        <v>2</v>
      </c>
      <c r="CD591" s="56">
        <v>2</v>
      </c>
      <c r="CE591" s="56">
        <v>2</v>
      </c>
      <c r="CF591" s="56">
        <v>2</v>
      </c>
      <c r="CG591" s="56">
        <v>2</v>
      </c>
      <c r="CH591" s="56">
        <v>2</v>
      </c>
      <c r="CI591" s="56">
        <v>2</v>
      </c>
      <c r="CJ591" s="56">
        <v>2</v>
      </c>
      <c r="CK591" s="56">
        <v>2</v>
      </c>
      <c r="CL591" s="56">
        <v>2</v>
      </c>
      <c r="CM591" s="56">
        <v>2</v>
      </c>
      <c r="CN591" s="56">
        <v>2</v>
      </c>
      <c r="CO591" s="56">
        <v>2</v>
      </c>
      <c r="CP591" s="56">
        <v>2</v>
      </c>
      <c r="CQ591" s="56">
        <v>2</v>
      </c>
      <c r="CR591" s="56">
        <v>1</v>
      </c>
      <c r="CS591" s="56">
        <v>2</v>
      </c>
      <c r="CT591" s="56">
        <v>2</v>
      </c>
      <c r="CU591" s="56">
        <v>2</v>
      </c>
      <c r="CV591" s="56">
        <v>2</v>
      </c>
      <c r="CW591" s="56">
        <v>2</v>
      </c>
      <c r="CX591" s="56">
        <v>2</v>
      </c>
      <c r="CY591" s="56">
        <v>1</v>
      </c>
      <c r="CZ591" s="56">
        <f>COUNTIF(BV591:CY591,"2")</f>
        <v>27</v>
      </c>
      <c r="DA591" s="56">
        <f>CZ591/(CZ591+DB591+DD591+DF591)</f>
        <v>0.9</v>
      </c>
      <c r="DB591" s="56">
        <f>COUNTIF(BV591:CY591,"1")</f>
        <v>3</v>
      </c>
      <c r="DC591" s="56">
        <f>DB591/(CZ591+DB591+DD591+DF591)</f>
        <v>0.1</v>
      </c>
      <c r="DD591" s="56">
        <f>COUNTIF(BV591:CY591,"0")</f>
        <v>0</v>
      </c>
      <c r="DE591" s="56">
        <f>DD591/(CZ591+DB591+DD591+DF591)</f>
        <v>0</v>
      </c>
      <c r="DF591" s="56">
        <f>COUNTIF(BH591:CY591,"KĐG")</f>
        <v>0</v>
      </c>
      <c r="DG591" s="56">
        <f>DF591/(CZ591+DB591+DD591+DF591)</f>
        <v>0</v>
      </c>
      <c r="DH591" s="56">
        <f>(((CZ591*2)+(DB591*1)+(DD591*0)))/(CZ591+DB591+DD591)</f>
        <v>1.9</v>
      </c>
      <c r="DI591" s="56" t="str">
        <f>IF(DG591&gt;=50%,"KĐG",IF(DH591&gt;=1.6,"Đạt mục tiêu",IF(DH591&gt;=1,"Cần cố gắng","Chưa đạt")))</f>
        <v>Đạt mục tiêu</v>
      </c>
      <c r="DJ591" s="56"/>
      <c r="DK591" s="56"/>
      <c r="DL591" s="56"/>
      <c r="DM591" s="70"/>
      <c r="DN591" s="70"/>
      <c r="DO591" s="70"/>
      <c r="DP591" s="70"/>
      <c r="DQ591" s="178">
        <v>2</v>
      </c>
      <c r="DR591" s="178">
        <v>2</v>
      </c>
      <c r="DS591" s="178">
        <v>2</v>
      </c>
      <c r="DT591" s="178">
        <v>2</v>
      </c>
      <c r="DU591" s="178">
        <v>2</v>
      </c>
      <c r="DV591" s="178">
        <v>2</v>
      </c>
      <c r="DW591" s="178">
        <v>2</v>
      </c>
      <c r="DX591" s="178">
        <v>1</v>
      </c>
      <c r="DY591" s="178">
        <v>2</v>
      </c>
      <c r="DZ591" s="178">
        <v>2</v>
      </c>
      <c r="EA591" s="178">
        <v>2</v>
      </c>
      <c r="EB591" s="178">
        <v>2</v>
      </c>
      <c r="EC591" s="178">
        <v>1</v>
      </c>
      <c r="ED591" s="178">
        <v>2</v>
      </c>
      <c r="EE591" s="178">
        <v>2</v>
      </c>
      <c r="EF591" s="178">
        <v>2</v>
      </c>
      <c r="EG591" s="178">
        <v>2</v>
      </c>
      <c r="EH591" s="178">
        <v>2</v>
      </c>
      <c r="EI591" s="178">
        <v>2</v>
      </c>
      <c r="EJ591" s="178">
        <v>2</v>
      </c>
      <c r="EK591" s="178">
        <v>2</v>
      </c>
      <c r="EL591" s="178"/>
      <c r="EM591" s="178"/>
      <c r="EN591" s="178"/>
      <c r="EO591" s="178"/>
      <c r="EP591" s="178"/>
      <c r="EQ591" s="178">
        <v>2</v>
      </c>
      <c r="ER591" s="178">
        <v>2</v>
      </c>
      <c r="ES591" s="178">
        <v>2</v>
      </c>
      <c r="ET591" s="178"/>
      <c r="EU591" s="178">
        <v>2</v>
      </c>
      <c r="EV591" s="179">
        <f>COUNTIF(DM591:EU591,"2")</f>
        <v>23</v>
      </c>
      <c r="EW591" s="180">
        <f>EV591/(EV591+EX591+EZ591+FB591)</f>
        <v>0.92</v>
      </c>
      <c r="EX591" s="179">
        <f>COUNTIF(DM591:EU591,"1")</f>
        <v>2</v>
      </c>
      <c r="EY591" s="180">
        <f>EX591/(EV591+EX591+EZ591+FB591)</f>
        <v>0.08</v>
      </c>
      <c r="EZ591" s="179">
        <f>COUNTIF(DM591:EU591,"0")</f>
        <v>0</v>
      </c>
      <c r="FA591" s="180">
        <f>EZ591/(EV591+EX591+EZ591+FB591)</f>
        <v>0</v>
      </c>
      <c r="FB591" s="179">
        <f>COUNTIF(DM591:EU591,"KĐG")</f>
        <v>0</v>
      </c>
      <c r="FC591" s="180">
        <f>FB591/(EV591+EX591+EZ591+FB591)</f>
        <v>0</v>
      </c>
      <c r="FD591" s="181">
        <f>(((EV591*2)+(EX591*1)+(EZ591*0)))/(EV591+EX591+EZ591)</f>
        <v>1.92</v>
      </c>
      <c r="FE591" s="184" t="str">
        <f>IF(FC591&gt;=50%,"KĐG",IF(FD591&gt;=1.6,"Đạt mục tiêu",IF(FD591&gt;=1,"Cần cố gắng","Chưa đạt")))</f>
        <v>Đạt mục tiêu</v>
      </c>
      <c r="FF591" s="70"/>
      <c r="FG591" s="70"/>
      <c r="FH591" s="70"/>
      <c r="FI591" s="70"/>
      <c r="FJ591" s="70"/>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6"/>
      <c r="GQ591" s="56"/>
      <c r="GR591" s="56"/>
      <c r="GS591" s="56"/>
      <c r="GT591" s="56"/>
      <c r="GU591" s="56"/>
      <c r="GV591" s="56"/>
      <c r="GW591" s="56"/>
      <c r="GX591" s="56"/>
      <c r="GY591" s="56"/>
      <c r="GZ591" s="70"/>
      <c r="HA591" s="70"/>
      <c r="HB591" s="70"/>
      <c r="HC591" s="70"/>
      <c r="HD591" s="70"/>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c r="IJ591" s="56"/>
      <c r="IK591" s="56"/>
      <c r="IL591" s="56"/>
      <c r="IM591" s="56"/>
      <c r="IN591" s="56"/>
      <c r="IO591" s="56"/>
      <c r="IP591" s="56"/>
      <c r="IQ591" s="56"/>
      <c r="IR591" s="56"/>
      <c r="IS591" s="56"/>
      <c r="IT591" s="70"/>
      <c r="IU591" s="70"/>
      <c r="IV591" s="70"/>
      <c r="IW591" s="70"/>
      <c r="IX591" s="56"/>
      <c r="IY591" s="56"/>
      <c r="IZ591" s="56"/>
      <c r="JA591" s="56"/>
      <c r="JB591" s="56"/>
      <c r="JC591" s="56"/>
      <c r="JD591" s="56"/>
      <c r="JE591" s="56"/>
      <c r="JF591" s="56"/>
      <c r="JG591" s="56"/>
      <c r="JH591" s="56"/>
      <c r="JI591" s="56"/>
      <c r="JJ591" s="56"/>
      <c r="JK591" s="56"/>
      <c r="JL591" s="56"/>
      <c r="JM591" s="56"/>
      <c r="JN591" s="56"/>
      <c r="JO591" s="56"/>
      <c r="JP591" s="56"/>
      <c r="JQ591" s="56"/>
      <c r="JR591" s="56"/>
      <c r="JS591" s="56"/>
      <c r="JT591" s="56"/>
      <c r="JU591" s="56"/>
      <c r="JV591" s="56"/>
      <c r="JW591" s="56"/>
      <c r="JX591" s="56"/>
      <c r="JY591" s="56"/>
      <c r="JZ591" s="56"/>
      <c r="KA591" s="56"/>
      <c r="KB591" s="56"/>
      <c r="KC591" s="56"/>
      <c r="KD591" s="56"/>
      <c r="KE591" s="56"/>
      <c r="KF591" s="56"/>
      <c r="KG591" s="56"/>
      <c r="KH591" s="56"/>
      <c r="KI591" s="56"/>
      <c r="KJ591" s="56"/>
      <c r="KK591" s="56"/>
      <c r="KL591" s="56"/>
      <c r="KM591" s="56"/>
      <c r="KN591" s="56"/>
      <c r="KO591" s="56"/>
      <c r="KP591" s="56"/>
      <c r="KQ591" s="56"/>
      <c r="KR591" s="56"/>
      <c r="KS591" s="56"/>
      <c r="KT591" s="56"/>
      <c r="KU591" s="56"/>
      <c r="KV591" s="56"/>
      <c r="KW591" s="56"/>
      <c r="KX591" s="56"/>
      <c r="KY591" s="56"/>
      <c r="KZ591" s="56"/>
      <c r="LA591" s="56"/>
      <c r="LB591" s="56"/>
      <c r="LC591" s="56"/>
      <c r="LD591" s="56"/>
      <c r="LE591" s="56"/>
      <c r="LF591" s="56"/>
      <c r="LG591" s="56"/>
      <c r="LH591" s="56"/>
      <c r="LI591" s="56"/>
      <c r="LJ591" s="56"/>
      <c r="LK591" s="56"/>
      <c r="LL591" s="56"/>
      <c r="LM591" s="56"/>
      <c r="LN591" s="56"/>
      <c r="LO591" s="56"/>
      <c r="LP591" s="56"/>
      <c r="LQ591" s="56"/>
      <c r="LR591" s="56"/>
      <c r="LS591" s="56"/>
      <c r="LT591" s="56"/>
      <c r="LU591" s="56"/>
      <c r="LV591" s="56"/>
      <c r="LW591" s="56"/>
      <c r="LX591" s="56"/>
      <c r="LY591" s="56"/>
      <c r="LZ591" s="56"/>
      <c r="MA591" s="56"/>
      <c r="MB591" s="56"/>
      <c r="MC591" s="56"/>
      <c r="MD591" s="56"/>
      <c r="ME591" s="56"/>
      <c r="MF591" s="56"/>
      <c r="MG591" s="56"/>
      <c r="MH591" s="56"/>
      <c r="MI591" s="56"/>
      <c r="MJ591" s="56"/>
      <c r="MK591" s="56"/>
      <c r="ML591" s="56"/>
      <c r="MM591" s="56"/>
      <c r="MN591" s="56"/>
      <c r="MO591" s="56"/>
      <c r="MP591" s="56"/>
      <c r="MQ591" s="56"/>
      <c r="MR591" s="56"/>
      <c r="MS591" s="56"/>
      <c r="MT591" s="56"/>
      <c r="MU591" s="56"/>
      <c r="MV591" s="56"/>
      <c r="MW591" s="56"/>
      <c r="MX591" s="56"/>
      <c r="MY591" s="56"/>
      <c r="MZ591" s="56"/>
      <c r="NA591" s="56"/>
      <c r="NB591" s="56"/>
      <c r="NC591" s="56"/>
      <c r="ND591" s="56"/>
      <c r="NE591" s="56"/>
      <c r="NF591" s="56"/>
      <c r="NG591" s="56"/>
      <c r="NH591" s="56"/>
      <c r="NI591" s="56"/>
      <c r="NJ591" s="56"/>
      <c r="NK591" s="56"/>
      <c r="NL591" s="56"/>
      <c r="NM591" s="56"/>
      <c r="NN591" s="56"/>
      <c r="NO591" s="56"/>
      <c r="NP591" s="56"/>
      <c r="NQ591" s="56"/>
      <c r="NR591" s="56"/>
      <c r="NS591" s="56"/>
      <c r="NT591" s="56"/>
      <c r="NU591" s="56"/>
      <c r="NV591" s="56"/>
      <c r="NW591" s="56"/>
      <c r="NX591" s="56"/>
      <c r="NY591" s="56"/>
      <c r="NZ591" s="56"/>
      <c r="OA591" s="56"/>
      <c r="OB591" s="56"/>
      <c r="OC591" s="56"/>
      <c r="OD591" s="56"/>
      <c r="OE591" s="56"/>
      <c r="OF591" s="56"/>
      <c r="OG591" s="56"/>
      <c r="OH591" s="56"/>
      <c r="OI591" s="56"/>
      <c r="OJ591" s="56"/>
      <c r="OK591" s="56"/>
      <c r="OL591" s="56"/>
      <c r="OM591" s="56"/>
      <c r="ON591" s="56"/>
      <c r="OO591" s="56"/>
      <c r="OP591" s="56"/>
      <c r="OQ591" s="56"/>
      <c r="OR591" s="56"/>
      <c r="OS591" s="56"/>
      <c r="OT591" s="56"/>
      <c r="OU591" s="56"/>
      <c r="OV591" s="56"/>
      <c r="OW591" s="56"/>
      <c r="OX591" s="56"/>
      <c r="OY591" s="56"/>
      <c r="OZ591" s="56"/>
      <c r="PA591" s="2"/>
    </row>
    <row r="592" spans="1:417" s="116" customFormat="1" ht="78.75" hidden="1" customHeight="1">
      <c r="A592" s="56"/>
      <c r="B592" s="56">
        <v>512</v>
      </c>
      <c r="C592" s="56">
        <v>226</v>
      </c>
      <c r="D592" s="126" t="s">
        <v>40</v>
      </c>
      <c r="E592" s="122" t="s">
        <v>12</v>
      </c>
      <c r="F592" s="126" t="s">
        <v>291</v>
      </c>
      <c r="G592" s="123" t="s">
        <v>12</v>
      </c>
      <c r="H592" s="122"/>
      <c r="I592" s="126" t="s">
        <v>291</v>
      </c>
      <c r="J592" s="167" t="s">
        <v>1586</v>
      </c>
      <c r="K592" s="123"/>
      <c r="L592" s="183" t="s">
        <v>661</v>
      </c>
      <c r="M592" s="123" t="s">
        <v>501</v>
      </c>
      <c r="N592" s="123" t="s">
        <v>394</v>
      </c>
      <c r="O592" s="56" t="s">
        <v>350</v>
      </c>
      <c r="P592" s="310" t="s">
        <v>205</v>
      </c>
      <c r="Q592" s="310"/>
      <c r="R592" s="120"/>
      <c r="S592" s="120"/>
      <c r="T592" s="120"/>
      <c r="U592" s="120"/>
      <c r="V592" s="120"/>
      <c r="W592" s="120"/>
      <c r="X592" s="120"/>
      <c r="Y592" s="120"/>
      <c r="Z592" s="120"/>
      <c r="AA592" s="120"/>
      <c r="AB592" s="120" t="s">
        <v>205</v>
      </c>
      <c r="AC592" s="119">
        <f t="shared" si="822"/>
        <v>1</v>
      </c>
      <c r="AD592" s="229"/>
      <c r="AE592" s="229"/>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70"/>
      <c r="BU592" s="70"/>
      <c r="BV592" s="72"/>
      <c r="BW592" s="72"/>
      <c r="BX592" s="56"/>
      <c r="BY592" s="56"/>
      <c r="BZ592" s="56"/>
      <c r="CA592" s="56"/>
      <c r="CB592" s="56"/>
      <c r="CC592" s="56"/>
      <c r="CD592" s="56"/>
      <c r="CE592" s="56"/>
      <c r="CF592" s="56"/>
      <c r="CG592" s="56"/>
      <c r="CH592" s="56"/>
      <c r="CI592" s="56"/>
      <c r="CJ592" s="56"/>
      <c r="CK592" s="56"/>
      <c r="CL592" s="56"/>
      <c r="CM592" s="56"/>
      <c r="CN592" s="56"/>
      <c r="CO592" s="56"/>
      <c r="CP592" s="56"/>
      <c r="CQ592" s="56"/>
      <c r="CR592" s="56"/>
      <c r="CS592" s="56"/>
      <c r="CT592" s="56"/>
      <c r="CU592" s="56"/>
      <c r="CV592" s="56"/>
      <c r="CW592" s="56"/>
      <c r="CX592" s="56"/>
      <c r="CY592" s="56"/>
      <c r="CZ592" s="56"/>
      <c r="DA592" s="56"/>
      <c r="DB592" s="56"/>
      <c r="DC592" s="179"/>
      <c r="DD592" s="180"/>
      <c r="DE592" s="179"/>
      <c r="DF592" s="180"/>
      <c r="DG592" s="179"/>
      <c r="DH592" s="180"/>
      <c r="DI592" s="179"/>
      <c r="DJ592" s="180" t="e">
        <f>DI592/(DC592+DE592+DG592+DI592)</f>
        <v>#DIV/0!</v>
      </c>
      <c r="DK592" s="181" t="e">
        <f>(((DC592*2)+(DE592*1)+(DG592*0)))/(DC592+DE592+DG592)</f>
        <v>#DIV/0!</v>
      </c>
      <c r="DL592" s="184" t="e">
        <f>IF(DJ592&gt;=50%,"KĐG",IF(DK592&gt;=1.6,"Đạt mục tiêu",IF(DK592&gt;=1,"Cần cố gắng","Chưa đạt")))</f>
        <v>#DIV/0!</v>
      </c>
      <c r="DM592" s="70"/>
      <c r="DN592" s="70"/>
      <c r="DO592" s="70"/>
      <c r="DP592" s="70"/>
      <c r="DQ592" s="178">
        <v>2</v>
      </c>
      <c r="DR592" s="178">
        <v>2</v>
      </c>
      <c r="DS592" s="178">
        <v>2</v>
      </c>
      <c r="DT592" s="178">
        <v>2</v>
      </c>
      <c r="DU592" s="178">
        <v>2</v>
      </c>
      <c r="DV592" s="178">
        <v>2</v>
      </c>
      <c r="DW592" s="178">
        <v>2</v>
      </c>
      <c r="DX592" s="178">
        <v>2</v>
      </c>
      <c r="DY592" s="178">
        <v>2</v>
      </c>
      <c r="DZ592" s="178">
        <v>2</v>
      </c>
      <c r="EA592" s="178">
        <v>2</v>
      </c>
      <c r="EB592" s="178">
        <v>2</v>
      </c>
      <c r="EC592" s="178">
        <v>2</v>
      </c>
      <c r="ED592" s="178">
        <v>2</v>
      </c>
      <c r="EE592" s="178">
        <v>2</v>
      </c>
      <c r="EF592" s="178">
        <v>2</v>
      </c>
      <c r="EG592" s="178">
        <v>2</v>
      </c>
      <c r="EH592" s="178">
        <v>2</v>
      </c>
      <c r="EI592" s="178">
        <v>2</v>
      </c>
      <c r="EJ592" s="178">
        <v>2</v>
      </c>
      <c r="EK592" s="178">
        <v>2</v>
      </c>
      <c r="EL592" s="178">
        <v>2</v>
      </c>
      <c r="EM592" s="178">
        <v>2</v>
      </c>
      <c r="EN592" s="178">
        <v>2</v>
      </c>
      <c r="EO592" s="178">
        <v>2</v>
      </c>
      <c r="EP592" s="178">
        <v>2</v>
      </c>
      <c r="EQ592" s="178">
        <v>2</v>
      </c>
      <c r="ER592" s="178">
        <v>2</v>
      </c>
      <c r="ES592" s="178">
        <v>2</v>
      </c>
      <c r="ET592" s="178">
        <v>2</v>
      </c>
      <c r="EU592" s="178">
        <v>2</v>
      </c>
      <c r="EV592" s="179">
        <v>23</v>
      </c>
      <c r="EW592" s="180">
        <v>0.85185185185185186</v>
      </c>
      <c r="EX592" s="179">
        <v>2</v>
      </c>
      <c r="EY592" s="180">
        <v>7.407407407407407E-2</v>
      </c>
      <c r="EZ592" s="179">
        <v>2</v>
      </c>
      <c r="FA592" s="180">
        <v>7.407407407407407E-2</v>
      </c>
      <c r="FB592" s="179">
        <v>0</v>
      </c>
      <c r="FC592" s="180">
        <v>0</v>
      </c>
      <c r="FD592" s="181">
        <v>1.7777777777777777</v>
      </c>
      <c r="FE592" s="184" t="s">
        <v>670</v>
      </c>
      <c r="FF592" s="70"/>
      <c r="FG592" s="70"/>
      <c r="FH592" s="70"/>
      <c r="FI592" s="70"/>
      <c r="FJ592" s="70"/>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6"/>
      <c r="GQ592" s="56"/>
      <c r="GR592" s="56"/>
      <c r="GS592" s="56"/>
      <c r="GT592" s="56"/>
      <c r="GU592" s="56"/>
      <c r="GV592" s="56"/>
      <c r="GW592" s="56"/>
      <c r="GX592" s="56"/>
      <c r="GY592" s="56"/>
      <c r="GZ592" s="70"/>
      <c r="HA592" s="70"/>
      <c r="HB592" s="70"/>
      <c r="HC592" s="70"/>
      <c r="HD592" s="70"/>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c r="IJ592" s="56"/>
      <c r="IK592" s="56"/>
      <c r="IL592" s="56"/>
      <c r="IM592" s="56"/>
      <c r="IN592" s="56"/>
      <c r="IO592" s="56"/>
      <c r="IP592" s="56"/>
      <c r="IQ592" s="56"/>
      <c r="IR592" s="56"/>
      <c r="IS592" s="56"/>
      <c r="IT592" s="70"/>
      <c r="IU592" s="70"/>
      <c r="IV592" s="70"/>
      <c r="IW592" s="70"/>
      <c r="IX592" s="56"/>
      <c r="IY592" s="56"/>
      <c r="IZ592" s="56"/>
      <c r="JA592" s="56"/>
      <c r="JB592" s="56"/>
      <c r="JC592" s="56"/>
      <c r="JD592" s="56"/>
      <c r="JE592" s="56"/>
      <c r="JF592" s="56"/>
      <c r="JG592" s="56"/>
      <c r="JH592" s="56"/>
      <c r="JI592" s="56"/>
      <c r="JJ592" s="56"/>
      <c r="JK592" s="56"/>
      <c r="JL592" s="56"/>
      <c r="JM592" s="56"/>
      <c r="JN592" s="56"/>
      <c r="JO592" s="56"/>
      <c r="JP592" s="56"/>
      <c r="JQ592" s="56"/>
      <c r="JR592" s="56"/>
      <c r="JS592" s="56"/>
      <c r="JT592" s="56"/>
      <c r="JU592" s="56"/>
      <c r="JV592" s="56"/>
      <c r="JW592" s="56"/>
      <c r="JX592" s="56"/>
      <c r="JY592" s="56"/>
      <c r="JZ592" s="56"/>
      <c r="KA592" s="56"/>
      <c r="KB592" s="56"/>
      <c r="KC592" s="56"/>
      <c r="KD592" s="56"/>
      <c r="KE592" s="56"/>
      <c r="KF592" s="56"/>
      <c r="KG592" s="56"/>
      <c r="KH592" s="56"/>
      <c r="KI592" s="56"/>
      <c r="KJ592" s="56"/>
      <c r="KK592" s="56"/>
      <c r="KL592" s="56"/>
      <c r="KM592" s="56"/>
      <c r="KN592" s="56"/>
      <c r="KO592" s="56"/>
      <c r="KP592" s="56"/>
      <c r="KQ592" s="56"/>
      <c r="KR592" s="56"/>
      <c r="KS592" s="56"/>
      <c r="KT592" s="56"/>
      <c r="KU592" s="56"/>
      <c r="KV592" s="56"/>
      <c r="KW592" s="56"/>
      <c r="KX592" s="56"/>
      <c r="KY592" s="56"/>
      <c r="KZ592" s="56"/>
      <c r="LA592" s="56"/>
      <c r="LB592" s="56"/>
      <c r="LC592" s="56"/>
      <c r="LD592" s="56"/>
      <c r="LE592" s="56"/>
      <c r="LF592" s="56"/>
      <c r="LG592" s="56"/>
      <c r="LH592" s="56"/>
      <c r="LI592" s="56"/>
      <c r="LJ592" s="56"/>
      <c r="LK592" s="56"/>
      <c r="LL592" s="56"/>
      <c r="LM592" s="56"/>
      <c r="LN592" s="56"/>
      <c r="LO592" s="56"/>
      <c r="LP592" s="56"/>
      <c r="LQ592" s="56"/>
      <c r="LR592" s="56"/>
      <c r="LS592" s="56"/>
      <c r="LT592" s="56"/>
      <c r="LU592" s="56"/>
      <c r="LV592" s="56"/>
      <c r="LW592" s="56"/>
      <c r="LX592" s="56"/>
      <c r="LY592" s="56"/>
      <c r="LZ592" s="56"/>
      <c r="MA592" s="56"/>
      <c r="MB592" s="56"/>
      <c r="MC592" s="56"/>
      <c r="MD592" s="56"/>
      <c r="ME592" s="56"/>
      <c r="MF592" s="56"/>
      <c r="MG592" s="56"/>
      <c r="MH592" s="56"/>
      <c r="MI592" s="56"/>
      <c r="MJ592" s="56"/>
      <c r="MK592" s="56"/>
      <c r="ML592" s="56"/>
      <c r="MM592" s="56"/>
      <c r="MN592" s="56"/>
      <c r="MO592" s="56"/>
      <c r="MP592" s="56"/>
      <c r="MQ592" s="56"/>
      <c r="MR592" s="56"/>
      <c r="MS592" s="56"/>
      <c r="MT592" s="56"/>
      <c r="MU592" s="56"/>
      <c r="MV592" s="56"/>
      <c r="MW592" s="56"/>
      <c r="MX592" s="56"/>
      <c r="MY592" s="56"/>
      <c r="MZ592" s="56"/>
      <c r="NA592" s="56"/>
      <c r="NB592" s="56"/>
      <c r="NC592" s="56"/>
      <c r="ND592" s="56"/>
      <c r="NE592" s="56"/>
      <c r="NF592" s="56"/>
      <c r="NG592" s="56"/>
      <c r="NH592" s="56"/>
      <c r="NI592" s="56"/>
      <c r="NJ592" s="56"/>
      <c r="NK592" s="56"/>
      <c r="NL592" s="56"/>
      <c r="NM592" s="56"/>
      <c r="NN592" s="56"/>
      <c r="NO592" s="56"/>
      <c r="NP592" s="56"/>
      <c r="NQ592" s="56"/>
      <c r="NR592" s="56"/>
      <c r="NS592" s="56"/>
      <c r="NT592" s="56"/>
      <c r="NU592" s="56"/>
      <c r="NV592" s="56"/>
      <c r="NW592" s="56"/>
      <c r="NX592" s="56"/>
      <c r="NY592" s="56"/>
      <c r="NZ592" s="56"/>
      <c r="OA592" s="56"/>
      <c r="OB592" s="56"/>
      <c r="OC592" s="56"/>
      <c r="OD592" s="56"/>
      <c r="OE592" s="56"/>
      <c r="OF592" s="56"/>
      <c r="OG592" s="56"/>
      <c r="OH592" s="56"/>
      <c r="OI592" s="56"/>
      <c r="OJ592" s="56"/>
      <c r="OK592" s="56"/>
      <c r="OL592" s="56"/>
      <c r="OM592" s="56"/>
      <c r="ON592" s="56"/>
      <c r="OO592" s="56"/>
      <c r="OP592" s="56"/>
      <c r="OQ592" s="56"/>
      <c r="OR592" s="56"/>
      <c r="OS592" s="56"/>
      <c r="OT592" s="56"/>
      <c r="OU592" s="56"/>
      <c r="OV592" s="56"/>
      <c r="OW592" s="56"/>
      <c r="OX592" s="56"/>
      <c r="OY592" s="56"/>
      <c r="OZ592" s="56"/>
      <c r="PA592" s="56"/>
    </row>
    <row r="593" spans="1:418" s="116" customFormat="1" ht="95.25" customHeight="1">
      <c r="A593" s="56"/>
      <c r="B593" s="2">
        <v>513</v>
      </c>
      <c r="C593" s="2">
        <v>227</v>
      </c>
      <c r="D593" s="208" t="s">
        <v>41</v>
      </c>
      <c r="E593" s="236" t="s">
        <v>12</v>
      </c>
      <c r="F593" s="208" t="s">
        <v>363</v>
      </c>
      <c r="G593" s="76" t="s">
        <v>12</v>
      </c>
      <c r="H593" s="296"/>
      <c r="I593" s="208" t="s">
        <v>363</v>
      </c>
      <c r="J593" s="237" t="s">
        <v>1105</v>
      </c>
      <c r="K593" s="76"/>
      <c r="L593" s="234" t="s">
        <v>661</v>
      </c>
      <c r="M593" s="76" t="s">
        <v>501</v>
      </c>
      <c r="N593" s="123" t="s">
        <v>394</v>
      </c>
      <c r="O593" s="56" t="s">
        <v>350</v>
      </c>
      <c r="P593" s="310" t="s">
        <v>205</v>
      </c>
      <c r="Q593" s="310"/>
      <c r="R593" s="235" t="s">
        <v>205</v>
      </c>
      <c r="S593" s="120"/>
      <c r="T593" s="120"/>
      <c r="U593" s="120"/>
      <c r="V593" s="120"/>
      <c r="W593" s="120"/>
      <c r="X593" s="120"/>
      <c r="Y593" s="120"/>
      <c r="Z593" s="120"/>
      <c r="AA593" s="120"/>
      <c r="AB593" s="120"/>
      <c r="AC593" s="119">
        <f t="shared" si="822"/>
        <v>1</v>
      </c>
      <c r="AD593" s="299"/>
      <c r="AE593" s="300" t="s">
        <v>662</v>
      </c>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70"/>
      <c r="BU593" s="70"/>
      <c r="BV593" s="70"/>
      <c r="BW593" s="70"/>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9"/>
      <c r="DD593" s="180"/>
      <c r="DE593" s="179"/>
      <c r="DF593" s="180"/>
      <c r="DG593" s="179"/>
      <c r="DH593" s="180"/>
      <c r="DI593" s="179"/>
      <c r="DJ593" s="180"/>
      <c r="DK593" s="181"/>
      <c r="DL593" s="184"/>
      <c r="DM593" s="70"/>
      <c r="DN593" s="70"/>
      <c r="DO593" s="70"/>
      <c r="DP593" s="70"/>
      <c r="DQ593" s="178"/>
      <c r="DR593" s="178"/>
      <c r="DS593" s="178"/>
      <c r="DT593" s="178"/>
      <c r="DU593" s="178"/>
      <c r="DV593" s="178"/>
      <c r="DW593" s="178"/>
      <c r="DX593" s="178"/>
      <c r="DY593" s="178"/>
      <c r="DZ593" s="178"/>
      <c r="EA593" s="178"/>
      <c r="EB593" s="178"/>
      <c r="EC593" s="178"/>
      <c r="ED593" s="178"/>
      <c r="EE593" s="178"/>
      <c r="EF593" s="178"/>
      <c r="EG593" s="178"/>
      <c r="EH593" s="178"/>
      <c r="EI593" s="178"/>
      <c r="EJ593" s="178"/>
      <c r="EK593" s="178"/>
      <c r="EL593" s="178"/>
      <c r="EM593" s="178"/>
      <c r="EN593" s="178"/>
      <c r="EO593" s="178"/>
      <c r="EP593" s="178"/>
      <c r="EQ593" s="178"/>
      <c r="ER593" s="178"/>
      <c r="ES593" s="178"/>
      <c r="ET593" s="178"/>
      <c r="EU593" s="178"/>
      <c r="EV593" s="179"/>
      <c r="EW593" s="180"/>
      <c r="EX593" s="179"/>
      <c r="EY593" s="180"/>
      <c r="EZ593" s="179"/>
      <c r="FA593" s="180"/>
      <c r="FB593" s="179"/>
      <c r="FC593" s="180"/>
      <c r="FD593" s="181"/>
      <c r="FE593" s="184"/>
      <c r="FF593" s="72" t="s">
        <v>662</v>
      </c>
      <c r="FG593" s="72"/>
      <c r="FH593" s="72"/>
      <c r="FI593" s="72" t="s">
        <v>662</v>
      </c>
      <c r="FJ593" s="72"/>
      <c r="FK593" s="70" t="s">
        <v>464</v>
      </c>
      <c r="FL593" s="70" t="s">
        <v>464</v>
      </c>
      <c r="FM593" s="70" t="s">
        <v>464</v>
      </c>
      <c r="FN593" s="70" t="s">
        <v>464</v>
      </c>
      <c r="FO593" s="70" t="s">
        <v>464</v>
      </c>
      <c r="FP593" s="70" t="s">
        <v>464</v>
      </c>
      <c r="FQ593" s="70" t="s">
        <v>464</v>
      </c>
      <c r="FR593" s="70" t="s">
        <v>464</v>
      </c>
      <c r="FS593" s="70" t="s">
        <v>464</v>
      </c>
      <c r="FT593" s="70" t="s">
        <v>464</v>
      </c>
      <c r="FU593" s="70" t="s">
        <v>464</v>
      </c>
      <c r="FV593" s="70" t="s">
        <v>464</v>
      </c>
      <c r="FW593" s="70" t="s">
        <v>464</v>
      </c>
      <c r="FX593" s="70" t="s">
        <v>464</v>
      </c>
      <c r="FY593" s="70" t="s">
        <v>464</v>
      </c>
      <c r="FZ593" s="70" t="s">
        <v>464</v>
      </c>
      <c r="GA593" s="70" t="s">
        <v>464</v>
      </c>
      <c r="GB593" s="70" t="s">
        <v>464</v>
      </c>
      <c r="GC593" s="70" t="s">
        <v>464</v>
      </c>
      <c r="GD593" s="70" t="s">
        <v>464</v>
      </c>
      <c r="GE593" s="70" t="s">
        <v>464</v>
      </c>
      <c r="GF593" s="70" t="s">
        <v>464</v>
      </c>
      <c r="GG593" s="70" t="s">
        <v>464</v>
      </c>
      <c r="GH593" s="70" t="s">
        <v>464</v>
      </c>
      <c r="GI593" s="70" t="s">
        <v>464</v>
      </c>
      <c r="GJ593" s="70" t="s">
        <v>464</v>
      </c>
      <c r="GK593" s="70" t="s">
        <v>1025</v>
      </c>
      <c r="GL593" s="70" t="s">
        <v>464</v>
      </c>
      <c r="GM593" s="70" t="s">
        <v>464</v>
      </c>
      <c r="GN593" s="70" t="s">
        <v>464</v>
      </c>
      <c r="GO593" s="70" t="s">
        <v>464</v>
      </c>
      <c r="GP593" s="179">
        <f>COUNTIF(FA593:GO593,"2")</f>
        <v>30</v>
      </c>
      <c r="GQ593" s="180">
        <f t="shared" ref="GQ593" si="823">GP593/(GP593+GR593+GT593+GV593)</f>
        <v>0.967741935483871</v>
      </c>
      <c r="GR593" s="179">
        <f>COUNTIF(FA593:GO593,"1")</f>
        <v>1</v>
      </c>
      <c r="GS593" s="180">
        <f t="shared" ref="GS593" si="824">GR593/(GP593+GR593+GT593+GV593)</f>
        <v>3.2258064516129031E-2</v>
      </c>
      <c r="GT593" s="179">
        <f>COUNTIF(FA593:GO593,"0")</f>
        <v>0</v>
      </c>
      <c r="GU593" s="180">
        <f t="shared" ref="GU593" si="825">GT593/(GP593+GR593+GT593+GV593)</f>
        <v>0</v>
      </c>
      <c r="GV593" s="179">
        <f>COUNTIF(FA593:GO593,"KĐG")</f>
        <v>0</v>
      </c>
      <c r="GW593" s="180">
        <f t="shared" ref="GW593" si="826">GV593/(GP593+GR593+GT593+GV593)</f>
        <v>0</v>
      </c>
      <c r="GX593" s="181">
        <f t="shared" ref="GX593" si="827">(((GP593*2)+(GR593*1)+(GT593*0)))/(GP593+GR593+GT593)</f>
        <v>1.967741935483871</v>
      </c>
      <c r="GY593" s="182" t="str">
        <f t="shared" ref="GY593" si="828">IF(GW593&gt;=50%,"KĐG",IF(GX593&gt;=1.6,"Đạt mục tiêu",IF(GX593&gt;=1,"Cần cố gắng","Chưa đạt")))</f>
        <v>Đạt mục tiêu</v>
      </c>
      <c r="GZ593" s="70"/>
      <c r="HA593" s="70"/>
      <c r="HB593" s="70"/>
      <c r="HC593" s="70"/>
      <c r="HD593" s="70"/>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c r="IJ593" s="56"/>
      <c r="IK593" s="56"/>
      <c r="IL593" s="56"/>
      <c r="IM593" s="56"/>
      <c r="IN593" s="56"/>
      <c r="IO593" s="56"/>
      <c r="IP593" s="56"/>
      <c r="IQ593" s="56"/>
      <c r="IR593" s="56"/>
      <c r="IS593" s="56"/>
      <c r="IT593" s="70"/>
      <c r="IU593" s="70"/>
      <c r="IV593" s="70"/>
      <c r="IW593" s="70"/>
      <c r="IX593" s="56"/>
      <c r="IY593" s="56"/>
      <c r="IZ593" s="56"/>
      <c r="JA593" s="56"/>
      <c r="JB593" s="56"/>
      <c r="JC593" s="56"/>
      <c r="JD593" s="56"/>
      <c r="JE593" s="56"/>
      <c r="JF593" s="56"/>
      <c r="JG593" s="56"/>
      <c r="JH593" s="56"/>
      <c r="JI593" s="56"/>
      <c r="JJ593" s="56"/>
      <c r="JK593" s="56"/>
      <c r="JL593" s="56"/>
      <c r="JM593" s="56"/>
      <c r="JN593" s="56"/>
      <c r="JO593" s="56"/>
      <c r="JP593" s="56"/>
      <c r="JQ593" s="56"/>
      <c r="JR593" s="56"/>
      <c r="JS593" s="56"/>
      <c r="JT593" s="56"/>
      <c r="JU593" s="56"/>
      <c r="JV593" s="56"/>
      <c r="JW593" s="56"/>
      <c r="JX593" s="56"/>
      <c r="JY593" s="56"/>
      <c r="JZ593" s="56"/>
      <c r="KA593" s="56"/>
      <c r="KB593" s="56"/>
      <c r="KC593" s="56"/>
      <c r="KD593" s="56"/>
      <c r="KE593" s="56"/>
      <c r="KF593" s="56"/>
      <c r="KG593" s="56"/>
      <c r="KH593" s="56"/>
      <c r="KI593" s="56"/>
      <c r="KJ593" s="56"/>
      <c r="KK593" s="56"/>
      <c r="KL593" s="56"/>
      <c r="KM593" s="56"/>
      <c r="KN593" s="56"/>
      <c r="KO593" s="56"/>
      <c r="KP593" s="56"/>
      <c r="KQ593" s="56"/>
      <c r="KR593" s="56"/>
      <c r="KS593" s="56"/>
      <c r="KT593" s="56"/>
      <c r="KU593" s="56"/>
      <c r="KV593" s="56"/>
      <c r="KW593" s="56"/>
      <c r="KX593" s="56"/>
      <c r="KY593" s="56"/>
      <c r="KZ593" s="56"/>
      <c r="LA593" s="56"/>
      <c r="LB593" s="56"/>
      <c r="LC593" s="56"/>
      <c r="LD593" s="56"/>
      <c r="LE593" s="56"/>
      <c r="LF593" s="56"/>
      <c r="LG593" s="56"/>
      <c r="LH593" s="56"/>
      <c r="LI593" s="56"/>
      <c r="LJ593" s="56"/>
      <c r="LK593" s="56"/>
      <c r="LL593" s="56"/>
      <c r="LM593" s="56"/>
      <c r="LN593" s="56"/>
      <c r="LO593" s="56"/>
      <c r="LP593" s="56"/>
      <c r="LQ593" s="56"/>
      <c r="LR593" s="56"/>
      <c r="LS593" s="56"/>
      <c r="LT593" s="56"/>
      <c r="LU593" s="56"/>
      <c r="LV593" s="56"/>
      <c r="LW593" s="56"/>
      <c r="LX593" s="56"/>
      <c r="LY593" s="56"/>
      <c r="LZ593" s="56"/>
      <c r="MA593" s="56"/>
      <c r="MB593" s="56"/>
      <c r="MC593" s="56"/>
      <c r="MD593" s="56"/>
      <c r="ME593" s="56"/>
      <c r="MF593" s="56"/>
      <c r="MG593" s="56"/>
      <c r="MH593" s="56"/>
      <c r="MI593" s="56"/>
      <c r="MJ593" s="56"/>
      <c r="MK593" s="56"/>
      <c r="ML593" s="56"/>
      <c r="MM593" s="56"/>
      <c r="MN593" s="56"/>
      <c r="MO593" s="56"/>
      <c r="MP593" s="56"/>
      <c r="MQ593" s="56"/>
      <c r="MR593" s="56"/>
      <c r="MS593" s="56"/>
      <c r="MT593" s="56"/>
      <c r="MU593" s="56"/>
      <c r="MV593" s="56"/>
      <c r="MW593" s="56"/>
      <c r="MX593" s="56"/>
      <c r="MY593" s="56"/>
      <c r="MZ593" s="56"/>
      <c r="NA593" s="56"/>
      <c r="NB593" s="56"/>
      <c r="NC593" s="56"/>
      <c r="ND593" s="56"/>
      <c r="NE593" s="56"/>
      <c r="NF593" s="56"/>
      <c r="NG593" s="56"/>
      <c r="NH593" s="56"/>
      <c r="NI593" s="56"/>
      <c r="NJ593" s="56"/>
      <c r="NK593" s="56"/>
      <c r="NL593" s="56"/>
      <c r="NM593" s="56"/>
      <c r="NN593" s="56"/>
      <c r="NO593" s="56"/>
      <c r="NP593" s="56"/>
      <c r="NQ593" s="56"/>
      <c r="NR593" s="56"/>
      <c r="NS593" s="56"/>
      <c r="NT593" s="56"/>
      <c r="NU593" s="56"/>
      <c r="NV593" s="56"/>
      <c r="NW593" s="56"/>
      <c r="NX593" s="56"/>
      <c r="NY593" s="56"/>
      <c r="NZ593" s="56"/>
      <c r="OA593" s="56"/>
      <c r="OB593" s="56"/>
      <c r="OC593" s="56"/>
      <c r="OD593" s="56"/>
      <c r="OE593" s="56"/>
      <c r="OF593" s="56"/>
      <c r="OG593" s="56"/>
      <c r="OH593" s="56"/>
      <c r="OI593" s="56"/>
      <c r="OJ593" s="56"/>
      <c r="OK593" s="56"/>
      <c r="OL593" s="56"/>
      <c r="OM593" s="56"/>
      <c r="ON593" s="56"/>
      <c r="OO593" s="56"/>
      <c r="OP593" s="56"/>
      <c r="OQ593" s="56"/>
      <c r="OR593" s="56"/>
      <c r="OS593" s="56"/>
      <c r="OT593" s="56"/>
      <c r="OU593" s="56"/>
      <c r="OV593" s="56"/>
      <c r="OW593" s="56"/>
      <c r="OX593" s="56"/>
      <c r="OY593" s="56"/>
      <c r="OZ593" s="56"/>
      <c r="PA593" s="2"/>
    </row>
    <row r="594" spans="1:418" s="116" customFormat="1" ht="126" hidden="1" customHeight="1">
      <c r="A594" s="56"/>
      <c r="B594" s="56">
        <v>516</v>
      </c>
      <c r="C594" s="56">
        <v>228</v>
      </c>
      <c r="D594" s="126" t="s">
        <v>42</v>
      </c>
      <c r="E594" s="122" t="s">
        <v>4</v>
      </c>
      <c r="F594" s="126" t="s">
        <v>364</v>
      </c>
      <c r="G594" s="123" t="s">
        <v>6</v>
      </c>
      <c r="H594" s="122"/>
      <c r="I594" s="126" t="s">
        <v>364</v>
      </c>
      <c r="J594" s="167" t="s">
        <v>1249</v>
      </c>
      <c r="K594" s="123"/>
      <c r="L594" s="183" t="s">
        <v>661</v>
      </c>
      <c r="M594" s="123" t="s">
        <v>501</v>
      </c>
      <c r="N594" s="123" t="s">
        <v>394</v>
      </c>
      <c r="O594" s="56" t="s">
        <v>350</v>
      </c>
      <c r="P594" s="56" t="s">
        <v>205</v>
      </c>
      <c r="Q594" s="56">
        <v>1</v>
      </c>
      <c r="R594" s="120"/>
      <c r="S594" s="120"/>
      <c r="T594" s="120"/>
      <c r="U594" s="120"/>
      <c r="V594" s="120"/>
      <c r="W594" s="120"/>
      <c r="X594" s="120"/>
      <c r="Y594" s="120"/>
      <c r="Z594" s="120"/>
      <c r="AA594" s="120"/>
      <c r="AB594" s="120" t="s">
        <v>205</v>
      </c>
      <c r="AC594" s="119">
        <f t="shared" si="822"/>
        <v>1</v>
      </c>
      <c r="AD594" s="229"/>
      <c r="AE594" s="229"/>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70"/>
      <c r="BU594" s="70"/>
      <c r="BV594" s="70"/>
      <c r="BW594" s="70"/>
      <c r="BX594" s="56"/>
      <c r="BY594" s="56"/>
      <c r="BZ594" s="56"/>
      <c r="CA594" s="56"/>
      <c r="CB594" s="56"/>
      <c r="CC594" s="56"/>
      <c r="CD594" s="56"/>
      <c r="CE594" s="56"/>
      <c r="CF594" s="56"/>
      <c r="CG594" s="56"/>
      <c r="CH594" s="56"/>
      <c r="CI594" s="56"/>
      <c r="CJ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70"/>
      <c r="DN594" s="70"/>
      <c r="DO594" s="70"/>
      <c r="DP594" s="70"/>
      <c r="DQ594" s="56"/>
      <c r="DR594" s="56"/>
      <c r="DS594" s="56"/>
      <c r="DT594" s="56"/>
      <c r="DU594" s="56"/>
      <c r="DV594" s="56"/>
      <c r="DW594" s="56"/>
      <c r="DX594" s="56"/>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70"/>
      <c r="FG594" s="70"/>
      <c r="FH594" s="70"/>
      <c r="FI594" s="70"/>
      <c r="FJ594" s="70"/>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179"/>
      <c r="GQ594" s="180"/>
      <c r="GR594" s="179"/>
      <c r="GS594" s="180"/>
      <c r="GT594" s="179"/>
      <c r="GU594" s="180"/>
      <c r="GV594" s="179"/>
      <c r="GW594" s="180"/>
      <c r="GX594" s="181"/>
      <c r="GY594" s="184"/>
      <c r="GZ594" s="70"/>
      <c r="HA594" s="70"/>
      <c r="HB594" s="70"/>
      <c r="HC594" s="70"/>
      <c r="HD594" s="70"/>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c r="IJ594" s="56"/>
      <c r="IK594" s="56"/>
      <c r="IL594" s="56"/>
      <c r="IM594" s="56"/>
      <c r="IN594" s="56"/>
      <c r="IO594" s="56"/>
      <c r="IP594" s="56"/>
      <c r="IQ594" s="56"/>
      <c r="IR594" s="56"/>
      <c r="IS594" s="56"/>
      <c r="IT594" s="70"/>
      <c r="IU594" s="70"/>
      <c r="IV594" s="70"/>
      <c r="IW594" s="70"/>
      <c r="IX594" s="56"/>
      <c r="IY594" s="56"/>
      <c r="IZ594" s="56"/>
      <c r="JA594" s="56"/>
      <c r="JB594" s="56"/>
      <c r="JC594" s="56"/>
      <c r="JD594" s="56"/>
      <c r="JE594" s="56"/>
      <c r="JF594" s="56"/>
      <c r="JG594" s="56"/>
      <c r="JH594" s="56"/>
      <c r="JI594" s="56"/>
      <c r="JJ594" s="56"/>
      <c r="JK594" s="56"/>
      <c r="JL594" s="56"/>
      <c r="JM594" s="56"/>
      <c r="JN594" s="56"/>
      <c r="JO594" s="56"/>
      <c r="JP594" s="56"/>
      <c r="JQ594" s="56"/>
      <c r="JR594" s="56"/>
      <c r="JS594" s="56"/>
      <c r="JT594" s="56"/>
      <c r="JU594" s="56"/>
      <c r="JV594" s="56"/>
      <c r="JW594" s="56"/>
      <c r="JX594" s="56"/>
      <c r="JY594" s="56"/>
      <c r="JZ594" s="56"/>
      <c r="KA594" s="56"/>
      <c r="KB594" s="56"/>
      <c r="KC594" s="56"/>
      <c r="KD594" s="56"/>
      <c r="KE594" s="56"/>
      <c r="KF594" s="56"/>
      <c r="KG594" s="56"/>
      <c r="KH594" s="56"/>
      <c r="KI594" s="56"/>
      <c r="KJ594" s="56"/>
      <c r="KK594" s="56"/>
      <c r="KL594" s="56"/>
      <c r="KM594" s="56"/>
      <c r="KN594" s="56"/>
      <c r="KO594" s="56"/>
      <c r="KP594" s="56"/>
      <c r="KQ594" s="56"/>
      <c r="KR594" s="56"/>
      <c r="KS594" s="56"/>
      <c r="KT594" s="56"/>
      <c r="KU594" s="56"/>
      <c r="KV594" s="56"/>
      <c r="KW594" s="56"/>
      <c r="KX594" s="56"/>
      <c r="KY594" s="56"/>
      <c r="KZ594" s="56"/>
      <c r="LA594" s="56"/>
      <c r="LB594" s="56"/>
      <c r="LC594" s="56"/>
      <c r="LD594" s="56"/>
      <c r="LE594" s="56"/>
      <c r="LF594" s="56"/>
      <c r="LG594" s="56"/>
      <c r="LH594" s="56"/>
      <c r="LI594" s="56"/>
      <c r="LJ594" s="56"/>
      <c r="LK594" s="56"/>
      <c r="LL594" s="56"/>
      <c r="LM594" s="56"/>
      <c r="LN594" s="56"/>
      <c r="LO594" s="56"/>
      <c r="LP594" s="56"/>
      <c r="LQ594" s="56"/>
      <c r="LR594" s="56"/>
      <c r="LS594" s="56"/>
      <c r="LT594" s="56"/>
      <c r="LU594" s="56"/>
      <c r="LV594" s="56"/>
      <c r="LW594" s="56"/>
      <c r="LX594" s="56"/>
      <c r="LY594" s="56"/>
      <c r="LZ594" s="56"/>
      <c r="MA594" s="56"/>
      <c r="MB594" s="56"/>
      <c r="MC594" s="56"/>
      <c r="MD594" s="71" t="s">
        <v>556</v>
      </c>
      <c r="ME594" s="56"/>
      <c r="MF594" s="56"/>
      <c r="MG594" s="56"/>
      <c r="MH594" s="56"/>
      <c r="MI594" s="56"/>
      <c r="MJ594" s="56"/>
      <c r="MK594" s="56"/>
      <c r="ML594" s="56"/>
      <c r="MM594" s="56"/>
      <c r="MN594" s="56"/>
      <c r="MO594" s="56"/>
      <c r="MP594" s="56"/>
      <c r="MQ594" s="56"/>
      <c r="MR594" s="56"/>
      <c r="MS594" s="56"/>
      <c r="MT594" s="56"/>
      <c r="MU594" s="56"/>
      <c r="MV594" s="56"/>
      <c r="MW594" s="56"/>
      <c r="MX594" s="56"/>
      <c r="MY594" s="56"/>
      <c r="MZ594" s="56"/>
      <c r="NA594" s="56"/>
      <c r="NB594" s="56"/>
      <c r="NC594" s="56"/>
      <c r="ND594" s="56"/>
      <c r="NE594" s="179"/>
      <c r="NF594" s="180"/>
      <c r="NG594" s="179"/>
      <c r="NH594" s="180"/>
      <c r="NI594" s="179"/>
      <c r="NJ594" s="180"/>
      <c r="NK594" s="179"/>
      <c r="NL594" s="180"/>
      <c r="NM594" s="181"/>
      <c r="NN594" s="184"/>
      <c r="NO594" s="56"/>
      <c r="NP594" s="56"/>
      <c r="NQ594" s="56"/>
      <c r="NR594" s="56"/>
      <c r="NS594" s="56"/>
      <c r="NT594" s="56"/>
      <c r="NU594" s="56"/>
      <c r="NV594" s="56"/>
      <c r="NW594" s="56"/>
      <c r="NX594" s="56"/>
      <c r="NY594" s="56"/>
      <c r="NZ594" s="56"/>
      <c r="OA594" s="56"/>
      <c r="OB594" s="56"/>
      <c r="OC594" s="56"/>
      <c r="OD594" s="56"/>
      <c r="OE594" s="56"/>
      <c r="OF594" s="56"/>
      <c r="OG594" s="56"/>
      <c r="OH594" s="56"/>
      <c r="OI594" s="56"/>
      <c r="OJ594" s="56"/>
      <c r="OK594" s="56"/>
      <c r="OL594" s="56"/>
      <c r="OM594" s="56"/>
      <c r="ON594" s="56"/>
      <c r="OO594" s="56"/>
      <c r="OP594" s="56"/>
      <c r="OQ594" s="56"/>
      <c r="OR594" s="56"/>
      <c r="OS594" s="56"/>
      <c r="OT594" s="56"/>
      <c r="OU594" s="56"/>
      <c r="OV594" s="56"/>
      <c r="OW594" s="56"/>
      <c r="OX594" s="56"/>
      <c r="OY594" s="56"/>
      <c r="OZ594" s="56"/>
      <c r="PA594" s="56"/>
    </row>
    <row r="595" spans="1:418" s="116" customFormat="1" ht="78.75" hidden="1" customHeight="1">
      <c r="A595" s="56"/>
      <c r="B595" s="56">
        <v>519</v>
      </c>
      <c r="C595" s="56">
        <v>229</v>
      </c>
      <c r="D595" s="126" t="s">
        <v>366</v>
      </c>
      <c r="E595" s="122" t="s">
        <v>4</v>
      </c>
      <c r="F595" s="126" t="s">
        <v>365</v>
      </c>
      <c r="G595" s="123" t="s">
        <v>6</v>
      </c>
      <c r="H595" s="122"/>
      <c r="I595" s="126" t="s">
        <v>365</v>
      </c>
      <c r="J595" s="167" t="s">
        <v>1406</v>
      </c>
      <c r="K595" s="123"/>
      <c r="L595" s="183" t="s">
        <v>661</v>
      </c>
      <c r="M595" s="123" t="s">
        <v>691</v>
      </c>
      <c r="N595" s="123" t="s">
        <v>394</v>
      </c>
      <c r="O595" s="56" t="s">
        <v>350</v>
      </c>
      <c r="P595" s="56" t="s">
        <v>205</v>
      </c>
      <c r="Q595" s="56">
        <v>1</v>
      </c>
      <c r="R595" s="120"/>
      <c r="S595" s="120"/>
      <c r="T595" s="120"/>
      <c r="U595" s="120"/>
      <c r="V595" s="120"/>
      <c r="W595" s="120"/>
      <c r="X595" s="120"/>
      <c r="Y595" s="120"/>
      <c r="Z595" s="120"/>
      <c r="AA595" s="120"/>
      <c r="AB595" s="120" t="s">
        <v>205</v>
      </c>
      <c r="AC595" s="119">
        <f t="shared" si="822"/>
        <v>1</v>
      </c>
      <c r="AD595" s="229"/>
      <c r="AE595" s="229"/>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70"/>
      <c r="BU595" s="70"/>
      <c r="BV595" s="70"/>
      <c r="BW595" s="70"/>
      <c r="BX595" s="56"/>
      <c r="BY595" s="56"/>
      <c r="BZ595" s="56"/>
      <c r="CA595" s="56"/>
      <c r="CB595" s="56"/>
      <c r="CC595" s="56"/>
      <c r="CD595" s="56"/>
      <c r="CE595" s="56"/>
      <c r="CF595" s="56"/>
      <c r="CG595" s="56"/>
      <c r="CH595" s="56"/>
      <c r="CI595" s="56"/>
      <c r="CJ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70"/>
      <c r="DN595" s="70"/>
      <c r="DO595" s="70"/>
      <c r="DP595" s="70"/>
      <c r="DQ595" s="56"/>
      <c r="DR595" s="56"/>
      <c r="DS595" s="56"/>
      <c r="DT595" s="56"/>
      <c r="DU595" s="56"/>
      <c r="DV595" s="56"/>
      <c r="DW595" s="56"/>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70"/>
      <c r="FG595" s="70"/>
      <c r="FH595" s="70"/>
      <c r="FI595" s="70"/>
      <c r="FJ595" s="70"/>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6"/>
      <c r="GQ595" s="56"/>
      <c r="GR595" s="56"/>
      <c r="GS595" s="56"/>
      <c r="GT595" s="56"/>
      <c r="GU595" s="56"/>
      <c r="GV595" s="56"/>
      <c r="GW595" s="56"/>
      <c r="GX595" s="56"/>
      <c r="GY595" s="56"/>
      <c r="GZ595" s="70"/>
      <c r="HA595" s="70"/>
      <c r="HB595" s="70"/>
      <c r="HC595" s="70"/>
      <c r="HD595" s="70"/>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c r="IJ595" s="56"/>
      <c r="IK595" s="56"/>
      <c r="IL595" s="56"/>
      <c r="IM595" s="56"/>
      <c r="IN595" s="56"/>
      <c r="IO595" s="56"/>
      <c r="IP595" s="56"/>
      <c r="IQ595" s="56"/>
      <c r="IR595" s="56"/>
      <c r="IS595" s="56"/>
      <c r="IT595" s="70"/>
      <c r="IU595" s="70"/>
      <c r="IV595" s="70"/>
      <c r="IW595" s="70"/>
      <c r="IX595" s="56"/>
      <c r="IY595" s="56"/>
      <c r="IZ595" s="56"/>
      <c r="JA595" s="56"/>
      <c r="JB595" s="56"/>
      <c r="JC595" s="56"/>
      <c r="JD595" s="56"/>
      <c r="JE595" s="56"/>
      <c r="JF595" s="56"/>
      <c r="JG595" s="56"/>
      <c r="JH595" s="56"/>
      <c r="JI595" s="56"/>
      <c r="JJ595" s="56"/>
      <c r="JK595" s="56"/>
      <c r="JL595" s="56"/>
      <c r="JM595" s="56"/>
      <c r="JN595" s="56"/>
      <c r="JO595" s="56"/>
      <c r="JP595" s="56"/>
      <c r="JQ595" s="56"/>
      <c r="JR595" s="56"/>
      <c r="JS595" s="56"/>
      <c r="JT595" s="56"/>
      <c r="JU595" s="56"/>
      <c r="JV595" s="56"/>
      <c r="JW595" s="56"/>
      <c r="JX595" s="56"/>
      <c r="JY595" s="56"/>
      <c r="JZ595" s="56"/>
      <c r="KA595" s="56"/>
      <c r="KB595" s="56"/>
      <c r="KC595" s="56"/>
      <c r="KD595" s="56"/>
      <c r="KE595" s="56"/>
      <c r="KF595" s="56"/>
      <c r="KG595" s="56"/>
      <c r="KH595" s="56"/>
      <c r="KI595" s="56"/>
      <c r="KJ595" s="56"/>
      <c r="KK595" s="56"/>
      <c r="KL595" s="56"/>
      <c r="KM595" s="56"/>
      <c r="KN595" s="56"/>
      <c r="KO595" s="56"/>
      <c r="KP595" s="56"/>
      <c r="KQ595" s="56"/>
      <c r="KR595" s="56"/>
      <c r="KS595" s="56"/>
      <c r="KT595" s="56"/>
      <c r="KU595" s="56"/>
      <c r="KV595" s="56"/>
      <c r="KW595" s="56"/>
      <c r="KX595" s="56"/>
      <c r="KY595" s="56"/>
      <c r="KZ595" s="56"/>
      <c r="LA595" s="56"/>
      <c r="LB595" s="56"/>
      <c r="LC595" s="56"/>
      <c r="LD595" s="56"/>
      <c r="LE595" s="56"/>
      <c r="LF595" s="56"/>
      <c r="LG595" s="56"/>
      <c r="LH595" s="56"/>
      <c r="LI595" s="56"/>
      <c r="LJ595" s="56"/>
      <c r="LK595" s="56"/>
      <c r="LL595" s="56"/>
      <c r="LM595" s="56"/>
      <c r="LN595" s="56"/>
      <c r="LO595" s="56"/>
      <c r="LP595" s="56"/>
      <c r="LQ595" s="56"/>
      <c r="LR595" s="56"/>
      <c r="LS595" s="56"/>
      <c r="LT595" s="56"/>
      <c r="LU595" s="56"/>
      <c r="LV595" s="56"/>
      <c r="LW595" s="56"/>
      <c r="LX595" s="56"/>
      <c r="LY595" s="56"/>
      <c r="LZ595" s="56"/>
      <c r="MA595" s="56"/>
      <c r="MB595" s="56"/>
      <c r="MC595" s="71" t="s">
        <v>690</v>
      </c>
      <c r="MD595" s="56"/>
      <c r="ME595" s="56">
        <v>2</v>
      </c>
      <c r="MF595" s="56">
        <v>2</v>
      </c>
      <c r="MG595" s="56">
        <v>2</v>
      </c>
      <c r="MH595" s="56">
        <v>2</v>
      </c>
      <c r="MI595" s="56">
        <v>2</v>
      </c>
      <c r="MJ595" s="56">
        <v>2</v>
      </c>
      <c r="MK595" s="56">
        <v>2</v>
      </c>
      <c r="ML595" s="56">
        <v>2</v>
      </c>
      <c r="MM595" s="56">
        <v>2</v>
      </c>
      <c r="MN595" s="56">
        <v>2</v>
      </c>
      <c r="MO595" s="56">
        <v>2</v>
      </c>
      <c r="MP595" s="56">
        <v>2</v>
      </c>
      <c r="MQ595" s="56">
        <v>2</v>
      </c>
      <c r="MR595" s="56">
        <v>2</v>
      </c>
      <c r="MS595" s="56">
        <v>2</v>
      </c>
      <c r="MT595" s="56">
        <v>2</v>
      </c>
      <c r="MU595" s="56">
        <v>2</v>
      </c>
      <c r="MV595" s="56">
        <v>2</v>
      </c>
      <c r="MW595" s="56">
        <v>2</v>
      </c>
      <c r="MX595" s="56">
        <v>2</v>
      </c>
      <c r="MY595" s="56">
        <v>2</v>
      </c>
      <c r="MZ595" s="56">
        <v>2</v>
      </c>
      <c r="NA595" s="56">
        <v>2</v>
      </c>
      <c r="NB595" s="56">
        <v>2</v>
      </c>
      <c r="NC595" s="56">
        <v>2</v>
      </c>
      <c r="ND595" s="56">
        <v>2</v>
      </c>
      <c r="NE595" s="179">
        <f>COUNTIF(ME595:ND595,"2")</f>
        <v>26</v>
      </c>
      <c r="NF595" s="180">
        <f>NE595/(NE595+NG595+NI595+NK595)</f>
        <v>1</v>
      </c>
      <c r="NG595" s="179">
        <f>COUNTIF(ME595:ND595,"1")</f>
        <v>0</v>
      </c>
      <c r="NH595" s="180">
        <f>NG595/(NE595+NG595+NI595+NK595)</f>
        <v>0</v>
      </c>
      <c r="NI595" s="179">
        <f>COUNTIF(ME595:ND595,"0")</f>
        <v>0</v>
      </c>
      <c r="NJ595" s="180">
        <f>NI595/(NE595+NG595+NI595+NK595)</f>
        <v>0</v>
      </c>
      <c r="NK595" s="179">
        <f>COUNTIF(LR595:ND595,"KĐG")</f>
        <v>0</v>
      </c>
      <c r="NL595" s="180">
        <f>NK595/(NE595+NG595+NI595+NK595)</f>
        <v>0</v>
      </c>
      <c r="NM595" s="181">
        <f>(((NE595*2)+(NG595*1)+(NI595*0)))/(NE595+NG595+NI595)</f>
        <v>2</v>
      </c>
      <c r="NN595" s="184" t="str">
        <f>IF(NL595&gt;=50%,"KĐG",IF(NM595&gt;=1.6,"Đạt mục tiêu",IF(NM595&gt;=1,"Cần cố gắng","Chưa đạt")))</f>
        <v>Đạt mục tiêu</v>
      </c>
      <c r="NO595" s="56"/>
      <c r="NP595" s="56"/>
      <c r="NQ595" s="56"/>
      <c r="NR595" s="56"/>
      <c r="NS595" s="56"/>
      <c r="NT595" s="56"/>
      <c r="NU595" s="56"/>
      <c r="NV595" s="56"/>
      <c r="NW595" s="56"/>
      <c r="NX595" s="56"/>
      <c r="NY595" s="56"/>
      <c r="NZ595" s="56"/>
      <c r="OA595" s="56"/>
      <c r="OB595" s="56"/>
      <c r="OC595" s="56"/>
      <c r="OD595" s="56"/>
      <c r="OE595" s="56"/>
      <c r="OF595" s="56"/>
      <c r="OG595" s="56"/>
      <c r="OH595" s="56"/>
      <c r="OI595" s="56"/>
      <c r="OJ595" s="56"/>
      <c r="OK595" s="56"/>
      <c r="OL595" s="56"/>
      <c r="OM595" s="56"/>
      <c r="ON595" s="56"/>
      <c r="OO595" s="56"/>
      <c r="OP595" s="56"/>
      <c r="OQ595" s="56"/>
      <c r="OR595" s="56"/>
      <c r="OS595" s="56"/>
      <c r="OT595" s="56"/>
      <c r="OU595" s="56"/>
      <c r="OV595" s="56"/>
      <c r="OW595" s="56"/>
      <c r="OX595" s="56"/>
      <c r="OY595" s="56"/>
      <c r="OZ595" s="56"/>
      <c r="PA595" s="56"/>
    </row>
    <row r="596" spans="1:418" s="116" customFormat="1" ht="78.75" hidden="1" customHeight="1">
      <c r="A596" s="56"/>
      <c r="B596" s="56">
        <v>520</v>
      </c>
      <c r="C596" s="56">
        <v>230</v>
      </c>
      <c r="D596" s="164" t="s">
        <v>448</v>
      </c>
      <c r="E596" s="165" t="s">
        <v>7</v>
      </c>
      <c r="F596" s="164" t="s">
        <v>447</v>
      </c>
      <c r="G596" s="123" t="s">
        <v>7</v>
      </c>
      <c r="H596" s="122" t="s">
        <v>205</v>
      </c>
      <c r="I596" s="192" t="s">
        <v>1407</v>
      </c>
      <c r="J596" s="167" t="s">
        <v>1408</v>
      </c>
      <c r="K596" s="123"/>
      <c r="L596" s="183" t="s">
        <v>661</v>
      </c>
      <c r="M596" s="123" t="s">
        <v>501</v>
      </c>
      <c r="N596" s="123" t="s">
        <v>394</v>
      </c>
      <c r="O596" s="56" t="s">
        <v>386</v>
      </c>
      <c r="P596" s="56" t="s">
        <v>205</v>
      </c>
      <c r="Q596" s="56"/>
      <c r="R596" s="120"/>
      <c r="S596" s="120"/>
      <c r="T596" s="120"/>
      <c r="U596" s="120"/>
      <c r="V596" s="120"/>
      <c r="W596" s="120"/>
      <c r="X596" s="120"/>
      <c r="Y596" s="120"/>
      <c r="Z596" s="120"/>
      <c r="AA596" s="120"/>
      <c r="AB596" s="120" t="s">
        <v>205</v>
      </c>
      <c r="AC596" s="119">
        <f t="shared" si="822"/>
        <v>1</v>
      </c>
      <c r="AD596" s="229"/>
      <c r="AE596" s="229"/>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70"/>
      <c r="BU596" s="70"/>
      <c r="BV596" s="70"/>
      <c r="BW596" s="70"/>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70"/>
      <c r="DN596" s="70"/>
      <c r="DO596" s="70"/>
      <c r="DP596" s="70"/>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70"/>
      <c r="FG596" s="70"/>
      <c r="FH596" s="70"/>
      <c r="FI596" s="70"/>
      <c r="FJ596" s="70"/>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6"/>
      <c r="GQ596" s="56"/>
      <c r="GR596" s="56"/>
      <c r="GS596" s="56"/>
      <c r="GT596" s="56"/>
      <c r="GU596" s="56"/>
      <c r="GV596" s="56"/>
      <c r="GW596" s="56"/>
      <c r="GX596" s="56"/>
      <c r="GY596" s="56"/>
      <c r="GZ596" s="70"/>
      <c r="HA596" s="70"/>
      <c r="HB596" s="70"/>
      <c r="HC596" s="70"/>
      <c r="HD596" s="70"/>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c r="IJ596" s="56"/>
      <c r="IK596" s="56"/>
      <c r="IL596" s="56"/>
      <c r="IM596" s="56"/>
      <c r="IN596" s="56"/>
      <c r="IO596" s="56"/>
      <c r="IP596" s="56"/>
      <c r="IQ596" s="56"/>
      <c r="IR596" s="56"/>
      <c r="IS596" s="56"/>
      <c r="IT596" s="70"/>
      <c r="IU596" s="70"/>
      <c r="IV596" s="70"/>
      <c r="IW596" s="70"/>
      <c r="IX596" s="56"/>
      <c r="IY596" s="56"/>
      <c r="IZ596" s="56"/>
      <c r="JA596" s="56"/>
      <c r="JB596" s="56"/>
      <c r="JC596" s="56"/>
      <c r="JD596" s="56"/>
      <c r="JE596" s="56"/>
      <c r="JF596" s="56"/>
      <c r="JG596" s="56"/>
      <c r="JH596" s="56"/>
      <c r="JI596" s="56"/>
      <c r="JJ596" s="56"/>
      <c r="JK596" s="56"/>
      <c r="JL596" s="56"/>
      <c r="JM596" s="56"/>
      <c r="JN596" s="56"/>
      <c r="JO596" s="56"/>
      <c r="JP596" s="56"/>
      <c r="JQ596" s="56"/>
      <c r="JR596" s="56"/>
      <c r="JS596" s="56"/>
      <c r="JT596" s="56"/>
      <c r="JU596" s="56"/>
      <c r="JV596" s="56"/>
      <c r="JW596" s="56"/>
      <c r="JX596" s="56"/>
      <c r="JY596" s="56"/>
      <c r="JZ596" s="56"/>
      <c r="KA596" s="56"/>
      <c r="KB596" s="56"/>
      <c r="KC596" s="56"/>
      <c r="KD596" s="56"/>
      <c r="KE596" s="56"/>
      <c r="KF596" s="56"/>
      <c r="KG596" s="56"/>
      <c r="KH596" s="56"/>
      <c r="KI596" s="56"/>
      <c r="KJ596" s="56"/>
      <c r="KK596" s="56"/>
      <c r="KL596" s="56"/>
      <c r="KM596" s="56"/>
      <c r="KN596" s="56"/>
      <c r="KO596" s="56"/>
      <c r="KP596" s="56"/>
      <c r="KQ596" s="56"/>
      <c r="KR596" s="56"/>
      <c r="KS596" s="56"/>
      <c r="KT596" s="56"/>
      <c r="KU596" s="56"/>
      <c r="KV596" s="56"/>
      <c r="KW596" s="56"/>
      <c r="KX596" s="56"/>
      <c r="KY596" s="56"/>
      <c r="KZ596" s="56"/>
      <c r="LA596" s="56"/>
      <c r="LB596" s="56"/>
      <c r="LC596" s="56"/>
      <c r="LD596" s="56"/>
      <c r="LE596" s="56"/>
      <c r="LF596" s="56"/>
      <c r="LG596" s="56"/>
      <c r="LH596" s="56"/>
      <c r="LI596" s="56"/>
      <c r="LJ596" s="56"/>
      <c r="LK596" s="56"/>
      <c r="LL596" s="56"/>
      <c r="LM596" s="56"/>
      <c r="LN596" s="56"/>
      <c r="LO596" s="56"/>
      <c r="LP596" s="56"/>
      <c r="LQ596" s="56"/>
      <c r="LR596" s="56"/>
      <c r="LS596" s="56"/>
      <c r="LT596" s="56"/>
      <c r="LU596" s="56"/>
      <c r="LV596" s="56"/>
      <c r="LW596" s="56"/>
      <c r="LX596" s="56"/>
      <c r="LY596" s="56"/>
      <c r="LZ596" s="56"/>
      <c r="MA596" s="56"/>
      <c r="MB596" s="56"/>
      <c r="MC596" s="71" t="s">
        <v>557</v>
      </c>
      <c r="MD596" s="56"/>
      <c r="ME596" s="56">
        <v>2</v>
      </c>
      <c r="MF596" s="56">
        <v>2</v>
      </c>
      <c r="MG596" s="56">
        <v>2</v>
      </c>
      <c r="MH596" s="56">
        <v>2</v>
      </c>
      <c r="MI596" s="56">
        <v>2</v>
      </c>
      <c r="MJ596" s="56">
        <v>2</v>
      </c>
      <c r="MK596" s="56">
        <v>2</v>
      </c>
      <c r="ML596" s="56">
        <v>2</v>
      </c>
      <c r="MM596" s="56">
        <v>2</v>
      </c>
      <c r="MN596" s="56">
        <v>2</v>
      </c>
      <c r="MO596" s="56">
        <v>1</v>
      </c>
      <c r="MP596" s="56">
        <v>2</v>
      </c>
      <c r="MQ596" s="56">
        <v>1</v>
      </c>
      <c r="MR596" s="56">
        <v>2</v>
      </c>
      <c r="MS596" s="56">
        <v>2</v>
      </c>
      <c r="MT596" s="56">
        <v>2</v>
      </c>
      <c r="MU596" s="56">
        <v>2</v>
      </c>
      <c r="MV596" s="56">
        <v>2</v>
      </c>
      <c r="MW596" s="56">
        <v>2</v>
      </c>
      <c r="MX596" s="56">
        <v>2</v>
      </c>
      <c r="MY596" s="56">
        <v>2</v>
      </c>
      <c r="MZ596" s="56">
        <v>2</v>
      </c>
      <c r="NA596" s="56">
        <v>2</v>
      </c>
      <c r="NB596" s="56">
        <v>2</v>
      </c>
      <c r="NC596" s="56">
        <v>2</v>
      </c>
      <c r="ND596" s="56">
        <v>2</v>
      </c>
      <c r="NE596" s="179">
        <f>COUNTIF(ME596:ND596,"2")</f>
        <v>24</v>
      </c>
      <c r="NF596" s="180">
        <f>NE596/(NE596+NG596+NI596+NK596)</f>
        <v>0.92307692307692313</v>
      </c>
      <c r="NG596" s="179">
        <f>COUNTIF(ME596:ND596,"1")</f>
        <v>2</v>
      </c>
      <c r="NH596" s="180">
        <f>NG596/(NE596+NG596+NI596+NK596)</f>
        <v>7.6923076923076927E-2</v>
      </c>
      <c r="NI596" s="179">
        <f>COUNTIF(ME596:ND596,"0")</f>
        <v>0</v>
      </c>
      <c r="NJ596" s="180">
        <f>NI596/(NE596+NG596+NI596+NK596)</f>
        <v>0</v>
      </c>
      <c r="NK596" s="179">
        <f>COUNTIF(LR596:ND596,"KĐG")</f>
        <v>0</v>
      </c>
      <c r="NL596" s="180">
        <f>NK596/(NE596+NG596+NI596+NK596)</f>
        <v>0</v>
      </c>
      <c r="NM596" s="181">
        <f>(((NE596*2)+(NG596*1)+(NI596*0)))/(NE596+NG596+NI596)</f>
        <v>1.9230769230769231</v>
      </c>
      <c r="NN596" s="184" t="str">
        <f>IF(NL596&gt;=50%,"KĐG",IF(NM596&gt;=1.6,"Đạt mục tiêu",IF(NM596&gt;=1,"Cần cố gắng","Chưa đạt")))</f>
        <v>Đạt mục tiêu</v>
      </c>
      <c r="NO596" s="56"/>
      <c r="NP596" s="56"/>
      <c r="NQ596" s="56"/>
      <c r="NR596" s="56"/>
      <c r="NS596" s="56"/>
      <c r="NT596" s="56"/>
      <c r="NU596" s="56"/>
      <c r="NV596" s="56"/>
      <c r="NW596" s="56"/>
      <c r="NX596" s="56"/>
      <c r="NY596" s="56"/>
      <c r="NZ596" s="56"/>
      <c r="OA596" s="56"/>
      <c r="OB596" s="56"/>
      <c r="OC596" s="56"/>
      <c r="OD596" s="56"/>
      <c r="OE596" s="56"/>
      <c r="OF596" s="56"/>
      <c r="OG596" s="56"/>
      <c r="OH596" s="56"/>
      <c r="OI596" s="56"/>
      <c r="OJ596" s="56"/>
      <c r="OK596" s="56"/>
      <c r="OL596" s="56"/>
      <c r="OM596" s="56"/>
      <c r="ON596" s="56"/>
      <c r="OO596" s="56"/>
      <c r="OP596" s="56"/>
      <c r="OQ596" s="56"/>
      <c r="OR596" s="56"/>
      <c r="OS596" s="56"/>
      <c r="OT596" s="56"/>
      <c r="OU596" s="56"/>
      <c r="OV596" s="56"/>
      <c r="OW596" s="56"/>
      <c r="OX596" s="56"/>
      <c r="OY596" s="56"/>
      <c r="OZ596" s="56"/>
      <c r="PA596" s="56"/>
    </row>
    <row r="597" spans="1:418" s="116" customFormat="1" ht="47.25" hidden="1" customHeight="1">
      <c r="A597" s="56"/>
      <c r="B597" s="340">
        <v>521</v>
      </c>
      <c r="C597" s="340">
        <v>231</v>
      </c>
      <c r="D597" s="435" t="s">
        <v>446</v>
      </c>
      <c r="E597" s="431" t="s">
        <v>7</v>
      </c>
      <c r="F597" s="435" t="s">
        <v>1104</v>
      </c>
      <c r="G597" s="316" t="s">
        <v>7</v>
      </c>
      <c r="H597" s="354" t="s">
        <v>205</v>
      </c>
      <c r="I597" s="315" t="s">
        <v>942</v>
      </c>
      <c r="J597" s="167" t="s">
        <v>1015</v>
      </c>
      <c r="K597" s="123"/>
      <c r="L597" s="183" t="s">
        <v>661</v>
      </c>
      <c r="M597" s="123" t="s">
        <v>501</v>
      </c>
      <c r="N597" s="123" t="s">
        <v>394</v>
      </c>
      <c r="O597" s="56" t="s">
        <v>350</v>
      </c>
      <c r="P597" s="340" t="s">
        <v>205</v>
      </c>
      <c r="Q597" s="56"/>
      <c r="R597" s="120"/>
      <c r="S597" s="120"/>
      <c r="T597" s="120"/>
      <c r="U597" s="120"/>
      <c r="V597" s="120" t="s">
        <v>205</v>
      </c>
      <c r="W597" s="120"/>
      <c r="X597" s="120"/>
      <c r="Y597" s="120"/>
      <c r="Z597" s="120"/>
      <c r="AA597" s="120"/>
      <c r="AB597" s="120"/>
      <c r="AC597" s="119">
        <f t="shared" si="822"/>
        <v>1</v>
      </c>
      <c r="AD597" s="229"/>
      <c r="AE597" s="229"/>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70"/>
      <c r="BU597" s="70"/>
      <c r="BV597" s="70"/>
      <c r="BW597" s="70"/>
      <c r="BX597" s="56"/>
      <c r="BY597" s="56"/>
      <c r="BZ597" s="56"/>
      <c r="CA597" s="56"/>
      <c r="CB597" s="56"/>
      <c r="CC597" s="56"/>
      <c r="CD597" s="56"/>
      <c r="CE597" s="56"/>
      <c r="CF597" s="56"/>
      <c r="CG597" s="56"/>
      <c r="CH597" s="56"/>
      <c r="CI597" s="56"/>
      <c r="CJ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56"/>
      <c r="DI597" s="56"/>
      <c r="DJ597" s="56"/>
      <c r="DK597" s="56"/>
      <c r="DL597" s="56"/>
      <c r="DM597" s="70"/>
      <c r="DN597" s="70"/>
      <c r="DO597" s="70"/>
      <c r="DP597" s="70"/>
      <c r="DQ597" s="56"/>
      <c r="DR597" s="56"/>
      <c r="DS597" s="56"/>
      <c r="DT597" s="56"/>
      <c r="DU597" s="56"/>
      <c r="DV597" s="56"/>
      <c r="DW597" s="56"/>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72" t="s">
        <v>556</v>
      </c>
      <c r="FG597" s="56"/>
      <c r="FH597" s="56"/>
      <c r="FI597" s="56"/>
      <c r="FJ597" s="56"/>
      <c r="FK597" s="70" t="s">
        <v>464</v>
      </c>
      <c r="FL597" s="70" t="s">
        <v>464</v>
      </c>
      <c r="FM597" s="70" t="s">
        <v>464</v>
      </c>
      <c r="FN597" s="70" t="s">
        <v>464</v>
      </c>
      <c r="FO597" s="70" t="s">
        <v>464</v>
      </c>
      <c r="FP597" s="70" t="s">
        <v>464</v>
      </c>
      <c r="FQ597" s="70" t="s">
        <v>464</v>
      </c>
      <c r="FR597" s="70" t="s">
        <v>464</v>
      </c>
      <c r="FS597" s="70" t="s">
        <v>464</v>
      </c>
      <c r="FT597" s="70" t="s">
        <v>464</v>
      </c>
      <c r="FU597" s="70" t="s">
        <v>464</v>
      </c>
      <c r="FV597" s="70" t="s">
        <v>464</v>
      </c>
      <c r="FW597" s="70" t="s">
        <v>464</v>
      </c>
      <c r="FX597" s="70" t="s">
        <v>464</v>
      </c>
      <c r="FY597" s="70" t="s">
        <v>464</v>
      </c>
      <c r="FZ597" s="70" t="s">
        <v>464</v>
      </c>
      <c r="GA597" s="70" t="s">
        <v>464</v>
      </c>
      <c r="GB597" s="70" t="s">
        <v>464</v>
      </c>
      <c r="GC597" s="70" t="s">
        <v>464</v>
      </c>
      <c r="GD597" s="70" t="s">
        <v>464</v>
      </c>
      <c r="GE597" s="70" t="s">
        <v>464</v>
      </c>
      <c r="GF597" s="70" t="s">
        <v>464</v>
      </c>
      <c r="GG597" s="70" t="s">
        <v>464</v>
      </c>
      <c r="GH597" s="70" t="s">
        <v>464</v>
      </c>
      <c r="GI597" s="70" t="s">
        <v>464</v>
      </c>
      <c r="GJ597" s="70" t="s">
        <v>464</v>
      </c>
      <c r="GK597" s="70" t="s">
        <v>464</v>
      </c>
      <c r="GL597" s="70" t="s">
        <v>464</v>
      </c>
      <c r="GM597" s="70" t="s">
        <v>464</v>
      </c>
      <c r="GN597" s="70" t="s">
        <v>464</v>
      </c>
      <c r="GO597" s="70" t="s">
        <v>464</v>
      </c>
      <c r="GP597" s="179">
        <f t="shared" ref="GP597" si="829">COUNTIF(FA597:GO597,"2")</f>
        <v>31</v>
      </c>
      <c r="GQ597" s="180">
        <f t="shared" ref="GQ597" si="830">GP597/(GP597+GR597+GT597+GV597)</f>
        <v>1</v>
      </c>
      <c r="GR597" s="179">
        <f t="shared" ref="GR597" si="831">COUNTIF(FA597:GO597,"1")</f>
        <v>0</v>
      </c>
      <c r="GS597" s="180">
        <f t="shared" ref="GS597" si="832">GR597/(GP597+GR597+GT597+GV597)</f>
        <v>0</v>
      </c>
      <c r="GT597" s="179">
        <f t="shared" ref="GT597" si="833">COUNTIF(FA597:GO597,"0")</f>
        <v>0</v>
      </c>
      <c r="GU597" s="180">
        <f t="shared" ref="GU597" si="834">GT597/(GP597+GR597+GT597+GV597)</f>
        <v>0</v>
      </c>
      <c r="GV597" s="179">
        <f t="shared" ref="GV597" si="835">COUNTIF(FA597:GO597,"KĐG")</f>
        <v>0</v>
      </c>
      <c r="GW597" s="180">
        <f t="shared" ref="GW597" si="836">GV597/(GP597+GR597+GT597+GV597)</f>
        <v>0</v>
      </c>
      <c r="GX597" s="181">
        <f t="shared" ref="GX597" si="837">(((GP597*2)+(GR597*1)+(GT597*0)))/(GP597+GR597+GT597)</f>
        <v>2</v>
      </c>
      <c r="GY597" s="182" t="str">
        <f t="shared" ref="GY597" si="838">IF(GW597&gt;=50%,"KĐG",IF(GX597&gt;=1.6,"Đạt mục tiêu",IF(GX597&gt;=1,"Cần cố gắng","Chưa đạt")))</f>
        <v>Đạt mục tiêu</v>
      </c>
      <c r="GZ597" s="70"/>
      <c r="HA597" s="70"/>
      <c r="HB597" s="70"/>
      <c r="HC597" s="70"/>
      <c r="HD597" s="70"/>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c r="IK597" s="56"/>
      <c r="IL597" s="56"/>
      <c r="IM597" s="56"/>
      <c r="IN597" s="56"/>
      <c r="IO597" s="56"/>
      <c r="IP597" s="56"/>
      <c r="IQ597" s="56"/>
      <c r="IR597" s="56"/>
      <c r="IS597" s="56"/>
      <c r="IT597" s="70"/>
      <c r="IU597" s="70"/>
      <c r="IV597" s="70"/>
      <c r="IW597" s="70"/>
      <c r="IX597" s="56"/>
      <c r="IY597" s="56"/>
      <c r="IZ597" s="56"/>
      <c r="JA597" s="56"/>
      <c r="JB597" s="56"/>
      <c r="JC597" s="56"/>
      <c r="JD597" s="56"/>
      <c r="JE597" s="56"/>
      <c r="JF597" s="56"/>
      <c r="JG597" s="56"/>
      <c r="JH597" s="56"/>
      <c r="JI597" s="56"/>
      <c r="JJ597" s="56"/>
      <c r="JK597" s="56"/>
      <c r="JL597" s="56"/>
      <c r="JM597" s="56"/>
      <c r="JN597" s="56"/>
      <c r="JO597" s="56"/>
      <c r="JP597" s="56"/>
      <c r="JQ597" s="56"/>
      <c r="JR597" s="56"/>
      <c r="JS597" s="56"/>
      <c r="JT597" s="56"/>
      <c r="JU597" s="56"/>
      <c r="JV597" s="56"/>
      <c r="JW597" s="56"/>
      <c r="JX597" s="56"/>
      <c r="JY597" s="56"/>
      <c r="JZ597" s="56"/>
      <c r="KA597" s="56"/>
      <c r="KB597" s="56"/>
      <c r="KC597" s="56"/>
      <c r="KD597" s="56"/>
      <c r="KE597" s="56"/>
      <c r="KF597" s="56"/>
      <c r="KG597" s="56"/>
      <c r="KH597" s="56"/>
      <c r="KI597" s="56"/>
      <c r="KJ597" s="56"/>
      <c r="KK597" s="56"/>
      <c r="KL597" s="56"/>
      <c r="KM597" s="56"/>
      <c r="KN597" s="56"/>
      <c r="KO597" s="56"/>
      <c r="KP597" s="56"/>
      <c r="KQ597" s="56"/>
      <c r="KR597" s="56"/>
      <c r="KS597" s="56"/>
      <c r="KT597" s="56"/>
      <c r="KU597" s="56"/>
      <c r="KV597" s="56"/>
      <c r="KW597" s="56"/>
      <c r="KX597" s="56"/>
      <c r="KY597" s="56"/>
      <c r="KZ597" s="56"/>
      <c r="LA597" s="56"/>
      <c r="LB597" s="56"/>
      <c r="LC597" s="56"/>
      <c r="LD597" s="56"/>
      <c r="LE597" s="56"/>
      <c r="LF597" s="56"/>
      <c r="LG597" s="56"/>
      <c r="LH597" s="56"/>
      <c r="LI597" s="56"/>
      <c r="LJ597" s="56"/>
      <c r="LK597" s="56"/>
      <c r="LL597" s="56"/>
      <c r="LM597" s="56"/>
      <c r="LN597" s="56"/>
      <c r="LO597" s="56"/>
      <c r="LP597" s="56"/>
      <c r="LQ597" s="56"/>
      <c r="LR597" s="56"/>
      <c r="LS597" s="56"/>
      <c r="LT597" s="56"/>
      <c r="LU597" s="56"/>
      <c r="LV597" s="56"/>
      <c r="LW597" s="56"/>
      <c r="LX597" s="56"/>
      <c r="LY597" s="56"/>
      <c r="LZ597" s="56"/>
      <c r="MA597" s="56"/>
      <c r="MB597" s="56"/>
      <c r="MC597" s="71"/>
      <c r="MD597" s="56"/>
      <c r="ME597" s="56"/>
      <c r="MF597" s="56"/>
      <c r="MG597" s="56"/>
      <c r="MH597" s="56"/>
      <c r="MI597" s="56"/>
      <c r="MJ597" s="56"/>
      <c r="MK597" s="56"/>
      <c r="ML597" s="56"/>
      <c r="MM597" s="56"/>
      <c r="MN597" s="56"/>
      <c r="MO597" s="56"/>
      <c r="MP597" s="56"/>
      <c r="MQ597" s="56"/>
      <c r="MR597" s="56"/>
      <c r="MS597" s="56"/>
      <c r="MT597" s="56"/>
      <c r="MU597" s="56"/>
      <c r="MV597" s="56"/>
      <c r="MW597" s="56"/>
      <c r="MX597" s="56"/>
      <c r="MY597" s="56"/>
      <c r="MZ597" s="56"/>
      <c r="NA597" s="56"/>
      <c r="NB597" s="56"/>
      <c r="NC597" s="56"/>
      <c r="ND597" s="56"/>
      <c r="NE597" s="179"/>
      <c r="NF597" s="180"/>
      <c r="NG597" s="179"/>
      <c r="NH597" s="180"/>
      <c r="NI597" s="179"/>
      <c r="NJ597" s="180"/>
      <c r="NK597" s="179"/>
      <c r="NL597" s="180"/>
      <c r="NM597" s="181"/>
      <c r="NN597" s="184"/>
      <c r="NO597" s="56"/>
      <c r="NP597" s="56"/>
      <c r="NQ597" s="56"/>
      <c r="NR597" s="56"/>
      <c r="NS597" s="56"/>
      <c r="NT597" s="56"/>
      <c r="NU597" s="56"/>
      <c r="NV597" s="56"/>
      <c r="NW597" s="56"/>
      <c r="NX597" s="56"/>
      <c r="NY597" s="56"/>
      <c r="NZ597" s="56"/>
      <c r="OA597" s="56"/>
      <c r="OB597" s="56"/>
      <c r="OC597" s="56"/>
      <c r="OD597" s="56"/>
      <c r="OE597" s="56"/>
      <c r="OF597" s="56"/>
      <c r="OG597" s="56"/>
      <c r="OH597" s="56"/>
      <c r="OI597" s="56"/>
      <c r="OJ597" s="56"/>
      <c r="OK597" s="56"/>
      <c r="OL597" s="56"/>
      <c r="OM597" s="56"/>
      <c r="ON597" s="56"/>
      <c r="OO597" s="56"/>
      <c r="OP597" s="56"/>
      <c r="OQ597" s="56"/>
      <c r="OR597" s="56"/>
      <c r="OS597" s="56"/>
      <c r="OT597" s="56"/>
      <c r="OU597" s="56"/>
      <c r="OV597" s="56"/>
      <c r="OW597" s="56"/>
      <c r="OX597" s="56"/>
      <c r="OY597" s="56"/>
      <c r="OZ597" s="56"/>
      <c r="PA597" s="56"/>
    </row>
    <row r="598" spans="1:418" s="116" customFormat="1" ht="47.25" hidden="1" customHeight="1">
      <c r="A598" s="56"/>
      <c r="B598" s="357"/>
      <c r="C598" s="357"/>
      <c r="D598" s="436"/>
      <c r="E598" s="432"/>
      <c r="F598" s="436"/>
      <c r="G598" s="327"/>
      <c r="H598" s="356"/>
      <c r="I598" s="313"/>
      <c r="J598" s="167" t="s">
        <v>1013</v>
      </c>
      <c r="K598" s="123"/>
      <c r="L598" s="183" t="s">
        <v>661</v>
      </c>
      <c r="M598" s="123" t="s">
        <v>501</v>
      </c>
      <c r="N598" s="123" t="s">
        <v>394</v>
      </c>
      <c r="O598" s="56" t="s">
        <v>350</v>
      </c>
      <c r="P598" s="357"/>
      <c r="Q598" s="56"/>
      <c r="R598" s="120"/>
      <c r="S598" s="120"/>
      <c r="T598" s="120"/>
      <c r="U598" s="120"/>
      <c r="V598" s="120" t="s">
        <v>205</v>
      </c>
      <c r="W598" s="120"/>
      <c r="X598" s="120"/>
      <c r="Y598" s="120"/>
      <c r="Z598" s="120"/>
      <c r="AA598" s="120"/>
      <c r="AB598" s="120"/>
      <c r="AC598" s="119">
        <f t="shared" si="822"/>
        <v>1</v>
      </c>
      <c r="AD598" s="229"/>
      <c r="AE598" s="229"/>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70"/>
      <c r="BU598" s="70"/>
      <c r="BV598" s="70"/>
      <c r="BW598" s="70"/>
      <c r="BX598" s="56"/>
      <c r="BY598" s="56"/>
      <c r="BZ598" s="56"/>
      <c r="CA598" s="56"/>
      <c r="CB598" s="56"/>
      <c r="CC598" s="56"/>
      <c r="CD598" s="56"/>
      <c r="CE598" s="56"/>
      <c r="CF598" s="56"/>
      <c r="CG598" s="56"/>
      <c r="CH598" s="56"/>
      <c r="CI598" s="56"/>
      <c r="CJ598" s="56"/>
      <c r="CK598" s="56"/>
      <c r="CL598" s="56"/>
      <c r="CM598" s="56"/>
      <c r="CN598" s="56"/>
      <c r="CO598" s="56"/>
      <c r="CP598" s="56"/>
      <c r="CQ598" s="56"/>
      <c r="CR598" s="56"/>
      <c r="CS598" s="56"/>
      <c r="CT598" s="56"/>
      <c r="CU598" s="56"/>
      <c r="CV598" s="56"/>
      <c r="CW598" s="56"/>
      <c r="CX598" s="56"/>
      <c r="CY598" s="56"/>
      <c r="CZ598" s="56"/>
      <c r="DA598" s="56"/>
      <c r="DB598" s="56"/>
      <c r="DC598" s="56"/>
      <c r="DD598" s="56"/>
      <c r="DE598" s="56"/>
      <c r="DF598" s="56"/>
      <c r="DG598" s="56"/>
      <c r="DH598" s="56"/>
      <c r="DI598" s="56"/>
      <c r="DJ598" s="56"/>
      <c r="DK598" s="56"/>
      <c r="DL598" s="56"/>
      <c r="DM598" s="70"/>
      <c r="DN598" s="70"/>
      <c r="DO598" s="70"/>
      <c r="DP598" s="70"/>
      <c r="DQ598" s="56"/>
      <c r="DR598" s="56"/>
      <c r="DS598" s="56"/>
      <c r="DT598" s="56"/>
      <c r="DU598" s="56"/>
      <c r="DV598" s="56"/>
      <c r="DW598" s="56"/>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70"/>
      <c r="FG598" s="70"/>
      <c r="FH598" s="70"/>
      <c r="FI598" s="70"/>
      <c r="FJ598" s="71" t="s">
        <v>556</v>
      </c>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row>
    <row r="599" spans="1:418" s="116" customFormat="1" ht="31.5" hidden="1" customHeight="1">
      <c r="A599" s="56"/>
      <c r="B599" s="357"/>
      <c r="C599" s="357"/>
      <c r="D599" s="436"/>
      <c r="E599" s="432"/>
      <c r="F599" s="436"/>
      <c r="G599" s="327"/>
      <c r="H599" s="356"/>
      <c r="I599" s="313"/>
      <c r="J599" s="167" t="s">
        <v>1405</v>
      </c>
      <c r="K599" s="123"/>
      <c r="L599" s="183"/>
      <c r="M599" s="123"/>
      <c r="N599" s="123" t="s">
        <v>394</v>
      </c>
      <c r="O599" s="56" t="s">
        <v>350</v>
      </c>
      <c r="P599" s="357"/>
      <c r="Q599" s="56"/>
      <c r="R599" s="120"/>
      <c r="S599" s="120"/>
      <c r="T599" s="120"/>
      <c r="U599" s="120"/>
      <c r="V599" s="120"/>
      <c r="W599" s="120"/>
      <c r="X599" s="120"/>
      <c r="Y599" s="120"/>
      <c r="Z599" s="120"/>
      <c r="AA599" s="120"/>
      <c r="AB599" s="120" t="s">
        <v>205</v>
      </c>
      <c r="AC599" s="119">
        <f t="shared" si="822"/>
        <v>1</v>
      </c>
      <c r="AD599" s="229"/>
      <c r="AE599" s="229"/>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70"/>
      <c r="BU599" s="70"/>
      <c r="BV599" s="70"/>
      <c r="BW599" s="70"/>
      <c r="BX599" s="56"/>
      <c r="BY599" s="56"/>
      <c r="BZ599" s="56"/>
      <c r="CA599" s="56"/>
      <c r="CB599" s="56"/>
      <c r="CC599" s="56"/>
      <c r="CD599" s="56"/>
      <c r="CE599" s="56"/>
      <c r="CF599" s="56"/>
      <c r="CG599" s="56"/>
      <c r="CH599" s="56"/>
      <c r="CI599" s="56"/>
      <c r="CJ599" s="56"/>
      <c r="CK599" s="56"/>
      <c r="CL599" s="56"/>
      <c r="CM599" s="56"/>
      <c r="CN599" s="56"/>
      <c r="CO599" s="56"/>
      <c r="CP599" s="56"/>
      <c r="CQ599" s="56"/>
      <c r="CR599" s="56"/>
      <c r="CS599" s="56"/>
      <c r="CT599" s="56"/>
      <c r="CU599" s="56"/>
      <c r="CV599" s="56"/>
      <c r="CW599" s="56"/>
      <c r="CX599" s="56"/>
      <c r="CY599" s="56"/>
      <c r="CZ599" s="56"/>
      <c r="DA599" s="56"/>
      <c r="DB599" s="56"/>
      <c r="DC599" s="56"/>
      <c r="DD599" s="56"/>
      <c r="DE599" s="56"/>
      <c r="DF599" s="56"/>
      <c r="DG599" s="56"/>
      <c r="DH599" s="56"/>
      <c r="DI599" s="56"/>
      <c r="DJ599" s="56"/>
      <c r="DK599" s="56"/>
      <c r="DL599" s="56"/>
      <c r="DM599" s="70"/>
      <c r="DN599" s="70"/>
      <c r="DO599" s="70"/>
      <c r="DP599" s="70"/>
      <c r="DQ599" s="56"/>
      <c r="DR599" s="56"/>
      <c r="DS599" s="56"/>
      <c r="DT599" s="56"/>
      <c r="DU599" s="56"/>
      <c r="DV599" s="56"/>
      <c r="DW599" s="56"/>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70"/>
      <c r="FG599" s="70"/>
      <c r="FH599" s="70"/>
      <c r="FI599" s="70"/>
      <c r="FJ599" s="71"/>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166"/>
    </row>
    <row r="600" spans="1:418" s="116" customFormat="1" ht="31.5" hidden="1" customHeight="1">
      <c r="A600" s="56"/>
      <c r="B600" s="357"/>
      <c r="C600" s="357"/>
      <c r="D600" s="436"/>
      <c r="E600" s="432"/>
      <c r="F600" s="436"/>
      <c r="G600" s="327"/>
      <c r="H600" s="356"/>
      <c r="I600" s="313"/>
      <c r="J600" s="167" t="s">
        <v>1403</v>
      </c>
      <c r="K600" s="123"/>
      <c r="L600" s="183"/>
      <c r="M600" s="123"/>
      <c r="N600" s="123" t="s">
        <v>394</v>
      </c>
      <c r="O600" s="56" t="s">
        <v>350</v>
      </c>
      <c r="P600" s="357"/>
      <c r="Q600" s="56"/>
      <c r="R600" s="120"/>
      <c r="S600" s="120"/>
      <c r="T600" s="120"/>
      <c r="U600" s="120"/>
      <c r="V600" s="120" t="s">
        <v>205</v>
      </c>
      <c r="W600" s="120"/>
      <c r="X600" s="120"/>
      <c r="Y600" s="120"/>
      <c r="Z600" s="120"/>
      <c r="AA600" s="120"/>
      <c r="AB600" s="120"/>
      <c r="AC600" s="119">
        <f t="shared" si="822"/>
        <v>1</v>
      </c>
      <c r="AD600" s="229"/>
      <c r="AE600" s="229"/>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70"/>
      <c r="BU600" s="70"/>
      <c r="BV600" s="70"/>
      <c r="BW600" s="70"/>
      <c r="BX600" s="56"/>
      <c r="BY600" s="56"/>
      <c r="BZ600" s="56"/>
      <c r="CA600" s="56"/>
      <c r="CB600" s="56"/>
      <c r="CC600" s="56"/>
      <c r="CD600" s="56"/>
      <c r="CE600" s="56"/>
      <c r="CF600" s="56"/>
      <c r="CG600" s="56"/>
      <c r="CH600" s="56"/>
      <c r="CI600" s="56"/>
      <c r="CJ600" s="56"/>
      <c r="CK600" s="56"/>
      <c r="CL600" s="56"/>
      <c r="CM600" s="56"/>
      <c r="CN600" s="56"/>
      <c r="CO600" s="56"/>
      <c r="CP600" s="56"/>
      <c r="CQ600" s="56"/>
      <c r="CR600" s="56"/>
      <c r="CS600" s="56"/>
      <c r="CT600" s="56"/>
      <c r="CU600" s="56"/>
      <c r="CV600" s="56"/>
      <c r="CW600" s="56"/>
      <c r="CX600" s="56"/>
      <c r="CY600" s="56"/>
      <c r="CZ600" s="56"/>
      <c r="DA600" s="56"/>
      <c r="DB600" s="56"/>
      <c r="DC600" s="56"/>
      <c r="DD600" s="56"/>
      <c r="DE600" s="56"/>
      <c r="DF600" s="56"/>
      <c r="DG600" s="56"/>
      <c r="DH600" s="56"/>
      <c r="DI600" s="56"/>
      <c r="DJ600" s="56"/>
      <c r="DK600" s="56"/>
      <c r="DL600" s="56"/>
      <c r="DM600" s="70"/>
      <c r="DN600" s="70"/>
      <c r="DO600" s="70"/>
      <c r="DP600" s="70"/>
      <c r="DQ600" s="56"/>
      <c r="DR600" s="56"/>
      <c r="DS600" s="56"/>
      <c r="DT600" s="56"/>
      <c r="DU600" s="56"/>
      <c r="DV600" s="56"/>
      <c r="DW600" s="56"/>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70"/>
      <c r="FG600" s="70"/>
      <c r="FH600" s="70"/>
      <c r="FI600" s="70"/>
      <c r="FJ600" s="71"/>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166"/>
    </row>
    <row r="601" spans="1:418" s="116" customFormat="1" ht="47.25" hidden="1" customHeight="1">
      <c r="A601" s="56"/>
      <c r="B601" s="357"/>
      <c r="C601" s="357"/>
      <c r="D601" s="436"/>
      <c r="E601" s="432"/>
      <c r="F601" s="436"/>
      <c r="G601" s="327"/>
      <c r="H601" s="356"/>
      <c r="I601" s="313"/>
      <c r="J601" s="167" t="s">
        <v>1145</v>
      </c>
      <c r="K601" s="123"/>
      <c r="L601" s="183" t="s">
        <v>661</v>
      </c>
      <c r="M601" s="123" t="s">
        <v>501</v>
      </c>
      <c r="N601" s="123" t="s">
        <v>394</v>
      </c>
      <c r="O601" s="56" t="s">
        <v>350</v>
      </c>
      <c r="P601" s="357"/>
      <c r="Q601" s="56"/>
      <c r="R601" s="120"/>
      <c r="S601" s="120"/>
      <c r="T601" s="120"/>
      <c r="U601" s="120"/>
      <c r="V601" s="120"/>
      <c r="W601" s="120"/>
      <c r="X601" s="120" t="s">
        <v>205</v>
      </c>
      <c r="Y601" s="120"/>
      <c r="Z601" s="120"/>
      <c r="AA601" s="120"/>
      <c r="AB601" s="120"/>
      <c r="AC601" s="119">
        <f t="shared" si="822"/>
        <v>1</v>
      </c>
      <c r="AD601" s="229"/>
      <c r="AE601" s="229"/>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70"/>
      <c r="BU601" s="70"/>
      <c r="BV601" s="70"/>
      <c r="BW601" s="70"/>
      <c r="BX601" s="56"/>
      <c r="BY601" s="56"/>
      <c r="BZ601" s="56"/>
      <c r="CA601" s="56"/>
      <c r="CB601" s="56"/>
      <c r="CC601" s="56"/>
      <c r="CD601" s="56"/>
      <c r="CE601" s="56"/>
      <c r="CF601" s="56"/>
      <c r="CG601" s="56"/>
      <c r="CH601" s="56"/>
      <c r="CI601" s="56"/>
      <c r="CJ601" s="56"/>
      <c r="CK601" s="56"/>
      <c r="CL601" s="56"/>
      <c r="CM601" s="56"/>
      <c r="CN601" s="56"/>
      <c r="CO601" s="56"/>
      <c r="CP601" s="56"/>
      <c r="CQ601" s="56"/>
      <c r="CR601" s="56"/>
      <c r="CS601" s="56"/>
      <c r="CT601" s="56"/>
      <c r="CU601" s="56"/>
      <c r="CV601" s="56"/>
      <c r="CW601" s="56"/>
      <c r="CX601" s="56"/>
      <c r="CY601" s="56"/>
      <c r="CZ601" s="56"/>
      <c r="DA601" s="56"/>
      <c r="DB601" s="56"/>
      <c r="DC601" s="56"/>
      <c r="DD601" s="56"/>
      <c r="DE601" s="56"/>
      <c r="DF601" s="56"/>
      <c r="DG601" s="56"/>
      <c r="DH601" s="56"/>
      <c r="DI601" s="56"/>
      <c r="DJ601" s="56"/>
      <c r="DK601" s="56"/>
      <c r="DL601" s="56"/>
      <c r="DM601" s="70"/>
      <c r="DN601" s="70"/>
      <c r="DO601" s="70"/>
      <c r="DP601" s="70"/>
      <c r="DQ601" s="56"/>
      <c r="DR601" s="56"/>
      <c r="DS601" s="56"/>
      <c r="DT601" s="56"/>
      <c r="DU601" s="56"/>
      <c r="DV601" s="56"/>
      <c r="DW601" s="56"/>
      <c r="DX601" s="56"/>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70"/>
      <c r="FG601" s="70"/>
      <c r="FH601" s="70"/>
      <c r="FI601" s="70"/>
      <c r="FJ601" s="71"/>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2" t="s">
        <v>807</v>
      </c>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166"/>
    </row>
    <row r="602" spans="1:418" s="116" customFormat="1" ht="79.5" customHeight="1">
      <c r="A602" s="56"/>
      <c r="B602" s="368"/>
      <c r="C602" s="368"/>
      <c r="D602" s="437"/>
      <c r="E602" s="433"/>
      <c r="F602" s="437"/>
      <c r="G602" s="320"/>
      <c r="H602" s="320"/>
      <c r="I602" s="391"/>
      <c r="J602" s="237" t="s">
        <v>1609</v>
      </c>
      <c r="K602" s="76"/>
      <c r="L602" s="234"/>
      <c r="M602" s="76"/>
      <c r="N602" s="123" t="s">
        <v>394</v>
      </c>
      <c r="O602" s="56" t="s">
        <v>350</v>
      </c>
      <c r="P602" s="357"/>
      <c r="Q602" s="56"/>
      <c r="R602" s="235" t="s">
        <v>205</v>
      </c>
      <c r="S602" s="120"/>
      <c r="T602" s="120"/>
      <c r="U602" s="120"/>
      <c r="V602" s="120"/>
      <c r="W602" s="120"/>
      <c r="X602" s="120"/>
      <c r="Y602" s="120"/>
      <c r="Z602" s="120"/>
      <c r="AA602" s="120"/>
      <c r="AB602" s="120"/>
      <c r="AC602" s="119">
        <f t="shared" si="822"/>
        <v>1</v>
      </c>
      <c r="AD602" s="299"/>
      <c r="AE602" s="300" t="s">
        <v>557</v>
      </c>
      <c r="AF602" s="68" t="s">
        <v>557</v>
      </c>
      <c r="AG602" s="68" t="s">
        <v>557</v>
      </c>
      <c r="AH602" s="68" t="s">
        <v>557</v>
      </c>
      <c r="AI602" s="68" t="s">
        <v>557</v>
      </c>
      <c r="AJ602" s="68" t="s">
        <v>557</v>
      </c>
      <c r="AK602" s="68" t="s">
        <v>557</v>
      </c>
      <c r="AL602" s="68" t="s">
        <v>557</v>
      </c>
      <c r="AM602" s="68" t="s">
        <v>557</v>
      </c>
      <c r="AN602" s="68" t="s">
        <v>557</v>
      </c>
      <c r="AO602" s="68" t="s">
        <v>557</v>
      </c>
      <c r="AP602" s="68" t="s">
        <v>557</v>
      </c>
      <c r="AQ602" s="68" t="s">
        <v>557</v>
      </c>
      <c r="AR602" s="68" t="s">
        <v>557</v>
      </c>
      <c r="AS602" s="68" t="s">
        <v>557</v>
      </c>
      <c r="AT602" s="68" t="s">
        <v>557</v>
      </c>
      <c r="AU602" s="68" t="s">
        <v>557</v>
      </c>
      <c r="AV602" s="68" t="s">
        <v>557</v>
      </c>
      <c r="AW602" s="68" t="s">
        <v>557</v>
      </c>
      <c r="AX602" s="68" t="s">
        <v>557</v>
      </c>
      <c r="AY602" s="68" t="s">
        <v>557</v>
      </c>
      <c r="AZ602" s="68" t="s">
        <v>557</v>
      </c>
      <c r="BA602" s="68" t="s">
        <v>557</v>
      </c>
      <c r="BB602" s="68" t="s">
        <v>557</v>
      </c>
      <c r="BC602" s="68" t="s">
        <v>557</v>
      </c>
      <c r="BD602" s="68" t="s">
        <v>557</v>
      </c>
      <c r="BE602" s="68" t="s">
        <v>557</v>
      </c>
      <c r="BF602" s="68" t="s">
        <v>557</v>
      </c>
      <c r="BG602" s="68" t="s">
        <v>557</v>
      </c>
      <c r="BH602" s="68" t="s">
        <v>557</v>
      </c>
      <c r="BI602" s="68" t="s">
        <v>557</v>
      </c>
      <c r="BJ602" s="68" t="s">
        <v>557</v>
      </c>
      <c r="BK602" s="68" t="s">
        <v>557</v>
      </c>
      <c r="BL602" s="68" t="s">
        <v>557</v>
      </c>
      <c r="BM602" s="68" t="s">
        <v>557</v>
      </c>
      <c r="BN602" s="68" t="s">
        <v>557</v>
      </c>
      <c r="BO602" s="68" t="s">
        <v>557</v>
      </c>
      <c r="BP602" s="68" t="s">
        <v>557</v>
      </c>
      <c r="BQ602" s="68" t="s">
        <v>557</v>
      </c>
      <c r="BR602" s="68" t="s">
        <v>557</v>
      </c>
      <c r="BS602" s="68" t="s">
        <v>557</v>
      </c>
      <c r="BT602" s="68" t="s">
        <v>557</v>
      </c>
      <c r="BU602" s="68" t="s">
        <v>557</v>
      </c>
      <c r="BV602" s="68" t="s">
        <v>557</v>
      </c>
      <c r="BW602" s="68" t="s">
        <v>557</v>
      </c>
      <c r="BX602" s="68" t="s">
        <v>557</v>
      </c>
      <c r="BY602" s="68" t="s">
        <v>557</v>
      </c>
      <c r="BZ602" s="68" t="s">
        <v>557</v>
      </c>
      <c r="CA602" s="68" t="s">
        <v>557</v>
      </c>
      <c r="CB602" s="68" t="s">
        <v>557</v>
      </c>
      <c r="CC602" s="68" t="s">
        <v>557</v>
      </c>
      <c r="CD602" s="68" t="s">
        <v>557</v>
      </c>
      <c r="CE602" s="68" t="s">
        <v>557</v>
      </c>
      <c r="CF602" s="68" t="s">
        <v>557</v>
      </c>
      <c r="CG602" s="68" t="s">
        <v>557</v>
      </c>
      <c r="CH602" s="68" t="s">
        <v>557</v>
      </c>
      <c r="CI602" s="68" t="s">
        <v>557</v>
      </c>
      <c r="CJ602" s="68" t="s">
        <v>557</v>
      </c>
      <c r="CK602" s="68" t="s">
        <v>557</v>
      </c>
      <c r="CL602" s="68" t="s">
        <v>557</v>
      </c>
      <c r="CM602" s="68" t="s">
        <v>557</v>
      </c>
      <c r="CN602" s="68" t="s">
        <v>557</v>
      </c>
      <c r="CO602" s="68" t="s">
        <v>557</v>
      </c>
      <c r="CP602" s="68" t="s">
        <v>557</v>
      </c>
      <c r="CQ602" s="68" t="s">
        <v>557</v>
      </c>
      <c r="CR602" s="68" t="s">
        <v>557</v>
      </c>
      <c r="CS602" s="68" t="s">
        <v>557</v>
      </c>
      <c r="CT602" s="68" t="s">
        <v>557</v>
      </c>
      <c r="CU602" s="68" t="s">
        <v>557</v>
      </c>
      <c r="CV602" s="68" t="s">
        <v>557</v>
      </c>
      <c r="CW602" s="68" t="s">
        <v>557</v>
      </c>
      <c r="CX602" s="68" t="s">
        <v>557</v>
      </c>
      <c r="CY602" s="68" t="s">
        <v>557</v>
      </c>
      <c r="CZ602" s="68" t="s">
        <v>557</v>
      </c>
      <c r="DA602" s="68" t="s">
        <v>557</v>
      </c>
      <c r="DB602" s="68" t="s">
        <v>557</v>
      </c>
      <c r="DC602" s="68" t="s">
        <v>557</v>
      </c>
      <c r="DD602" s="68" t="s">
        <v>557</v>
      </c>
      <c r="DE602" s="68" t="s">
        <v>557</v>
      </c>
      <c r="DF602" s="68" t="s">
        <v>557</v>
      </c>
      <c r="DG602" s="68" t="s">
        <v>557</v>
      </c>
      <c r="DH602" s="68" t="s">
        <v>557</v>
      </c>
      <c r="DI602" s="68" t="s">
        <v>557</v>
      </c>
      <c r="DJ602" s="68" t="s">
        <v>557</v>
      </c>
      <c r="DK602" s="68" t="s">
        <v>557</v>
      </c>
      <c r="DL602" s="68" t="s">
        <v>557</v>
      </c>
      <c r="DM602" s="68" t="s">
        <v>557</v>
      </c>
      <c r="DN602" s="68" t="s">
        <v>557</v>
      </c>
      <c r="DO602" s="68" t="s">
        <v>557</v>
      </c>
      <c r="DP602" s="68" t="s">
        <v>557</v>
      </c>
      <c r="DQ602" s="68" t="s">
        <v>557</v>
      </c>
      <c r="DR602" s="68" t="s">
        <v>557</v>
      </c>
      <c r="DS602" s="68" t="s">
        <v>557</v>
      </c>
      <c r="DT602" s="68" t="s">
        <v>557</v>
      </c>
      <c r="DU602" s="68" t="s">
        <v>557</v>
      </c>
      <c r="DV602" s="68" t="s">
        <v>557</v>
      </c>
      <c r="DW602" s="68" t="s">
        <v>557</v>
      </c>
      <c r="DX602" s="68" t="s">
        <v>557</v>
      </c>
      <c r="DY602" s="68" t="s">
        <v>557</v>
      </c>
      <c r="DZ602" s="68" t="s">
        <v>557</v>
      </c>
      <c r="EA602" s="68" t="s">
        <v>557</v>
      </c>
      <c r="EB602" s="68" t="s">
        <v>557</v>
      </c>
      <c r="EC602" s="68" t="s">
        <v>557</v>
      </c>
      <c r="ED602" s="68" t="s">
        <v>557</v>
      </c>
      <c r="EE602" s="68" t="s">
        <v>557</v>
      </c>
      <c r="EF602" s="68" t="s">
        <v>557</v>
      </c>
      <c r="EG602" s="68" t="s">
        <v>557</v>
      </c>
      <c r="EH602" s="68" t="s">
        <v>557</v>
      </c>
      <c r="EI602" s="68" t="s">
        <v>557</v>
      </c>
      <c r="EJ602" s="68" t="s">
        <v>557</v>
      </c>
      <c r="EK602" s="68" t="s">
        <v>557</v>
      </c>
      <c r="EL602" s="68" t="s">
        <v>557</v>
      </c>
      <c r="EM602" s="68" t="s">
        <v>557</v>
      </c>
      <c r="EN602" s="68" t="s">
        <v>557</v>
      </c>
      <c r="EO602" s="68" t="s">
        <v>557</v>
      </c>
      <c r="EP602" s="68" t="s">
        <v>557</v>
      </c>
      <c r="EQ602" s="68" t="s">
        <v>557</v>
      </c>
      <c r="ER602" s="68" t="s">
        <v>557</v>
      </c>
      <c r="ES602" s="68" t="s">
        <v>557</v>
      </c>
      <c r="ET602" s="68" t="s">
        <v>557</v>
      </c>
      <c r="EU602" s="68" t="s">
        <v>557</v>
      </c>
      <c r="EV602" s="68" t="s">
        <v>557</v>
      </c>
      <c r="EW602" s="68" t="s">
        <v>557</v>
      </c>
      <c r="EX602" s="68" t="s">
        <v>557</v>
      </c>
      <c r="EY602" s="68" t="s">
        <v>557</v>
      </c>
      <c r="EZ602" s="68" t="s">
        <v>557</v>
      </c>
      <c r="FA602" s="68" t="s">
        <v>557</v>
      </c>
      <c r="FB602" s="68" t="s">
        <v>557</v>
      </c>
      <c r="FC602" s="68" t="s">
        <v>557</v>
      </c>
      <c r="FD602" s="68" t="s">
        <v>557</v>
      </c>
      <c r="FE602" s="68" t="s">
        <v>557</v>
      </c>
      <c r="FF602" s="68" t="s">
        <v>557</v>
      </c>
      <c r="FG602" s="68" t="s">
        <v>557</v>
      </c>
      <c r="FH602" s="68" t="s">
        <v>557</v>
      </c>
      <c r="FI602" s="68" t="s">
        <v>557</v>
      </c>
      <c r="FJ602" s="68" t="s">
        <v>557</v>
      </c>
      <c r="FK602" s="68" t="s">
        <v>557</v>
      </c>
      <c r="FL602" s="68" t="s">
        <v>557</v>
      </c>
      <c r="FM602" s="68" t="s">
        <v>557</v>
      </c>
      <c r="FN602" s="68" t="s">
        <v>557</v>
      </c>
      <c r="FO602" s="68" t="s">
        <v>557</v>
      </c>
      <c r="FP602" s="68" t="s">
        <v>557</v>
      </c>
      <c r="FQ602" s="68" t="s">
        <v>557</v>
      </c>
      <c r="FR602" s="68" t="s">
        <v>557</v>
      </c>
      <c r="FS602" s="68" t="s">
        <v>557</v>
      </c>
      <c r="FT602" s="68" t="s">
        <v>557</v>
      </c>
      <c r="FU602" s="68" t="s">
        <v>557</v>
      </c>
      <c r="FV602" s="68" t="s">
        <v>557</v>
      </c>
      <c r="FW602" s="68" t="s">
        <v>557</v>
      </c>
      <c r="FX602" s="68" t="s">
        <v>557</v>
      </c>
      <c r="FY602" s="68" t="s">
        <v>557</v>
      </c>
      <c r="FZ602" s="68" t="s">
        <v>557</v>
      </c>
      <c r="GA602" s="68" t="s">
        <v>557</v>
      </c>
      <c r="GB602" s="68" t="s">
        <v>557</v>
      </c>
      <c r="GC602" s="68" t="s">
        <v>557</v>
      </c>
      <c r="GD602" s="68" t="s">
        <v>557</v>
      </c>
      <c r="GE602" s="68" t="s">
        <v>557</v>
      </c>
      <c r="GF602" s="68" t="s">
        <v>557</v>
      </c>
      <c r="GG602" s="68" t="s">
        <v>557</v>
      </c>
      <c r="GH602" s="68" t="s">
        <v>557</v>
      </c>
      <c r="GI602" s="68" t="s">
        <v>557</v>
      </c>
      <c r="GJ602" s="68" t="s">
        <v>557</v>
      </c>
      <c r="GK602" s="68" t="s">
        <v>557</v>
      </c>
      <c r="GL602" s="68" t="s">
        <v>557</v>
      </c>
      <c r="GM602" s="68" t="s">
        <v>557</v>
      </c>
      <c r="GN602" s="68" t="s">
        <v>557</v>
      </c>
      <c r="GO602" s="68" t="s">
        <v>557</v>
      </c>
      <c r="GP602" s="68" t="s">
        <v>557</v>
      </c>
      <c r="GQ602" s="68" t="s">
        <v>557</v>
      </c>
      <c r="GR602" s="68" t="s">
        <v>557</v>
      </c>
      <c r="GS602" s="68" t="s">
        <v>557</v>
      </c>
      <c r="GT602" s="68" t="s">
        <v>557</v>
      </c>
      <c r="GU602" s="68" t="s">
        <v>557</v>
      </c>
      <c r="GV602" s="68" t="s">
        <v>557</v>
      </c>
      <c r="GW602" s="68" t="s">
        <v>557</v>
      </c>
      <c r="GX602" s="68" t="s">
        <v>557</v>
      </c>
      <c r="GY602" s="68" t="s">
        <v>557</v>
      </c>
      <c r="GZ602" s="68" t="s">
        <v>557</v>
      </c>
      <c r="HA602" s="68" t="s">
        <v>557</v>
      </c>
      <c r="HB602" s="68" t="s">
        <v>557</v>
      </c>
      <c r="HC602" s="68" t="s">
        <v>557</v>
      </c>
      <c r="HD602" s="68" t="s">
        <v>557</v>
      </c>
      <c r="HE602" s="68" t="s">
        <v>557</v>
      </c>
      <c r="HF602" s="68" t="s">
        <v>557</v>
      </c>
      <c r="HG602" s="68" t="s">
        <v>557</v>
      </c>
      <c r="HH602" s="68" t="s">
        <v>557</v>
      </c>
      <c r="HI602" s="68" t="s">
        <v>557</v>
      </c>
      <c r="HJ602" s="68" t="s">
        <v>557</v>
      </c>
      <c r="HK602" s="68" t="s">
        <v>557</v>
      </c>
      <c r="HL602" s="68" t="s">
        <v>557</v>
      </c>
      <c r="HM602" s="68" t="s">
        <v>557</v>
      </c>
      <c r="HN602" s="68" t="s">
        <v>557</v>
      </c>
      <c r="HO602" s="68" t="s">
        <v>557</v>
      </c>
      <c r="HP602" s="68" t="s">
        <v>557</v>
      </c>
      <c r="HQ602" s="68" t="s">
        <v>557</v>
      </c>
      <c r="HR602" s="68" t="s">
        <v>557</v>
      </c>
      <c r="HS602" s="68" t="s">
        <v>557</v>
      </c>
      <c r="HT602" s="68" t="s">
        <v>557</v>
      </c>
      <c r="HU602" s="68" t="s">
        <v>557</v>
      </c>
      <c r="HV602" s="68" t="s">
        <v>557</v>
      </c>
      <c r="HW602" s="68" t="s">
        <v>557</v>
      </c>
      <c r="HX602" s="68" t="s">
        <v>557</v>
      </c>
      <c r="HY602" s="68" t="s">
        <v>557</v>
      </c>
      <c r="HZ602" s="68" t="s">
        <v>557</v>
      </c>
      <c r="IA602" s="68" t="s">
        <v>557</v>
      </c>
      <c r="IB602" s="68" t="s">
        <v>557</v>
      </c>
      <c r="IC602" s="68" t="s">
        <v>557</v>
      </c>
      <c r="ID602" s="68" t="s">
        <v>557</v>
      </c>
      <c r="IE602" s="68" t="s">
        <v>557</v>
      </c>
      <c r="IF602" s="68" t="s">
        <v>557</v>
      </c>
      <c r="IG602" s="68" t="s">
        <v>557</v>
      </c>
      <c r="IH602" s="68" t="s">
        <v>557</v>
      </c>
      <c r="II602" s="68" t="s">
        <v>557</v>
      </c>
      <c r="IJ602" s="68" t="s">
        <v>557</v>
      </c>
      <c r="IK602" s="68" t="s">
        <v>557</v>
      </c>
      <c r="IL602" s="68" t="s">
        <v>557</v>
      </c>
      <c r="IM602" s="68" t="s">
        <v>557</v>
      </c>
      <c r="IN602" s="68" t="s">
        <v>557</v>
      </c>
      <c r="IO602" s="68" t="s">
        <v>557</v>
      </c>
      <c r="IP602" s="68" t="s">
        <v>557</v>
      </c>
      <c r="IQ602" s="68" t="s">
        <v>557</v>
      </c>
      <c r="IR602" s="68" t="s">
        <v>557</v>
      </c>
      <c r="IS602" s="68" t="s">
        <v>557</v>
      </c>
      <c r="IT602" s="68" t="s">
        <v>557</v>
      </c>
      <c r="IU602" s="68" t="s">
        <v>557</v>
      </c>
      <c r="IV602" s="68" t="s">
        <v>557</v>
      </c>
      <c r="IW602" s="68" t="s">
        <v>557</v>
      </c>
      <c r="IX602" s="68" t="s">
        <v>557</v>
      </c>
      <c r="IY602" s="68" t="s">
        <v>557</v>
      </c>
      <c r="IZ602" s="68" t="s">
        <v>557</v>
      </c>
      <c r="JA602" s="68" t="s">
        <v>557</v>
      </c>
      <c r="JB602" s="68" t="s">
        <v>557</v>
      </c>
      <c r="JC602" s="68" t="s">
        <v>557</v>
      </c>
      <c r="JD602" s="68" t="s">
        <v>557</v>
      </c>
      <c r="JE602" s="68" t="s">
        <v>557</v>
      </c>
      <c r="JF602" s="68" t="s">
        <v>557</v>
      </c>
      <c r="JG602" s="68" t="s">
        <v>557</v>
      </c>
      <c r="JH602" s="68" t="s">
        <v>557</v>
      </c>
      <c r="JI602" s="68" t="s">
        <v>557</v>
      </c>
      <c r="JJ602" s="68" t="s">
        <v>557</v>
      </c>
      <c r="JK602" s="68" t="s">
        <v>557</v>
      </c>
      <c r="JL602" s="68" t="s">
        <v>557</v>
      </c>
      <c r="JM602" s="68" t="s">
        <v>557</v>
      </c>
      <c r="JN602" s="68" t="s">
        <v>557</v>
      </c>
      <c r="JO602" s="68" t="s">
        <v>557</v>
      </c>
      <c r="JP602" s="68" t="s">
        <v>557</v>
      </c>
      <c r="JQ602" s="68" t="s">
        <v>557</v>
      </c>
      <c r="JR602" s="68" t="s">
        <v>557</v>
      </c>
      <c r="JS602" s="68" t="s">
        <v>557</v>
      </c>
      <c r="JT602" s="68" t="s">
        <v>557</v>
      </c>
      <c r="JU602" s="68" t="s">
        <v>557</v>
      </c>
      <c r="JV602" s="68" t="s">
        <v>557</v>
      </c>
      <c r="JW602" s="68" t="s">
        <v>557</v>
      </c>
      <c r="JX602" s="68" t="s">
        <v>557</v>
      </c>
      <c r="JY602" s="68" t="s">
        <v>557</v>
      </c>
      <c r="JZ602" s="68" t="s">
        <v>557</v>
      </c>
      <c r="KA602" s="68" t="s">
        <v>557</v>
      </c>
      <c r="KB602" s="68" t="s">
        <v>557</v>
      </c>
      <c r="KC602" s="68" t="s">
        <v>557</v>
      </c>
      <c r="KD602" s="68" t="s">
        <v>557</v>
      </c>
      <c r="KE602" s="68" t="s">
        <v>557</v>
      </c>
      <c r="KF602" s="68" t="s">
        <v>557</v>
      </c>
      <c r="KG602" s="68" t="s">
        <v>557</v>
      </c>
      <c r="KH602" s="68" t="s">
        <v>557</v>
      </c>
      <c r="KI602" s="68" t="s">
        <v>557</v>
      </c>
      <c r="KJ602" s="68" t="s">
        <v>557</v>
      </c>
      <c r="KK602" s="68" t="s">
        <v>557</v>
      </c>
      <c r="KL602" s="68" t="s">
        <v>557</v>
      </c>
      <c r="KM602" s="68" t="s">
        <v>557</v>
      </c>
      <c r="KN602" s="68" t="s">
        <v>557</v>
      </c>
      <c r="KO602" s="68" t="s">
        <v>557</v>
      </c>
      <c r="KP602" s="68" t="s">
        <v>557</v>
      </c>
      <c r="KQ602" s="68" t="s">
        <v>557</v>
      </c>
      <c r="KR602" s="68" t="s">
        <v>557</v>
      </c>
      <c r="KS602" s="68" t="s">
        <v>557</v>
      </c>
      <c r="KT602" s="68" t="s">
        <v>557</v>
      </c>
      <c r="KU602" s="68" t="s">
        <v>557</v>
      </c>
      <c r="KV602" s="68" t="s">
        <v>557</v>
      </c>
      <c r="KW602" s="68" t="s">
        <v>557</v>
      </c>
      <c r="KX602" s="68" t="s">
        <v>557</v>
      </c>
      <c r="KY602" s="68" t="s">
        <v>557</v>
      </c>
      <c r="KZ602" s="68" t="s">
        <v>557</v>
      </c>
      <c r="LA602" s="68" t="s">
        <v>557</v>
      </c>
      <c r="LB602" s="68" t="s">
        <v>557</v>
      </c>
      <c r="LC602" s="68" t="s">
        <v>557</v>
      </c>
      <c r="LD602" s="68" t="s">
        <v>557</v>
      </c>
      <c r="LE602" s="68" t="s">
        <v>557</v>
      </c>
      <c r="LF602" s="68" t="s">
        <v>557</v>
      </c>
      <c r="LG602" s="68" t="s">
        <v>557</v>
      </c>
      <c r="LH602" s="68" t="s">
        <v>557</v>
      </c>
      <c r="LI602" s="68" t="s">
        <v>557</v>
      </c>
      <c r="LJ602" s="68" t="s">
        <v>557</v>
      </c>
      <c r="LK602" s="68" t="s">
        <v>557</v>
      </c>
      <c r="LL602" s="68" t="s">
        <v>557</v>
      </c>
      <c r="LM602" s="68" t="s">
        <v>557</v>
      </c>
      <c r="LN602" s="68" t="s">
        <v>557</v>
      </c>
      <c r="LO602" s="68" t="s">
        <v>557</v>
      </c>
      <c r="LP602" s="68" t="s">
        <v>557</v>
      </c>
      <c r="LQ602" s="68" t="s">
        <v>557</v>
      </c>
      <c r="LR602" s="68" t="s">
        <v>557</v>
      </c>
      <c r="LS602" s="68" t="s">
        <v>557</v>
      </c>
      <c r="LT602" s="68" t="s">
        <v>557</v>
      </c>
      <c r="LU602" s="68" t="s">
        <v>557</v>
      </c>
      <c r="LV602" s="68" t="s">
        <v>557</v>
      </c>
      <c r="LW602" s="68" t="s">
        <v>557</v>
      </c>
      <c r="LX602" s="68" t="s">
        <v>557</v>
      </c>
      <c r="LY602" s="68" t="s">
        <v>557</v>
      </c>
      <c r="LZ602" s="68" t="s">
        <v>557</v>
      </c>
      <c r="MA602" s="68" t="s">
        <v>557</v>
      </c>
      <c r="MB602" s="68" t="s">
        <v>557</v>
      </c>
      <c r="MC602" s="68" t="s">
        <v>557</v>
      </c>
      <c r="MD602" s="68" t="s">
        <v>557</v>
      </c>
      <c r="ME602" s="68" t="s">
        <v>557</v>
      </c>
      <c r="MF602" s="68" t="s">
        <v>557</v>
      </c>
      <c r="MG602" s="68" t="s">
        <v>557</v>
      </c>
      <c r="MH602" s="68" t="s">
        <v>557</v>
      </c>
      <c r="MI602" s="68" t="s">
        <v>557</v>
      </c>
      <c r="MJ602" s="68" t="s">
        <v>557</v>
      </c>
      <c r="MK602" s="68" t="s">
        <v>557</v>
      </c>
      <c r="ML602" s="68" t="s">
        <v>557</v>
      </c>
      <c r="MM602" s="68" t="s">
        <v>557</v>
      </c>
      <c r="MN602" s="68" t="s">
        <v>557</v>
      </c>
      <c r="MO602" s="68" t="s">
        <v>557</v>
      </c>
      <c r="MP602" s="68" t="s">
        <v>557</v>
      </c>
      <c r="MQ602" s="68" t="s">
        <v>557</v>
      </c>
      <c r="MR602" s="68" t="s">
        <v>557</v>
      </c>
      <c r="MS602" s="68" t="s">
        <v>557</v>
      </c>
      <c r="MT602" s="68" t="s">
        <v>557</v>
      </c>
      <c r="MU602" s="68" t="s">
        <v>557</v>
      </c>
      <c r="MV602" s="68" t="s">
        <v>557</v>
      </c>
      <c r="MW602" s="68" t="s">
        <v>557</v>
      </c>
      <c r="MX602" s="68" t="s">
        <v>557</v>
      </c>
      <c r="MY602" s="68" t="s">
        <v>557</v>
      </c>
      <c r="MZ602" s="68" t="s">
        <v>557</v>
      </c>
      <c r="NA602" s="68" t="s">
        <v>557</v>
      </c>
      <c r="NB602" s="68" t="s">
        <v>557</v>
      </c>
      <c r="NC602" s="68" t="s">
        <v>557</v>
      </c>
      <c r="ND602" s="68" t="s">
        <v>557</v>
      </c>
      <c r="NE602" s="68" t="s">
        <v>557</v>
      </c>
      <c r="NF602" s="68" t="s">
        <v>557</v>
      </c>
      <c r="NG602" s="68" t="s">
        <v>557</v>
      </c>
      <c r="NH602" s="68" t="s">
        <v>557</v>
      </c>
      <c r="NI602" s="68" t="s">
        <v>557</v>
      </c>
      <c r="NJ602" s="68" t="s">
        <v>557</v>
      </c>
      <c r="NK602" s="68" t="s">
        <v>557</v>
      </c>
      <c r="NL602" s="68" t="s">
        <v>557</v>
      </c>
      <c r="NM602" s="68" t="s">
        <v>557</v>
      </c>
      <c r="NN602" s="68" t="s">
        <v>557</v>
      </c>
      <c r="NO602" s="68" t="s">
        <v>557</v>
      </c>
      <c r="NP602" s="68" t="s">
        <v>557</v>
      </c>
      <c r="NQ602" s="68" t="s">
        <v>557</v>
      </c>
      <c r="NR602" s="68" t="s">
        <v>557</v>
      </c>
      <c r="NS602" s="68" t="s">
        <v>557</v>
      </c>
      <c r="NT602" s="68" t="s">
        <v>557</v>
      </c>
      <c r="NU602" s="68" t="s">
        <v>557</v>
      </c>
      <c r="NV602" s="68" t="s">
        <v>557</v>
      </c>
      <c r="NW602" s="68" t="s">
        <v>557</v>
      </c>
      <c r="NX602" s="68" t="s">
        <v>557</v>
      </c>
      <c r="NY602" s="68" t="s">
        <v>557</v>
      </c>
      <c r="NZ602" s="68" t="s">
        <v>557</v>
      </c>
      <c r="OA602" s="68" t="s">
        <v>557</v>
      </c>
      <c r="OB602" s="68" t="s">
        <v>557</v>
      </c>
      <c r="OC602" s="68" t="s">
        <v>557</v>
      </c>
      <c r="OD602" s="68" t="s">
        <v>557</v>
      </c>
      <c r="OE602" s="68" t="s">
        <v>557</v>
      </c>
      <c r="OF602" s="68" t="s">
        <v>557</v>
      </c>
      <c r="OG602" s="68" t="s">
        <v>557</v>
      </c>
      <c r="OH602" s="68" t="s">
        <v>557</v>
      </c>
      <c r="OI602" s="68" t="s">
        <v>557</v>
      </c>
      <c r="OJ602" s="68" t="s">
        <v>557</v>
      </c>
      <c r="OK602" s="68" t="s">
        <v>557</v>
      </c>
      <c r="OL602" s="68" t="s">
        <v>557</v>
      </c>
      <c r="OM602" s="68" t="s">
        <v>557</v>
      </c>
      <c r="ON602" s="68" t="s">
        <v>557</v>
      </c>
      <c r="OO602" s="68" t="s">
        <v>557</v>
      </c>
      <c r="OP602" s="68" t="s">
        <v>557</v>
      </c>
      <c r="OQ602" s="68" t="s">
        <v>557</v>
      </c>
      <c r="OR602" s="68" t="s">
        <v>557</v>
      </c>
      <c r="OS602" s="68" t="s">
        <v>557</v>
      </c>
      <c r="OT602" s="68" t="s">
        <v>557</v>
      </c>
      <c r="OU602" s="68" t="s">
        <v>557</v>
      </c>
      <c r="OV602" s="68" t="s">
        <v>557</v>
      </c>
      <c r="OW602" s="68" t="s">
        <v>557</v>
      </c>
      <c r="OX602" s="68" t="s">
        <v>557</v>
      </c>
      <c r="OY602" s="68" t="s">
        <v>557</v>
      </c>
      <c r="OZ602" s="68" t="s">
        <v>557</v>
      </c>
      <c r="PA602" s="233"/>
      <c r="PB602" s="166"/>
    </row>
    <row r="603" spans="1:418" s="116" customFormat="1" ht="31.5" hidden="1" customHeight="1">
      <c r="A603" s="56"/>
      <c r="B603" s="357"/>
      <c r="C603" s="357"/>
      <c r="D603" s="436"/>
      <c r="E603" s="432"/>
      <c r="F603" s="436"/>
      <c r="G603" s="327"/>
      <c r="H603" s="356"/>
      <c r="I603" s="313"/>
      <c r="J603" s="167" t="s">
        <v>1404</v>
      </c>
      <c r="K603" s="123"/>
      <c r="L603" s="183" t="s">
        <v>661</v>
      </c>
      <c r="M603" s="123" t="s">
        <v>501</v>
      </c>
      <c r="N603" s="123" t="s">
        <v>394</v>
      </c>
      <c r="O603" s="56" t="s">
        <v>350</v>
      </c>
      <c r="P603" s="357"/>
      <c r="Q603" s="56"/>
      <c r="R603" s="120"/>
      <c r="S603" s="120"/>
      <c r="T603" s="120"/>
      <c r="U603" s="120"/>
      <c r="V603" s="120"/>
      <c r="W603" s="120"/>
      <c r="X603" s="120" t="s">
        <v>205</v>
      </c>
      <c r="Y603" s="120"/>
      <c r="Z603" s="120"/>
      <c r="AA603" s="120"/>
      <c r="AB603" s="120"/>
      <c r="AC603" s="119">
        <f t="shared" si="822"/>
        <v>1</v>
      </c>
      <c r="AD603" s="229"/>
      <c r="AE603" s="229"/>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70"/>
      <c r="BU603" s="70"/>
      <c r="BV603" s="70"/>
      <c r="BW603" s="70"/>
      <c r="BX603" s="56"/>
      <c r="BY603" s="56"/>
      <c r="BZ603" s="56"/>
      <c r="CA603" s="56"/>
      <c r="CB603" s="56"/>
      <c r="CC603" s="56"/>
      <c r="CD603" s="56"/>
      <c r="CE603" s="56"/>
      <c r="CF603" s="56"/>
      <c r="CG603" s="56"/>
      <c r="CH603" s="56"/>
      <c r="CI603" s="56"/>
      <c r="CJ603" s="56"/>
      <c r="CK603" s="56"/>
      <c r="CL603" s="56"/>
      <c r="CM603" s="56"/>
      <c r="CN603" s="56"/>
      <c r="CO603" s="56"/>
      <c r="CP603" s="56"/>
      <c r="CQ603" s="56"/>
      <c r="CR603" s="56"/>
      <c r="CS603" s="56"/>
      <c r="CT603" s="56"/>
      <c r="CU603" s="56"/>
      <c r="CV603" s="56"/>
      <c r="CW603" s="56"/>
      <c r="CX603" s="56"/>
      <c r="CY603" s="56"/>
      <c r="CZ603" s="56"/>
      <c r="DA603" s="56"/>
      <c r="DB603" s="56"/>
      <c r="DC603" s="56"/>
      <c r="DD603" s="56"/>
      <c r="DE603" s="56"/>
      <c r="DF603" s="56"/>
      <c r="DG603" s="56"/>
      <c r="DH603" s="56"/>
      <c r="DI603" s="56"/>
      <c r="DJ603" s="56"/>
      <c r="DK603" s="56"/>
      <c r="DL603" s="56"/>
      <c r="DM603" s="70"/>
      <c r="DN603" s="70"/>
      <c r="DO603" s="70"/>
      <c r="DP603" s="70"/>
      <c r="DQ603" s="56"/>
      <c r="DR603" s="56"/>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70"/>
      <c r="FG603" s="70"/>
      <c r="FH603" s="70"/>
      <c r="FI603" s="70"/>
      <c r="FJ603" s="71"/>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2" t="s">
        <v>552</v>
      </c>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166"/>
    </row>
    <row r="604" spans="1:418" s="116" customFormat="1" ht="39" hidden="1" customHeight="1">
      <c r="A604" s="310"/>
      <c r="B604" s="357"/>
      <c r="C604" s="357"/>
      <c r="D604" s="436"/>
      <c r="E604" s="432"/>
      <c r="F604" s="436"/>
      <c r="G604" s="327"/>
      <c r="H604" s="356"/>
      <c r="I604" s="313"/>
      <c r="J604" s="126" t="s">
        <v>671</v>
      </c>
      <c r="K604" s="123"/>
      <c r="L604" s="183" t="s">
        <v>661</v>
      </c>
      <c r="M604" s="123" t="s">
        <v>501</v>
      </c>
      <c r="N604" s="123" t="s">
        <v>394</v>
      </c>
      <c r="O604" s="56" t="s">
        <v>350</v>
      </c>
      <c r="P604" s="357"/>
      <c r="Q604" s="56"/>
      <c r="R604" s="120"/>
      <c r="S604" s="120"/>
      <c r="T604" s="120"/>
      <c r="U604" s="120"/>
      <c r="V604" s="120" t="s">
        <v>205</v>
      </c>
      <c r="W604" s="120"/>
      <c r="X604" s="120"/>
      <c r="Y604" s="120"/>
      <c r="Z604" s="120"/>
      <c r="AA604" s="120"/>
      <c r="AB604" s="120"/>
      <c r="AC604" s="119">
        <f t="shared" si="822"/>
        <v>1</v>
      </c>
      <c r="AD604" s="229"/>
      <c r="AE604" s="229"/>
      <c r="AF604" s="56">
        <v>1</v>
      </c>
      <c r="AG604" s="56">
        <v>2</v>
      </c>
      <c r="AH604" s="56">
        <v>2</v>
      </c>
      <c r="AI604" s="56">
        <v>1</v>
      </c>
      <c r="AJ604" s="56">
        <v>2</v>
      </c>
      <c r="AK604" s="56">
        <v>2</v>
      </c>
      <c r="AL604" s="56">
        <v>1</v>
      </c>
      <c r="AM604" s="56">
        <v>2</v>
      </c>
      <c r="AN604" s="56">
        <v>2</v>
      </c>
      <c r="AO604" s="56">
        <v>2</v>
      </c>
      <c r="AP604" s="56">
        <v>2</v>
      </c>
      <c r="AQ604" s="56">
        <v>2</v>
      </c>
      <c r="AR604" s="56">
        <v>2</v>
      </c>
      <c r="AS604" s="56">
        <v>2</v>
      </c>
      <c r="AT604" s="56">
        <v>2</v>
      </c>
      <c r="AU604" s="56">
        <v>2</v>
      </c>
      <c r="AV604" s="56">
        <v>2</v>
      </c>
      <c r="AW604" s="56">
        <v>1</v>
      </c>
      <c r="AX604" s="56">
        <v>2</v>
      </c>
      <c r="AY604" s="56">
        <v>2</v>
      </c>
      <c r="AZ604" s="56">
        <v>2</v>
      </c>
      <c r="BA604" s="56">
        <v>2</v>
      </c>
      <c r="BB604" s="56">
        <v>2</v>
      </c>
      <c r="BC604" s="56">
        <v>1</v>
      </c>
      <c r="BD604" s="56"/>
      <c r="BE604" s="56"/>
      <c r="BF604" s="56"/>
      <c r="BG604" s="56"/>
      <c r="BH604" s="56"/>
      <c r="BI604" s="56"/>
      <c r="BJ604" s="179">
        <f>COUNTIF(Y604:BI604,"2")</f>
        <v>19</v>
      </c>
      <c r="BK604" s="180">
        <f>BJ604/(BJ604+BL604+BN604+BP604)</f>
        <v>0.76</v>
      </c>
      <c r="BL604" s="179">
        <f>COUNTIF(Y604:BI604,"1")</f>
        <v>6</v>
      </c>
      <c r="BM604" s="180">
        <f>BL604/(BJ604+BL604+BN604+BP604)</f>
        <v>0.24</v>
      </c>
      <c r="BN604" s="179">
        <f>COUNTIF(Y604:BI604,"0")</f>
        <v>0</v>
      </c>
      <c r="BO604" s="180">
        <f>BN604/(BJ604+BL604+BN604+BP604)</f>
        <v>0</v>
      </c>
      <c r="BP604" s="179">
        <f>COUNTIF(Q604:BI604,"KĐG")</f>
        <v>0</v>
      </c>
      <c r="BQ604" s="180">
        <f>BP604/(BJ604+BL604+BN604+BP604)</f>
        <v>0</v>
      </c>
      <c r="BR604" s="182">
        <f>(((BJ604*2)+(BL604*1)+(BN604*0)))/(BJ604+BL604+BN604)</f>
        <v>1.76</v>
      </c>
      <c r="BS604" s="184" t="str">
        <f>IF(BQ604&gt;=50%,"KĐG",IF(BR604&gt;=1.6,"Đạt mục tiêu",IF(BR604&gt;=1,"Cần cố gắng","Chưa đạt")))</f>
        <v>Đạt mục tiêu</v>
      </c>
      <c r="BT604" s="70"/>
      <c r="BU604" s="70"/>
      <c r="BV604" s="70">
        <v>1</v>
      </c>
      <c r="BW604" s="70">
        <v>2</v>
      </c>
      <c r="BX604" s="56">
        <v>2</v>
      </c>
      <c r="BY604" s="56">
        <v>1</v>
      </c>
      <c r="BZ604" s="56">
        <v>2</v>
      </c>
      <c r="CA604" s="56">
        <v>2</v>
      </c>
      <c r="CB604" s="56">
        <v>1</v>
      </c>
      <c r="CC604" s="56">
        <v>2</v>
      </c>
      <c r="CD604" s="56">
        <v>2</v>
      </c>
      <c r="CE604" s="56">
        <v>2</v>
      </c>
      <c r="CF604" s="56">
        <v>2</v>
      </c>
      <c r="CG604" s="56">
        <v>2</v>
      </c>
      <c r="CH604" s="56">
        <v>2</v>
      </c>
      <c r="CI604" s="56">
        <v>2</v>
      </c>
      <c r="CJ604" s="56">
        <v>2</v>
      </c>
      <c r="CK604" s="56">
        <v>2</v>
      </c>
      <c r="CL604" s="56">
        <v>2</v>
      </c>
      <c r="CM604" s="56">
        <v>1</v>
      </c>
      <c r="CN604" s="56">
        <v>2</v>
      </c>
      <c r="CO604" s="56">
        <v>2</v>
      </c>
      <c r="CP604" s="56">
        <v>2</v>
      </c>
      <c r="CQ604" s="56">
        <v>2</v>
      </c>
      <c r="CR604" s="56">
        <v>2</v>
      </c>
      <c r="CS604" s="56">
        <v>1</v>
      </c>
      <c r="CT604" s="56"/>
      <c r="CU604" s="56"/>
      <c r="CV604" s="56"/>
      <c r="CW604" s="56"/>
      <c r="CX604" s="56"/>
      <c r="CY604" s="56"/>
      <c r="CZ604" s="56">
        <f>COUNTIF(BN604:CY604,"2")</f>
        <v>19</v>
      </c>
      <c r="DA604" s="56">
        <f>CZ604/(CZ604+DB604+DD604+DF604)</f>
        <v>0.6785714285714286</v>
      </c>
      <c r="DB604" s="56">
        <f>COUNTIF(BN604:CY604,"1")</f>
        <v>5</v>
      </c>
      <c r="DC604" s="56">
        <f>DB604/(CZ604+DB604+DD604+DF604)</f>
        <v>0.17857142857142858</v>
      </c>
      <c r="DD604" s="56">
        <f>COUNTIF(BN604:CY604,"0")</f>
        <v>4</v>
      </c>
      <c r="DE604" s="56">
        <f>DD604/(CZ604+DB604+DD604+DF604)</f>
        <v>0.14285714285714285</v>
      </c>
      <c r="DF604" s="56">
        <f>COUNTIF(BH604:CY604,"KĐG")</f>
        <v>0</v>
      </c>
      <c r="DG604" s="56">
        <f>DF604/(CZ604+DB604+DD604+DF604)</f>
        <v>0</v>
      </c>
      <c r="DH604" s="56">
        <f>(((CZ604*2)+(DB604*1)+(DD604*0)))/(CZ604+DB604+DD604)</f>
        <v>1.5357142857142858</v>
      </c>
      <c r="DI604" s="56" t="str">
        <f>IF(DG604&gt;=50%,"KĐG",IF(DH604&gt;=1.6,"Đạt mục tiêu",IF(DH604&gt;=1,"Cần cố gắng","Chưa đạt")))</f>
        <v>Cần cố gắng</v>
      </c>
      <c r="DJ604" s="56"/>
      <c r="DK604" s="56"/>
      <c r="DL604" s="56"/>
      <c r="DM604" s="70"/>
      <c r="DN604" s="70"/>
      <c r="DO604" s="70"/>
      <c r="DP604" s="70"/>
      <c r="DQ604" s="56"/>
      <c r="DR604" s="56"/>
      <c r="DS604" s="56"/>
      <c r="DT604" s="56"/>
      <c r="DU604" s="56"/>
      <c r="DV604" s="56"/>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72" t="s">
        <v>552</v>
      </c>
      <c r="FG604" s="56"/>
      <c r="FH604" s="56"/>
      <c r="FI604" s="56"/>
      <c r="FJ604" s="56"/>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c r="IJ604" s="56"/>
      <c r="IK604" s="56"/>
      <c r="IL604" s="56"/>
      <c r="IM604" s="56"/>
      <c r="IN604" s="56"/>
      <c r="IO604" s="56"/>
      <c r="IP604" s="56"/>
      <c r="IQ604" s="56"/>
      <c r="IR604" s="56"/>
      <c r="IS604" s="56"/>
      <c r="IT604" s="70"/>
      <c r="IU604" s="70"/>
      <c r="IV604" s="70"/>
      <c r="IW604" s="70"/>
      <c r="IX604" s="56"/>
      <c r="IY604" s="56"/>
      <c r="IZ604" s="56"/>
      <c r="JA604" s="56"/>
      <c r="JB604" s="56"/>
      <c r="JC604" s="56"/>
      <c r="JD604" s="56"/>
      <c r="JE604" s="56"/>
      <c r="JF604" s="56"/>
      <c r="JG604" s="56"/>
      <c r="JH604" s="56"/>
      <c r="JI604" s="56"/>
      <c r="JJ604" s="56"/>
      <c r="JK604" s="56"/>
      <c r="JL604" s="56"/>
      <c r="JM604" s="56"/>
      <c r="JN604" s="56"/>
      <c r="JO604" s="56"/>
      <c r="JP604" s="56"/>
      <c r="JQ604" s="56"/>
      <c r="JR604" s="56"/>
      <c r="JS604" s="56"/>
      <c r="JT604" s="56"/>
      <c r="JU604" s="56"/>
      <c r="JV604" s="56"/>
      <c r="JW604" s="56"/>
      <c r="JX604" s="56"/>
      <c r="JY604" s="56"/>
      <c r="JZ604" s="56"/>
      <c r="KA604" s="56"/>
      <c r="KB604" s="56"/>
      <c r="KC604" s="56"/>
      <c r="KD604" s="56"/>
      <c r="KE604" s="56"/>
      <c r="KF604" s="56"/>
      <c r="KG604" s="56"/>
      <c r="KH604" s="56"/>
      <c r="KI604" s="56"/>
      <c r="KJ604" s="56"/>
      <c r="KK604" s="56"/>
      <c r="KL604" s="56"/>
      <c r="KM604" s="56"/>
      <c r="KN604" s="56"/>
      <c r="KO604" s="56"/>
      <c r="KP604" s="56"/>
      <c r="KQ604" s="56"/>
      <c r="KR604" s="56"/>
      <c r="KS604" s="56"/>
      <c r="KT604" s="56"/>
      <c r="KU604" s="56"/>
      <c r="KV604" s="56"/>
      <c r="KW604" s="56"/>
      <c r="KX604" s="56"/>
      <c r="KY604" s="56"/>
      <c r="KZ604" s="56"/>
      <c r="LA604" s="56"/>
      <c r="LB604" s="56"/>
      <c r="LC604" s="56"/>
      <c r="LD604" s="56"/>
      <c r="LE604" s="56"/>
      <c r="LF604" s="56"/>
      <c r="LG604" s="56"/>
      <c r="LH604" s="56"/>
      <c r="LI604" s="56"/>
      <c r="LJ604" s="56"/>
      <c r="LK604" s="56"/>
      <c r="LL604" s="56"/>
      <c r="LM604" s="56"/>
      <c r="LN604" s="56"/>
      <c r="LO604" s="56"/>
      <c r="LP604" s="56"/>
      <c r="LQ604" s="56"/>
      <c r="LR604" s="56"/>
      <c r="LS604" s="56"/>
      <c r="LT604" s="56"/>
      <c r="LU604" s="56"/>
      <c r="LV604" s="56"/>
      <c r="LW604" s="56"/>
      <c r="LX604" s="56"/>
      <c r="LY604" s="56"/>
      <c r="LZ604" s="56"/>
      <c r="MA604" s="56"/>
      <c r="MB604" s="56"/>
      <c r="MC604" s="56"/>
      <c r="MD604" s="56"/>
      <c r="ME604" s="56"/>
      <c r="MF604" s="56"/>
      <c r="MG604" s="56"/>
      <c r="MH604" s="56"/>
      <c r="MI604" s="56"/>
      <c r="MJ604" s="56"/>
      <c r="MK604" s="56"/>
      <c r="ML604" s="56"/>
      <c r="MM604" s="56"/>
      <c r="MN604" s="56"/>
      <c r="MO604" s="56"/>
      <c r="MP604" s="56"/>
      <c r="MQ604" s="56"/>
      <c r="MR604" s="56"/>
      <c r="MS604" s="56"/>
      <c r="MT604" s="56"/>
      <c r="MU604" s="56"/>
      <c r="MV604" s="56"/>
      <c r="MW604" s="56"/>
      <c r="MX604" s="56"/>
      <c r="MY604" s="56"/>
      <c r="MZ604" s="56"/>
      <c r="NA604" s="56"/>
      <c r="NB604" s="56"/>
      <c r="NC604" s="56"/>
      <c r="ND604" s="56"/>
      <c r="NE604" s="56"/>
      <c r="NF604" s="56"/>
      <c r="NG604" s="56"/>
      <c r="NH604" s="56"/>
      <c r="NI604" s="56"/>
      <c r="NJ604" s="56"/>
      <c r="NK604" s="56"/>
      <c r="NL604" s="56"/>
      <c r="NM604" s="56"/>
      <c r="NN604" s="56"/>
      <c r="NO604" s="56"/>
      <c r="NP604" s="56"/>
      <c r="NQ604" s="56"/>
      <c r="NR604" s="56"/>
      <c r="NS604" s="56"/>
      <c r="NT604" s="56"/>
      <c r="NU604" s="56"/>
      <c r="NV604" s="56"/>
      <c r="NW604" s="56"/>
      <c r="NX604" s="56"/>
      <c r="NY604" s="56"/>
      <c r="NZ604" s="56"/>
      <c r="OA604" s="56"/>
      <c r="OB604" s="56"/>
      <c r="OC604" s="56"/>
      <c r="OD604" s="56"/>
      <c r="OE604" s="56"/>
      <c r="OF604" s="56"/>
      <c r="OG604" s="56"/>
      <c r="OH604" s="56"/>
      <c r="OI604" s="56"/>
      <c r="OJ604" s="56"/>
      <c r="OK604" s="56"/>
      <c r="OL604" s="56"/>
      <c r="OM604" s="56"/>
      <c r="ON604" s="56"/>
      <c r="OO604" s="56"/>
      <c r="OP604" s="56"/>
      <c r="OQ604" s="56"/>
      <c r="OR604" s="56"/>
      <c r="OS604" s="56"/>
      <c r="OT604" s="56"/>
      <c r="OU604" s="56"/>
      <c r="OV604" s="56"/>
      <c r="OW604" s="56"/>
      <c r="OX604" s="56"/>
      <c r="OY604" s="56"/>
      <c r="OZ604" s="56"/>
      <c r="PA604" s="56"/>
    </row>
    <row r="605" spans="1:418" s="116" customFormat="1" ht="47.25" hidden="1" customHeight="1">
      <c r="A605" s="310"/>
      <c r="B605" s="341"/>
      <c r="C605" s="341"/>
      <c r="D605" s="438"/>
      <c r="E605" s="434"/>
      <c r="F605" s="438"/>
      <c r="G605" s="353"/>
      <c r="H605" s="326"/>
      <c r="I605" s="314"/>
      <c r="J605" s="126" t="s">
        <v>1590</v>
      </c>
      <c r="K605" s="123"/>
      <c r="L605" s="183" t="s">
        <v>661</v>
      </c>
      <c r="M605" s="123"/>
      <c r="N605" s="123" t="s">
        <v>394</v>
      </c>
      <c r="O605" s="56" t="s">
        <v>350</v>
      </c>
      <c r="P605" s="341"/>
      <c r="Q605" s="56"/>
      <c r="R605" s="120"/>
      <c r="S605" s="120"/>
      <c r="T605" s="120"/>
      <c r="U605" s="120"/>
      <c r="V605" s="120"/>
      <c r="W605" s="120" t="s">
        <v>205</v>
      </c>
      <c r="X605" s="120"/>
      <c r="Y605" s="120"/>
      <c r="Z605" s="120"/>
      <c r="AA605" s="120"/>
      <c r="AB605" s="120"/>
      <c r="AC605" s="119">
        <f t="shared" si="822"/>
        <v>1</v>
      </c>
      <c r="AD605" s="229"/>
      <c r="AE605" s="229"/>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70"/>
      <c r="BU605" s="70"/>
      <c r="BV605" s="70"/>
      <c r="BW605" s="70"/>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9"/>
      <c r="DD605" s="180"/>
      <c r="DE605" s="179"/>
      <c r="DF605" s="180"/>
      <c r="DG605" s="179"/>
      <c r="DH605" s="180"/>
      <c r="DI605" s="179"/>
      <c r="DJ605" s="180"/>
      <c r="DK605" s="181"/>
      <c r="DL605" s="184"/>
      <c r="DM605" s="70"/>
      <c r="DN605" s="70"/>
      <c r="DO605" s="70"/>
      <c r="DP605" s="70"/>
      <c r="DQ605" s="178"/>
      <c r="DR605" s="178"/>
      <c r="DS605" s="178"/>
      <c r="DT605" s="178"/>
      <c r="DU605" s="178"/>
      <c r="DV605" s="178"/>
      <c r="DW605" s="178"/>
      <c r="DX605" s="178"/>
      <c r="DY605" s="178"/>
      <c r="DZ605" s="178"/>
      <c r="EA605" s="178"/>
      <c r="EB605" s="178"/>
      <c r="EC605" s="178"/>
      <c r="ED605" s="178"/>
      <c r="EE605" s="178"/>
      <c r="EF605" s="178"/>
      <c r="EG605" s="178"/>
      <c r="EH605" s="178"/>
      <c r="EI605" s="178"/>
      <c r="EJ605" s="178"/>
      <c r="EK605" s="178"/>
      <c r="EL605" s="178"/>
      <c r="EM605" s="178"/>
      <c r="EN605" s="178"/>
      <c r="EO605" s="178"/>
      <c r="EP605" s="178"/>
      <c r="EQ605" s="178"/>
      <c r="ER605" s="178"/>
      <c r="ES605" s="178"/>
      <c r="ET605" s="178"/>
      <c r="EU605" s="178"/>
      <c r="EV605" s="179"/>
      <c r="EW605" s="180"/>
      <c r="EX605" s="179"/>
      <c r="EY605" s="180"/>
      <c r="EZ605" s="179"/>
      <c r="FA605" s="180"/>
      <c r="FB605" s="179"/>
      <c r="FC605" s="180"/>
      <c r="FD605" s="181"/>
      <c r="FE605" s="184"/>
      <c r="FF605" s="70"/>
      <c r="FG605" s="70"/>
      <c r="FH605" s="70"/>
      <c r="FI605" s="70"/>
      <c r="FJ605" s="70"/>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6"/>
      <c r="GQ605" s="56"/>
      <c r="GR605" s="56"/>
      <c r="GS605" s="56"/>
      <c r="GT605" s="56"/>
      <c r="GU605" s="56"/>
      <c r="GV605" s="56"/>
      <c r="GW605" s="56"/>
      <c r="GX605" s="56"/>
      <c r="GY605" s="56"/>
      <c r="GZ605" s="70"/>
      <c r="HA605" s="70"/>
      <c r="HB605" s="70"/>
      <c r="HC605" s="70"/>
      <c r="HD605" s="70"/>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c r="IJ605" s="56"/>
      <c r="IK605" s="56"/>
      <c r="IL605" s="56"/>
      <c r="IM605" s="56"/>
      <c r="IN605" s="56"/>
      <c r="IO605" s="56"/>
      <c r="IP605" s="56"/>
      <c r="IQ605" s="56"/>
      <c r="IR605" s="56"/>
      <c r="IS605" s="56"/>
      <c r="IT605" s="72" t="s">
        <v>807</v>
      </c>
      <c r="IU605" s="56"/>
      <c r="IV605" s="56"/>
      <c r="IW605" s="56"/>
      <c r="IX605" s="56">
        <v>2</v>
      </c>
      <c r="IY605" s="56">
        <v>2</v>
      </c>
      <c r="IZ605" s="56">
        <v>2</v>
      </c>
      <c r="JA605" s="56">
        <v>2</v>
      </c>
      <c r="JB605" s="56">
        <v>2</v>
      </c>
      <c r="JC605" s="56">
        <v>2</v>
      </c>
      <c r="JD605" s="56">
        <v>2</v>
      </c>
      <c r="JE605" s="56">
        <v>2</v>
      </c>
      <c r="JF605" s="56">
        <v>2</v>
      </c>
      <c r="JG605" s="56">
        <v>2</v>
      </c>
      <c r="JH605" s="56">
        <v>2</v>
      </c>
      <c r="JI605" s="56">
        <v>2</v>
      </c>
      <c r="JJ605" s="56">
        <v>2</v>
      </c>
      <c r="JK605" s="56">
        <v>2</v>
      </c>
      <c r="JL605" s="56">
        <v>2</v>
      </c>
      <c r="JM605" s="56">
        <v>2</v>
      </c>
      <c r="JN605" s="56">
        <v>2</v>
      </c>
      <c r="JO605" s="56">
        <v>2</v>
      </c>
      <c r="JP605" s="56">
        <v>2</v>
      </c>
      <c r="JQ605" s="56">
        <v>2</v>
      </c>
      <c r="JR605" s="56">
        <v>2</v>
      </c>
      <c r="JS605" s="56">
        <v>2</v>
      </c>
      <c r="JT605" s="56">
        <v>2</v>
      </c>
      <c r="JU605" s="56">
        <v>2</v>
      </c>
      <c r="JV605" s="56">
        <v>2</v>
      </c>
      <c r="JW605" s="56">
        <v>2</v>
      </c>
      <c r="JX605" s="56">
        <v>2</v>
      </c>
      <c r="JY605" s="56">
        <v>2</v>
      </c>
      <c r="JZ605" s="56">
        <v>2</v>
      </c>
      <c r="KA605" s="56">
        <v>2</v>
      </c>
      <c r="KB605" s="179">
        <f t="shared" ref="KB605" si="839">COUNTIF(IX605:KA605,"2")</f>
        <v>30</v>
      </c>
      <c r="KC605" s="180">
        <f t="shared" ref="KC605" si="840">KB605/(KB605+KD605+KF605+KH605)</f>
        <v>1</v>
      </c>
      <c r="KD605" s="179">
        <f t="shared" ref="KD605" si="841">COUNTIF(IX605:KA605,"1")</f>
        <v>0</v>
      </c>
      <c r="KE605" s="180">
        <f t="shared" ref="KE605" si="842">KD605/(KB605+KD605+KF605+KH605)</f>
        <v>0</v>
      </c>
      <c r="KF605" s="179">
        <f t="shared" ref="KF605" si="843">COUNTIF(IX605:KA605,"0")</f>
        <v>0</v>
      </c>
      <c r="KG605" s="180">
        <f t="shared" ref="KG605" si="844">KF605/(KB605+KD605+KF605+KH605)</f>
        <v>0</v>
      </c>
      <c r="KH605" s="179">
        <f>COUNTIF(IJ605:KA605,"KĐG")</f>
        <v>0</v>
      </c>
      <c r="KI605" s="180">
        <f t="shared" ref="KI605" si="845">KH605/(KB605+KD605+KF605+KH605)</f>
        <v>0</v>
      </c>
      <c r="KJ605" s="181">
        <f t="shared" ref="KJ605" si="846">(((KB605*2)+(KD605*1)+(KF605*0)))/(KB605+KD605+KF605)</f>
        <v>2</v>
      </c>
      <c r="KK605" s="182" t="str">
        <f t="shared" ref="KK605" si="847">IF(KI605&gt;=50%,"KĐG",IF(KJ605&gt;=1.6,"Đạt mục tiêu",IF(KJ605&gt;=1,"Cần cố gắng","Chưa đạt")))</f>
        <v>Đạt mục tiêu</v>
      </c>
      <c r="KL605" s="56"/>
      <c r="KM605" s="56"/>
      <c r="KN605" s="56"/>
      <c r="KO605" s="56"/>
      <c r="KP605" s="56"/>
      <c r="KQ605" s="56"/>
      <c r="KR605" s="56"/>
      <c r="KS605" s="56"/>
      <c r="KT605" s="56"/>
      <c r="KU605" s="56"/>
      <c r="KV605" s="56"/>
      <c r="KW605" s="56"/>
      <c r="KX605" s="56"/>
      <c r="KY605" s="56"/>
      <c r="KZ605" s="56"/>
      <c r="LA605" s="56"/>
      <c r="LB605" s="56"/>
      <c r="LC605" s="56"/>
      <c r="LD605" s="56"/>
      <c r="LE605" s="56"/>
      <c r="LF605" s="56"/>
      <c r="LG605" s="56"/>
      <c r="LH605" s="56"/>
      <c r="LI605" s="56"/>
      <c r="LJ605" s="56"/>
      <c r="LK605" s="56"/>
      <c r="LL605" s="56"/>
      <c r="LM605" s="56"/>
      <c r="LN605" s="56"/>
      <c r="LO605" s="56"/>
      <c r="LP605" s="56"/>
      <c r="LQ605" s="56"/>
      <c r="LR605" s="56"/>
      <c r="LS605" s="56"/>
      <c r="LT605" s="56"/>
      <c r="LU605" s="56"/>
      <c r="LV605" s="56"/>
      <c r="LW605" s="56"/>
      <c r="LX605" s="56"/>
      <c r="LY605" s="56"/>
      <c r="LZ605" s="56"/>
      <c r="MA605" s="56"/>
      <c r="MB605" s="56"/>
      <c r="MC605" s="56"/>
      <c r="MD605" s="56"/>
      <c r="ME605" s="56"/>
      <c r="MF605" s="56"/>
      <c r="MG605" s="56"/>
      <c r="MH605" s="56"/>
      <c r="MI605" s="56"/>
      <c r="MJ605" s="56"/>
      <c r="MK605" s="56"/>
      <c r="ML605" s="56"/>
      <c r="MM605" s="56"/>
      <c r="MN605" s="56"/>
      <c r="MO605" s="56"/>
      <c r="MP605" s="56"/>
      <c r="MQ605" s="56"/>
      <c r="MR605" s="56"/>
      <c r="MS605" s="56"/>
      <c r="MT605" s="56"/>
      <c r="MU605" s="56"/>
      <c r="MV605" s="56"/>
      <c r="MW605" s="56"/>
      <c r="MX605" s="56"/>
      <c r="MY605" s="56"/>
      <c r="MZ605" s="56"/>
      <c r="NA605" s="56"/>
      <c r="NB605" s="56"/>
      <c r="NC605" s="56"/>
      <c r="ND605" s="56"/>
      <c r="NE605" s="56"/>
      <c r="NF605" s="56"/>
      <c r="NG605" s="56"/>
      <c r="NH605" s="56"/>
      <c r="NI605" s="56"/>
      <c r="NJ605" s="56"/>
      <c r="NK605" s="56"/>
      <c r="NL605" s="56"/>
      <c r="NM605" s="56"/>
      <c r="NN605" s="56"/>
      <c r="NO605" s="56"/>
      <c r="NP605" s="56"/>
      <c r="NQ605" s="56"/>
      <c r="NR605" s="56"/>
      <c r="NS605" s="56"/>
      <c r="NT605" s="56"/>
      <c r="NU605" s="56"/>
      <c r="NV605" s="56"/>
      <c r="NW605" s="56"/>
      <c r="NX605" s="56"/>
      <c r="NY605" s="56"/>
      <c r="NZ605" s="56"/>
      <c r="OA605" s="56"/>
      <c r="OB605" s="56"/>
      <c r="OC605" s="56"/>
      <c r="OD605" s="56"/>
      <c r="OE605" s="56"/>
      <c r="OF605" s="56"/>
      <c r="OG605" s="56"/>
      <c r="OH605" s="56"/>
      <c r="OI605" s="56"/>
      <c r="OJ605" s="56"/>
      <c r="OK605" s="56"/>
      <c r="OL605" s="56"/>
      <c r="OM605" s="56"/>
      <c r="ON605" s="56"/>
      <c r="OO605" s="56"/>
      <c r="OP605" s="56"/>
      <c r="OQ605" s="56"/>
      <c r="OR605" s="56"/>
      <c r="OS605" s="56"/>
      <c r="OT605" s="56"/>
      <c r="OU605" s="56"/>
      <c r="OV605" s="56"/>
      <c r="OW605" s="56"/>
      <c r="OX605" s="56"/>
      <c r="OY605" s="56"/>
      <c r="OZ605" s="56"/>
      <c r="PA605" s="56"/>
    </row>
    <row r="606" spans="1:418" ht="42" customHeight="1">
      <c r="A606" s="56"/>
      <c r="B606" s="2"/>
      <c r="C606" s="2"/>
      <c r="D606" s="311" t="s">
        <v>333</v>
      </c>
      <c r="E606" s="311"/>
      <c r="F606" s="311"/>
      <c r="G606" s="253"/>
      <c r="H606" s="254">
        <f>H607+H622</f>
        <v>3</v>
      </c>
      <c r="I606" s="253"/>
      <c r="J606" s="253"/>
      <c r="K606" s="255"/>
      <c r="L606" s="258"/>
      <c r="M606" s="255"/>
      <c r="N606" s="176"/>
      <c r="O606" s="56"/>
      <c r="P606" s="114">
        <f>P607+P622</f>
        <v>15</v>
      </c>
      <c r="Q606" s="56">
        <f>Q607+Q622</f>
        <v>1</v>
      </c>
      <c r="R606" s="14">
        <f>R607+R622</f>
        <v>4</v>
      </c>
      <c r="S606" s="114">
        <f t="shared" ref="S606:T606" si="848">S607+S622</f>
        <v>2</v>
      </c>
      <c r="T606" s="114">
        <f t="shared" si="848"/>
        <v>0</v>
      </c>
      <c r="U606" s="114">
        <f t="shared" ref="U606:AB606" si="849">U607+U622</f>
        <v>1</v>
      </c>
      <c r="V606" s="114">
        <f t="shared" si="849"/>
        <v>0</v>
      </c>
      <c r="W606" s="114">
        <f t="shared" si="849"/>
        <v>2</v>
      </c>
      <c r="X606" s="114">
        <f t="shared" si="849"/>
        <v>1</v>
      </c>
      <c r="Y606" s="114">
        <f t="shared" si="849"/>
        <v>1</v>
      </c>
      <c r="Z606" s="114">
        <f t="shared" si="849"/>
        <v>3</v>
      </c>
      <c r="AA606" s="114">
        <f t="shared" si="849"/>
        <v>2</v>
      </c>
      <c r="AB606" s="114">
        <f t="shared" si="849"/>
        <v>2</v>
      </c>
      <c r="AC606" s="119"/>
      <c r="AD606" s="300"/>
      <c r="AE606" s="295"/>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182"/>
      <c r="BK606" s="182"/>
      <c r="BL606" s="182"/>
      <c r="BM606" s="182"/>
      <c r="BN606" s="182"/>
      <c r="BO606" s="182"/>
      <c r="BP606" s="182"/>
      <c r="BQ606" s="182"/>
      <c r="BR606" s="182"/>
      <c r="BS606" s="185"/>
      <c r="BT606" s="70"/>
      <c r="BU606" s="70"/>
      <c r="BV606" s="70"/>
      <c r="BW606" s="70"/>
      <c r="BX606" s="56"/>
      <c r="BY606" s="56"/>
      <c r="BZ606" s="56"/>
      <c r="CA606" s="56"/>
      <c r="CB606" s="56"/>
      <c r="CC606" s="56"/>
      <c r="CD606" s="56"/>
      <c r="CE606" s="56"/>
      <c r="CF606" s="56"/>
      <c r="CG606" s="56"/>
      <c r="CH606" s="56"/>
      <c r="CI606" s="56"/>
      <c r="CJ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6"/>
      <c r="FH606" s="56"/>
      <c r="FI606" s="56"/>
      <c r="FJ606" s="56"/>
      <c r="FK606" s="56"/>
      <c r="FL606" s="56"/>
      <c r="FM606" s="56"/>
      <c r="FN606" s="56"/>
      <c r="FO606" s="56"/>
      <c r="FP606" s="56"/>
      <c r="FQ606" s="56"/>
      <c r="FR606" s="56"/>
      <c r="FS606" s="56"/>
      <c r="FT606" s="56"/>
      <c r="FU606" s="56"/>
      <c r="FV606" s="56"/>
      <c r="FW606" s="56"/>
      <c r="FX606" s="56"/>
      <c r="FY606" s="56"/>
      <c r="FZ606" s="56"/>
      <c r="GA606" s="56"/>
      <c r="GB606" s="56"/>
      <c r="GC606" s="56"/>
      <c r="GD606" s="56"/>
      <c r="GE606" s="56"/>
      <c r="GF606" s="56"/>
      <c r="GG606" s="56"/>
      <c r="GH606" s="56"/>
      <c r="GI606" s="56"/>
      <c r="GJ606" s="56"/>
      <c r="GK606" s="56"/>
      <c r="GL606" s="56"/>
      <c r="GM606" s="56"/>
      <c r="GN606" s="56"/>
      <c r="GO606" s="56"/>
      <c r="GP606" s="56"/>
      <c r="GQ606" s="56"/>
      <c r="GR606" s="56"/>
      <c r="GS606" s="56"/>
      <c r="GT606" s="56"/>
      <c r="GU606" s="56"/>
      <c r="GV606" s="56"/>
      <c r="GW606" s="56"/>
      <c r="GX606" s="56"/>
      <c r="GY606" s="56"/>
      <c r="GZ606" s="70"/>
      <c r="HA606" s="70"/>
      <c r="HB606" s="70"/>
      <c r="HC606" s="70"/>
      <c r="HD606" s="70"/>
      <c r="HE606" s="56"/>
      <c r="HF606" s="56"/>
      <c r="HG606" s="56"/>
      <c r="HH606" s="56"/>
      <c r="HI606" s="56"/>
      <c r="HJ606" s="56"/>
      <c r="HK606" s="56"/>
      <c r="HL606" s="56"/>
      <c r="HM606" s="56"/>
      <c r="HN606" s="56"/>
      <c r="HO606" s="56"/>
      <c r="HP606" s="56"/>
      <c r="HQ606" s="56"/>
      <c r="HR606" s="56"/>
      <c r="HS606" s="56"/>
      <c r="HT606" s="56"/>
      <c r="HU606" s="56"/>
      <c r="HV606" s="56"/>
      <c r="HW606" s="56"/>
      <c r="HX606" s="56"/>
      <c r="HY606" s="56"/>
      <c r="HZ606" s="56"/>
      <c r="IA606" s="56"/>
      <c r="IB606" s="56"/>
      <c r="IC606" s="56"/>
      <c r="ID606" s="56"/>
      <c r="IE606" s="56"/>
      <c r="IF606" s="56"/>
      <c r="IG606" s="56"/>
      <c r="IH606" s="56"/>
      <c r="II606" s="56"/>
      <c r="IJ606" s="56"/>
      <c r="IK606" s="56"/>
      <c r="IL606" s="56"/>
      <c r="IM606" s="56"/>
      <c r="IN606" s="56"/>
      <c r="IO606" s="56"/>
      <c r="IP606" s="56"/>
      <c r="IQ606" s="56"/>
      <c r="IR606" s="56"/>
      <c r="IS606" s="56"/>
      <c r="IT606" s="56"/>
      <c r="IU606" s="56"/>
      <c r="IV606" s="56"/>
      <c r="IW606" s="56"/>
      <c r="IX606" s="56"/>
      <c r="IY606" s="56"/>
      <c r="IZ606" s="56"/>
      <c r="JA606" s="56"/>
      <c r="JB606" s="56"/>
      <c r="JC606" s="56"/>
      <c r="JD606" s="56"/>
      <c r="JE606" s="56"/>
      <c r="JF606" s="56"/>
      <c r="JG606" s="56"/>
      <c r="JH606" s="56"/>
      <c r="JI606" s="56"/>
      <c r="JJ606" s="56"/>
      <c r="JK606" s="56"/>
      <c r="JL606" s="56"/>
      <c r="JM606" s="56"/>
      <c r="JN606" s="56"/>
      <c r="JO606" s="56"/>
      <c r="JP606" s="56"/>
      <c r="JQ606" s="56"/>
      <c r="JR606" s="56"/>
      <c r="JS606" s="56"/>
      <c r="JT606" s="56"/>
      <c r="JU606" s="56"/>
      <c r="JV606" s="56"/>
      <c r="JW606" s="56"/>
      <c r="JX606" s="56"/>
      <c r="JY606" s="56"/>
      <c r="JZ606" s="56"/>
      <c r="KA606" s="56"/>
      <c r="KB606" s="56"/>
      <c r="KC606" s="56"/>
      <c r="KD606" s="56"/>
      <c r="KE606" s="56"/>
      <c r="KF606" s="56"/>
      <c r="KG606" s="56"/>
      <c r="KH606" s="56"/>
      <c r="KI606" s="56"/>
      <c r="KJ606" s="56"/>
      <c r="KK606" s="56"/>
      <c r="KL606" s="56"/>
      <c r="KM606" s="56"/>
      <c r="KN606" s="56"/>
      <c r="KO606" s="56"/>
      <c r="KP606" s="56"/>
      <c r="KQ606" s="56"/>
      <c r="KR606" s="56"/>
      <c r="KS606" s="56"/>
      <c r="KT606" s="56"/>
      <c r="KU606" s="56"/>
      <c r="KV606" s="56"/>
      <c r="KW606" s="56"/>
      <c r="KX606" s="56"/>
      <c r="KY606" s="56"/>
      <c r="KZ606" s="56"/>
      <c r="LA606" s="56"/>
      <c r="LB606" s="56"/>
      <c r="LC606" s="56"/>
      <c r="LD606" s="56"/>
      <c r="LE606" s="56"/>
      <c r="LF606" s="56"/>
      <c r="LG606" s="56"/>
      <c r="LH606" s="56"/>
      <c r="LI606" s="56"/>
      <c r="LJ606" s="56"/>
      <c r="LK606" s="56"/>
      <c r="LL606" s="56"/>
      <c r="LM606" s="56"/>
      <c r="LN606" s="56"/>
      <c r="LO606" s="56"/>
      <c r="LP606" s="56"/>
      <c r="LQ606" s="56"/>
      <c r="LR606" s="56"/>
      <c r="LS606" s="56"/>
      <c r="LT606" s="56"/>
      <c r="LU606" s="56"/>
      <c r="LV606" s="56"/>
      <c r="LW606" s="56"/>
      <c r="LX606" s="56"/>
      <c r="LY606" s="56"/>
      <c r="LZ606" s="56"/>
      <c r="MA606" s="56"/>
      <c r="MB606" s="56"/>
      <c r="MC606" s="56"/>
      <c r="MD606" s="56"/>
      <c r="ME606" s="56"/>
      <c r="MF606" s="56"/>
      <c r="MG606" s="56"/>
      <c r="MH606" s="56"/>
      <c r="MI606" s="56"/>
      <c r="MJ606" s="56"/>
      <c r="MK606" s="56"/>
      <c r="ML606" s="56"/>
      <c r="MM606" s="56"/>
      <c r="MN606" s="56"/>
      <c r="MO606" s="56"/>
      <c r="MP606" s="56"/>
      <c r="MQ606" s="56"/>
      <c r="MR606" s="56"/>
      <c r="MS606" s="56"/>
      <c r="MT606" s="56"/>
      <c r="MU606" s="56"/>
      <c r="MV606" s="56"/>
      <c r="MW606" s="56"/>
      <c r="MX606" s="56"/>
      <c r="MY606" s="56"/>
      <c r="MZ606" s="56"/>
      <c r="NA606" s="56"/>
      <c r="NB606" s="56"/>
      <c r="NC606" s="56"/>
      <c r="ND606" s="56"/>
      <c r="NE606" s="179"/>
      <c r="NF606" s="180"/>
      <c r="NG606" s="179"/>
      <c r="NH606" s="180"/>
      <c r="NI606" s="179"/>
      <c r="NJ606" s="180"/>
      <c r="NK606" s="179"/>
      <c r="NL606" s="180"/>
      <c r="NM606" s="181"/>
      <c r="NN606" s="184"/>
      <c r="NO606" s="70"/>
      <c r="NP606" s="70"/>
      <c r="NQ606" s="56"/>
      <c r="NR606" s="56"/>
      <c r="NS606" s="56"/>
      <c r="NT606" s="56"/>
      <c r="NU606" s="56"/>
      <c r="NV606" s="56"/>
      <c r="NW606" s="56"/>
      <c r="NX606" s="56"/>
      <c r="NY606" s="56"/>
      <c r="NZ606" s="56"/>
      <c r="OA606" s="56"/>
      <c r="OB606" s="56"/>
      <c r="OC606" s="56"/>
      <c r="OD606" s="56"/>
      <c r="OE606" s="56"/>
      <c r="OF606" s="56"/>
      <c r="OG606" s="56"/>
      <c r="OH606" s="56"/>
      <c r="OI606" s="56"/>
      <c r="OJ606" s="56"/>
      <c r="OK606" s="56"/>
      <c r="OL606" s="56"/>
      <c r="OM606" s="56"/>
      <c r="ON606" s="56"/>
      <c r="OO606" s="56"/>
      <c r="OP606" s="56"/>
      <c r="OQ606" s="179"/>
      <c r="OR606" s="180"/>
      <c r="OS606" s="179"/>
      <c r="OT606" s="180"/>
      <c r="OU606" s="179"/>
      <c r="OV606" s="180"/>
      <c r="OW606" s="179"/>
      <c r="OX606" s="180"/>
      <c r="OY606" s="181"/>
      <c r="OZ606" s="184"/>
      <c r="PA606" s="2"/>
    </row>
    <row r="607" spans="1:418" ht="32.25" customHeight="1">
      <c r="A607" s="56"/>
      <c r="B607" s="2"/>
      <c r="C607" s="2"/>
      <c r="D607" s="311" t="s">
        <v>334</v>
      </c>
      <c r="E607" s="311"/>
      <c r="F607" s="311"/>
      <c r="G607" s="253"/>
      <c r="H607" s="254">
        <f>COUNTIF(H608:H621,"x")</f>
        <v>3</v>
      </c>
      <c r="I607" s="253"/>
      <c r="J607" s="253"/>
      <c r="K607" s="255"/>
      <c r="L607" s="258"/>
      <c r="M607" s="255"/>
      <c r="N607" s="176"/>
      <c r="O607" s="56"/>
      <c r="P607" s="114">
        <f>COUNTIF(P608:P621,"x")</f>
        <v>12</v>
      </c>
      <c r="Q607" s="56">
        <f>SUM(Q608:Q621)</f>
        <v>0</v>
      </c>
      <c r="R607" s="14">
        <f>COUNTIF(R608:R621,"x")</f>
        <v>4</v>
      </c>
      <c r="S607" s="114">
        <f t="shared" ref="S607:T607" si="850">COUNTIF(S608:S621,"x")</f>
        <v>1</v>
      </c>
      <c r="T607" s="114">
        <f t="shared" si="850"/>
        <v>0</v>
      </c>
      <c r="U607" s="114">
        <f t="shared" ref="U607:AB607" si="851">COUNTIF(U608:U621,"x")</f>
        <v>1</v>
      </c>
      <c r="V607" s="114">
        <f t="shared" si="851"/>
        <v>0</v>
      </c>
      <c r="W607" s="114">
        <f t="shared" si="851"/>
        <v>2</v>
      </c>
      <c r="X607" s="114">
        <f t="shared" si="851"/>
        <v>0</v>
      </c>
      <c r="Y607" s="114">
        <f t="shared" si="851"/>
        <v>0</v>
      </c>
      <c r="Z607" s="114">
        <f t="shared" si="851"/>
        <v>3</v>
      </c>
      <c r="AA607" s="114">
        <f t="shared" si="851"/>
        <v>1</v>
      </c>
      <c r="AB607" s="114">
        <f t="shared" si="851"/>
        <v>2</v>
      </c>
      <c r="AC607" s="119"/>
      <c r="AD607" s="300"/>
      <c r="AE607" s="295"/>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182"/>
      <c r="BK607" s="182"/>
      <c r="BL607" s="182"/>
      <c r="BM607" s="182"/>
      <c r="BN607" s="182"/>
      <c r="BO607" s="182"/>
      <c r="BP607" s="182"/>
      <c r="BQ607" s="182"/>
      <c r="BR607" s="182"/>
      <c r="BS607" s="185"/>
      <c r="BT607" s="70"/>
      <c r="BU607" s="70"/>
      <c r="BV607" s="70"/>
      <c r="BW607" s="70"/>
      <c r="BX607" s="56"/>
      <c r="BY607" s="56"/>
      <c r="BZ607" s="56"/>
      <c r="CA607" s="56"/>
      <c r="CB607" s="56"/>
      <c r="CC607" s="56"/>
      <c r="CD607" s="56"/>
      <c r="CE607" s="56"/>
      <c r="CF607" s="56"/>
      <c r="CG607" s="56"/>
      <c r="CH607" s="56"/>
      <c r="CI607" s="56"/>
      <c r="CJ607" s="56"/>
      <c r="CK607" s="56"/>
      <c r="CL607" s="56"/>
      <c r="CM607" s="56"/>
      <c r="CN607" s="56"/>
      <c r="CO607" s="56"/>
      <c r="CP607" s="56"/>
      <c r="CQ607" s="56"/>
      <c r="CR607" s="56"/>
      <c r="CS607" s="56"/>
      <c r="CT607" s="56"/>
      <c r="CU607" s="56"/>
      <c r="CV607" s="56"/>
      <c r="CW607" s="56"/>
      <c r="CX607" s="56"/>
      <c r="CY607" s="56"/>
      <c r="CZ607" s="56"/>
      <c r="DA607" s="56"/>
      <c r="DB607" s="56"/>
      <c r="DC607" s="56"/>
      <c r="DD607" s="56"/>
      <c r="DE607" s="56"/>
      <c r="DF607" s="56"/>
      <c r="DG607" s="56"/>
      <c r="DH607" s="56"/>
      <c r="DI607" s="56"/>
      <c r="DJ607" s="56"/>
      <c r="DK607" s="56"/>
      <c r="DL607" s="56"/>
      <c r="DM607" s="56"/>
      <c r="DN607" s="56"/>
      <c r="DO607" s="56"/>
      <c r="DP607" s="56"/>
      <c r="DQ607" s="56"/>
      <c r="DR607" s="56"/>
      <c r="DS607" s="56"/>
      <c r="DT607" s="56"/>
      <c r="DU607" s="56"/>
      <c r="DV607" s="56"/>
      <c r="DW607" s="56"/>
      <c r="DX607" s="56"/>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6"/>
      <c r="GQ607" s="56"/>
      <c r="GR607" s="56"/>
      <c r="GS607" s="56"/>
      <c r="GT607" s="56"/>
      <c r="GU607" s="56"/>
      <c r="GV607" s="56"/>
      <c r="GW607" s="56"/>
      <c r="GX607" s="56"/>
      <c r="GY607" s="56"/>
      <c r="GZ607" s="70"/>
      <c r="HA607" s="70"/>
      <c r="HB607" s="70"/>
      <c r="HC607" s="70"/>
      <c r="HD607" s="70"/>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c r="IJ607" s="56"/>
      <c r="IK607" s="56"/>
      <c r="IL607" s="56"/>
      <c r="IM607" s="56"/>
      <c r="IN607" s="56"/>
      <c r="IO607" s="56"/>
      <c r="IP607" s="56"/>
      <c r="IQ607" s="56"/>
      <c r="IR607" s="56"/>
      <c r="IS607" s="56"/>
      <c r="IT607" s="56"/>
      <c r="IU607" s="56"/>
      <c r="IV607" s="56"/>
      <c r="IW607" s="56"/>
      <c r="IX607" s="56"/>
      <c r="IY607" s="56"/>
      <c r="IZ607" s="56"/>
      <c r="JA607" s="56"/>
      <c r="JB607" s="56"/>
      <c r="JC607" s="56"/>
      <c r="JD607" s="56"/>
      <c r="JE607" s="56"/>
      <c r="JF607" s="56"/>
      <c r="JG607" s="56"/>
      <c r="JH607" s="56"/>
      <c r="JI607" s="56"/>
      <c r="JJ607" s="56"/>
      <c r="JK607" s="56"/>
      <c r="JL607" s="56"/>
      <c r="JM607" s="56"/>
      <c r="JN607" s="56"/>
      <c r="JO607" s="56"/>
      <c r="JP607" s="56"/>
      <c r="JQ607" s="56"/>
      <c r="JR607" s="56"/>
      <c r="JS607" s="56"/>
      <c r="JT607" s="56"/>
      <c r="JU607" s="56"/>
      <c r="JV607" s="56"/>
      <c r="JW607" s="56"/>
      <c r="JX607" s="56"/>
      <c r="JY607" s="56"/>
      <c r="JZ607" s="56"/>
      <c r="KA607" s="56"/>
      <c r="KB607" s="56"/>
      <c r="KC607" s="56"/>
      <c r="KD607" s="56"/>
      <c r="KE607" s="56"/>
      <c r="KF607" s="56"/>
      <c r="KG607" s="56"/>
      <c r="KH607" s="56"/>
      <c r="KI607" s="56"/>
      <c r="KJ607" s="56"/>
      <c r="KK607" s="56"/>
      <c r="KL607" s="56"/>
      <c r="KM607" s="56"/>
      <c r="KN607" s="56"/>
      <c r="KO607" s="56"/>
      <c r="KP607" s="56"/>
      <c r="KQ607" s="56"/>
      <c r="KR607" s="56"/>
      <c r="KS607" s="56"/>
      <c r="KT607" s="56"/>
      <c r="KU607" s="56"/>
      <c r="KV607" s="56"/>
      <c r="KW607" s="56"/>
      <c r="KX607" s="56"/>
      <c r="KY607" s="56"/>
      <c r="KZ607" s="56"/>
      <c r="LA607" s="56"/>
      <c r="LB607" s="56"/>
      <c r="LC607" s="56"/>
      <c r="LD607" s="56"/>
      <c r="LE607" s="56"/>
      <c r="LF607" s="56"/>
      <c r="LG607" s="56"/>
      <c r="LH607" s="56"/>
      <c r="LI607" s="56"/>
      <c r="LJ607" s="56"/>
      <c r="LK607" s="56"/>
      <c r="LL607" s="56"/>
      <c r="LM607" s="56"/>
      <c r="LN607" s="56"/>
      <c r="LO607" s="56"/>
      <c r="LP607" s="56"/>
      <c r="LQ607" s="56"/>
      <c r="LR607" s="56"/>
      <c r="LS607" s="56"/>
      <c r="LT607" s="56"/>
      <c r="LU607" s="56"/>
      <c r="LV607" s="56"/>
      <c r="LW607" s="56"/>
      <c r="LX607" s="56"/>
      <c r="LY607" s="56"/>
      <c r="LZ607" s="56"/>
      <c r="MA607" s="56"/>
      <c r="MB607" s="56"/>
      <c r="MC607" s="56"/>
      <c r="MD607" s="56"/>
      <c r="ME607" s="56"/>
      <c r="MF607" s="56"/>
      <c r="MG607" s="56"/>
      <c r="MH607" s="56"/>
      <c r="MI607" s="56"/>
      <c r="MJ607" s="56"/>
      <c r="MK607" s="56"/>
      <c r="ML607" s="56"/>
      <c r="MM607" s="56"/>
      <c r="MN607" s="56"/>
      <c r="MO607" s="56"/>
      <c r="MP607" s="56"/>
      <c r="MQ607" s="56"/>
      <c r="MR607" s="56"/>
      <c r="MS607" s="56"/>
      <c r="MT607" s="56"/>
      <c r="MU607" s="56"/>
      <c r="MV607" s="56"/>
      <c r="MW607" s="56"/>
      <c r="MX607" s="56"/>
      <c r="MY607" s="56"/>
      <c r="MZ607" s="56"/>
      <c r="NA607" s="56"/>
      <c r="NB607" s="56"/>
      <c r="NC607" s="56"/>
      <c r="ND607" s="56"/>
      <c r="NE607" s="56"/>
      <c r="NF607" s="56"/>
      <c r="NG607" s="56"/>
      <c r="NH607" s="56"/>
      <c r="NI607" s="56"/>
      <c r="NJ607" s="56"/>
      <c r="NK607" s="56"/>
      <c r="NL607" s="56"/>
      <c r="NM607" s="56"/>
      <c r="NN607" s="56"/>
      <c r="NO607" s="70"/>
      <c r="NP607" s="70"/>
      <c r="NQ607" s="56"/>
      <c r="NR607" s="56"/>
      <c r="NS607" s="56"/>
      <c r="NT607" s="56"/>
      <c r="NU607" s="56"/>
      <c r="NV607" s="56"/>
      <c r="NW607" s="56"/>
      <c r="NX607" s="56"/>
      <c r="NY607" s="56"/>
      <c r="NZ607" s="56"/>
      <c r="OA607" s="56"/>
      <c r="OB607" s="56"/>
      <c r="OC607" s="56"/>
      <c r="OD607" s="56"/>
      <c r="OE607" s="56"/>
      <c r="OF607" s="56"/>
      <c r="OG607" s="56"/>
      <c r="OH607" s="56"/>
      <c r="OI607" s="56"/>
      <c r="OJ607" s="56"/>
      <c r="OK607" s="56"/>
      <c r="OL607" s="56"/>
      <c r="OM607" s="56"/>
      <c r="ON607" s="56"/>
      <c r="OO607" s="56"/>
      <c r="OP607" s="56"/>
      <c r="OQ607" s="179"/>
      <c r="OR607" s="180"/>
      <c r="OS607" s="179"/>
      <c r="OT607" s="180"/>
      <c r="OU607" s="179"/>
      <c r="OV607" s="180"/>
      <c r="OW607" s="179"/>
      <c r="OX607" s="180"/>
      <c r="OY607" s="181"/>
      <c r="OZ607" s="184"/>
      <c r="PA607" s="2"/>
    </row>
    <row r="608" spans="1:418" s="116" customFormat="1" ht="117.75" customHeight="1">
      <c r="A608" s="310"/>
      <c r="B608" s="2">
        <v>524</v>
      </c>
      <c r="C608" s="2">
        <v>232</v>
      </c>
      <c r="D608" s="208" t="s">
        <v>391</v>
      </c>
      <c r="E608" s="236" t="s">
        <v>4</v>
      </c>
      <c r="F608" s="237" t="s">
        <v>1101</v>
      </c>
      <c r="G608" s="76" t="s">
        <v>6</v>
      </c>
      <c r="H608" s="296"/>
      <c r="I608" s="422" t="s">
        <v>1101</v>
      </c>
      <c r="J608" s="208" t="s">
        <v>1103</v>
      </c>
      <c r="K608" s="268" t="s">
        <v>545</v>
      </c>
      <c r="L608" s="234" t="s">
        <v>661</v>
      </c>
      <c r="M608" s="76" t="s">
        <v>501</v>
      </c>
      <c r="N608" s="123" t="s">
        <v>394</v>
      </c>
      <c r="O608" s="56" t="s">
        <v>350</v>
      </c>
      <c r="P608" s="310" t="s">
        <v>205</v>
      </c>
      <c r="Q608" s="56"/>
      <c r="R608" s="235" t="s">
        <v>205</v>
      </c>
      <c r="S608" s="120"/>
      <c r="T608" s="120"/>
      <c r="U608" s="120"/>
      <c r="V608" s="120"/>
      <c r="W608" s="120"/>
      <c r="X608" s="120"/>
      <c r="Y608" s="120"/>
      <c r="Z608" s="120"/>
      <c r="AA608" s="120"/>
      <c r="AB608" s="120"/>
      <c r="AC608" s="119">
        <f t="shared" ref="AC608:AC621" si="852">COUNTIF($R608:$AB608,"x")</f>
        <v>1</v>
      </c>
      <c r="AD608" s="300" t="s">
        <v>662</v>
      </c>
      <c r="AE608" s="299"/>
      <c r="AF608" s="56">
        <v>2</v>
      </c>
      <c r="AG608" s="56">
        <v>2</v>
      </c>
      <c r="AH608" s="56">
        <v>2</v>
      </c>
      <c r="AI608" s="56">
        <v>2</v>
      </c>
      <c r="AJ608" s="56">
        <v>2</v>
      </c>
      <c r="AK608" s="56">
        <v>2</v>
      </c>
      <c r="AL608" s="56">
        <v>2</v>
      </c>
      <c r="AM608" s="56">
        <v>2</v>
      </c>
      <c r="AN608" s="56">
        <v>2</v>
      </c>
      <c r="AO608" s="56">
        <v>2</v>
      </c>
      <c r="AP608" s="56">
        <v>2</v>
      </c>
      <c r="AQ608" s="56">
        <v>2</v>
      </c>
      <c r="AR608" s="56">
        <v>2</v>
      </c>
      <c r="AS608" s="56">
        <v>2</v>
      </c>
      <c r="AT608" s="56">
        <v>2</v>
      </c>
      <c r="AU608" s="56">
        <v>2</v>
      </c>
      <c r="AV608" s="56">
        <v>2</v>
      </c>
      <c r="AW608" s="56">
        <v>2</v>
      </c>
      <c r="AX608" s="56">
        <v>2</v>
      </c>
      <c r="AY608" s="56">
        <v>2</v>
      </c>
      <c r="AZ608" s="56">
        <v>2</v>
      </c>
      <c r="BA608" s="56">
        <v>2</v>
      </c>
      <c r="BB608" s="56">
        <v>2</v>
      </c>
      <c r="BC608" s="56">
        <v>2</v>
      </c>
      <c r="BD608" s="56"/>
      <c r="BE608" s="56"/>
      <c r="BF608" s="56"/>
      <c r="BG608" s="56"/>
      <c r="BH608" s="56"/>
      <c r="BI608" s="56"/>
      <c r="BJ608" s="179">
        <f>COUNTIF(Y608:BI608,"2")</f>
        <v>24</v>
      </c>
      <c r="BK608" s="180">
        <f>BJ608/(BJ608+BL608+BN608+BP608)</f>
        <v>0.96</v>
      </c>
      <c r="BL608" s="179">
        <f>COUNTIF(Y608:BI608,"1")</f>
        <v>1</v>
      </c>
      <c r="BM608" s="180">
        <f>BL608/(BJ608+BL608+BN608+BP608)</f>
        <v>0.04</v>
      </c>
      <c r="BN608" s="179">
        <f>COUNTIF(Y608:BI608,"0")</f>
        <v>0</v>
      </c>
      <c r="BO608" s="180">
        <f>BN608/(BJ608+BL608+BN608+BP608)</f>
        <v>0</v>
      </c>
      <c r="BP608" s="179">
        <f>COUNTIF(Q608:BI608,"KĐG")</f>
        <v>0</v>
      </c>
      <c r="BQ608" s="180">
        <f>BP608/(BJ608+BL608+BN608+BP608)</f>
        <v>0</v>
      </c>
      <c r="BR608" s="182">
        <f>(((BJ608*2)+(BL608*1)+(BN608*0)))/(BJ608+BL608+BN608)</f>
        <v>1.96</v>
      </c>
      <c r="BS608" s="185" t="str">
        <f>IF(BQ608&gt;=50%,"KĐG",IF(BR608&gt;=1.6,"Đạt mục tiêu",IF(BR608&gt;=1,"Cần cố gắng","Chưa đạt")))</f>
        <v>Đạt mục tiêu</v>
      </c>
      <c r="BT608" s="70"/>
      <c r="BU608" s="70"/>
      <c r="BV608" s="70">
        <v>2</v>
      </c>
      <c r="BW608" s="70">
        <v>2</v>
      </c>
      <c r="BX608" s="56">
        <v>2</v>
      </c>
      <c r="BY608" s="56">
        <v>2</v>
      </c>
      <c r="BZ608" s="56">
        <v>2</v>
      </c>
      <c r="CA608" s="56">
        <v>2</v>
      </c>
      <c r="CB608" s="56">
        <v>2</v>
      </c>
      <c r="CC608" s="56">
        <v>2</v>
      </c>
      <c r="CD608" s="56">
        <v>2</v>
      </c>
      <c r="CE608" s="56">
        <v>2</v>
      </c>
      <c r="CF608" s="56">
        <v>2</v>
      </c>
      <c r="CG608" s="56">
        <v>2</v>
      </c>
      <c r="CH608" s="56">
        <v>2</v>
      </c>
      <c r="CI608" s="56">
        <v>2</v>
      </c>
      <c r="CJ608" s="56">
        <v>2</v>
      </c>
      <c r="CK608" s="56">
        <v>2</v>
      </c>
      <c r="CL608" s="56">
        <v>2</v>
      </c>
      <c r="CM608" s="56">
        <v>2</v>
      </c>
      <c r="CN608" s="56">
        <v>2</v>
      </c>
      <c r="CO608" s="56">
        <v>2</v>
      </c>
      <c r="CP608" s="56">
        <v>2</v>
      </c>
      <c r="CQ608" s="56">
        <v>2</v>
      </c>
      <c r="CR608" s="56">
        <v>2</v>
      </c>
      <c r="CS608" s="56">
        <v>2</v>
      </c>
      <c r="CT608" s="56"/>
      <c r="CU608" s="56"/>
      <c r="CV608" s="56"/>
      <c r="CW608" s="56"/>
      <c r="CX608" s="56"/>
      <c r="CY608" s="56"/>
      <c r="CZ608" s="56">
        <f>COUNTIF(BN608:CY608,"2")</f>
        <v>24</v>
      </c>
      <c r="DA608" s="56">
        <f>CZ608/(CZ608+DB608+DD608+DF608)</f>
        <v>0.8571428571428571</v>
      </c>
      <c r="DB608" s="56">
        <f>COUNTIF(BN608:CY608,"1")</f>
        <v>0</v>
      </c>
      <c r="DC608" s="56">
        <f>DB608/(CZ608+DB608+DD608+DF608)</f>
        <v>0</v>
      </c>
      <c r="DD608" s="56">
        <f>COUNTIF(BN608:CY608,"0")</f>
        <v>4</v>
      </c>
      <c r="DE608" s="56">
        <f>DD608/(CZ608+DB608+DD608+DF608)</f>
        <v>0.14285714285714285</v>
      </c>
      <c r="DF608" s="56">
        <f>COUNTIF(BH608:CY608,"KĐG")</f>
        <v>0</v>
      </c>
      <c r="DG608" s="56">
        <f>DF608/(CZ608+DB608+DD608+DF608)</f>
        <v>0</v>
      </c>
      <c r="DH608" s="56">
        <f>(((CZ608*2)+(DB608*1)+(DD608*0)))/(CZ608+DB608+DD608)</f>
        <v>1.7142857142857142</v>
      </c>
      <c r="DI608" s="56" t="str">
        <f>IF(DG608&gt;=50%,"KĐG",IF(DH608&gt;=1.6,"Đạt mục tiêu",IF(DH608&gt;=1,"Cần cố gắng","Chưa đạt")))</f>
        <v>Đạt mục tiêu</v>
      </c>
      <c r="DJ608" s="56"/>
      <c r="DK608" s="56"/>
      <c r="DL608" s="56"/>
      <c r="DM608" s="70"/>
      <c r="DN608" s="70"/>
      <c r="DO608" s="70"/>
      <c r="DP608" s="70"/>
      <c r="DQ608" s="56"/>
      <c r="DR608" s="56"/>
      <c r="DS608" s="56"/>
      <c r="DT608" s="56"/>
      <c r="DU608" s="56"/>
      <c r="DV608" s="56"/>
      <c r="DW608" s="56"/>
      <c r="DX608" s="56"/>
      <c r="DY608" s="56"/>
      <c r="DZ608" s="56"/>
      <c r="EA608" s="56"/>
      <c r="EB608" s="56"/>
      <c r="EC608" s="56"/>
      <c r="ED608" s="56"/>
      <c r="EE608" s="56"/>
      <c r="EF608" s="56"/>
      <c r="EG608" s="56"/>
      <c r="EH608" s="56"/>
      <c r="EI608" s="56"/>
      <c r="EJ608" s="56"/>
      <c r="EK608" s="56"/>
      <c r="EL608" s="56"/>
      <c r="EM608" s="56"/>
      <c r="EN608" s="56"/>
      <c r="EO608" s="56"/>
      <c r="EP608" s="56"/>
      <c r="EQ608" s="56"/>
      <c r="ER608" s="56"/>
      <c r="ES608" s="56"/>
      <c r="ET608" s="56"/>
      <c r="EU608" s="56"/>
      <c r="EV608" s="56"/>
      <c r="EW608" s="56"/>
      <c r="EX608" s="56"/>
      <c r="EY608" s="56"/>
      <c r="EZ608" s="56"/>
      <c r="FA608" s="56"/>
      <c r="FB608" s="56"/>
      <c r="FC608" s="56"/>
      <c r="FD608" s="56"/>
      <c r="FE608" s="56"/>
      <c r="FF608" s="72"/>
      <c r="FG608" s="72" t="s">
        <v>662</v>
      </c>
      <c r="FH608" s="72"/>
      <c r="FI608" s="72" t="s">
        <v>662</v>
      </c>
      <c r="FJ608" s="72"/>
      <c r="FK608" s="70" t="s">
        <v>464</v>
      </c>
      <c r="FL608" s="70" t="s">
        <v>464</v>
      </c>
      <c r="FM608" s="70" t="s">
        <v>464</v>
      </c>
      <c r="FN608" s="70" t="s">
        <v>1025</v>
      </c>
      <c r="FO608" s="70" t="s">
        <v>464</v>
      </c>
      <c r="FP608" s="70" t="s">
        <v>464</v>
      </c>
      <c r="FQ608" s="70" t="s">
        <v>464</v>
      </c>
      <c r="FR608" s="70" t="s">
        <v>464</v>
      </c>
      <c r="FS608" s="70" t="s">
        <v>464</v>
      </c>
      <c r="FT608" s="70" t="s">
        <v>464</v>
      </c>
      <c r="FU608" s="70" t="s">
        <v>464</v>
      </c>
      <c r="FV608" s="70" t="s">
        <v>464</v>
      </c>
      <c r="FW608" s="70" t="s">
        <v>464</v>
      </c>
      <c r="FX608" s="70" t="s">
        <v>464</v>
      </c>
      <c r="FY608" s="70" t="s">
        <v>464</v>
      </c>
      <c r="FZ608" s="70" t="s">
        <v>464</v>
      </c>
      <c r="GA608" s="70" t="s">
        <v>464</v>
      </c>
      <c r="GB608" s="70" t="s">
        <v>464</v>
      </c>
      <c r="GC608" s="70" t="s">
        <v>464</v>
      </c>
      <c r="GD608" s="70" t="s">
        <v>464</v>
      </c>
      <c r="GE608" s="70" t="s">
        <v>464</v>
      </c>
      <c r="GF608" s="70" t="s">
        <v>464</v>
      </c>
      <c r="GG608" s="70" t="s">
        <v>464</v>
      </c>
      <c r="GH608" s="70" t="s">
        <v>464</v>
      </c>
      <c r="GI608" s="70" t="s">
        <v>464</v>
      </c>
      <c r="GJ608" s="70" t="s">
        <v>464</v>
      </c>
      <c r="GK608" s="70" t="s">
        <v>464</v>
      </c>
      <c r="GL608" s="70" t="s">
        <v>464</v>
      </c>
      <c r="GM608" s="70" t="s">
        <v>464</v>
      </c>
      <c r="GN608" s="70" t="s">
        <v>464</v>
      </c>
      <c r="GO608" s="70" t="s">
        <v>464</v>
      </c>
      <c r="GP608" s="179">
        <f>COUNTIF(FA608:GO608,"2")</f>
        <v>30</v>
      </c>
      <c r="GQ608" s="180">
        <f t="shared" ref="GQ608" si="853">GP608/(GP608+GR608+GT608+GV608)</f>
        <v>0.967741935483871</v>
      </c>
      <c r="GR608" s="179">
        <f>COUNTIF(FA608:GO608,"1")</f>
        <v>1</v>
      </c>
      <c r="GS608" s="180">
        <f t="shared" ref="GS608" si="854">GR608/(GP608+GR608+GT608+GV608)</f>
        <v>3.2258064516129031E-2</v>
      </c>
      <c r="GT608" s="179">
        <f>COUNTIF(FA608:GO608,"0")</f>
        <v>0</v>
      </c>
      <c r="GU608" s="180">
        <f t="shared" ref="GU608" si="855">GT608/(GP608+GR608+GT608+GV608)</f>
        <v>0</v>
      </c>
      <c r="GV608" s="179">
        <f>COUNTIF(FA608:GO608,"KĐG")</f>
        <v>0</v>
      </c>
      <c r="GW608" s="180">
        <f t="shared" ref="GW608" si="856">GV608/(GP608+GR608+GT608+GV608)</f>
        <v>0</v>
      </c>
      <c r="GX608" s="181">
        <f t="shared" ref="GX608" si="857">(((GP608*2)+(GR608*1)+(GT608*0)))/(GP608+GR608+GT608)</f>
        <v>1.967741935483871</v>
      </c>
      <c r="GY608" s="182" t="str">
        <f t="shared" ref="GY608" si="858">IF(GW608&gt;=50%,"KĐG",IF(GX608&gt;=1.6,"Đạt mục tiêu",IF(GX608&gt;=1,"Cần cố gắng","Chưa đạt")))</f>
        <v>Đạt mục tiêu</v>
      </c>
      <c r="GZ608" s="70"/>
      <c r="HA608" s="70"/>
      <c r="HB608" s="70"/>
      <c r="HC608" s="70"/>
      <c r="HD608" s="70"/>
      <c r="HE608" s="56"/>
      <c r="HF608" s="56"/>
      <c r="HG608" s="56"/>
      <c r="HH608" s="56"/>
      <c r="HI608" s="56"/>
      <c r="HJ608" s="56"/>
      <c r="HK608" s="56"/>
      <c r="HL608" s="56"/>
      <c r="HM608" s="56"/>
      <c r="HN608" s="56"/>
      <c r="HO608" s="56"/>
      <c r="HP608" s="56"/>
      <c r="HQ608" s="56"/>
      <c r="HR608" s="56"/>
      <c r="HS608" s="56"/>
      <c r="HT608" s="56"/>
      <c r="HU608" s="56"/>
      <c r="HV608" s="56"/>
      <c r="HW608" s="56"/>
      <c r="HX608" s="56"/>
      <c r="HY608" s="56"/>
      <c r="HZ608" s="56"/>
      <c r="IA608" s="56"/>
      <c r="IB608" s="56"/>
      <c r="IC608" s="56"/>
      <c r="ID608" s="56"/>
      <c r="IE608" s="56"/>
      <c r="IF608" s="56"/>
      <c r="IG608" s="56"/>
      <c r="IH608" s="56"/>
      <c r="II608" s="56"/>
      <c r="IJ608" s="56"/>
      <c r="IK608" s="56"/>
      <c r="IL608" s="56"/>
      <c r="IM608" s="56"/>
      <c r="IN608" s="56"/>
      <c r="IO608" s="56"/>
      <c r="IP608" s="56"/>
      <c r="IQ608" s="56"/>
      <c r="IR608" s="56"/>
      <c r="IS608" s="56"/>
      <c r="IT608" s="70"/>
      <c r="IU608" s="70"/>
      <c r="IV608" s="70"/>
      <c r="IW608" s="70"/>
      <c r="IX608" s="56"/>
      <c r="IY608" s="56"/>
      <c r="IZ608" s="56"/>
      <c r="JA608" s="56"/>
      <c r="JB608" s="56"/>
      <c r="JC608" s="56"/>
      <c r="JD608" s="56"/>
      <c r="JE608" s="56"/>
      <c r="JF608" s="56"/>
      <c r="JG608" s="56"/>
      <c r="JH608" s="56"/>
      <c r="JI608" s="56"/>
      <c r="JJ608" s="56"/>
      <c r="JK608" s="56"/>
      <c r="JL608" s="56"/>
      <c r="JM608" s="56"/>
      <c r="JN608" s="56"/>
      <c r="JO608" s="56"/>
      <c r="JP608" s="56"/>
      <c r="JQ608" s="56"/>
      <c r="JR608" s="56"/>
      <c r="JS608" s="56"/>
      <c r="JT608" s="56"/>
      <c r="JU608" s="56"/>
      <c r="JV608" s="56"/>
      <c r="JW608" s="56"/>
      <c r="JX608" s="56"/>
      <c r="JY608" s="56"/>
      <c r="JZ608" s="56"/>
      <c r="KA608" s="56"/>
      <c r="KB608" s="56"/>
      <c r="KC608" s="56"/>
      <c r="KD608" s="56"/>
      <c r="KE608" s="56"/>
      <c r="KF608" s="56"/>
      <c r="KG608" s="56"/>
      <c r="KH608" s="56"/>
      <c r="KI608" s="56"/>
      <c r="KJ608" s="56"/>
      <c r="KK608" s="56"/>
      <c r="KL608" s="56"/>
      <c r="KM608" s="56"/>
      <c r="KN608" s="56"/>
      <c r="KO608" s="56"/>
      <c r="KP608" s="56"/>
      <c r="KQ608" s="56"/>
      <c r="KR608" s="56"/>
      <c r="KS608" s="56"/>
      <c r="KT608" s="56"/>
      <c r="KU608" s="56"/>
      <c r="KV608" s="56"/>
      <c r="KW608" s="56"/>
      <c r="KX608" s="56"/>
      <c r="KY608" s="56"/>
      <c r="KZ608" s="56"/>
      <c r="LA608" s="56"/>
      <c r="LB608" s="56"/>
      <c r="LC608" s="56"/>
      <c r="LD608" s="56"/>
      <c r="LE608" s="56"/>
      <c r="LF608" s="56"/>
      <c r="LG608" s="56"/>
      <c r="LH608" s="56"/>
      <c r="LI608" s="56"/>
      <c r="LJ608" s="56"/>
      <c r="LK608" s="56"/>
      <c r="LL608" s="56"/>
      <c r="LM608" s="56"/>
      <c r="LN608" s="56"/>
      <c r="LO608" s="56"/>
      <c r="LP608" s="56"/>
      <c r="LQ608" s="56"/>
      <c r="LR608" s="56"/>
      <c r="LS608" s="56"/>
      <c r="LT608" s="56"/>
      <c r="LU608" s="56"/>
      <c r="LV608" s="56"/>
      <c r="LW608" s="56"/>
      <c r="LX608" s="56"/>
      <c r="LY608" s="56"/>
      <c r="LZ608" s="56"/>
      <c r="MA608" s="56"/>
      <c r="MB608" s="56"/>
      <c r="MC608" s="56"/>
      <c r="MD608" s="56"/>
      <c r="ME608" s="56"/>
      <c r="MF608" s="56"/>
      <c r="MG608" s="56"/>
      <c r="MH608" s="56"/>
      <c r="MI608" s="56"/>
      <c r="MJ608" s="56"/>
      <c r="MK608" s="56"/>
      <c r="ML608" s="56"/>
      <c r="MM608" s="56"/>
      <c r="MN608" s="56"/>
      <c r="MO608" s="56"/>
      <c r="MP608" s="56"/>
      <c r="MQ608" s="56"/>
      <c r="MR608" s="56"/>
      <c r="MS608" s="56"/>
      <c r="MT608" s="56"/>
      <c r="MU608" s="56"/>
      <c r="MV608" s="56"/>
      <c r="MW608" s="56"/>
      <c r="MX608" s="56"/>
      <c r="MY608" s="56"/>
      <c r="MZ608" s="56"/>
      <c r="NA608" s="56"/>
      <c r="NB608" s="56"/>
      <c r="NC608" s="56"/>
      <c r="ND608" s="56"/>
      <c r="NE608" s="56"/>
      <c r="NF608" s="56"/>
      <c r="NG608" s="56"/>
      <c r="NH608" s="56"/>
      <c r="NI608" s="56"/>
      <c r="NJ608" s="56"/>
      <c r="NK608" s="56"/>
      <c r="NL608" s="56"/>
      <c r="NM608" s="56"/>
      <c r="NN608" s="56"/>
      <c r="NO608" s="56"/>
      <c r="NP608" s="56"/>
      <c r="NQ608" s="56"/>
      <c r="NR608" s="56"/>
      <c r="NS608" s="56"/>
      <c r="NT608" s="56"/>
      <c r="NU608" s="56"/>
      <c r="NV608" s="56"/>
      <c r="NW608" s="56"/>
      <c r="NX608" s="56"/>
      <c r="NY608" s="56"/>
      <c r="NZ608" s="56"/>
      <c r="OA608" s="56"/>
      <c r="OB608" s="56"/>
      <c r="OC608" s="56"/>
      <c r="OD608" s="56"/>
      <c r="OE608" s="56"/>
      <c r="OF608" s="56"/>
      <c r="OG608" s="56"/>
      <c r="OH608" s="56"/>
      <c r="OI608" s="56"/>
      <c r="OJ608" s="56"/>
      <c r="OK608" s="56"/>
      <c r="OL608" s="56"/>
      <c r="OM608" s="56"/>
      <c r="ON608" s="56"/>
      <c r="OO608" s="56"/>
      <c r="OP608" s="56"/>
      <c r="OQ608" s="56"/>
      <c r="OR608" s="56"/>
      <c r="OS608" s="56"/>
      <c r="OT608" s="56"/>
      <c r="OU608" s="56"/>
      <c r="OV608" s="56"/>
      <c r="OW608" s="56"/>
      <c r="OX608" s="56"/>
      <c r="OY608" s="56"/>
      <c r="OZ608" s="56"/>
      <c r="PA608" s="2"/>
    </row>
    <row r="609" spans="1:418" s="116" customFormat="1" ht="94.5" hidden="1" customHeight="1">
      <c r="A609" s="56"/>
      <c r="B609" s="56">
        <v>525</v>
      </c>
      <c r="C609" s="56">
        <v>233</v>
      </c>
      <c r="D609" s="167" t="s">
        <v>422</v>
      </c>
      <c r="E609" s="122" t="s">
        <v>4</v>
      </c>
      <c r="F609" s="167" t="s">
        <v>1102</v>
      </c>
      <c r="G609" s="123" t="s">
        <v>4</v>
      </c>
      <c r="H609" s="122"/>
      <c r="I609" s="167" t="s">
        <v>1102</v>
      </c>
      <c r="J609" s="167" t="s">
        <v>1146</v>
      </c>
      <c r="K609" s="123"/>
      <c r="L609" s="183" t="s">
        <v>661</v>
      </c>
      <c r="M609" s="123" t="s">
        <v>663</v>
      </c>
      <c r="N609" s="123" t="s">
        <v>394</v>
      </c>
      <c r="O609" s="56" t="s">
        <v>350</v>
      </c>
      <c r="P609" s="56" t="s">
        <v>205</v>
      </c>
      <c r="Q609" s="56"/>
      <c r="R609" s="120"/>
      <c r="S609" s="120"/>
      <c r="T609" s="120"/>
      <c r="U609" s="120"/>
      <c r="V609" s="120"/>
      <c r="W609" s="120" t="s">
        <v>205</v>
      </c>
      <c r="X609" s="120"/>
      <c r="Y609" s="120"/>
      <c r="Z609" s="120"/>
      <c r="AA609" s="120"/>
      <c r="AB609" s="120"/>
      <c r="AC609" s="119">
        <f t="shared" si="852"/>
        <v>1</v>
      </c>
      <c r="AD609" s="229"/>
      <c r="AE609" s="229"/>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70"/>
      <c r="BU609" s="70"/>
      <c r="BV609" s="69"/>
      <c r="BW609" s="182"/>
      <c r="BX609" s="56"/>
      <c r="BY609" s="56"/>
      <c r="BZ609" s="56"/>
      <c r="CA609" s="56"/>
      <c r="CB609" s="56"/>
      <c r="CC609" s="56"/>
      <c r="CD609" s="56"/>
      <c r="CE609" s="56"/>
      <c r="CF609" s="56"/>
      <c r="CG609" s="56"/>
      <c r="CH609" s="56"/>
      <c r="CI609" s="56"/>
      <c r="CJ609" s="56"/>
      <c r="CK609" s="56"/>
      <c r="CL609" s="56"/>
      <c r="CM609" s="56"/>
      <c r="CN609" s="56"/>
      <c r="CO609" s="56"/>
      <c r="CP609" s="56"/>
      <c r="CQ609" s="56"/>
      <c r="CR609" s="56"/>
      <c r="CS609" s="56"/>
      <c r="CT609" s="56"/>
      <c r="CU609" s="56"/>
      <c r="CV609" s="56"/>
      <c r="CW609" s="56"/>
      <c r="CX609" s="56"/>
      <c r="CY609" s="56"/>
      <c r="CZ609" s="56"/>
      <c r="DA609" s="56"/>
      <c r="DB609" s="56"/>
      <c r="DC609" s="179"/>
      <c r="DD609" s="180"/>
      <c r="DE609" s="179"/>
      <c r="DF609" s="180"/>
      <c r="DG609" s="179"/>
      <c r="DH609" s="180"/>
      <c r="DI609" s="179"/>
      <c r="DJ609" s="180" t="e">
        <f>DI609/(DC609+DE609+DG609+DI609)</f>
        <v>#DIV/0!</v>
      </c>
      <c r="DK609" s="181" t="e">
        <f>(((DC609*2)+(DE609*1)+(DG609*0)))/(DC609+DE609+DG609)</f>
        <v>#DIV/0!</v>
      </c>
      <c r="DL609" s="184" t="e">
        <f>IF(DJ609&gt;=50%,"KĐG",IF(DK609&gt;=1.6,"Đạt mục tiêu",IF(DK609&gt;=1,"Cần cố gắng","Chưa đạt")))</f>
        <v>#DIV/0!</v>
      </c>
      <c r="DM609" s="70"/>
      <c r="DN609" s="70"/>
      <c r="DO609" s="70"/>
      <c r="DP609" s="70"/>
      <c r="DQ609" s="178">
        <v>2</v>
      </c>
      <c r="DR609" s="178">
        <v>2</v>
      </c>
      <c r="DS609" s="178">
        <v>2</v>
      </c>
      <c r="DT609" s="178">
        <v>2</v>
      </c>
      <c r="DU609" s="178">
        <v>2</v>
      </c>
      <c r="DV609" s="178">
        <v>2</v>
      </c>
      <c r="DW609" s="178">
        <v>2</v>
      </c>
      <c r="DX609" s="178">
        <v>2</v>
      </c>
      <c r="DY609" s="178">
        <v>2</v>
      </c>
      <c r="DZ609" s="178">
        <v>2</v>
      </c>
      <c r="EA609" s="178">
        <v>2</v>
      </c>
      <c r="EB609" s="178">
        <v>2</v>
      </c>
      <c r="EC609" s="178">
        <v>2</v>
      </c>
      <c r="ED609" s="178">
        <v>2</v>
      </c>
      <c r="EE609" s="178">
        <v>2</v>
      </c>
      <c r="EF609" s="178">
        <v>2</v>
      </c>
      <c r="EG609" s="178">
        <v>2</v>
      </c>
      <c r="EH609" s="178">
        <v>2</v>
      </c>
      <c r="EI609" s="178">
        <v>2</v>
      </c>
      <c r="EJ609" s="178">
        <v>2</v>
      </c>
      <c r="EK609" s="178">
        <v>2</v>
      </c>
      <c r="EL609" s="178">
        <v>2</v>
      </c>
      <c r="EM609" s="178">
        <v>2</v>
      </c>
      <c r="EN609" s="178">
        <v>2</v>
      </c>
      <c r="EO609" s="178">
        <v>2</v>
      </c>
      <c r="EP609" s="178">
        <v>2</v>
      </c>
      <c r="EQ609" s="178">
        <v>2</v>
      </c>
      <c r="ER609" s="178">
        <v>2</v>
      </c>
      <c r="ES609" s="178">
        <v>2</v>
      </c>
      <c r="ET609" s="178">
        <v>2</v>
      </c>
      <c r="EU609" s="178">
        <v>2</v>
      </c>
      <c r="EV609" s="179">
        <f>COUNTIF(DM609:EU609,"2")</f>
        <v>31</v>
      </c>
      <c r="EW609" s="180">
        <f>EV609/(EV609+EX609+EZ609+FB609)</f>
        <v>1</v>
      </c>
      <c r="EX609" s="179">
        <f>COUNTIF(DM609:EU609,"1")</f>
        <v>0</v>
      </c>
      <c r="EY609" s="180">
        <f>EX609/(EV609+EX609+EZ609+FB609)</f>
        <v>0</v>
      </c>
      <c r="EZ609" s="179">
        <f>COUNTIF(DM609:EU609,"0")</f>
        <v>0</v>
      </c>
      <c r="FA609" s="180">
        <f>EZ609/(EV609+EX609+EZ609+FB609)</f>
        <v>0</v>
      </c>
      <c r="FB609" s="179">
        <f>COUNTIF(DM609:EU609,"KĐG")</f>
        <v>0</v>
      </c>
      <c r="FC609" s="180">
        <f>FB609/(EV609+EX609+EZ609+FB609)</f>
        <v>0</v>
      </c>
      <c r="FD609" s="181">
        <f>(((EV609*2)+(EX609*1)+(EZ609*0)))/(EV609+EX609+EZ609)</f>
        <v>2</v>
      </c>
      <c r="FE609" s="184" t="str">
        <f>IF(FC609&gt;=50%,"KĐG",IF(FD609&gt;=1.6,"Đạt mục tiêu",IF(FD609&gt;=1,"Cần cố gắng","Chưa đạt")))</f>
        <v>Đạt mục tiêu</v>
      </c>
      <c r="FF609" s="70"/>
      <c r="FG609" s="70"/>
      <c r="FH609" s="70"/>
      <c r="FI609" s="70"/>
      <c r="FJ609" s="70"/>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6"/>
      <c r="GQ609" s="56"/>
      <c r="GR609" s="56"/>
      <c r="GS609" s="56"/>
      <c r="GT609" s="56"/>
      <c r="GU609" s="56"/>
      <c r="GV609" s="56"/>
      <c r="GW609" s="56"/>
      <c r="GX609" s="56"/>
      <c r="GY609" s="56"/>
      <c r="GZ609" s="70"/>
      <c r="HA609" s="70"/>
      <c r="HB609" s="70"/>
      <c r="HC609" s="70"/>
      <c r="HD609" s="70"/>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c r="IJ609" s="56"/>
      <c r="IK609" s="56"/>
      <c r="IL609" s="56"/>
      <c r="IM609" s="56"/>
      <c r="IN609" s="56"/>
      <c r="IO609" s="56"/>
      <c r="IP609" s="56"/>
      <c r="IQ609" s="56"/>
      <c r="IR609" s="56"/>
      <c r="IS609" s="56"/>
      <c r="IT609" s="70"/>
      <c r="IU609" s="70"/>
      <c r="IV609" s="70"/>
      <c r="IW609" s="70"/>
      <c r="IX609" s="56"/>
      <c r="IY609" s="56"/>
      <c r="IZ609" s="56"/>
      <c r="JA609" s="56"/>
      <c r="JB609" s="56"/>
      <c r="JC609" s="56"/>
      <c r="JD609" s="56"/>
      <c r="JE609" s="56"/>
      <c r="JF609" s="56"/>
      <c r="JG609" s="56"/>
      <c r="JH609" s="56"/>
      <c r="JI609" s="56"/>
      <c r="JJ609" s="56"/>
      <c r="JK609" s="56"/>
      <c r="JL609" s="56"/>
      <c r="JM609" s="56"/>
      <c r="JN609" s="56"/>
      <c r="JO609" s="56"/>
      <c r="JP609" s="56"/>
      <c r="JQ609" s="56"/>
      <c r="JR609" s="56"/>
      <c r="JS609" s="56"/>
      <c r="JT609" s="56"/>
      <c r="JU609" s="56"/>
      <c r="JV609" s="56"/>
      <c r="JW609" s="56"/>
      <c r="JX609" s="56"/>
      <c r="JY609" s="56"/>
      <c r="JZ609" s="56"/>
      <c r="KA609" s="56"/>
      <c r="KB609" s="56"/>
      <c r="KC609" s="56"/>
      <c r="KD609" s="56"/>
      <c r="KE609" s="56"/>
      <c r="KF609" s="56"/>
      <c r="KG609" s="56"/>
      <c r="KH609" s="56"/>
      <c r="KI609" s="56"/>
      <c r="KJ609" s="56"/>
      <c r="KK609" s="56"/>
      <c r="KL609" s="56"/>
      <c r="KM609" s="56"/>
      <c r="KN609" s="56"/>
      <c r="KO609" s="56"/>
      <c r="KP609" s="56"/>
      <c r="KQ609" s="56"/>
      <c r="KR609" s="56"/>
      <c r="KS609" s="56"/>
      <c r="KT609" s="56"/>
      <c r="KU609" s="56"/>
      <c r="KV609" s="56"/>
      <c r="KW609" s="56"/>
      <c r="KX609" s="56"/>
      <c r="KY609" s="56"/>
      <c r="KZ609" s="56"/>
      <c r="LA609" s="56"/>
      <c r="LB609" s="56"/>
      <c r="LC609" s="56"/>
      <c r="LD609" s="56"/>
      <c r="LE609" s="56"/>
      <c r="LF609" s="56"/>
      <c r="LG609" s="56"/>
      <c r="LH609" s="56"/>
      <c r="LI609" s="56"/>
      <c r="LJ609" s="56"/>
      <c r="LK609" s="56"/>
      <c r="LL609" s="56"/>
      <c r="LM609" s="56"/>
      <c r="LN609" s="56"/>
      <c r="LO609" s="56"/>
      <c r="LP609" s="56"/>
      <c r="LQ609" s="56"/>
      <c r="LR609" s="56"/>
      <c r="LS609" s="56"/>
      <c r="LT609" s="56"/>
      <c r="LU609" s="56"/>
      <c r="LV609" s="56"/>
      <c r="LW609" s="56"/>
      <c r="LX609" s="56"/>
      <c r="LY609" s="56"/>
      <c r="LZ609" s="56"/>
      <c r="MA609" s="56"/>
      <c r="MB609" s="56"/>
      <c r="MC609" s="56"/>
      <c r="MD609" s="56"/>
      <c r="ME609" s="56"/>
      <c r="MF609" s="56"/>
      <c r="MG609" s="56"/>
      <c r="MH609" s="56"/>
      <c r="MI609" s="56"/>
      <c r="MJ609" s="56"/>
      <c r="MK609" s="56"/>
      <c r="ML609" s="56"/>
      <c r="MM609" s="56"/>
      <c r="MN609" s="56"/>
      <c r="MO609" s="56"/>
      <c r="MP609" s="56"/>
      <c r="MQ609" s="56"/>
      <c r="MR609" s="56"/>
      <c r="MS609" s="56"/>
      <c r="MT609" s="56"/>
      <c r="MU609" s="56"/>
      <c r="MV609" s="56"/>
      <c r="MW609" s="56"/>
      <c r="MX609" s="56"/>
      <c r="MY609" s="56"/>
      <c r="MZ609" s="56"/>
      <c r="NA609" s="56"/>
      <c r="NB609" s="56"/>
      <c r="NC609" s="56"/>
      <c r="ND609" s="56"/>
      <c r="NE609" s="56"/>
      <c r="NF609" s="56"/>
      <c r="NG609" s="56"/>
      <c r="NH609" s="56"/>
      <c r="NI609" s="56"/>
      <c r="NJ609" s="56"/>
      <c r="NK609" s="56"/>
      <c r="NL609" s="56"/>
      <c r="NM609" s="56"/>
      <c r="NN609" s="56"/>
      <c r="NO609" s="56"/>
      <c r="NP609" s="56"/>
      <c r="NQ609" s="56"/>
      <c r="NR609" s="56"/>
      <c r="NS609" s="56"/>
      <c r="NT609" s="56"/>
      <c r="NU609" s="56"/>
      <c r="NV609" s="56"/>
      <c r="NW609" s="56"/>
      <c r="NX609" s="56"/>
      <c r="NY609" s="56"/>
      <c r="NZ609" s="56"/>
      <c r="OA609" s="56"/>
      <c r="OB609" s="56"/>
      <c r="OC609" s="56"/>
      <c r="OD609" s="56"/>
      <c r="OE609" s="56"/>
      <c r="OF609" s="56"/>
      <c r="OG609" s="56"/>
      <c r="OH609" s="56"/>
      <c r="OI609" s="56"/>
      <c r="OJ609" s="56"/>
      <c r="OK609" s="56"/>
      <c r="OL609" s="56"/>
      <c r="OM609" s="56"/>
      <c r="ON609" s="56"/>
      <c r="OO609" s="56"/>
      <c r="OP609" s="56"/>
      <c r="OQ609" s="56"/>
      <c r="OR609" s="56"/>
      <c r="OS609" s="56"/>
      <c r="OT609" s="56"/>
      <c r="OU609" s="56"/>
      <c r="OV609" s="56"/>
      <c r="OW609" s="56"/>
      <c r="OX609" s="56"/>
      <c r="OY609" s="56"/>
      <c r="OZ609" s="56"/>
      <c r="PA609" s="56"/>
    </row>
    <row r="610" spans="1:418" s="116" customFormat="1" ht="73.5" customHeight="1">
      <c r="A610" s="56"/>
      <c r="B610" s="2">
        <v>528</v>
      </c>
      <c r="C610" s="2">
        <v>234</v>
      </c>
      <c r="D610" s="208" t="s">
        <v>292</v>
      </c>
      <c r="E610" s="236" t="s">
        <v>4</v>
      </c>
      <c r="F610" s="208" t="s">
        <v>392</v>
      </c>
      <c r="G610" s="76" t="s">
        <v>6</v>
      </c>
      <c r="H610" s="296"/>
      <c r="I610" s="208" t="s">
        <v>392</v>
      </c>
      <c r="J610" s="208" t="s">
        <v>811</v>
      </c>
      <c r="K610" s="76"/>
      <c r="L610" s="234" t="s">
        <v>661</v>
      </c>
      <c r="M610" s="238" t="s">
        <v>501</v>
      </c>
      <c r="N610" s="123" t="s">
        <v>394</v>
      </c>
      <c r="O610" s="56" t="s">
        <v>350</v>
      </c>
      <c r="P610" s="56" t="s">
        <v>205</v>
      </c>
      <c r="Q610" s="56"/>
      <c r="R610" s="235" t="s">
        <v>205</v>
      </c>
      <c r="S610" s="120"/>
      <c r="T610" s="120"/>
      <c r="U610" s="120"/>
      <c r="V610" s="120"/>
      <c r="W610" s="120"/>
      <c r="X610" s="120"/>
      <c r="Y610" s="120"/>
      <c r="Z610" s="120"/>
      <c r="AA610" s="120"/>
      <c r="AB610" s="120"/>
      <c r="AC610" s="119">
        <f t="shared" si="852"/>
        <v>1</v>
      </c>
      <c r="AD610" s="300" t="s">
        <v>662</v>
      </c>
      <c r="AE610" s="299"/>
      <c r="AF610" s="178">
        <v>2</v>
      </c>
      <c r="AG610" s="178">
        <v>1</v>
      </c>
      <c r="AH610" s="178">
        <v>1</v>
      </c>
      <c r="AI610" s="178">
        <v>2</v>
      </c>
      <c r="AJ610" s="178">
        <v>2</v>
      </c>
      <c r="AK610" s="178">
        <v>2</v>
      </c>
      <c r="AL610" s="178">
        <v>2</v>
      </c>
      <c r="AM610" s="178">
        <v>2</v>
      </c>
      <c r="AN610" s="178">
        <v>2</v>
      </c>
      <c r="AO610" s="178">
        <v>2</v>
      </c>
      <c r="AP610" s="178">
        <v>2</v>
      </c>
      <c r="AQ610" s="178">
        <v>2</v>
      </c>
      <c r="AR610" s="178">
        <v>1</v>
      </c>
      <c r="AS610" s="178">
        <v>2</v>
      </c>
      <c r="AT610" s="178">
        <v>2</v>
      </c>
      <c r="AU610" s="178">
        <v>2</v>
      </c>
      <c r="AV610" s="178">
        <v>2</v>
      </c>
      <c r="AW610" s="178">
        <v>2</v>
      </c>
      <c r="AX610" s="178">
        <v>2</v>
      </c>
      <c r="AY610" s="178">
        <v>2</v>
      </c>
      <c r="AZ610" s="178">
        <v>2</v>
      </c>
      <c r="BA610" s="178">
        <v>2</v>
      </c>
      <c r="BB610" s="178">
        <v>2</v>
      </c>
      <c r="BC610" s="178">
        <v>2</v>
      </c>
      <c r="BD610" s="178">
        <v>2</v>
      </c>
      <c r="BE610" s="178">
        <v>2</v>
      </c>
      <c r="BF610" s="178">
        <v>2</v>
      </c>
      <c r="BG610" s="178">
        <v>1</v>
      </c>
      <c r="BH610" s="178">
        <v>1</v>
      </c>
      <c r="BI610" s="178">
        <v>2</v>
      </c>
      <c r="BJ610" s="179">
        <f>COUNTIF(AF610:BI610,"2")</f>
        <v>25</v>
      </c>
      <c r="BK610" s="180">
        <f>BJ610/(BJ610+BL610+BN610+BP610)</f>
        <v>0.83333333333333337</v>
      </c>
      <c r="BL610" s="179">
        <f>COUNTIF(AF610:BI610,"1")</f>
        <v>5</v>
      </c>
      <c r="BM610" s="180">
        <f>BL610/(BJ610+BL610+BN610+BP610)</f>
        <v>0.16666666666666666</v>
      </c>
      <c r="BN610" s="179">
        <f>COUNTIF(AF610:BI610,"0")</f>
        <v>0</v>
      </c>
      <c r="BO610" s="180">
        <f>BN610/(BJ610+BL610+BN610+BP610)</f>
        <v>0</v>
      </c>
      <c r="BP610" s="179">
        <f>COUNTIF(Q610:BI610,"KĐG")</f>
        <v>0</v>
      </c>
      <c r="BQ610" s="180">
        <f>BP610/(BJ610+BL610+BN610+BP610)</f>
        <v>0</v>
      </c>
      <c r="BR610" s="181">
        <f>(((BJ610*2)+(BL610*1)+(BN610*0)))/(BJ610+BL610+BN610)</f>
        <v>1.8333333333333333</v>
      </c>
      <c r="BS610" s="182" t="str">
        <f>IF(BQ610&gt;=50%,"KĐG",IF(BR610&gt;=1.6,"Đạt mục tiêu",IF(BR610&gt;=1,"Cần cố gắng","Chưa đạt")))</f>
        <v>Đạt mục tiêu</v>
      </c>
      <c r="BT610" s="70"/>
      <c r="BU610" s="70"/>
      <c r="BV610" s="70">
        <v>2</v>
      </c>
      <c r="BW610" s="70">
        <v>1</v>
      </c>
      <c r="BX610" s="56">
        <v>1</v>
      </c>
      <c r="BY610" s="56">
        <v>2</v>
      </c>
      <c r="BZ610" s="56">
        <v>2</v>
      </c>
      <c r="CA610" s="56">
        <v>2</v>
      </c>
      <c r="CB610" s="56">
        <v>2</v>
      </c>
      <c r="CC610" s="56">
        <v>2</v>
      </c>
      <c r="CD610" s="56">
        <v>2</v>
      </c>
      <c r="CE610" s="56">
        <v>2</v>
      </c>
      <c r="CF610" s="56">
        <v>2</v>
      </c>
      <c r="CG610" s="56">
        <v>2</v>
      </c>
      <c r="CH610" s="56">
        <v>1</v>
      </c>
      <c r="CI610" s="56">
        <v>2</v>
      </c>
      <c r="CJ610" s="56">
        <v>2</v>
      </c>
      <c r="CK610" s="56">
        <v>2</v>
      </c>
      <c r="CL610" s="56">
        <v>2</v>
      </c>
      <c r="CM610" s="56">
        <v>2</v>
      </c>
      <c r="CN610" s="56">
        <v>2</v>
      </c>
      <c r="CO610" s="56">
        <v>2</v>
      </c>
      <c r="CP610" s="56">
        <v>2</v>
      </c>
      <c r="CQ610" s="56">
        <v>2</v>
      </c>
      <c r="CR610" s="56">
        <v>2</v>
      </c>
      <c r="CS610" s="56">
        <v>2</v>
      </c>
      <c r="CT610" s="56">
        <v>2</v>
      </c>
      <c r="CU610" s="56">
        <v>2</v>
      </c>
      <c r="CV610" s="56">
        <v>2</v>
      </c>
      <c r="CW610" s="56">
        <v>1</v>
      </c>
      <c r="CX610" s="56">
        <v>1</v>
      </c>
      <c r="CY610" s="56">
        <v>2</v>
      </c>
      <c r="CZ610" s="56">
        <f>COUNTIF(BV610:CY610,"2")</f>
        <v>25</v>
      </c>
      <c r="DA610" s="56">
        <f>CZ610/(CZ610+DB610+DD610+DF610)</f>
        <v>0.83333333333333337</v>
      </c>
      <c r="DB610" s="56">
        <f>COUNTIF(BV610:CY610,"1")</f>
        <v>5</v>
      </c>
      <c r="DC610" s="56">
        <f>DB610/(CZ610+DB610+DD610+DF610)</f>
        <v>0.16666666666666666</v>
      </c>
      <c r="DD610" s="56">
        <f>COUNTIF(BV610:CY610,"0")</f>
        <v>0</v>
      </c>
      <c r="DE610" s="56">
        <f>DD610/(CZ610+DB610+DD610+DF610)</f>
        <v>0</v>
      </c>
      <c r="DF610" s="56">
        <f>COUNTIF(BH610:CY610,"KĐG")</f>
        <v>0</v>
      </c>
      <c r="DG610" s="56">
        <f>DF610/(CZ610+DB610+DD610+DF610)</f>
        <v>0</v>
      </c>
      <c r="DH610" s="56">
        <f>(((CZ610*2)+(DB610*1)+(DD610*0)))/(CZ610+DB610+DD610)</f>
        <v>1.8333333333333333</v>
      </c>
      <c r="DI610" s="56" t="str">
        <f>IF(DG610&gt;=50%,"KĐG",IF(DH610&gt;=1.6,"Đạt mục tiêu",IF(DH610&gt;=1,"Cần cố gắng","Chưa đạt")))</f>
        <v>Đạt mục tiêu</v>
      </c>
      <c r="DJ610" s="56"/>
      <c r="DK610" s="56"/>
      <c r="DL610" s="56"/>
      <c r="DM610" s="70"/>
      <c r="DN610" s="70"/>
      <c r="DO610" s="70"/>
      <c r="DP610" s="70"/>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70"/>
      <c r="FG610" s="70"/>
      <c r="FH610" s="70"/>
      <c r="FI610" s="70"/>
      <c r="FJ610" s="70"/>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6"/>
      <c r="GQ610" s="56"/>
      <c r="GR610" s="56"/>
      <c r="GS610" s="56"/>
      <c r="GT610" s="56"/>
      <c r="GU610" s="56"/>
      <c r="GV610" s="56"/>
      <c r="GW610" s="56"/>
      <c r="GX610" s="56"/>
      <c r="GY610" s="56"/>
      <c r="GZ610" s="70"/>
      <c r="HA610" s="70"/>
      <c r="HB610" s="70"/>
      <c r="HC610" s="70"/>
      <c r="HD610" s="70"/>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c r="IJ610" s="56"/>
      <c r="IK610" s="56"/>
      <c r="IL610" s="56"/>
      <c r="IM610" s="56"/>
      <c r="IN610" s="56"/>
      <c r="IO610" s="56"/>
      <c r="IP610" s="56"/>
      <c r="IQ610" s="56"/>
      <c r="IR610" s="56"/>
      <c r="IS610" s="56"/>
      <c r="IT610" s="70"/>
      <c r="IU610" s="70"/>
      <c r="IV610" s="70"/>
      <c r="IW610" s="70"/>
      <c r="IX610" s="56"/>
      <c r="IY610" s="56"/>
      <c r="IZ610" s="56"/>
      <c r="JA610" s="56"/>
      <c r="JB610" s="56"/>
      <c r="JC610" s="56"/>
      <c r="JD610" s="56"/>
      <c r="JE610" s="56"/>
      <c r="JF610" s="56"/>
      <c r="JG610" s="56"/>
      <c r="JH610" s="56"/>
      <c r="JI610" s="56"/>
      <c r="JJ610" s="56"/>
      <c r="JK610" s="56"/>
      <c r="JL610" s="56"/>
      <c r="JM610" s="56"/>
      <c r="JN610" s="56"/>
      <c r="JO610" s="56"/>
      <c r="JP610" s="56"/>
      <c r="JQ610" s="56"/>
      <c r="JR610" s="56"/>
      <c r="JS610" s="56"/>
      <c r="JT610" s="56"/>
      <c r="JU610" s="56"/>
      <c r="JV610" s="56"/>
      <c r="JW610" s="56"/>
      <c r="JX610" s="56"/>
      <c r="JY610" s="56"/>
      <c r="JZ610" s="56"/>
      <c r="KA610" s="56"/>
      <c r="KB610" s="56"/>
      <c r="KC610" s="56"/>
      <c r="KD610" s="56"/>
      <c r="KE610" s="56"/>
      <c r="KF610" s="56"/>
      <c r="KG610" s="56"/>
      <c r="KH610" s="56"/>
      <c r="KI610" s="56"/>
      <c r="KJ610" s="56"/>
      <c r="KK610" s="56"/>
      <c r="KL610" s="56"/>
      <c r="KM610" s="56"/>
      <c r="KN610" s="56"/>
      <c r="KO610" s="56"/>
      <c r="KP610" s="56"/>
      <c r="KQ610" s="56"/>
      <c r="KR610" s="56"/>
      <c r="KS610" s="56"/>
      <c r="KT610" s="56"/>
      <c r="KU610" s="56"/>
      <c r="KV610" s="56"/>
      <c r="KW610" s="56"/>
      <c r="KX610" s="56"/>
      <c r="KY610" s="56"/>
      <c r="KZ610" s="56"/>
      <c r="LA610" s="56"/>
      <c r="LB610" s="56"/>
      <c r="LC610" s="56"/>
      <c r="LD610" s="56"/>
      <c r="LE610" s="56"/>
      <c r="LF610" s="56"/>
      <c r="LG610" s="56"/>
      <c r="LH610" s="56"/>
      <c r="LI610" s="56"/>
      <c r="LJ610" s="56"/>
      <c r="LK610" s="56"/>
      <c r="LL610" s="56"/>
      <c r="LM610" s="56"/>
      <c r="LN610" s="56"/>
      <c r="LO610" s="56"/>
      <c r="LP610" s="56"/>
      <c r="LQ610" s="56"/>
      <c r="LR610" s="56"/>
      <c r="LS610" s="56"/>
      <c r="LT610" s="56"/>
      <c r="LU610" s="56"/>
      <c r="LV610" s="56"/>
      <c r="LW610" s="56"/>
      <c r="LX610" s="56"/>
      <c r="LY610" s="56"/>
      <c r="LZ610" s="56"/>
      <c r="MA610" s="56"/>
      <c r="MB610" s="56"/>
      <c r="MC610" s="56"/>
      <c r="MD610" s="56"/>
      <c r="ME610" s="56"/>
      <c r="MF610" s="56"/>
      <c r="MG610" s="56"/>
      <c r="MH610" s="56"/>
      <c r="MI610" s="56"/>
      <c r="MJ610" s="56"/>
      <c r="MK610" s="56"/>
      <c r="ML610" s="56"/>
      <c r="MM610" s="56"/>
      <c r="MN610" s="56"/>
      <c r="MO610" s="56"/>
      <c r="MP610" s="56"/>
      <c r="MQ610" s="56"/>
      <c r="MR610" s="56"/>
      <c r="MS610" s="56"/>
      <c r="MT610" s="56"/>
      <c r="MU610" s="56"/>
      <c r="MV610" s="56"/>
      <c r="MW610" s="56"/>
      <c r="MX610" s="56"/>
      <c r="MY610" s="56"/>
      <c r="MZ610" s="56"/>
      <c r="NA610" s="56"/>
      <c r="NB610" s="56"/>
      <c r="NC610" s="56"/>
      <c r="ND610" s="56"/>
      <c r="NE610" s="56"/>
      <c r="NF610" s="56"/>
      <c r="NG610" s="56"/>
      <c r="NH610" s="56"/>
      <c r="NI610" s="56"/>
      <c r="NJ610" s="56"/>
      <c r="NK610" s="56"/>
      <c r="NL610" s="56"/>
      <c r="NM610" s="56"/>
      <c r="NN610" s="56"/>
      <c r="NO610" s="56"/>
      <c r="NP610" s="56"/>
      <c r="NQ610" s="56"/>
      <c r="NR610" s="56"/>
      <c r="NS610" s="56"/>
      <c r="NT610" s="56"/>
      <c r="NU610" s="56"/>
      <c r="NV610" s="56"/>
      <c r="NW610" s="56"/>
      <c r="NX610" s="56"/>
      <c r="NY610" s="56"/>
      <c r="NZ610" s="56"/>
      <c r="OA610" s="56"/>
      <c r="OB610" s="56"/>
      <c r="OC610" s="56"/>
      <c r="OD610" s="56"/>
      <c r="OE610" s="56"/>
      <c r="OF610" s="56"/>
      <c r="OG610" s="56"/>
      <c r="OH610" s="56"/>
      <c r="OI610" s="56"/>
      <c r="OJ610" s="56"/>
      <c r="OK610" s="56"/>
      <c r="OL610" s="56"/>
      <c r="OM610" s="56"/>
      <c r="ON610" s="56"/>
      <c r="OO610" s="56"/>
      <c r="OP610" s="56"/>
      <c r="OQ610" s="56"/>
      <c r="OR610" s="56"/>
      <c r="OS610" s="56"/>
      <c r="OT610" s="56"/>
      <c r="OU610" s="56"/>
      <c r="OV610" s="56"/>
      <c r="OW610" s="56"/>
      <c r="OX610" s="56"/>
      <c r="OY610" s="56"/>
      <c r="OZ610" s="56"/>
      <c r="PA610" s="2"/>
    </row>
    <row r="611" spans="1:418" s="116" customFormat="1" ht="63" hidden="1" customHeight="1">
      <c r="A611" s="56"/>
      <c r="B611" s="56">
        <v>530</v>
      </c>
      <c r="C611" s="56">
        <v>235</v>
      </c>
      <c r="D611" s="126" t="s">
        <v>298</v>
      </c>
      <c r="E611" s="122" t="s">
        <v>4</v>
      </c>
      <c r="F611" s="126" t="s">
        <v>293</v>
      </c>
      <c r="G611" s="123" t="s">
        <v>12</v>
      </c>
      <c r="H611" s="122"/>
      <c r="I611" s="126" t="s">
        <v>293</v>
      </c>
      <c r="J611" s="167" t="s">
        <v>1594</v>
      </c>
      <c r="K611" s="123"/>
      <c r="L611" s="183" t="s">
        <v>661</v>
      </c>
      <c r="M611" s="123" t="s">
        <v>501</v>
      </c>
      <c r="N611" s="123" t="s">
        <v>394</v>
      </c>
      <c r="O611" s="56" t="s">
        <v>350</v>
      </c>
      <c r="P611" s="56" t="s">
        <v>205</v>
      </c>
      <c r="Q611" s="56"/>
      <c r="R611" s="120"/>
      <c r="S611" s="120"/>
      <c r="T611" s="120"/>
      <c r="U611" s="120"/>
      <c r="V611" s="120"/>
      <c r="W611" s="120"/>
      <c r="X611" s="120"/>
      <c r="Y611" s="120"/>
      <c r="Z611" s="120" t="s">
        <v>205</v>
      </c>
      <c r="AA611" s="120"/>
      <c r="AB611" s="120"/>
      <c r="AC611" s="119">
        <f t="shared" si="852"/>
        <v>1</v>
      </c>
      <c r="AD611" s="229"/>
      <c r="AE611" s="229"/>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70"/>
      <c r="BU611" s="70"/>
      <c r="BV611" s="69"/>
      <c r="BW611" s="72"/>
      <c r="BX611" s="56"/>
      <c r="BY611" s="56"/>
      <c r="BZ611" s="56"/>
      <c r="CA611" s="56"/>
      <c r="CB611" s="56"/>
      <c r="CC611" s="56"/>
      <c r="CD611" s="56"/>
      <c r="CE611" s="56"/>
      <c r="CF611" s="56"/>
      <c r="CG611" s="56"/>
      <c r="CH611" s="56"/>
      <c r="CI611" s="56"/>
      <c r="CJ611" s="56"/>
      <c r="CK611" s="56"/>
      <c r="CL611" s="56"/>
      <c r="CM611" s="56"/>
      <c r="CN611" s="56"/>
      <c r="CO611" s="56"/>
      <c r="CP611" s="56"/>
      <c r="CQ611" s="56"/>
      <c r="CR611" s="56"/>
      <c r="CS611" s="56"/>
      <c r="CT611" s="56"/>
      <c r="CU611" s="56"/>
      <c r="CV611" s="56"/>
      <c r="CW611" s="56"/>
      <c r="CX611" s="56"/>
      <c r="CY611" s="56"/>
      <c r="CZ611" s="56"/>
      <c r="DA611" s="56"/>
      <c r="DB611" s="56"/>
      <c r="DC611" s="179"/>
      <c r="DD611" s="180"/>
      <c r="DE611" s="179"/>
      <c r="DF611" s="180"/>
      <c r="DG611" s="179"/>
      <c r="DH611" s="180"/>
      <c r="DI611" s="179"/>
      <c r="DJ611" s="180" t="e">
        <f>DI611/(DC611+DE611+DG611+DI611)</f>
        <v>#DIV/0!</v>
      </c>
      <c r="DK611" s="181" t="e">
        <f>(((DC611*2)+(DE611*1)+(DG611*0)))/(DC611+DE611+DG611)</f>
        <v>#DIV/0!</v>
      </c>
      <c r="DL611" s="184" t="e">
        <f>IF(DJ611&gt;=50%,"KĐG",IF(DK611&gt;=1.6,"Đạt mục tiêu",IF(DK611&gt;=1,"Cần cố gắng","Chưa đạt")))</f>
        <v>#DIV/0!</v>
      </c>
      <c r="DM611" s="70"/>
      <c r="DN611" s="70"/>
      <c r="DO611" s="70"/>
      <c r="DP611" s="70"/>
      <c r="DQ611" s="178">
        <v>2</v>
      </c>
      <c r="DR611" s="178">
        <v>2</v>
      </c>
      <c r="DS611" s="178">
        <v>2</v>
      </c>
      <c r="DT611" s="178">
        <v>2</v>
      </c>
      <c r="DU611" s="178">
        <v>2</v>
      </c>
      <c r="DV611" s="178">
        <v>2</v>
      </c>
      <c r="DW611" s="178">
        <v>2</v>
      </c>
      <c r="DX611" s="178">
        <v>2</v>
      </c>
      <c r="DY611" s="178">
        <v>2</v>
      </c>
      <c r="DZ611" s="178">
        <v>2</v>
      </c>
      <c r="EA611" s="178">
        <v>2</v>
      </c>
      <c r="EB611" s="178">
        <v>2</v>
      </c>
      <c r="EC611" s="178">
        <v>2</v>
      </c>
      <c r="ED611" s="178">
        <v>2</v>
      </c>
      <c r="EE611" s="178">
        <v>2</v>
      </c>
      <c r="EF611" s="178">
        <v>2</v>
      </c>
      <c r="EG611" s="178">
        <v>2</v>
      </c>
      <c r="EH611" s="178">
        <v>2</v>
      </c>
      <c r="EI611" s="178">
        <v>2</v>
      </c>
      <c r="EJ611" s="178">
        <v>2</v>
      </c>
      <c r="EK611" s="178">
        <v>2</v>
      </c>
      <c r="EL611" s="178">
        <v>2</v>
      </c>
      <c r="EM611" s="178">
        <v>2</v>
      </c>
      <c r="EN611" s="178">
        <v>2</v>
      </c>
      <c r="EO611" s="178">
        <v>2</v>
      </c>
      <c r="EP611" s="178">
        <v>2</v>
      </c>
      <c r="EQ611" s="178">
        <v>2</v>
      </c>
      <c r="ER611" s="178">
        <v>2</v>
      </c>
      <c r="ES611" s="178">
        <v>2</v>
      </c>
      <c r="ET611" s="178">
        <v>2</v>
      </c>
      <c r="EU611" s="178">
        <v>2</v>
      </c>
      <c r="EV611" s="179">
        <v>23</v>
      </c>
      <c r="EW611" s="180">
        <v>0.85185185185185186</v>
      </c>
      <c r="EX611" s="179">
        <v>2</v>
      </c>
      <c r="EY611" s="180">
        <v>7.407407407407407E-2</v>
      </c>
      <c r="EZ611" s="179">
        <v>2</v>
      </c>
      <c r="FA611" s="180">
        <v>7.407407407407407E-2</v>
      </c>
      <c r="FB611" s="179">
        <v>0</v>
      </c>
      <c r="FC611" s="180">
        <v>0</v>
      </c>
      <c r="FD611" s="181">
        <v>1.7777777777777777</v>
      </c>
      <c r="FE611" s="184" t="s">
        <v>670</v>
      </c>
      <c r="FF611" s="70"/>
      <c r="FG611" s="70"/>
      <c r="FH611" s="70"/>
      <c r="FI611" s="70"/>
      <c r="FJ611" s="70"/>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c r="GL611" s="56"/>
      <c r="GM611" s="56"/>
      <c r="GN611" s="56"/>
      <c r="GO611" s="56"/>
      <c r="GP611" s="56"/>
      <c r="GQ611" s="56"/>
      <c r="GR611" s="56"/>
      <c r="GS611" s="56"/>
      <c r="GT611" s="56"/>
      <c r="GU611" s="56"/>
      <c r="GV611" s="56"/>
      <c r="GW611" s="56"/>
      <c r="GX611" s="56"/>
      <c r="GY611" s="56"/>
      <c r="GZ611" s="70"/>
      <c r="HA611" s="70"/>
      <c r="HB611" s="70"/>
      <c r="HC611" s="70"/>
      <c r="HD611" s="70"/>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c r="IJ611" s="56"/>
      <c r="IK611" s="56"/>
      <c r="IL611" s="56"/>
      <c r="IM611" s="56"/>
      <c r="IN611" s="56"/>
      <c r="IO611" s="56"/>
      <c r="IP611" s="56"/>
      <c r="IQ611" s="56"/>
      <c r="IR611" s="56"/>
      <c r="IS611" s="56"/>
      <c r="IT611" s="70"/>
      <c r="IU611" s="70"/>
      <c r="IV611" s="70"/>
      <c r="IW611" s="70"/>
      <c r="IX611" s="56"/>
      <c r="IY611" s="56"/>
      <c r="IZ611" s="56"/>
      <c r="JA611" s="56"/>
      <c r="JB611" s="56"/>
      <c r="JC611" s="56"/>
      <c r="JD611" s="56"/>
      <c r="JE611" s="56"/>
      <c r="JF611" s="56"/>
      <c r="JG611" s="56"/>
      <c r="JH611" s="56"/>
      <c r="JI611" s="56"/>
      <c r="JJ611" s="56"/>
      <c r="JK611" s="56"/>
      <c r="JL611" s="56"/>
      <c r="JM611" s="56"/>
      <c r="JN611" s="56"/>
      <c r="JO611" s="56"/>
      <c r="JP611" s="56"/>
      <c r="JQ611" s="56"/>
      <c r="JR611" s="56"/>
      <c r="JS611" s="56"/>
      <c r="JT611" s="56"/>
      <c r="JU611" s="56"/>
      <c r="JV611" s="56"/>
      <c r="JW611" s="56"/>
      <c r="JX611" s="56"/>
      <c r="JY611" s="56"/>
      <c r="JZ611" s="56"/>
      <c r="KA611" s="56"/>
      <c r="KB611" s="56"/>
      <c r="KC611" s="56"/>
      <c r="KD611" s="56"/>
      <c r="KE611" s="56"/>
      <c r="KF611" s="56"/>
      <c r="KG611" s="56"/>
      <c r="KH611" s="56"/>
      <c r="KI611" s="56"/>
      <c r="KJ611" s="56"/>
      <c r="KK611" s="56"/>
      <c r="KL611" s="56"/>
      <c r="KM611" s="56"/>
      <c r="KN611" s="56"/>
      <c r="KO611" s="56"/>
      <c r="KP611" s="56"/>
      <c r="KQ611" s="56"/>
      <c r="KR611" s="56"/>
      <c r="KS611" s="56"/>
      <c r="KT611" s="56"/>
      <c r="KU611" s="56"/>
      <c r="KV611" s="56"/>
      <c r="KW611" s="56"/>
      <c r="KX611" s="56"/>
      <c r="KY611" s="56"/>
      <c r="KZ611" s="56"/>
      <c r="LA611" s="56"/>
      <c r="LB611" s="56"/>
      <c r="LC611" s="56"/>
      <c r="LD611" s="56"/>
      <c r="LE611" s="56"/>
      <c r="LF611" s="56"/>
      <c r="LG611" s="56"/>
      <c r="LH611" s="56"/>
      <c r="LI611" s="56"/>
      <c r="LJ611" s="56"/>
      <c r="LK611" s="56"/>
      <c r="LL611" s="56"/>
      <c r="LM611" s="56"/>
      <c r="LN611" s="56"/>
      <c r="LO611" s="56"/>
      <c r="LP611" s="56"/>
      <c r="LQ611" s="56"/>
      <c r="LR611" s="56"/>
      <c r="LS611" s="56"/>
      <c r="LT611" s="56"/>
      <c r="LU611" s="56"/>
      <c r="LV611" s="56"/>
      <c r="LW611" s="56"/>
      <c r="LX611" s="56"/>
      <c r="LY611" s="56"/>
      <c r="LZ611" s="56"/>
      <c r="MA611" s="56"/>
      <c r="MB611" s="56"/>
      <c r="MC611" s="56"/>
      <c r="MD611" s="56"/>
      <c r="ME611" s="56"/>
      <c r="MF611" s="56"/>
      <c r="MG611" s="56"/>
      <c r="MH611" s="56"/>
      <c r="MI611" s="56"/>
      <c r="MJ611" s="56"/>
      <c r="MK611" s="56"/>
      <c r="ML611" s="56"/>
      <c r="MM611" s="56"/>
      <c r="MN611" s="56"/>
      <c r="MO611" s="56"/>
      <c r="MP611" s="56"/>
      <c r="MQ611" s="56"/>
      <c r="MR611" s="56"/>
      <c r="MS611" s="56"/>
      <c r="MT611" s="56"/>
      <c r="MU611" s="56"/>
      <c r="MV611" s="56"/>
      <c r="MW611" s="56"/>
      <c r="MX611" s="56"/>
      <c r="MY611" s="56"/>
      <c r="MZ611" s="56"/>
      <c r="NA611" s="56"/>
      <c r="NB611" s="56"/>
      <c r="NC611" s="56"/>
      <c r="ND611" s="56"/>
      <c r="NE611" s="56"/>
      <c r="NF611" s="56"/>
      <c r="NG611" s="56"/>
      <c r="NH611" s="56"/>
      <c r="NI611" s="56"/>
      <c r="NJ611" s="56"/>
      <c r="NK611" s="56"/>
      <c r="NL611" s="56"/>
      <c r="NM611" s="56"/>
      <c r="NN611" s="56"/>
      <c r="NO611" s="56"/>
      <c r="NP611" s="56"/>
      <c r="NQ611" s="56"/>
      <c r="NR611" s="56"/>
      <c r="NS611" s="56"/>
      <c r="NT611" s="56"/>
      <c r="NU611" s="56"/>
      <c r="NV611" s="56"/>
      <c r="NW611" s="56"/>
      <c r="NX611" s="56"/>
      <c r="NY611" s="56"/>
      <c r="NZ611" s="56"/>
      <c r="OA611" s="56"/>
      <c r="OB611" s="56"/>
      <c r="OC611" s="56"/>
      <c r="OD611" s="56"/>
      <c r="OE611" s="56"/>
      <c r="OF611" s="56"/>
      <c r="OG611" s="56"/>
      <c r="OH611" s="56"/>
      <c r="OI611" s="56"/>
      <c r="OJ611" s="56"/>
      <c r="OK611" s="56"/>
      <c r="OL611" s="56"/>
      <c r="OM611" s="56"/>
      <c r="ON611" s="56"/>
      <c r="OO611" s="56"/>
      <c r="OP611" s="56"/>
      <c r="OQ611" s="56"/>
      <c r="OR611" s="56"/>
      <c r="OS611" s="56"/>
      <c r="OT611" s="56"/>
      <c r="OU611" s="56"/>
      <c r="OV611" s="56"/>
      <c r="OW611" s="56"/>
      <c r="OX611" s="56"/>
      <c r="OY611" s="56"/>
      <c r="OZ611" s="56"/>
      <c r="PA611" s="56"/>
    </row>
    <row r="612" spans="1:418" s="116" customFormat="1" ht="63" hidden="1" customHeight="1">
      <c r="A612" s="56"/>
      <c r="B612" s="56">
        <v>534</v>
      </c>
      <c r="C612" s="56">
        <v>236</v>
      </c>
      <c r="D612" s="126" t="s">
        <v>367</v>
      </c>
      <c r="E612" s="122" t="s">
        <v>4</v>
      </c>
      <c r="F612" s="126" t="s">
        <v>43</v>
      </c>
      <c r="G612" s="123" t="s">
        <v>6</v>
      </c>
      <c r="H612" s="122"/>
      <c r="I612" s="126" t="s">
        <v>43</v>
      </c>
      <c r="J612" s="167" t="s">
        <v>1100</v>
      </c>
      <c r="K612" s="123"/>
      <c r="L612" s="183" t="s">
        <v>661</v>
      </c>
      <c r="M612" s="123" t="s">
        <v>501</v>
      </c>
      <c r="N612" s="123" t="s">
        <v>394</v>
      </c>
      <c r="O612" s="56" t="s">
        <v>350</v>
      </c>
      <c r="P612" s="56" t="s">
        <v>205</v>
      </c>
      <c r="Q612" s="56"/>
      <c r="R612" s="120"/>
      <c r="S612" s="120"/>
      <c r="T612" s="120"/>
      <c r="U612" s="120"/>
      <c r="V612" s="120"/>
      <c r="W612" s="120"/>
      <c r="X612" s="120"/>
      <c r="Y612" s="120"/>
      <c r="Z612" s="120"/>
      <c r="AA612" s="120"/>
      <c r="AB612" s="120" t="s">
        <v>205</v>
      </c>
      <c r="AC612" s="119">
        <f t="shared" si="852"/>
        <v>1</v>
      </c>
      <c r="AD612" s="229"/>
      <c r="AE612" s="229"/>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70"/>
      <c r="BU612" s="70"/>
      <c r="BV612" s="70"/>
      <c r="BW612" s="70"/>
      <c r="BX612" s="56"/>
      <c r="BY612" s="56"/>
      <c r="BZ612" s="56"/>
      <c r="CA612" s="56"/>
      <c r="CB612" s="56"/>
      <c r="CC612" s="56"/>
      <c r="CD612" s="56"/>
      <c r="CE612" s="56"/>
      <c r="CF612" s="56"/>
      <c r="CG612" s="56"/>
      <c r="CH612" s="56"/>
      <c r="CI612" s="56"/>
      <c r="CJ612" s="56"/>
      <c r="CK612" s="56"/>
      <c r="CL612" s="56"/>
      <c r="CM612" s="56"/>
      <c r="CN612" s="56"/>
      <c r="CO612" s="56"/>
      <c r="CP612" s="56"/>
      <c r="CQ612" s="56"/>
      <c r="CR612" s="56"/>
      <c r="CS612" s="56"/>
      <c r="CT612" s="56"/>
      <c r="CU612" s="56"/>
      <c r="CV612" s="56"/>
      <c r="CW612" s="56"/>
      <c r="CX612" s="56"/>
      <c r="CY612" s="56"/>
      <c r="CZ612" s="56"/>
      <c r="DA612" s="56"/>
      <c r="DB612" s="56"/>
      <c r="DC612" s="56"/>
      <c r="DD612" s="56"/>
      <c r="DE612" s="56"/>
      <c r="DF612" s="56"/>
      <c r="DG612" s="56"/>
      <c r="DH612" s="56"/>
      <c r="DI612" s="56"/>
      <c r="DJ612" s="56"/>
      <c r="DK612" s="56"/>
      <c r="DL612" s="56"/>
      <c r="DM612" s="56"/>
      <c r="DN612" s="168" t="s">
        <v>557</v>
      </c>
      <c r="DO612" s="56"/>
      <c r="DP612" s="168" t="s">
        <v>557</v>
      </c>
      <c r="DQ612" s="178">
        <v>2</v>
      </c>
      <c r="DR612" s="178">
        <v>2</v>
      </c>
      <c r="DS612" s="178">
        <v>2</v>
      </c>
      <c r="DT612" s="178">
        <v>2</v>
      </c>
      <c r="DU612" s="178">
        <v>2</v>
      </c>
      <c r="DV612" s="178">
        <v>1</v>
      </c>
      <c r="DW612" s="178">
        <v>2</v>
      </c>
      <c r="DX612" s="178">
        <v>2</v>
      </c>
      <c r="DY612" s="178">
        <v>2</v>
      </c>
      <c r="DZ612" s="178">
        <v>2</v>
      </c>
      <c r="EA612" s="178">
        <v>2</v>
      </c>
      <c r="EB612" s="178">
        <v>2</v>
      </c>
      <c r="EC612" s="178">
        <v>2</v>
      </c>
      <c r="ED612" s="178">
        <v>2</v>
      </c>
      <c r="EE612" s="178">
        <v>2</v>
      </c>
      <c r="EF612" s="178">
        <v>2</v>
      </c>
      <c r="EG612" s="178">
        <v>2</v>
      </c>
      <c r="EH612" s="178">
        <v>2</v>
      </c>
      <c r="EI612" s="178">
        <v>2</v>
      </c>
      <c r="EJ612" s="178">
        <v>2</v>
      </c>
      <c r="EK612" s="178">
        <v>2</v>
      </c>
      <c r="EL612" s="178">
        <v>2</v>
      </c>
      <c r="EM612" s="178">
        <v>2</v>
      </c>
      <c r="EN612" s="178">
        <v>1</v>
      </c>
      <c r="EO612" s="178">
        <v>2</v>
      </c>
      <c r="EP612" s="178">
        <v>2</v>
      </c>
      <c r="EQ612" s="178">
        <v>2</v>
      </c>
      <c r="ER612" s="178">
        <v>2</v>
      </c>
      <c r="ES612" s="178">
        <v>2</v>
      </c>
      <c r="ET612" s="178">
        <v>2</v>
      </c>
      <c r="EU612" s="178">
        <v>2</v>
      </c>
      <c r="EV612" s="179">
        <f>COUNTIF(DM612:EU612,"2")</f>
        <v>29</v>
      </c>
      <c r="EW612" s="180">
        <f>EV612/(EV612+EX612+EZ612+FB612)</f>
        <v>0.93548387096774188</v>
      </c>
      <c r="EX612" s="179">
        <f>COUNTIF(DM612:EU612,"1")</f>
        <v>2</v>
      </c>
      <c r="EY612" s="180">
        <f>EX612/(EV612+EX612+EZ612+FB612)</f>
        <v>6.4516129032258063E-2</v>
      </c>
      <c r="EZ612" s="179">
        <f>COUNTIF(DM612:EU612,"0")</f>
        <v>0</v>
      </c>
      <c r="FA612" s="180">
        <f>EZ612/(EV612+EX612+EZ612+FB612)</f>
        <v>0</v>
      </c>
      <c r="FB612" s="179">
        <f>COUNTIF(DM612:EU612,"KĐG")</f>
        <v>0</v>
      </c>
      <c r="FC612" s="180">
        <f>FB612/(EV612+EX612+EZ612+FB612)</f>
        <v>0</v>
      </c>
      <c r="FD612" s="181">
        <f>(((EV612*2)+(EX612*1)+(EZ612*0)))/(EV612+EX612+EZ612)</f>
        <v>1.935483870967742</v>
      </c>
      <c r="FE612" s="184" t="str">
        <f>IF(FC612&gt;=50%,"KĐG",IF(FD612&gt;=1.6,"Đạt mục tiêu",IF(FD612&gt;=1,"Cần cố gắng","Chưa đạt")))</f>
        <v>Đạt mục tiêu</v>
      </c>
      <c r="FF612" s="70"/>
      <c r="FG612" s="70"/>
      <c r="FH612" s="70"/>
      <c r="FI612" s="70"/>
      <c r="FJ612" s="70"/>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6"/>
      <c r="GQ612" s="56"/>
      <c r="GR612" s="56"/>
      <c r="GS612" s="56"/>
      <c r="GT612" s="56"/>
      <c r="GU612" s="56"/>
      <c r="GV612" s="56"/>
      <c r="GW612" s="56"/>
      <c r="GX612" s="56"/>
      <c r="GY612" s="56"/>
      <c r="GZ612" s="70"/>
      <c r="HA612" s="70"/>
      <c r="HB612" s="70"/>
      <c r="HC612" s="70"/>
      <c r="HD612" s="70"/>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c r="IJ612" s="56"/>
      <c r="IK612" s="56"/>
      <c r="IL612" s="56"/>
      <c r="IM612" s="56"/>
      <c r="IN612" s="56"/>
      <c r="IO612" s="56"/>
      <c r="IP612" s="56"/>
      <c r="IQ612" s="56"/>
      <c r="IR612" s="56"/>
      <c r="IS612" s="56"/>
      <c r="IT612" s="70"/>
      <c r="IU612" s="70"/>
      <c r="IV612" s="70"/>
      <c r="IW612" s="70"/>
      <c r="IX612" s="56"/>
      <c r="IY612" s="56"/>
      <c r="IZ612" s="56"/>
      <c r="JA612" s="56"/>
      <c r="JB612" s="56"/>
      <c r="JC612" s="56"/>
      <c r="JD612" s="56"/>
      <c r="JE612" s="56"/>
      <c r="JF612" s="56"/>
      <c r="JG612" s="56"/>
      <c r="JH612" s="56"/>
      <c r="JI612" s="56"/>
      <c r="JJ612" s="56"/>
      <c r="JK612" s="56"/>
      <c r="JL612" s="56"/>
      <c r="JM612" s="56"/>
      <c r="JN612" s="56"/>
      <c r="JO612" s="56"/>
      <c r="JP612" s="56"/>
      <c r="JQ612" s="56"/>
      <c r="JR612" s="56"/>
      <c r="JS612" s="56"/>
      <c r="JT612" s="56"/>
      <c r="JU612" s="56"/>
      <c r="JV612" s="56"/>
      <c r="JW612" s="56"/>
      <c r="JX612" s="56"/>
      <c r="JY612" s="56"/>
      <c r="JZ612" s="56"/>
      <c r="KA612" s="56"/>
      <c r="KB612" s="56"/>
      <c r="KC612" s="56"/>
      <c r="KD612" s="56"/>
      <c r="KE612" s="56"/>
      <c r="KF612" s="56"/>
      <c r="KG612" s="56"/>
      <c r="KH612" s="56"/>
      <c r="KI612" s="56"/>
      <c r="KJ612" s="56"/>
      <c r="KK612" s="56"/>
      <c r="KL612" s="56"/>
      <c r="KM612" s="56"/>
      <c r="KN612" s="56"/>
      <c r="KO612" s="56"/>
      <c r="KP612" s="56"/>
      <c r="KQ612" s="56"/>
      <c r="KR612" s="56"/>
      <c r="KS612" s="56"/>
      <c r="KT612" s="56"/>
      <c r="KU612" s="56"/>
      <c r="KV612" s="56"/>
      <c r="KW612" s="56"/>
      <c r="KX612" s="56"/>
      <c r="KY612" s="56"/>
      <c r="KZ612" s="56"/>
      <c r="LA612" s="56"/>
      <c r="LB612" s="56"/>
      <c r="LC612" s="56"/>
      <c r="LD612" s="56"/>
      <c r="LE612" s="56"/>
      <c r="LF612" s="56"/>
      <c r="LG612" s="56"/>
      <c r="LH612" s="56"/>
      <c r="LI612" s="56"/>
      <c r="LJ612" s="56"/>
      <c r="LK612" s="56"/>
      <c r="LL612" s="56"/>
      <c r="LM612" s="56"/>
      <c r="LN612" s="56"/>
      <c r="LO612" s="56"/>
      <c r="LP612" s="56"/>
      <c r="LQ612" s="56"/>
      <c r="LR612" s="56"/>
      <c r="LS612" s="56"/>
      <c r="LT612" s="56"/>
      <c r="LU612" s="56"/>
      <c r="LV612" s="56"/>
      <c r="LW612" s="56"/>
      <c r="LX612" s="56"/>
      <c r="LY612" s="56"/>
      <c r="LZ612" s="56"/>
      <c r="MA612" s="56"/>
      <c r="MB612" s="56"/>
      <c r="MC612" s="56"/>
      <c r="MD612" s="56"/>
      <c r="ME612" s="56"/>
      <c r="MF612" s="56"/>
      <c r="MG612" s="56"/>
      <c r="MH612" s="56"/>
      <c r="MI612" s="56"/>
      <c r="MJ612" s="56"/>
      <c r="MK612" s="56"/>
      <c r="ML612" s="56"/>
      <c r="MM612" s="56"/>
      <c r="MN612" s="56"/>
      <c r="MO612" s="56"/>
      <c r="MP612" s="56"/>
      <c r="MQ612" s="56"/>
      <c r="MR612" s="56"/>
      <c r="MS612" s="56"/>
      <c r="MT612" s="56"/>
      <c r="MU612" s="56"/>
      <c r="MV612" s="56"/>
      <c r="MW612" s="56"/>
      <c r="MX612" s="56"/>
      <c r="MY612" s="56"/>
      <c r="MZ612" s="56"/>
      <c r="NA612" s="56"/>
      <c r="NB612" s="56"/>
      <c r="NC612" s="56"/>
      <c r="ND612" s="56"/>
      <c r="NE612" s="56"/>
      <c r="NF612" s="56"/>
      <c r="NG612" s="56"/>
      <c r="NH612" s="56"/>
      <c r="NI612" s="56"/>
      <c r="NJ612" s="56"/>
      <c r="NK612" s="56"/>
      <c r="NL612" s="56"/>
      <c r="NM612" s="56"/>
      <c r="NN612" s="56"/>
      <c r="NO612" s="56"/>
      <c r="NP612" s="56"/>
      <c r="NQ612" s="56"/>
      <c r="NR612" s="56"/>
      <c r="NS612" s="56"/>
      <c r="NT612" s="56"/>
      <c r="NU612" s="56"/>
      <c r="NV612" s="56"/>
      <c r="NW612" s="56"/>
      <c r="NX612" s="56"/>
      <c r="NY612" s="56"/>
      <c r="NZ612" s="56"/>
      <c r="OA612" s="56"/>
      <c r="OB612" s="56"/>
      <c r="OC612" s="56"/>
      <c r="OD612" s="56"/>
      <c r="OE612" s="56"/>
      <c r="OF612" s="56"/>
      <c r="OG612" s="56"/>
      <c r="OH612" s="56"/>
      <c r="OI612" s="56"/>
      <c r="OJ612" s="56"/>
      <c r="OK612" s="56"/>
      <c r="OL612" s="56"/>
      <c r="OM612" s="56"/>
      <c r="ON612" s="56"/>
      <c r="OO612" s="56"/>
      <c r="OP612" s="56"/>
      <c r="OQ612" s="56"/>
      <c r="OR612" s="56"/>
      <c r="OS612" s="56"/>
      <c r="OT612" s="56"/>
      <c r="OU612" s="56"/>
      <c r="OV612" s="56"/>
      <c r="OW612" s="56"/>
      <c r="OX612" s="56"/>
      <c r="OY612" s="56"/>
      <c r="OZ612" s="56"/>
      <c r="PA612" s="56"/>
    </row>
    <row r="613" spans="1:418" s="116" customFormat="1" ht="47.25" hidden="1" customHeight="1">
      <c r="A613" s="56"/>
      <c r="B613" s="310">
        <v>537</v>
      </c>
      <c r="C613" s="310">
        <v>237</v>
      </c>
      <c r="D613" s="318" t="s">
        <v>295</v>
      </c>
      <c r="E613" s="325" t="s">
        <v>12</v>
      </c>
      <c r="F613" s="318" t="s">
        <v>294</v>
      </c>
      <c r="G613" s="328" t="s">
        <v>6</v>
      </c>
      <c r="H613" s="325"/>
      <c r="I613" s="315" t="s">
        <v>294</v>
      </c>
      <c r="J613" s="167" t="s">
        <v>1024</v>
      </c>
      <c r="K613" s="123"/>
      <c r="L613" s="183" t="s">
        <v>661</v>
      </c>
      <c r="M613" s="123" t="s">
        <v>501</v>
      </c>
      <c r="N613" s="123" t="s">
        <v>394</v>
      </c>
      <c r="O613" s="56" t="s">
        <v>350</v>
      </c>
      <c r="P613" s="310" t="s">
        <v>205</v>
      </c>
      <c r="Q613" s="56"/>
      <c r="R613" s="120"/>
      <c r="S613" s="120" t="s">
        <v>205</v>
      </c>
      <c r="T613" s="120"/>
      <c r="U613" s="120"/>
      <c r="V613" s="120"/>
      <c r="W613" s="120"/>
      <c r="X613" s="120"/>
      <c r="Y613" s="120"/>
      <c r="Z613" s="120"/>
      <c r="AA613" s="120"/>
      <c r="AB613" s="120"/>
      <c r="AC613" s="119">
        <f t="shared" si="852"/>
        <v>1</v>
      </c>
      <c r="AD613" s="229"/>
      <c r="AE613" s="229"/>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70"/>
      <c r="BU613" s="70"/>
      <c r="BV613" s="70"/>
      <c r="BW613" s="70"/>
      <c r="BX613" s="56"/>
      <c r="BY613" s="56"/>
      <c r="BZ613" s="56"/>
      <c r="CA613" s="56"/>
      <c r="CB613" s="56"/>
      <c r="CC613" s="56"/>
      <c r="CD613" s="56"/>
      <c r="CE613" s="56"/>
      <c r="CF613" s="56"/>
      <c r="CG613" s="56"/>
      <c r="CH613" s="56"/>
      <c r="CI613" s="56"/>
      <c r="CJ613" s="56"/>
      <c r="CK613" s="56"/>
      <c r="CL613" s="56"/>
      <c r="CM613" s="56"/>
      <c r="CN613" s="56"/>
      <c r="CO613" s="56"/>
      <c r="CP613" s="56"/>
      <c r="CQ613" s="56"/>
      <c r="CR613" s="56"/>
      <c r="CS613" s="56"/>
      <c r="CT613" s="56"/>
      <c r="CU613" s="56"/>
      <c r="CV613" s="56"/>
      <c r="CW613" s="56"/>
      <c r="CX613" s="56"/>
      <c r="CY613" s="56"/>
      <c r="CZ613" s="56"/>
      <c r="DA613" s="56"/>
      <c r="DB613" s="56"/>
      <c r="DC613" s="56"/>
      <c r="DD613" s="56"/>
      <c r="DE613" s="56"/>
      <c r="DF613" s="56"/>
      <c r="DG613" s="56"/>
      <c r="DH613" s="56"/>
      <c r="DI613" s="56"/>
      <c r="DJ613" s="56"/>
      <c r="DK613" s="56"/>
      <c r="DL613" s="56"/>
      <c r="DM613" s="70"/>
      <c r="DN613" s="70"/>
      <c r="DO613" s="70"/>
      <c r="DP613" s="70"/>
      <c r="DQ613" s="178"/>
      <c r="DR613" s="178"/>
      <c r="DS613" s="178"/>
      <c r="DT613" s="178"/>
      <c r="DU613" s="178"/>
      <c r="DV613" s="178"/>
      <c r="DW613" s="178"/>
      <c r="DX613" s="178"/>
      <c r="DY613" s="178"/>
      <c r="DZ613" s="178"/>
      <c r="EA613" s="178"/>
      <c r="EB613" s="178"/>
      <c r="EC613" s="178"/>
      <c r="ED613" s="178"/>
      <c r="EE613" s="178"/>
      <c r="EF613" s="178"/>
      <c r="EG613" s="178"/>
      <c r="EH613" s="178"/>
      <c r="EI613" s="178"/>
      <c r="EJ613" s="178"/>
      <c r="EK613" s="178"/>
      <c r="EL613" s="178"/>
      <c r="EM613" s="178"/>
      <c r="EN613" s="178"/>
      <c r="EO613" s="178"/>
      <c r="EP613" s="178"/>
      <c r="EQ613" s="178"/>
      <c r="ER613" s="178"/>
      <c r="ES613" s="178"/>
      <c r="ET613" s="178"/>
      <c r="EU613" s="178"/>
      <c r="EV613" s="179"/>
      <c r="EW613" s="180"/>
      <c r="EX613" s="179"/>
      <c r="EY613" s="180"/>
      <c r="EZ613" s="179"/>
      <c r="FA613" s="180"/>
      <c r="FB613" s="179"/>
      <c r="FC613" s="180"/>
      <c r="FD613" s="181"/>
      <c r="FE613" s="184"/>
      <c r="FF613" s="72"/>
      <c r="FG613" s="72"/>
      <c r="FH613" s="72"/>
      <c r="FI613" s="72" t="s">
        <v>555</v>
      </c>
      <c r="FJ613" s="72"/>
      <c r="FK613" s="70" t="s">
        <v>464</v>
      </c>
      <c r="FL613" s="70" t="s">
        <v>464</v>
      </c>
      <c r="FM613" s="70" t="s">
        <v>464</v>
      </c>
      <c r="FN613" s="70" t="s">
        <v>464</v>
      </c>
      <c r="FO613" s="70" t="s">
        <v>464</v>
      </c>
      <c r="FP613" s="70" t="s">
        <v>464</v>
      </c>
      <c r="FQ613" s="70" t="s">
        <v>464</v>
      </c>
      <c r="FR613" s="70" t="s">
        <v>464</v>
      </c>
      <c r="FS613" s="70" t="s">
        <v>464</v>
      </c>
      <c r="FT613" s="70" t="s">
        <v>464</v>
      </c>
      <c r="FU613" s="70" t="s">
        <v>464</v>
      </c>
      <c r="FV613" s="70" t="s">
        <v>464</v>
      </c>
      <c r="FW613" s="70" t="s">
        <v>464</v>
      </c>
      <c r="FX613" s="70" t="s">
        <v>464</v>
      </c>
      <c r="FY613" s="70" t="s">
        <v>464</v>
      </c>
      <c r="FZ613" s="70" t="s">
        <v>464</v>
      </c>
      <c r="GA613" s="70" t="s">
        <v>464</v>
      </c>
      <c r="GB613" s="70" t="s">
        <v>464</v>
      </c>
      <c r="GC613" s="70" t="s">
        <v>464</v>
      </c>
      <c r="GD613" s="70" t="s">
        <v>464</v>
      </c>
      <c r="GE613" s="70" t="s">
        <v>464</v>
      </c>
      <c r="GF613" s="70" t="s">
        <v>464</v>
      </c>
      <c r="GG613" s="70" t="s">
        <v>464</v>
      </c>
      <c r="GH613" s="70" t="s">
        <v>1025</v>
      </c>
      <c r="GI613" s="70" t="s">
        <v>464</v>
      </c>
      <c r="GJ613" s="70" t="s">
        <v>464</v>
      </c>
      <c r="GK613" s="70" t="s">
        <v>464</v>
      </c>
      <c r="GL613" s="70" t="s">
        <v>464</v>
      </c>
      <c r="GM613" s="70" t="s">
        <v>464</v>
      </c>
      <c r="GN613" s="70" t="s">
        <v>464</v>
      </c>
      <c r="GO613" s="70" t="s">
        <v>464</v>
      </c>
      <c r="GP613" s="179">
        <f>COUNTIF(FA613:GO613,"2")</f>
        <v>30</v>
      </c>
      <c r="GQ613" s="180">
        <f t="shared" ref="GQ613" si="859">GP613/(GP613+GR613+GT613+GV613)</f>
        <v>0.967741935483871</v>
      </c>
      <c r="GR613" s="179">
        <f>COUNTIF(FA613:GO613,"1")</f>
        <v>1</v>
      </c>
      <c r="GS613" s="180">
        <f t="shared" ref="GS613" si="860">GR613/(GP613+GR613+GT613+GV613)</f>
        <v>3.2258064516129031E-2</v>
      </c>
      <c r="GT613" s="179">
        <f>COUNTIF(FA613:GO613,"0")</f>
        <v>0</v>
      </c>
      <c r="GU613" s="180">
        <f t="shared" ref="GU613" si="861">GT613/(GP613+GR613+GT613+GV613)</f>
        <v>0</v>
      </c>
      <c r="GV613" s="179">
        <f>COUNTIF(FA613:GO613,"KĐG")</f>
        <v>0</v>
      </c>
      <c r="GW613" s="180">
        <f t="shared" ref="GW613" si="862">GV613/(GP613+GR613+GT613+GV613)</f>
        <v>0</v>
      </c>
      <c r="GX613" s="181">
        <f t="shared" ref="GX613" si="863">(((GP613*2)+(GR613*1)+(GT613*0)))/(GP613+GR613+GT613)</f>
        <v>1.967741935483871</v>
      </c>
      <c r="GY613" s="182" t="str">
        <f t="shared" ref="GY613" si="864">IF(GW613&gt;=50%,"KĐG",IF(GX613&gt;=1.6,"Đạt mục tiêu",IF(GX613&gt;=1,"Cần cố gắng","Chưa đạt")))</f>
        <v>Đạt mục tiêu</v>
      </c>
      <c r="GZ613" s="70"/>
      <c r="HA613" s="70"/>
      <c r="HB613" s="70"/>
      <c r="HC613" s="70"/>
      <c r="HD613" s="70"/>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c r="IJ613" s="56"/>
      <c r="IK613" s="56"/>
      <c r="IL613" s="56"/>
      <c r="IM613" s="56"/>
      <c r="IN613" s="56"/>
      <c r="IO613" s="56"/>
      <c r="IP613" s="56"/>
      <c r="IQ613" s="56"/>
      <c r="IR613" s="56"/>
      <c r="IS613" s="56"/>
      <c r="IT613" s="70"/>
      <c r="IU613" s="70"/>
      <c r="IV613" s="70"/>
      <c r="IW613" s="70"/>
      <c r="IX613" s="56"/>
      <c r="IY613" s="56"/>
      <c r="IZ613" s="56"/>
      <c r="JA613" s="56"/>
      <c r="JB613" s="56"/>
      <c r="JC613" s="56"/>
      <c r="JD613" s="56"/>
      <c r="JE613" s="56"/>
      <c r="JF613" s="56"/>
      <c r="JG613" s="56"/>
      <c r="JH613" s="56"/>
      <c r="JI613" s="56"/>
      <c r="JJ613" s="56"/>
      <c r="JK613" s="56"/>
      <c r="JL613" s="56"/>
      <c r="JM613" s="56"/>
      <c r="JN613" s="56"/>
      <c r="JO613" s="56"/>
      <c r="JP613" s="56"/>
      <c r="JQ613" s="56"/>
      <c r="JR613" s="56"/>
      <c r="JS613" s="56"/>
      <c r="JT613" s="56"/>
      <c r="JU613" s="56"/>
      <c r="JV613" s="56"/>
      <c r="JW613" s="56"/>
      <c r="JX613" s="56"/>
      <c r="JY613" s="56"/>
      <c r="JZ613" s="56"/>
      <c r="KA613" s="56"/>
      <c r="KB613" s="56"/>
      <c r="KC613" s="56"/>
      <c r="KD613" s="56"/>
      <c r="KE613" s="56"/>
      <c r="KF613" s="56"/>
      <c r="KG613" s="56"/>
      <c r="KH613" s="56"/>
      <c r="KI613" s="56"/>
      <c r="KJ613" s="56"/>
      <c r="KK613" s="56"/>
      <c r="KL613" s="56"/>
      <c r="KM613" s="56"/>
      <c r="KN613" s="56"/>
      <c r="KO613" s="56"/>
      <c r="KP613" s="56"/>
      <c r="KQ613" s="56"/>
      <c r="KR613" s="56"/>
      <c r="KS613" s="56"/>
      <c r="KT613" s="56"/>
      <c r="KU613" s="56"/>
      <c r="KV613" s="56"/>
      <c r="KW613" s="56"/>
      <c r="KX613" s="56"/>
      <c r="KY613" s="56"/>
      <c r="KZ613" s="56"/>
      <c r="LA613" s="56"/>
      <c r="LB613" s="56"/>
      <c r="LC613" s="56"/>
      <c r="LD613" s="56"/>
      <c r="LE613" s="56"/>
      <c r="LF613" s="56"/>
      <c r="LG613" s="56"/>
      <c r="LH613" s="56"/>
      <c r="LI613" s="56"/>
      <c r="LJ613" s="56"/>
      <c r="LK613" s="56"/>
      <c r="LL613" s="56"/>
      <c r="LM613" s="56"/>
      <c r="LN613" s="56"/>
      <c r="LO613" s="56"/>
      <c r="LP613" s="56"/>
      <c r="LQ613" s="56"/>
      <c r="LR613" s="56"/>
      <c r="LS613" s="56"/>
      <c r="LT613" s="56"/>
      <c r="LU613" s="56"/>
      <c r="LV613" s="56"/>
      <c r="LW613" s="56"/>
      <c r="LX613" s="56"/>
      <c r="LY613" s="56"/>
      <c r="LZ613" s="56"/>
      <c r="MA613" s="56"/>
      <c r="MB613" s="56"/>
      <c r="MC613" s="56"/>
      <c r="MD613" s="56"/>
      <c r="ME613" s="56"/>
      <c r="MF613" s="56"/>
      <c r="MG613" s="56"/>
      <c r="MH613" s="56"/>
      <c r="MI613" s="56"/>
      <c r="MJ613" s="56"/>
      <c r="MK613" s="56"/>
      <c r="ML613" s="56"/>
      <c r="MM613" s="56"/>
      <c r="MN613" s="56"/>
      <c r="MO613" s="56"/>
      <c r="MP613" s="56"/>
      <c r="MQ613" s="56"/>
      <c r="MR613" s="56"/>
      <c r="MS613" s="56"/>
      <c r="MT613" s="56"/>
      <c r="MU613" s="56"/>
      <c r="MV613" s="56"/>
      <c r="MW613" s="56"/>
      <c r="MX613" s="56"/>
      <c r="MY613" s="56"/>
      <c r="MZ613" s="56"/>
      <c r="NA613" s="56"/>
      <c r="NB613" s="56"/>
      <c r="NC613" s="56"/>
      <c r="ND613" s="56"/>
      <c r="NE613" s="56"/>
      <c r="NF613" s="56"/>
      <c r="NG613" s="56"/>
      <c r="NH613" s="56"/>
      <c r="NI613" s="56"/>
      <c r="NJ613" s="56"/>
      <c r="NK613" s="56"/>
      <c r="NL613" s="56"/>
      <c r="NM613" s="56"/>
      <c r="NN613" s="56"/>
      <c r="NO613" s="56"/>
      <c r="NP613" s="56"/>
      <c r="NQ613" s="56"/>
      <c r="NR613" s="56"/>
      <c r="NS613" s="56"/>
      <c r="NT613" s="56"/>
      <c r="NU613" s="56"/>
      <c r="NV613" s="56"/>
      <c r="NW613" s="56"/>
      <c r="NX613" s="56"/>
      <c r="NY613" s="56"/>
      <c r="NZ613" s="56"/>
      <c r="OA613" s="56"/>
      <c r="OB613" s="56"/>
      <c r="OC613" s="56"/>
      <c r="OD613" s="56"/>
      <c r="OE613" s="56"/>
      <c r="OF613" s="56"/>
      <c r="OG613" s="56"/>
      <c r="OH613" s="56"/>
      <c r="OI613" s="56"/>
      <c r="OJ613" s="56"/>
      <c r="OK613" s="56"/>
      <c r="OL613" s="56"/>
      <c r="OM613" s="56"/>
      <c r="ON613" s="56"/>
      <c r="OO613" s="56"/>
      <c r="OP613" s="56"/>
      <c r="OQ613" s="56"/>
      <c r="OR613" s="56"/>
      <c r="OS613" s="56"/>
      <c r="OT613" s="56"/>
      <c r="OU613" s="56"/>
      <c r="OV613" s="56"/>
      <c r="OW613" s="56"/>
      <c r="OX613" s="56"/>
      <c r="OY613" s="56"/>
      <c r="OZ613" s="56"/>
      <c r="PA613" s="56"/>
    </row>
    <row r="614" spans="1:418" s="116" customFormat="1" ht="47.25" hidden="1" customHeight="1">
      <c r="A614" s="56"/>
      <c r="B614" s="310"/>
      <c r="C614" s="310"/>
      <c r="D614" s="318"/>
      <c r="E614" s="325"/>
      <c r="F614" s="318"/>
      <c r="G614" s="328"/>
      <c r="H614" s="325"/>
      <c r="I614" s="314"/>
      <c r="J614" s="167" t="s">
        <v>1421</v>
      </c>
      <c r="K614" s="123"/>
      <c r="L614" s="183" t="s">
        <v>661</v>
      </c>
      <c r="M614" s="123" t="s">
        <v>501</v>
      </c>
      <c r="N614" s="123" t="s">
        <v>394</v>
      </c>
      <c r="O614" s="56" t="s">
        <v>350</v>
      </c>
      <c r="P614" s="310"/>
      <c r="Q614" s="56"/>
      <c r="R614" s="120"/>
      <c r="S614" s="120"/>
      <c r="T614" s="120"/>
      <c r="U614" s="120"/>
      <c r="V614" s="120"/>
      <c r="W614" s="120"/>
      <c r="X614" s="120"/>
      <c r="Y614" s="120"/>
      <c r="Z614" s="120"/>
      <c r="AA614" s="120"/>
      <c r="AB614" s="120" t="s">
        <v>205</v>
      </c>
      <c r="AC614" s="119">
        <f t="shared" si="852"/>
        <v>1</v>
      </c>
      <c r="AD614" s="229"/>
      <c r="AE614" s="229"/>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70"/>
      <c r="BU614" s="70"/>
      <c r="BV614" s="70"/>
      <c r="BW614" s="70"/>
      <c r="BX614" s="56"/>
      <c r="BY614" s="56"/>
      <c r="BZ614" s="56"/>
      <c r="CA614" s="56"/>
      <c r="CB614" s="56"/>
      <c r="CC614" s="56"/>
      <c r="CD614" s="56"/>
      <c r="CE614" s="56"/>
      <c r="CF614" s="56"/>
      <c r="CG614" s="56"/>
      <c r="CH614" s="56"/>
      <c r="CI614" s="56"/>
      <c r="CJ614" s="56"/>
      <c r="CK614" s="56"/>
      <c r="CL614" s="56"/>
      <c r="CM614" s="56"/>
      <c r="CN614" s="56"/>
      <c r="CO614" s="56"/>
      <c r="CP614" s="56"/>
      <c r="CQ614" s="56"/>
      <c r="CR614" s="56"/>
      <c r="CS614" s="56"/>
      <c r="CT614" s="56"/>
      <c r="CU614" s="56"/>
      <c r="CV614" s="56"/>
      <c r="CW614" s="56"/>
      <c r="CX614" s="56"/>
      <c r="CY614" s="56"/>
      <c r="CZ614" s="56"/>
      <c r="DA614" s="56"/>
      <c r="DB614" s="56"/>
      <c r="DC614" s="56"/>
      <c r="DD614" s="56"/>
      <c r="DE614" s="56"/>
      <c r="DF614" s="56"/>
      <c r="DG614" s="56"/>
      <c r="DH614" s="56"/>
      <c r="DI614" s="56"/>
      <c r="DJ614" s="56"/>
      <c r="DK614" s="56"/>
      <c r="DL614" s="56"/>
      <c r="DM614" s="70"/>
      <c r="DN614" s="70"/>
      <c r="DO614" s="70"/>
      <c r="DP614" s="70"/>
      <c r="DQ614" s="178"/>
      <c r="DR614" s="178"/>
      <c r="DS614" s="178"/>
      <c r="DT614" s="178"/>
      <c r="DU614" s="178"/>
      <c r="DV614" s="178"/>
      <c r="DW614" s="178"/>
      <c r="DX614" s="178"/>
      <c r="DY614" s="178"/>
      <c r="DZ614" s="178"/>
      <c r="EA614" s="178"/>
      <c r="EB614" s="178"/>
      <c r="EC614" s="178"/>
      <c r="ED614" s="178"/>
      <c r="EE614" s="178"/>
      <c r="EF614" s="178"/>
      <c r="EG614" s="178"/>
      <c r="EH614" s="178"/>
      <c r="EI614" s="178"/>
      <c r="EJ614" s="178"/>
      <c r="EK614" s="178"/>
      <c r="EL614" s="178"/>
      <c r="EM614" s="178"/>
      <c r="EN614" s="178"/>
      <c r="EO614" s="178"/>
      <c r="EP614" s="178"/>
      <c r="EQ614" s="178"/>
      <c r="ER614" s="178"/>
      <c r="ES614" s="178"/>
      <c r="ET614" s="178"/>
      <c r="EU614" s="178"/>
      <c r="EV614" s="179"/>
      <c r="EW614" s="180"/>
      <c r="EX614" s="179"/>
      <c r="EY614" s="180"/>
      <c r="EZ614" s="179"/>
      <c r="FA614" s="180"/>
      <c r="FB614" s="179"/>
      <c r="FC614" s="180"/>
      <c r="FD614" s="181"/>
      <c r="FE614" s="184"/>
      <c r="FF614" s="70"/>
      <c r="FG614" s="70"/>
      <c r="FH614" s="70"/>
      <c r="FI614" s="70"/>
      <c r="FJ614" s="70"/>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6"/>
      <c r="GQ614" s="56"/>
      <c r="GR614" s="56"/>
      <c r="GS614" s="56"/>
      <c r="GT614" s="56"/>
      <c r="GU614" s="56"/>
      <c r="GV614" s="56"/>
      <c r="GW614" s="56"/>
      <c r="GX614" s="56"/>
      <c r="GY614" s="56"/>
      <c r="GZ614" s="70"/>
      <c r="HA614" s="70"/>
      <c r="HB614" s="72" t="s">
        <v>557</v>
      </c>
      <c r="HC614" s="70"/>
      <c r="HD614" s="70"/>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c r="IJ614" s="56"/>
      <c r="IK614" s="56"/>
      <c r="IL614" s="56"/>
      <c r="IM614" s="56"/>
      <c r="IN614" s="56"/>
      <c r="IO614" s="56"/>
      <c r="IP614" s="56"/>
      <c r="IQ614" s="56"/>
      <c r="IR614" s="56"/>
      <c r="IS614" s="56"/>
      <c r="IT614" s="70"/>
      <c r="IU614" s="70"/>
      <c r="IV614" s="70"/>
      <c r="IW614" s="70"/>
      <c r="IX614" s="56"/>
      <c r="IY614" s="56"/>
      <c r="IZ614" s="56"/>
      <c r="JA614" s="56"/>
      <c r="JB614" s="56"/>
      <c r="JC614" s="56"/>
      <c r="JD614" s="56"/>
      <c r="JE614" s="56"/>
      <c r="JF614" s="56"/>
      <c r="JG614" s="56"/>
      <c r="JH614" s="56"/>
      <c r="JI614" s="56"/>
      <c r="JJ614" s="56"/>
      <c r="JK614" s="56"/>
      <c r="JL614" s="56"/>
      <c r="JM614" s="56"/>
      <c r="JN614" s="56"/>
      <c r="JO614" s="56"/>
      <c r="JP614" s="56"/>
      <c r="JQ614" s="56"/>
      <c r="JR614" s="56"/>
      <c r="JS614" s="56"/>
      <c r="JT614" s="56"/>
      <c r="JU614" s="56"/>
      <c r="JV614" s="56"/>
      <c r="JW614" s="56"/>
      <c r="JX614" s="56"/>
      <c r="JY614" s="56"/>
      <c r="JZ614" s="56"/>
      <c r="KA614" s="56"/>
      <c r="KB614" s="56"/>
      <c r="KC614" s="56"/>
      <c r="KD614" s="56"/>
      <c r="KE614" s="56"/>
      <c r="KF614" s="56"/>
      <c r="KG614" s="56"/>
      <c r="KH614" s="56"/>
      <c r="KI614" s="56"/>
      <c r="KJ614" s="56"/>
      <c r="KK614" s="56"/>
      <c r="KL614" s="56"/>
      <c r="KM614" s="56"/>
      <c r="KN614" s="56"/>
      <c r="KO614" s="56"/>
      <c r="KP614" s="56"/>
      <c r="KQ614" s="56"/>
      <c r="KR614" s="56"/>
      <c r="KS614" s="56"/>
      <c r="KT614" s="56"/>
      <c r="KU614" s="56"/>
      <c r="KV614" s="56"/>
      <c r="KW614" s="56"/>
      <c r="KX614" s="56"/>
      <c r="KY614" s="56"/>
      <c r="KZ614" s="56"/>
      <c r="LA614" s="56"/>
      <c r="LB614" s="56"/>
      <c r="LC614" s="56"/>
      <c r="LD614" s="56"/>
      <c r="LE614" s="56"/>
      <c r="LF614" s="56"/>
      <c r="LG614" s="56"/>
      <c r="LH614" s="56"/>
      <c r="LI614" s="56"/>
      <c r="LJ614" s="56"/>
      <c r="LK614" s="56"/>
      <c r="LL614" s="56"/>
      <c r="LM614" s="56"/>
      <c r="LN614" s="56"/>
      <c r="LO614" s="56"/>
      <c r="LP614" s="56"/>
      <c r="LQ614" s="56"/>
      <c r="LR614" s="56"/>
      <c r="LS614" s="56"/>
      <c r="LT614" s="56"/>
      <c r="LU614" s="56"/>
      <c r="LV614" s="56"/>
      <c r="LW614" s="56"/>
      <c r="LX614" s="56"/>
      <c r="LY614" s="56"/>
      <c r="LZ614" s="56"/>
      <c r="MA614" s="56"/>
      <c r="MB614" s="56"/>
      <c r="MC614" s="56"/>
      <c r="MD614" s="56"/>
      <c r="ME614" s="56"/>
      <c r="MF614" s="56"/>
      <c r="MG614" s="56"/>
      <c r="MH614" s="56"/>
      <c r="MI614" s="56"/>
      <c r="MJ614" s="56"/>
      <c r="MK614" s="56"/>
      <c r="ML614" s="56"/>
      <c r="MM614" s="56"/>
      <c r="MN614" s="56"/>
      <c r="MO614" s="56"/>
      <c r="MP614" s="56"/>
      <c r="MQ614" s="56"/>
      <c r="MR614" s="56"/>
      <c r="MS614" s="56"/>
      <c r="MT614" s="56"/>
      <c r="MU614" s="56"/>
      <c r="MV614" s="56"/>
      <c r="MW614" s="56"/>
      <c r="MX614" s="56"/>
      <c r="MY614" s="56"/>
      <c r="MZ614" s="56"/>
      <c r="NA614" s="56"/>
      <c r="NB614" s="56"/>
      <c r="NC614" s="56"/>
      <c r="ND614" s="56"/>
      <c r="NE614" s="56"/>
      <c r="NF614" s="56"/>
      <c r="NG614" s="56"/>
      <c r="NH614" s="56"/>
      <c r="NI614" s="56"/>
      <c r="NJ614" s="56"/>
      <c r="NK614" s="56"/>
      <c r="NL614" s="56"/>
      <c r="NM614" s="56"/>
      <c r="NN614" s="56"/>
      <c r="NO614" s="56"/>
      <c r="NP614" s="56"/>
      <c r="NQ614" s="56"/>
      <c r="NR614" s="56"/>
      <c r="NS614" s="56"/>
      <c r="NT614" s="56"/>
      <c r="NU614" s="56"/>
      <c r="NV614" s="56"/>
      <c r="NW614" s="56"/>
      <c r="NX614" s="56"/>
      <c r="NY614" s="56"/>
      <c r="NZ614" s="56"/>
      <c r="OA614" s="56"/>
      <c r="OB614" s="56"/>
      <c r="OC614" s="56"/>
      <c r="OD614" s="56"/>
      <c r="OE614" s="56"/>
      <c r="OF614" s="56"/>
      <c r="OG614" s="56"/>
      <c r="OH614" s="56"/>
      <c r="OI614" s="56"/>
      <c r="OJ614" s="56"/>
      <c r="OK614" s="56"/>
      <c r="OL614" s="56"/>
      <c r="OM614" s="56"/>
      <c r="ON614" s="56"/>
      <c r="OO614" s="56"/>
      <c r="OP614" s="56"/>
      <c r="OQ614" s="56"/>
      <c r="OR614" s="56"/>
      <c r="OS614" s="56"/>
      <c r="OT614" s="56"/>
      <c r="OU614" s="56"/>
      <c r="OV614" s="56"/>
      <c r="OW614" s="56"/>
      <c r="OX614" s="56"/>
      <c r="OY614" s="56"/>
      <c r="OZ614" s="56"/>
      <c r="PA614" s="56"/>
    </row>
    <row r="615" spans="1:418" s="116" customFormat="1" ht="1.5" hidden="1" customHeight="1">
      <c r="A615" s="56"/>
      <c r="B615" s="56">
        <v>538</v>
      </c>
      <c r="C615" s="56">
        <v>238</v>
      </c>
      <c r="D615" s="126" t="s">
        <v>369</v>
      </c>
      <c r="E615" s="122" t="s">
        <v>6</v>
      </c>
      <c r="F615" s="126" t="s">
        <v>296</v>
      </c>
      <c r="G615" s="123" t="s">
        <v>6</v>
      </c>
      <c r="H615" s="122"/>
      <c r="I615" s="126" t="s">
        <v>296</v>
      </c>
      <c r="J615" s="167" t="s">
        <v>1099</v>
      </c>
      <c r="K615" s="123"/>
      <c r="L615" s="183" t="s">
        <v>661</v>
      </c>
      <c r="M615" s="123" t="s">
        <v>501</v>
      </c>
      <c r="N615" s="123" t="s">
        <v>394</v>
      </c>
      <c r="O615" s="56" t="s">
        <v>350</v>
      </c>
      <c r="P615" s="56" t="s">
        <v>205</v>
      </c>
      <c r="Q615" s="56"/>
      <c r="R615" s="120"/>
      <c r="S615" s="120"/>
      <c r="T615" s="120"/>
      <c r="U615" s="120"/>
      <c r="V615" s="120"/>
      <c r="W615" s="120" t="s">
        <v>205</v>
      </c>
      <c r="X615" s="120"/>
      <c r="Y615" s="120"/>
      <c r="Z615" s="120"/>
      <c r="AA615" s="120"/>
      <c r="AB615" s="120"/>
      <c r="AC615" s="119">
        <f t="shared" si="852"/>
        <v>1</v>
      </c>
      <c r="AD615" s="229"/>
      <c r="AE615" s="229"/>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70"/>
      <c r="BU615" s="70"/>
      <c r="BV615" s="69"/>
      <c r="BW615" s="182"/>
      <c r="BX615" s="56"/>
      <c r="BY615" s="56"/>
      <c r="BZ615" s="56"/>
      <c r="CA615" s="56"/>
      <c r="CB615" s="56"/>
      <c r="CC615" s="56"/>
      <c r="CD615" s="56"/>
      <c r="CE615" s="56"/>
      <c r="CF615" s="56"/>
      <c r="CG615" s="56"/>
      <c r="CH615" s="56"/>
      <c r="CI615" s="56"/>
      <c r="CJ615" s="56"/>
      <c r="CK615" s="56"/>
      <c r="CL615" s="56"/>
      <c r="CM615" s="56"/>
      <c r="CN615" s="56"/>
      <c r="CO615" s="56"/>
      <c r="CP615" s="56"/>
      <c r="CQ615" s="56"/>
      <c r="CR615" s="56"/>
      <c r="CS615" s="56"/>
      <c r="CT615" s="56"/>
      <c r="CU615" s="56"/>
      <c r="CV615" s="56"/>
      <c r="CW615" s="56"/>
      <c r="CX615" s="56"/>
      <c r="CY615" s="56"/>
      <c r="CZ615" s="56"/>
      <c r="DA615" s="56"/>
      <c r="DB615" s="56"/>
      <c r="DC615" s="179"/>
      <c r="DD615" s="180"/>
      <c r="DE615" s="179"/>
      <c r="DF615" s="180"/>
      <c r="DG615" s="179"/>
      <c r="DH615" s="180"/>
      <c r="DI615" s="179"/>
      <c r="DJ615" s="180" t="e">
        <f>DI615/(DC615+DE615+DG615+DI615)</f>
        <v>#DIV/0!</v>
      </c>
      <c r="DK615" s="181" t="e">
        <f>(((DC615*2)+(DE615*1)+(DG615*0)))/(DC615+DE615+DG615)</f>
        <v>#DIV/0!</v>
      </c>
      <c r="DL615" s="184" t="e">
        <f>IF(DJ615&gt;=50%,"KĐG",IF(DK615&gt;=1.6,"Đạt mục tiêu",IF(DK615&gt;=1,"Cần cố gắng","Chưa đạt")))</f>
        <v>#DIV/0!</v>
      </c>
      <c r="DM615" s="70"/>
      <c r="DN615" s="70"/>
      <c r="DO615" s="70"/>
      <c r="DP615" s="70"/>
      <c r="DQ615" s="178">
        <v>2</v>
      </c>
      <c r="DR615" s="178">
        <v>2</v>
      </c>
      <c r="DS615" s="178">
        <v>2</v>
      </c>
      <c r="DT615" s="178">
        <v>2</v>
      </c>
      <c r="DU615" s="178">
        <v>2</v>
      </c>
      <c r="DV615" s="178">
        <v>2</v>
      </c>
      <c r="DW615" s="178">
        <v>2</v>
      </c>
      <c r="DX615" s="178">
        <v>2</v>
      </c>
      <c r="DY615" s="178">
        <v>2</v>
      </c>
      <c r="DZ615" s="178">
        <v>2</v>
      </c>
      <c r="EA615" s="178">
        <v>2</v>
      </c>
      <c r="EB615" s="178">
        <v>2</v>
      </c>
      <c r="EC615" s="178">
        <v>2</v>
      </c>
      <c r="ED615" s="178">
        <v>2</v>
      </c>
      <c r="EE615" s="178">
        <v>2</v>
      </c>
      <c r="EF615" s="178">
        <v>2</v>
      </c>
      <c r="EG615" s="178">
        <v>2</v>
      </c>
      <c r="EH615" s="178">
        <v>2</v>
      </c>
      <c r="EI615" s="178">
        <v>2</v>
      </c>
      <c r="EJ615" s="178">
        <v>2</v>
      </c>
      <c r="EK615" s="178">
        <v>2</v>
      </c>
      <c r="EL615" s="178">
        <v>2</v>
      </c>
      <c r="EM615" s="178">
        <v>2</v>
      </c>
      <c r="EN615" s="178">
        <v>2</v>
      </c>
      <c r="EO615" s="178">
        <v>2</v>
      </c>
      <c r="EP615" s="178">
        <v>2</v>
      </c>
      <c r="EQ615" s="178">
        <v>2</v>
      </c>
      <c r="ER615" s="178">
        <v>2</v>
      </c>
      <c r="ES615" s="178">
        <v>2</v>
      </c>
      <c r="ET615" s="178">
        <v>2</v>
      </c>
      <c r="EU615" s="178">
        <v>2</v>
      </c>
      <c r="EV615" s="56"/>
      <c r="EW615" s="56"/>
      <c r="EX615" s="56"/>
      <c r="EY615" s="56"/>
      <c r="EZ615" s="56"/>
      <c r="FA615" s="56"/>
      <c r="FB615" s="56"/>
      <c r="FC615" s="56"/>
      <c r="FD615" s="56"/>
      <c r="FE615" s="56"/>
      <c r="FF615" s="70"/>
      <c r="FG615" s="70"/>
      <c r="FH615" s="70"/>
      <c r="FI615" s="70"/>
      <c r="FJ615" s="70"/>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6"/>
      <c r="GQ615" s="56"/>
      <c r="GR615" s="56"/>
      <c r="GS615" s="56"/>
      <c r="GT615" s="56"/>
      <c r="GU615" s="56"/>
      <c r="GV615" s="56"/>
      <c r="GW615" s="56"/>
      <c r="GX615" s="56"/>
      <c r="GY615" s="56"/>
      <c r="GZ615" s="70"/>
      <c r="HA615" s="70"/>
      <c r="HB615" s="70"/>
      <c r="HC615" s="70"/>
      <c r="HD615" s="70"/>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c r="IJ615" s="56"/>
      <c r="IK615" s="56"/>
      <c r="IL615" s="56"/>
      <c r="IM615" s="56"/>
      <c r="IN615" s="56"/>
      <c r="IO615" s="56"/>
      <c r="IP615" s="56"/>
      <c r="IQ615" s="56"/>
      <c r="IR615" s="56"/>
      <c r="IS615" s="56"/>
      <c r="IT615" s="70"/>
      <c r="IU615" s="70"/>
      <c r="IV615" s="70"/>
      <c r="IW615" s="70"/>
      <c r="IX615" s="56"/>
      <c r="IY615" s="56"/>
      <c r="IZ615" s="56"/>
      <c r="JA615" s="56"/>
      <c r="JB615" s="56"/>
      <c r="JC615" s="56"/>
      <c r="JD615" s="56"/>
      <c r="JE615" s="56"/>
      <c r="JF615" s="56"/>
      <c r="JG615" s="56"/>
      <c r="JH615" s="56"/>
      <c r="JI615" s="56"/>
      <c r="JJ615" s="56"/>
      <c r="JK615" s="56"/>
      <c r="JL615" s="56"/>
      <c r="JM615" s="56"/>
      <c r="JN615" s="56"/>
      <c r="JO615" s="56"/>
      <c r="JP615" s="56"/>
      <c r="JQ615" s="56"/>
      <c r="JR615" s="56"/>
      <c r="JS615" s="56"/>
      <c r="JT615" s="56"/>
      <c r="JU615" s="56"/>
      <c r="JV615" s="56"/>
      <c r="JW615" s="56"/>
      <c r="JX615" s="56"/>
      <c r="JY615" s="56"/>
      <c r="JZ615" s="56"/>
      <c r="KA615" s="56"/>
      <c r="KB615" s="56"/>
      <c r="KC615" s="56"/>
      <c r="KD615" s="56"/>
      <c r="KE615" s="56"/>
      <c r="KF615" s="56"/>
      <c r="KG615" s="56"/>
      <c r="KH615" s="56"/>
      <c r="KI615" s="56"/>
      <c r="KJ615" s="56"/>
      <c r="KK615" s="56"/>
      <c r="KL615" s="56"/>
      <c r="KM615" s="56"/>
      <c r="KN615" s="56"/>
      <c r="KO615" s="56"/>
      <c r="KP615" s="56"/>
      <c r="KQ615" s="56"/>
      <c r="KR615" s="56"/>
      <c r="KS615" s="56"/>
      <c r="KT615" s="56"/>
      <c r="KU615" s="56"/>
      <c r="KV615" s="56"/>
      <c r="KW615" s="56"/>
      <c r="KX615" s="56"/>
      <c r="KY615" s="56"/>
      <c r="KZ615" s="56"/>
      <c r="LA615" s="56"/>
      <c r="LB615" s="56"/>
      <c r="LC615" s="56"/>
      <c r="LD615" s="56"/>
      <c r="LE615" s="56"/>
      <c r="LF615" s="56"/>
      <c r="LG615" s="56"/>
      <c r="LH615" s="56"/>
      <c r="LI615" s="56"/>
      <c r="LJ615" s="56"/>
      <c r="LK615" s="56"/>
      <c r="LL615" s="56"/>
      <c r="LM615" s="56"/>
      <c r="LN615" s="56"/>
      <c r="LO615" s="56"/>
      <c r="LP615" s="56"/>
      <c r="LQ615" s="56"/>
      <c r="LR615" s="56"/>
      <c r="LS615" s="56"/>
      <c r="LT615" s="56"/>
      <c r="LU615" s="56"/>
      <c r="LV615" s="56"/>
      <c r="LW615" s="56"/>
      <c r="LX615" s="56"/>
      <c r="LY615" s="56"/>
      <c r="LZ615" s="56"/>
      <c r="MA615" s="56"/>
      <c r="MB615" s="56"/>
      <c r="MC615" s="56"/>
      <c r="MD615" s="56"/>
      <c r="ME615" s="56"/>
      <c r="MF615" s="56"/>
      <c r="MG615" s="56"/>
      <c r="MH615" s="56"/>
      <c r="MI615" s="56"/>
      <c r="MJ615" s="56"/>
      <c r="MK615" s="56"/>
      <c r="ML615" s="56"/>
      <c r="MM615" s="56"/>
      <c r="MN615" s="56"/>
      <c r="MO615" s="56"/>
      <c r="MP615" s="56"/>
      <c r="MQ615" s="56"/>
      <c r="MR615" s="56"/>
      <c r="MS615" s="56"/>
      <c r="MT615" s="56"/>
      <c r="MU615" s="56"/>
      <c r="MV615" s="56"/>
      <c r="MW615" s="56"/>
      <c r="MX615" s="56"/>
      <c r="MY615" s="56"/>
      <c r="MZ615" s="56"/>
      <c r="NA615" s="56"/>
      <c r="NB615" s="56"/>
      <c r="NC615" s="56"/>
      <c r="ND615" s="56"/>
      <c r="NE615" s="56"/>
      <c r="NF615" s="56"/>
      <c r="NG615" s="56"/>
      <c r="NH615" s="56"/>
      <c r="NI615" s="56"/>
      <c r="NJ615" s="56"/>
      <c r="NK615" s="56"/>
      <c r="NL615" s="56"/>
      <c r="NM615" s="56"/>
      <c r="NN615" s="56"/>
      <c r="NO615" s="56"/>
      <c r="NP615" s="56"/>
      <c r="NQ615" s="56"/>
      <c r="NR615" s="56"/>
      <c r="NS615" s="56"/>
      <c r="NT615" s="56"/>
      <c r="NU615" s="56"/>
      <c r="NV615" s="56"/>
      <c r="NW615" s="56"/>
      <c r="NX615" s="56"/>
      <c r="NY615" s="56"/>
      <c r="NZ615" s="56"/>
      <c r="OA615" s="56"/>
      <c r="OB615" s="56"/>
      <c r="OC615" s="56"/>
      <c r="OD615" s="56"/>
      <c r="OE615" s="56"/>
      <c r="OF615" s="56"/>
      <c r="OG615" s="56"/>
      <c r="OH615" s="56"/>
      <c r="OI615" s="56"/>
      <c r="OJ615" s="56"/>
      <c r="OK615" s="56"/>
      <c r="OL615" s="56"/>
      <c r="OM615" s="56"/>
      <c r="ON615" s="56"/>
      <c r="OO615" s="56"/>
      <c r="OP615" s="56"/>
      <c r="OQ615" s="56"/>
      <c r="OR615" s="56"/>
      <c r="OS615" s="56"/>
      <c r="OT615" s="56"/>
      <c r="OU615" s="56"/>
      <c r="OV615" s="56"/>
      <c r="OW615" s="56"/>
      <c r="OX615" s="56"/>
      <c r="OY615" s="56"/>
      <c r="OZ615" s="56"/>
      <c r="PA615" s="56"/>
    </row>
    <row r="616" spans="1:418" s="116" customFormat="1" ht="86.25" customHeight="1">
      <c r="A616" s="56"/>
      <c r="B616" s="2">
        <v>539</v>
      </c>
      <c r="C616" s="2">
        <v>239</v>
      </c>
      <c r="D616" s="208" t="s">
        <v>297</v>
      </c>
      <c r="E616" s="236" t="s">
        <v>6</v>
      </c>
      <c r="F616" s="208" t="s">
        <v>368</v>
      </c>
      <c r="G616" s="76" t="s">
        <v>6</v>
      </c>
      <c r="H616" s="296"/>
      <c r="I616" s="361" t="s">
        <v>368</v>
      </c>
      <c r="J616" s="237" t="s">
        <v>1098</v>
      </c>
      <c r="K616" s="76"/>
      <c r="L616" s="234" t="s">
        <v>661</v>
      </c>
      <c r="M616" s="76" t="s">
        <v>501</v>
      </c>
      <c r="N616" s="123" t="s">
        <v>394</v>
      </c>
      <c r="O616" s="56" t="s">
        <v>350</v>
      </c>
      <c r="P616" s="310" t="s">
        <v>205</v>
      </c>
      <c r="Q616" s="310"/>
      <c r="R616" s="235" t="s">
        <v>205</v>
      </c>
      <c r="S616" s="120"/>
      <c r="T616" s="120"/>
      <c r="U616" s="120"/>
      <c r="V616" s="120"/>
      <c r="W616" s="120"/>
      <c r="X616" s="120"/>
      <c r="Y616" s="120"/>
      <c r="Z616" s="120"/>
      <c r="AA616" s="120"/>
      <c r="AB616" s="120"/>
      <c r="AC616" s="119">
        <f t="shared" si="852"/>
        <v>1</v>
      </c>
      <c r="AD616" s="300"/>
      <c r="AE616" s="300" t="s">
        <v>662</v>
      </c>
      <c r="AF616" s="178">
        <v>2</v>
      </c>
      <c r="AG616" s="178">
        <v>1</v>
      </c>
      <c r="AH616" s="178">
        <v>1</v>
      </c>
      <c r="AI616" s="178">
        <v>2</v>
      </c>
      <c r="AJ616" s="178">
        <v>2</v>
      </c>
      <c r="AK616" s="178">
        <v>2</v>
      </c>
      <c r="AL616" s="178">
        <v>2</v>
      </c>
      <c r="AM616" s="178">
        <v>2</v>
      </c>
      <c r="AN616" s="178">
        <v>2</v>
      </c>
      <c r="AO616" s="178">
        <v>2</v>
      </c>
      <c r="AP616" s="178">
        <v>2</v>
      </c>
      <c r="AQ616" s="178">
        <v>2</v>
      </c>
      <c r="AR616" s="178">
        <v>1</v>
      </c>
      <c r="AS616" s="178">
        <v>2</v>
      </c>
      <c r="AT616" s="178">
        <v>2</v>
      </c>
      <c r="AU616" s="178">
        <v>2</v>
      </c>
      <c r="AV616" s="178">
        <v>2</v>
      </c>
      <c r="AW616" s="178">
        <v>2</v>
      </c>
      <c r="AX616" s="178">
        <v>2</v>
      </c>
      <c r="AY616" s="178">
        <v>2</v>
      </c>
      <c r="AZ616" s="178">
        <v>2</v>
      </c>
      <c r="BA616" s="178">
        <v>2</v>
      </c>
      <c r="BB616" s="178">
        <v>2</v>
      </c>
      <c r="BC616" s="178">
        <v>2</v>
      </c>
      <c r="BD616" s="178">
        <v>2</v>
      </c>
      <c r="BE616" s="178">
        <v>2</v>
      </c>
      <c r="BF616" s="178">
        <v>2</v>
      </c>
      <c r="BG616" s="178">
        <v>1</v>
      </c>
      <c r="BH616" s="178">
        <v>1</v>
      </c>
      <c r="BI616" s="178">
        <v>2</v>
      </c>
      <c r="BJ616" s="179">
        <f>COUNTIF(AF616:BI616,"2")</f>
        <v>25</v>
      </c>
      <c r="BK616" s="180">
        <f>BJ616/(BJ616+BL616+BN616+BP616)</f>
        <v>0.83333333333333337</v>
      </c>
      <c r="BL616" s="179">
        <f>COUNTIF(AF616:BI616,"1")</f>
        <v>5</v>
      </c>
      <c r="BM616" s="180">
        <f>BL616/(BJ616+BL616+BN616+BP616)</f>
        <v>0.16666666666666666</v>
      </c>
      <c r="BN616" s="179">
        <f>COUNTIF(AF616:BI616,"0")</f>
        <v>0</v>
      </c>
      <c r="BO616" s="180">
        <f>BN616/(BJ616+BL616+BN616+BP616)</f>
        <v>0</v>
      </c>
      <c r="BP616" s="179">
        <f>COUNTIF(Q616:BI616,"KĐG")</f>
        <v>0</v>
      </c>
      <c r="BQ616" s="180">
        <f>BP616/(BJ616+BL616+BN616+BP616)</f>
        <v>0</v>
      </c>
      <c r="BR616" s="181">
        <f>(((BJ616*2)+(BL616*1)+(BN616*0)))/(BJ616+BL616+BN616)</f>
        <v>1.8333333333333333</v>
      </c>
      <c r="BS616" s="182" t="str">
        <f>IF(BQ616&gt;=50%,"KĐG",IF(BR616&gt;=1.6,"Đạt mục tiêu",IF(BR616&gt;=1,"Cần cố gắng","Chưa đạt")))</f>
        <v>Đạt mục tiêu</v>
      </c>
      <c r="BT616" s="70"/>
      <c r="BU616" s="70"/>
      <c r="BV616" s="70">
        <v>2</v>
      </c>
      <c r="BW616" s="70">
        <v>1</v>
      </c>
      <c r="BX616" s="56">
        <v>1</v>
      </c>
      <c r="BY616" s="56">
        <v>2</v>
      </c>
      <c r="BZ616" s="56">
        <v>2</v>
      </c>
      <c r="CA616" s="56">
        <v>2</v>
      </c>
      <c r="CB616" s="56">
        <v>2</v>
      </c>
      <c r="CC616" s="56">
        <v>2</v>
      </c>
      <c r="CD616" s="56">
        <v>2</v>
      </c>
      <c r="CE616" s="56">
        <v>2</v>
      </c>
      <c r="CF616" s="56">
        <v>2</v>
      </c>
      <c r="CG616" s="56">
        <v>2</v>
      </c>
      <c r="CH616" s="56">
        <v>1</v>
      </c>
      <c r="CI616" s="56">
        <v>2</v>
      </c>
      <c r="CJ616" s="56">
        <v>2</v>
      </c>
      <c r="CK616" s="56">
        <v>2</v>
      </c>
      <c r="CL616" s="56">
        <v>2</v>
      </c>
      <c r="CM616" s="56">
        <v>2</v>
      </c>
      <c r="CN616" s="56">
        <v>2</v>
      </c>
      <c r="CO616" s="56">
        <v>2</v>
      </c>
      <c r="CP616" s="56">
        <v>2</v>
      </c>
      <c r="CQ616" s="56">
        <v>2</v>
      </c>
      <c r="CR616" s="56">
        <v>2</v>
      </c>
      <c r="CS616" s="56">
        <v>2</v>
      </c>
      <c r="CT616" s="56">
        <v>2</v>
      </c>
      <c r="CU616" s="56">
        <v>2</v>
      </c>
      <c r="CV616" s="56">
        <v>2</v>
      </c>
      <c r="CW616" s="56">
        <v>1</v>
      </c>
      <c r="CX616" s="56">
        <v>1</v>
      </c>
      <c r="CY616" s="56">
        <v>2</v>
      </c>
      <c r="CZ616" s="56">
        <f>COUNTIF(BV616:CY616,"2")</f>
        <v>25</v>
      </c>
      <c r="DA616" s="56">
        <f>CZ616/(CZ616+DB616+DD616+DF616)</f>
        <v>0.83333333333333337</v>
      </c>
      <c r="DB616" s="56">
        <f>COUNTIF(BV616:CY616,"1")</f>
        <v>5</v>
      </c>
      <c r="DC616" s="56">
        <f>DB616/(CZ616+DB616+DD616+DF616)</f>
        <v>0.16666666666666666</v>
      </c>
      <c r="DD616" s="56">
        <f>COUNTIF(BV616:CY616,"0")</f>
        <v>0</v>
      </c>
      <c r="DE616" s="56">
        <f>DD616/(CZ616+DB616+DD616+DF616)</f>
        <v>0</v>
      </c>
      <c r="DF616" s="56">
        <f>COUNTIF(BH616:CY616,"KĐG")</f>
        <v>0</v>
      </c>
      <c r="DG616" s="56">
        <f>DF616/(CZ616+DB616+DD616+DF616)</f>
        <v>0</v>
      </c>
      <c r="DH616" s="56">
        <f>(((CZ616*2)+(DB616*1)+(DD616*0)))/(CZ616+DB616+DD616)</f>
        <v>1.8333333333333333</v>
      </c>
      <c r="DI616" s="56" t="str">
        <f>IF(DG616&gt;=50%,"KĐG",IF(DH616&gt;=1.6,"Đạt mục tiêu",IF(DH616&gt;=1,"Cần cố gắng","Chưa đạt")))</f>
        <v>Đạt mục tiêu</v>
      </c>
      <c r="DJ616" s="56"/>
      <c r="DK616" s="56"/>
      <c r="DL616" s="56"/>
      <c r="DM616" s="70"/>
      <c r="DN616" s="70"/>
      <c r="DO616" s="70"/>
      <c r="DP616" s="70"/>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70"/>
      <c r="FG616" s="70"/>
      <c r="FH616" s="70"/>
      <c r="FI616" s="70"/>
      <c r="FJ616" s="70"/>
      <c r="FK616" s="56"/>
      <c r="FL616" s="56"/>
      <c r="FM616" s="56"/>
      <c r="FN616" s="56"/>
      <c r="FO616" s="56"/>
      <c r="FP616" s="56"/>
      <c r="FQ616" s="56"/>
      <c r="FR616" s="56"/>
      <c r="FS616" s="56"/>
      <c r="FT616" s="56"/>
      <c r="FU616" s="56"/>
      <c r="FV616" s="56"/>
      <c r="FW616" s="56"/>
      <c r="FX616" s="56"/>
      <c r="FY616" s="56"/>
      <c r="FZ616" s="56"/>
      <c r="GA616" s="56"/>
      <c r="GB616" s="56"/>
      <c r="GC616" s="56"/>
      <c r="GD616" s="56"/>
      <c r="GE616" s="56"/>
      <c r="GF616" s="56"/>
      <c r="GG616" s="56"/>
      <c r="GH616" s="56"/>
      <c r="GI616" s="56"/>
      <c r="GJ616" s="56"/>
      <c r="GK616" s="56"/>
      <c r="GL616" s="56"/>
      <c r="GM616" s="56"/>
      <c r="GN616" s="56"/>
      <c r="GO616" s="56"/>
      <c r="GP616" s="56"/>
      <c r="GQ616" s="56"/>
      <c r="GR616" s="56"/>
      <c r="GS616" s="56"/>
      <c r="GT616" s="56"/>
      <c r="GU616" s="56"/>
      <c r="GV616" s="56"/>
      <c r="GW616" s="56"/>
      <c r="GX616" s="56"/>
      <c r="GY616" s="56"/>
      <c r="GZ616" s="70"/>
      <c r="HA616" s="70"/>
      <c r="HB616" s="70"/>
      <c r="HC616" s="70"/>
      <c r="HD616" s="70"/>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c r="IJ616" s="56"/>
      <c r="IK616" s="56"/>
      <c r="IL616" s="56"/>
      <c r="IM616" s="56"/>
      <c r="IN616" s="56"/>
      <c r="IO616" s="56"/>
      <c r="IP616" s="56"/>
      <c r="IQ616" s="56"/>
      <c r="IR616" s="56"/>
      <c r="IS616" s="56"/>
      <c r="IT616" s="70"/>
      <c r="IU616" s="70"/>
      <c r="IV616" s="70"/>
      <c r="IW616" s="70"/>
      <c r="IX616" s="56"/>
      <c r="IY616" s="56"/>
      <c r="IZ616" s="56"/>
      <c r="JA616" s="56"/>
      <c r="JB616" s="56"/>
      <c r="JC616" s="56"/>
      <c r="JD616" s="56"/>
      <c r="JE616" s="56"/>
      <c r="JF616" s="56"/>
      <c r="JG616" s="56"/>
      <c r="JH616" s="56"/>
      <c r="JI616" s="56"/>
      <c r="JJ616" s="56"/>
      <c r="JK616" s="56"/>
      <c r="JL616" s="56"/>
      <c r="JM616" s="56"/>
      <c r="JN616" s="56"/>
      <c r="JO616" s="56"/>
      <c r="JP616" s="56"/>
      <c r="JQ616" s="56"/>
      <c r="JR616" s="56"/>
      <c r="JS616" s="56"/>
      <c r="JT616" s="56"/>
      <c r="JU616" s="56"/>
      <c r="JV616" s="56"/>
      <c r="JW616" s="56"/>
      <c r="JX616" s="56"/>
      <c r="JY616" s="56"/>
      <c r="JZ616" s="56"/>
      <c r="KA616" s="56"/>
      <c r="KB616" s="56"/>
      <c r="KC616" s="56"/>
      <c r="KD616" s="56"/>
      <c r="KE616" s="56"/>
      <c r="KF616" s="56"/>
      <c r="KG616" s="56"/>
      <c r="KH616" s="56"/>
      <c r="KI616" s="56"/>
      <c r="KJ616" s="56"/>
      <c r="KK616" s="56"/>
      <c r="KL616" s="56"/>
      <c r="KM616" s="56"/>
      <c r="KN616" s="56"/>
      <c r="KO616" s="56"/>
      <c r="KP616" s="56"/>
      <c r="KQ616" s="56"/>
      <c r="KR616" s="56"/>
      <c r="KS616" s="56"/>
      <c r="KT616" s="56"/>
      <c r="KU616" s="56"/>
      <c r="KV616" s="56"/>
      <c r="KW616" s="56"/>
      <c r="KX616" s="56"/>
      <c r="KY616" s="56"/>
      <c r="KZ616" s="56"/>
      <c r="LA616" s="56"/>
      <c r="LB616" s="56"/>
      <c r="LC616" s="56"/>
      <c r="LD616" s="56"/>
      <c r="LE616" s="56"/>
      <c r="LF616" s="56"/>
      <c r="LG616" s="56"/>
      <c r="LH616" s="56"/>
      <c r="LI616" s="56"/>
      <c r="LJ616" s="56"/>
      <c r="LK616" s="56"/>
      <c r="LL616" s="56"/>
      <c r="LM616" s="56"/>
      <c r="LN616" s="56"/>
      <c r="LO616" s="56"/>
      <c r="LP616" s="56"/>
      <c r="LQ616" s="56"/>
      <c r="LR616" s="56"/>
      <c r="LS616" s="56"/>
      <c r="LT616" s="56"/>
      <c r="LU616" s="56"/>
      <c r="LV616" s="56"/>
      <c r="LW616" s="56"/>
      <c r="LX616" s="56"/>
      <c r="LY616" s="56"/>
      <c r="LZ616" s="56"/>
      <c r="MA616" s="56"/>
      <c r="MB616" s="56"/>
      <c r="MC616" s="56"/>
      <c r="MD616" s="56"/>
      <c r="ME616" s="56"/>
      <c r="MF616" s="56"/>
      <c r="MG616" s="56"/>
      <c r="MH616" s="56"/>
      <c r="MI616" s="56"/>
      <c r="MJ616" s="56"/>
      <c r="MK616" s="56"/>
      <c r="ML616" s="56"/>
      <c r="MM616" s="56"/>
      <c r="MN616" s="56"/>
      <c r="MO616" s="56"/>
      <c r="MP616" s="56"/>
      <c r="MQ616" s="56"/>
      <c r="MR616" s="56"/>
      <c r="MS616" s="56"/>
      <c r="MT616" s="56"/>
      <c r="MU616" s="56"/>
      <c r="MV616" s="56"/>
      <c r="MW616" s="56"/>
      <c r="MX616" s="56"/>
      <c r="MY616" s="56"/>
      <c r="MZ616" s="56"/>
      <c r="NA616" s="56"/>
      <c r="NB616" s="56"/>
      <c r="NC616" s="56"/>
      <c r="ND616" s="56"/>
      <c r="NE616" s="56"/>
      <c r="NF616" s="56"/>
      <c r="NG616" s="56"/>
      <c r="NH616" s="56"/>
      <c r="NI616" s="56"/>
      <c r="NJ616" s="56"/>
      <c r="NK616" s="56"/>
      <c r="NL616" s="56"/>
      <c r="NM616" s="56"/>
      <c r="NN616" s="56"/>
      <c r="NO616" s="56"/>
      <c r="NP616" s="56"/>
      <c r="NQ616" s="56"/>
      <c r="NR616" s="56"/>
      <c r="NS616" s="56"/>
      <c r="NT616" s="56"/>
      <c r="NU616" s="56"/>
      <c r="NV616" s="56"/>
      <c r="NW616" s="56"/>
      <c r="NX616" s="56"/>
      <c r="NY616" s="56"/>
      <c r="NZ616" s="56"/>
      <c r="OA616" s="56"/>
      <c r="OB616" s="56"/>
      <c r="OC616" s="56"/>
      <c r="OD616" s="56"/>
      <c r="OE616" s="56"/>
      <c r="OF616" s="56"/>
      <c r="OG616" s="56"/>
      <c r="OH616" s="56"/>
      <c r="OI616" s="56"/>
      <c r="OJ616" s="56"/>
      <c r="OK616" s="56"/>
      <c r="OL616" s="56"/>
      <c r="OM616" s="56"/>
      <c r="ON616" s="56"/>
      <c r="OO616" s="56"/>
      <c r="OP616" s="56"/>
      <c r="OQ616" s="56"/>
      <c r="OR616" s="56"/>
      <c r="OS616" s="56"/>
      <c r="OT616" s="56"/>
      <c r="OU616" s="56"/>
      <c r="OV616" s="56"/>
      <c r="OW616" s="56"/>
      <c r="OX616" s="56"/>
      <c r="OY616" s="56"/>
      <c r="OZ616" s="56"/>
      <c r="PA616" s="2"/>
    </row>
    <row r="617" spans="1:418" s="116" customFormat="1" ht="78.75" hidden="1" customHeight="1">
      <c r="A617" s="56"/>
      <c r="B617" s="56">
        <v>540</v>
      </c>
      <c r="C617" s="56">
        <v>240</v>
      </c>
      <c r="D617" s="129" t="s">
        <v>705</v>
      </c>
      <c r="E617" s="152" t="s">
        <v>7</v>
      </c>
      <c r="F617" s="129" t="s">
        <v>706</v>
      </c>
      <c r="G617" s="161" t="s">
        <v>7</v>
      </c>
      <c r="H617" s="122" t="s">
        <v>205</v>
      </c>
      <c r="I617" s="126" t="s">
        <v>706</v>
      </c>
      <c r="J617" s="167" t="s">
        <v>1587</v>
      </c>
      <c r="K617" s="123"/>
      <c r="L617" s="183" t="s">
        <v>661</v>
      </c>
      <c r="M617" s="123" t="s">
        <v>501</v>
      </c>
      <c r="N617" s="123" t="s">
        <v>394</v>
      </c>
      <c r="O617" s="56" t="s">
        <v>350</v>
      </c>
      <c r="P617" s="56" t="s">
        <v>205</v>
      </c>
      <c r="Q617" s="56"/>
      <c r="R617" s="120"/>
      <c r="S617" s="120"/>
      <c r="T617" s="120"/>
      <c r="U617" s="120" t="s">
        <v>205</v>
      </c>
      <c r="V617" s="120"/>
      <c r="W617" s="120"/>
      <c r="X617" s="120"/>
      <c r="Y617" s="120"/>
      <c r="Z617" s="120"/>
      <c r="AA617" s="120"/>
      <c r="AB617" s="120"/>
      <c r="AC617" s="119">
        <f t="shared" si="852"/>
        <v>1</v>
      </c>
      <c r="AD617" s="229"/>
      <c r="AE617" s="229"/>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72" t="s">
        <v>554</v>
      </c>
      <c r="BU617" s="70"/>
      <c r="BV617" s="70"/>
      <c r="BW617" s="70"/>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9"/>
      <c r="DD617" s="180"/>
      <c r="DE617" s="179"/>
      <c r="DF617" s="180"/>
      <c r="DG617" s="179"/>
      <c r="DH617" s="180"/>
      <c r="DI617" s="179"/>
      <c r="DJ617" s="180"/>
      <c r="DK617" s="181"/>
      <c r="DL617" s="184"/>
      <c r="DM617" s="70"/>
      <c r="DN617" s="70"/>
      <c r="DO617" s="70"/>
      <c r="DP617" s="70"/>
      <c r="DQ617" s="178"/>
      <c r="DR617" s="178"/>
      <c r="DS617" s="178"/>
      <c r="DT617" s="178"/>
      <c r="DU617" s="178"/>
      <c r="DV617" s="178"/>
      <c r="DW617" s="178"/>
      <c r="DX617" s="178"/>
      <c r="DY617" s="178"/>
      <c r="DZ617" s="178"/>
      <c r="EA617" s="178"/>
      <c r="EB617" s="178"/>
      <c r="EC617" s="178"/>
      <c r="ED617" s="178"/>
      <c r="EE617" s="178"/>
      <c r="EF617" s="178"/>
      <c r="EG617" s="178"/>
      <c r="EH617" s="178"/>
      <c r="EI617" s="178"/>
      <c r="EJ617" s="178"/>
      <c r="EK617" s="178"/>
      <c r="EL617" s="178"/>
      <c r="EM617" s="178"/>
      <c r="EN617" s="178"/>
      <c r="EO617" s="178"/>
      <c r="EP617" s="178"/>
      <c r="EQ617" s="178"/>
      <c r="ER617" s="178"/>
      <c r="ES617" s="178"/>
      <c r="ET617" s="178"/>
      <c r="EU617" s="178"/>
      <c r="EV617" s="179"/>
      <c r="EW617" s="180"/>
      <c r="EX617" s="179"/>
      <c r="EY617" s="180"/>
      <c r="EZ617" s="179"/>
      <c r="FA617" s="180"/>
      <c r="FB617" s="179"/>
      <c r="FC617" s="180"/>
      <c r="FD617" s="181"/>
      <c r="FE617" s="184"/>
      <c r="FF617" s="70"/>
      <c r="FG617" s="70"/>
      <c r="FH617" s="70"/>
      <c r="FI617" s="70"/>
      <c r="FJ617" s="70"/>
      <c r="FK617" s="56"/>
      <c r="FL617" s="56"/>
      <c r="FM617" s="56"/>
      <c r="FN617" s="56"/>
      <c r="FO617" s="56"/>
      <c r="FP617" s="56"/>
      <c r="FQ617" s="56"/>
      <c r="FR617" s="56"/>
      <c r="FS617" s="56"/>
      <c r="FT617" s="56"/>
      <c r="FU617" s="56"/>
      <c r="FV617" s="56"/>
      <c r="FW617" s="56"/>
      <c r="FX617" s="56"/>
      <c r="FY617" s="56"/>
      <c r="FZ617" s="56"/>
      <c r="GA617" s="56"/>
      <c r="GB617" s="56"/>
      <c r="GC617" s="56"/>
      <c r="GD617" s="56"/>
      <c r="GE617" s="56"/>
      <c r="GF617" s="56"/>
      <c r="GG617" s="56"/>
      <c r="GH617" s="56"/>
      <c r="GI617" s="56"/>
      <c r="GJ617" s="56"/>
      <c r="GK617" s="56"/>
      <c r="GL617" s="56"/>
      <c r="GM617" s="56"/>
      <c r="GN617" s="56"/>
      <c r="GO617" s="56"/>
      <c r="GP617" s="56"/>
      <c r="GQ617" s="56"/>
      <c r="GR617" s="56"/>
      <c r="GS617" s="56"/>
      <c r="GT617" s="56"/>
      <c r="GU617" s="56"/>
      <c r="GV617" s="56"/>
      <c r="GW617" s="56"/>
      <c r="GX617" s="56"/>
      <c r="GY617" s="56"/>
      <c r="GZ617" s="70"/>
      <c r="HA617" s="70"/>
      <c r="HB617" s="70"/>
      <c r="HC617" s="70"/>
      <c r="HD617" s="70"/>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c r="IJ617" s="56"/>
      <c r="IK617" s="56"/>
      <c r="IL617" s="56"/>
      <c r="IM617" s="56"/>
      <c r="IN617" s="56"/>
      <c r="IO617" s="56"/>
      <c r="IP617" s="56"/>
      <c r="IQ617" s="56"/>
      <c r="IR617" s="56"/>
      <c r="IS617" s="56"/>
      <c r="IT617" s="70"/>
      <c r="IU617" s="70"/>
      <c r="IV617" s="70"/>
      <c r="IW617" s="70"/>
      <c r="IX617" s="56"/>
      <c r="IY617" s="56"/>
      <c r="IZ617" s="56"/>
      <c r="JA617" s="56"/>
      <c r="JB617" s="56"/>
      <c r="JC617" s="56"/>
      <c r="JD617" s="56"/>
      <c r="JE617" s="56"/>
      <c r="JF617" s="56"/>
      <c r="JG617" s="56"/>
      <c r="JH617" s="56"/>
      <c r="JI617" s="56"/>
      <c r="JJ617" s="56"/>
      <c r="JK617" s="56"/>
      <c r="JL617" s="56"/>
      <c r="JM617" s="56"/>
      <c r="JN617" s="56"/>
      <c r="JO617" s="56"/>
      <c r="JP617" s="56"/>
      <c r="JQ617" s="56"/>
      <c r="JR617" s="56"/>
      <c r="JS617" s="56"/>
      <c r="JT617" s="56"/>
      <c r="JU617" s="56"/>
      <c r="JV617" s="56"/>
      <c r="JW617" s="56"/>
      <c r="JX617" s="56"/>
      <c r="JY617" s="56"/>
      <c r="JZ617" s="56"/>
      <c r="KA617" s="56"/>
      <c r="KB617" s="56"/>
      <c r="KC617" s="56"/>
      <c r="KD617" s="56"/>
      <c r="KE617" s="56"/>
      <c r="KF617" s="56"/>
      <c r="KG617" s="56"/>
      <c r="KH617" s="56"/>
      <c r="KI617" s="56"/>
      <c r="KJ617" s="56"/>
      <c r="KK617" s="56"/>
      <c r="KL617" s="56"/>
      <c r="KM617" s="56"/>
      <c r="KN617" s="56"/>
      <c r="KO617" s="56"/>
      <c r="KP617" s="56"/>
      <c r="KQ617" s="56"/>
      <c r="KR617" s="56"/>
      <c r="KS617" s="56"/>
      <c r="KT617" s="56"/>
      <c r="KU617" s="56"/>
      <c r="KV617" s="56"/>
      <c r="KW617" s="56"/>
      <c r="KX617" s="56"/>
      <c r="KY617" s="56"/>
      <c r="KZ617" s="56"/>
      <c r="LA617" s="56"/>
      <c r="LB617" s="56"/>
      <c r="LC617" s="56"/>
      <c r="LD617" s="56"/>
      <c r="LE617" s="56"/>
      <c r="LF617" s="56"/>
      <c r="LG617" s="56"/>
      <c r="LH617" s="56"/>
      <c r="LI617" s="56"/>
      <c r="LJ617" s="56"/>
      <c r="LK617" s="56"/>
      <c r="LL617" s="56"/>
      <c r="LM617" s="56"/>
      <c r="LN617" s="56"/>
      <c r="LO617" s="56"/>
      <c r="LP617" s="56"/>
      <c r="LQ617" s="56"/>
      <c r="LR617" s="56"/>
      <c r="LS617" s="56"/>
      <c r="LT617" s="56"/>
      <c r="LU617" s="56"/>
      <c r="LV617" s="56"/>
      <c r="LW617" s="56"/>
      <c r="LX617" s="56"/>
      <c r="LY617" s="56"/>
      <c r="LZ617" s="56"/>
      <c r="MA617" s="56"/>
      <c r="MB617" s="56"/>
      <c r="MC617" s="56"/>
      <c r="MD617" s="56"/>
      <c r="ME617" s="56"/>
      <c r="MF617" s="56"/>
      <c r="MG617" s="56"/>
      <c r="MH617" s="56"/>
      <c r="MI617" s="56"/>
      <c r="MJ617" s="56"/>
      <c r="MK617" s="56"/>
      <c r="ML617" s="56"/>
      <c r="MM617" s="56"/>
      <c r="MN617" s="56"/>
      <c r="MO617" s="56"/>
      <c r="MP617" s="56"/>
      <c r="MQ617" s="56"/>
      <c r="MR617" s="56"/>
      <c r="MS617" s="56"/>
      <c r="MT617" s="56"/>
      <c r="MU617" s="56"/>
      <c r="MV617" s="56"/>
      <c r="MW617" s="56"/>
      <c r="MX617" s="56"/>
      <c r="MY617" s="56"/>
      <c r="MZ617" s="56"/>
      <c r="NA617" s="56"/>
      <c r="NB617" s="56"/>
      <c r="NC617" s="56"/>
      <c r="ND617" s="56"/>
      <c r="NE617" s="56"/>
      <c r="NF617" s="56"/>
      <c r="NG617" s="56"/>
      <c r="NH617" s="56"/>
      <c r="NI617" s="56"/>
      <c r="NJ617" s="56"/>
      <c r="NK617" s="56"/>
      <c r="NL617" s="56"/>
      <c r="NM617" s="56"/>
      <c r="NN617" s="56"/>
      <c r="NO617" s="56"/>
      <c r="NP617" s="56"/>
      <c r="NQ617" s="56"/>
      <c r="NR617" s="56"/>
      <c r="NS617" s="56"/>
      <c r="NT617" s="56"/>
      <c r="NU617" s="56"/>
      <c r="NV617" s="56"/>
      <c r="NW617" s="56"/>
      <c r="NX617" s="56"/>
      <c r="NY617" s="56"/>
      <c r="NZ617" s="56"/>
      <c r="OA617" s="56"/>
      <c r="OB617" s="56"/>
      <c r="OC617" s="56"/>
      <c r="OD617" s="56"/>
      <c r="OE617" s="56"/>
      <c r="OF617" s="56"/>
      <c r="OG617" s="56"/>
      <c r="OH617" s="56"/>
      <c r="OI617" s="56"/>
      <c r="OJ617" s="56"/>
      <c r="OK617" s="56"/>
      <c r="OL617" s="56"/>
      <c r="OM617" s="56"/>
      <c r="ON617" s="56"/>
      <c r="OO617" s="56"/>
      <c r="OP617" s="56"/>
      <c r="OQ617" s="56"/>
      <c r="OR617" s="56"/>
      <c r="OS617" s="56"/>
      <c r="OT617" s="56"/>
      <c r="OU617" s="56"/>
      <c r="OV617" s="56"/>
      <c r="OW617" s="56"/>
      <c r="OX617" s="56"/>
      <c r="OY617" s="56"/>
      <c r="OZ617" s="56"/>
      <c r="PA617" s="56"/>
    </row>
    <row r="618" spans="1:418" s="116" customFormat="1" ht="54" customHeight="1">
      <c r="A618" s="56"/>
      <c r="B618" s="2">
        <v>541</v>
      </c>
      <c r="C618" s="2">
        <v>241</v>
      </c>
      <c r="D618" s="269" t="s">
        <v>714</v>
      </c>
      <c r="E618" s="270" t="s">
        <v>7</v>
      </c>
      <c r="F618" s="269" t="s">
        <v>707</v>
      </c>
      <c r="G618" s="271" t="s">
        <v>7</v>
      </c>
      <c r="H618" s="296" t="s">
        <v>205</v>
      </c>
      <c r="I618" s="208" t="s">
        <v>707</v>
      </c>
      <c r="J618" s="237" t="s">
        <v>1097</v>
      </c>
      <c r="K618" s="76"/>
      <c r="L618" s="234" t="s">
        <v>661</v>
      </c>
      <c r="M618" s="76" t="s">
        <v>501</v>
      </c>
      <c r="N618" s="123" t="s">
        <v>394</v>
      </c>
      <c r="O618" s="56" t="s">
        <v>350</v>
      </c>
      <c r="P618" s="56" t="s">
        <v>205</v>
      </c>
      <c r="Q618" s="56"/>
      <c r="R618" s="235" t="s">
        <v>205</v>
      </c>
      <c r="S618" s="120"/>
      <c r="T618" s="120"/>
      <c r="U618" s="120"/>
      <c r="V618" s="120"/>
      <c r="W618" s="120"/>
      <c r="X618" s="120"/>
      <c r="Y618" s="120"/>
      <c r="Z618" s="120"/>
      <c r="AA618" s="120"/>
      <c r="AB618" s="120"/>
      <c r="AC618" s="119">
        <f t="shared" si="852"/>
        <v>1</v>
      </c>
      <c r="AD618" s="299" t="s">
        <v>557</v>
      </c>
      <c r="AE618" s="299"/>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70"/>
      <c r="BU618" s="72" t="s">
        <v>556</v>
      </c>
      <c r="BV618" s="70"/>
      <c r="BW618" s="70"/>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9"/>
      <c r="DD618" s="180"/>
      <c r="DE618" s="179"/>
      <c r="DF618" s="180"/>
      <c r="DG618" s="179"/>
      <c r="DH618" s="180"/>
      <c r="DI618" s="179"/>
      <c r="DJ618" s="180"/>
      <c r="DK618" s="181"/>
      <c r="DL618" s="184"/>
      <c r="DM618" s="70"/>
      <c r="DN618" s="70"/>
      <c r="DO618" s="70"/>
      <c r="DP618" s="70"/>
      <c r="DQ618" s="178"/>
      <c r="DR618" s="178"/>
      <c r="DS618" s="178"/>
      <c r="DT618" s="178"/>
      <c r="DU618" s="178"/>
      <c r="DV618" s="178"/>
      <c r="DW618" s="178"/>
      <c r="DX618" s="178"/>
      <c r="DY618" s="178"/>
      <c r="DZ618" s="178"/>
      <c r="EA618" s="178"/>
      <c r="EB618" s="178"/>
      <c r="EC618" s="178"/>
      <c r="ED618" s="178"/>
      <c r="EE618" s="178"/>
      <c r="EF618" s="178"/>
      <c r="EG618" s="178"/>
      <c r="EH618" s="178"/>
      <c r="EI618" s="178"/>
      <c r="EJ618" s="178"/>
      <c r="EK618" s="178"/>
      <c r="EL618" s="178"/>
      <c r="EM618" s="178"/>
      <c r="EN618" s="178"/>
      <c r="EO618" s="178"/>
      <c r="EP618" s="178"/>
      <c r="EQ618" s="178"/>
      <c r="ER618" s="178"/>
      <c r="ES618" s="178"/>
      <c r="ET618" s="178"/>
      <c r="EU618" s="178"/>
      <c r="EV618" s="179"/>
      <c r="EW618" s="180"/>
      <c r="EX618" s="179"/>
      <c r="EY618" s="180"/>
      <c r="EZ618" s="179"/>
      <c r="FA618" s="180"/>
      <c r="FB618" s="179"/>
      <c r="FC618" s="180"/>
      <c r="FD618" s="181"/>
      <c r="FE618" s="184"/>
      <c r="FF618" s="70"/>
      <c r="FG618" s="70"/>
      <c r="FH618" s="70"/>
      <c r="FI618" s="70"/>
      <c r="FJ618" s="70"/>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6"/>
      <c r="GQ618" s="56"/>
      <c r="GR618" s="56"/>
      <c r="GS618" s="56"/>
      <c r="GT618" s="56"/>
      <c r="GU618" s="56"/>
      <c r="GV618" s="56"/>
      <c r="GW618" s="56"/>
      <c r="GX618" s="56"/>
      <c r="GY618" s="56"/>
      <c r="GZ618" s="70"/>
      <c r="HA618" s="70"/>
      <c r="HB618" s="70"/>
      <c r="HC618" s="70"/>
      <c r="HD618" s="70"/>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c r="IJ618" s="56"/>
      <c r="IK618" s="56"/>
      <c r="IL618" s="56"/>
      <c r="IM618" s="56"/>
      <c r="IN618" s="56"/>
      <c r="IO618" s="56"/>
      <c r="IP618" s="56"/>
      <c r="IQ618" s="56"/>
      <c r="IR618" s="56"/>
      <c r="IS618" s="56"/>
      <c r="IT618" s="70"/>
      <c r="IU618" s="70"/>
      <c r="IV618" s="70"/>
      <c r="IW618" s="70"/>
      <c r="IX618" s="56"/>
      <c r="IY618" s="56"/>
      <c r="IZ618" s="56"/>
      <c r="JA618" s="56"/>
      <c r="JB618" s="56"/>
      <c r="JC618" s="56"/>
      <c r="JD618" s="56"/>
      <c r="JE618" s="56"/>
      <c r="JF618" s="56"/>
      <c r="JG618" s="56"/>
      <c r="JH618" s="56"/>
      <c r="JI618" s="56"/>
      <c r="JJ618" s="56"/>
      <c r="JK618" s="56"/>
      <c r="JL618" s="56"/>
      <c r="JM618" s="56"/>
      <c r="JN618" s="56"/>
      <c r="JO618" s="56"/>
      <c r="JP618" s="56"/>
      <c r="JQ618" s="56"/>
      <c r="JR618" s="56"/>
      <c r="JS618" s="56"/>
      <c r="JT618" s="56"/>
      <c r="JU618" s="56"/>
      <c r="JV618" s="56"/>
      <c r="JW618" s="56"/>
      <c r="JX618" s="56"/>
      <c r="JY618" s="56"/>
      <c r="JZ618" s="56"/>
      <c r="KA618" s="56"/>
      <c r="KB618" s="56"/>
      <c r="KC618" s="56"/>
      <c r="KD618" s="56"/>
      <c r="KE618" s="56"/>
      <c r="KF618" s="56"/>
      <c r="KG618" s="56"/>
      <c r="KH618" s="56"/>
      <c r="KI618" s="56"/>
      <c r="KJ618" s="56"/>
      <c r="KK618" s="56"/>
      <c r="KL618" s="56"/>
      <c r="KM618" s="56"/>
      <c r="KN618" s="56"/>
      <c r="KO618" s="56"/>
      <c r="KP618" s="56"/>
      <c r="KQ618" s="56"/>
      <c r="KR618" s="56"/>
      <c r="KS618" s="56"/>
      <c r="KT618" s="56"/>
      <c r="KU618" s="56"/>
      <c r="KV618" s="56"/>
      <c r="KW618" s="56"/>
      <c r="KX618" s="56"/>
      <c r="KY618" s="56"/>
      <c r="KZ618" s="56"/>
      <c r="LA618" s="56"/>
      <c r="LB618" s="56"/>
      <c r="LC618" s="56"/>
      <c r="LD618" s="56"/>
      <c r="LE618" s="56"/>
      <c r="LF618" s="56"/>
      <c r="LG618" s="56"/>
      <c r="LH618" s="56"/>
      <c r="LI618" s="56"/>
      <c r="LJ618" s="56"/>
      <c r="LK618" s="56"/>
      <c r="LL618" s="56"/>
      <c r="LM618" s="56"/>
      <c r="LN618" s="56"/>
      <c r="LO618" s="56"/>
      <c r="LP618" s="56"/>
      <c r="LQ618" s="56"/>
      <c r="LR618" s="56"/>
      <c r="LS618" s="56"/>
      <c r="LT618" s="56"/>
      <c r="LU618" s="56"/>
      <c r="LV618" s="56"/>
      <c r="LW618" s="56"/>
      <c r="LX618" s="56"/>
      <c r="LY618" s="56"/>
      <c r="LZ618" s="56"/>
      <c r="MA618" s="56"/>
      <c r="MB618" s="56"/>
      <c r="MC618" s="56"/>
      <c r="MD618" s="56"/>
      <c r="ME618" s="56"/>
      <c r="MF618" s="56"/>
      <c r="MG618" s="56"/>
      <c r="MH618" s="56"/>
      <c r="MI618" s="56"/>
      <c r="MJ618" s="56"/>
      <c r="MK618" s="56"/>
      <c r="ML618" s="56"/>
      <c r="MM618" s="56"/>
      <c r="MN618" s="56"/>
      <c r="MO618" s="56"/>
      <c r="MP618" s="56"/>
      <c r="MQ618" s="56"/>
      <c r="MR618" s="56"/>
      <c r="MS618" s="56"/>
      <c r="MT618" s="56"/>
      <c r="MU618" s="56"/>
      <c r="MV618" s="56"/>
      <c r="MW618" s="56"/>
      <c r="MX618" s="56"/>
      <c r="MY618" s="56"/>
      <c r="MZ618" s="56"/>
      <c r="NA618" s="56"/>
      <c r="NB618" s="56"/>
      <c r="NC618" s="56"/>
      <c r="ND618" s="56"/>
      <c r="NE618" s="56"/>
      <c r="NF618" s="56"/>
      <c r="NG618" s="56"/>
      <c r="NH618" s="56"/>
      <c r="NI618" s="56"/>
      <c r="NJ618" s="56"/>
      <c r="NK618" s="56"/>
      <c r="NL618" s="56"/>
      <c r="NM618" s="56"/>
      <c r="NN618" s="56"/>
      <c r="NO618" s="56"/>
      <c r="NP618" s="56"/>
      <c r="NQ618" s="56"/>
      <c r="NR618" s="56"/>
      <c r="NS618" s="56"/>
      <c r="NT618" s="56"/>
      <c r="NU618" s="56"/>
      <c r="NV618" s="56"/>
      <c r="NW618" s="56"/>
      <c r="NX618" s="56"/>
      <c r="NY618" s="56"/>
      <c r="NZ618" s="56"/>
      <c r="OA618" s="56"/>
      <c r="OB618" s="56"/>
      <c r="OC618" s="56"/>
      <c r="OD618" s="56"/>
      <c r="OE618" s="56"/>
      <c r="OF618" s="56"/>
      <c r="OG618" s="56"/>
      <c r="OH618" s="56"/>
      <c r="OI618" s="56"/>
      <c r="OJ618" s="56"/>
      <c r="OK618" s="56"/>
      <c r="OL618" s="56"/>
      <c r="OM618" s="56"/>
      <c r="ON618" s="56"/>
      <c r="OO618" s="56"/>
      <c r="OP618" s="56"/>
      <c r="OQ618" s="56"/>
      <c r="OR618" s="56"/>
      <c r="OS618" s="56"/>
      <c r="OT618" s="56"/>
      <c r="OU618" s="56"/>
      <c r="OV618" s="56"/>
      <c r="OW618" s="56"/>
      <c r="OX618" s="56"/>
      <c r="OY618" s="56"/>
      <c r="OZ618" s="56"/>
      <c r="PA618" s="2"/>
    </row>
    <row r="619" spans="1:418" s="116" customFormat="1" ht="78.75" hidden="1" customHeight="1">
      <c r="A619" s="56"/>
      <c r="B619" s="310">
        <v>542</v>
      </c>
      <c r="C619" s="310">
        <v>242</v>
      </c>
      <c r="D619" s="366" t="s">
        <v>708</v>
      </c>
      <c r="E619" s="364" t="s">
        <v>698</v>
      </c>
      <c r="F619" s="366" t="s">
        <v>709</v>
      </c>
      <c r="G619" s="386" t="s">
        <v>698</v>
      </c>
      <c r="H619" s="325" t="s">
        <v>205</v>
      </c>
      <c r="I619" s="126" t="s">
        <v>709</v>
      </c>
      <c r="J619" s="167" t="s">
        <v>1096</v>
      </c>
      <c r="K619" s="123"/>
      <c r="L619" s="183" t="s">
        <v>661</v>
      </c>
      <c r="M619" s="123" t="s">
        <v>501</v>
      </c>
      <c r="N619" s="123" t="s">
        <v>394</v>
      </c>
      <c r="O619" s="56" t="s">
        <v>350</v>
      </c>
      <c r="P619" s="310" t="s">
        <v>205</v>
      </c>
      <c r="Q619" s="310"/>
      <c r="R619" s="120"/>
      <c r="S619" s="120"/>
      <c r="T619" s="120"/>
      <c r="U619" s="120"/>
      <c r="V619" s="120"/>
      <c r="W619" s="120"/>
      <c r="X619" s="120"/>
      <c r="Y619" s="120"/>
      <c r="Z619" s="120" t="s">
        <v>205</v>
      </c>
      <c r="AA619" s="120"/>
      <c r="AB619" s="120"/>
      <c r="AC619" s="119">
        <f t="shared" si="852"/>
        <v>1</v>
      </c>
      <c r="AD619" s="229"/>
      <c r="AE619" s="229"/>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72" t="s">
        <v>557</v>
      </c>
      <c r="BU619" s="72" t="s">
        <v>557</v>
      </c>
      <c r="BV619" s="70"/>
      <c r="BW619" s="70"/>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9"/>
      <c r="DD619" s="180"/>
      <c r="DE619" s="179"/>
      <c r="DF619" s="180"/>
      <c r="DG619" s="179"/>
      <c r="DH619" s="180"/>
      <c r="DI619" s="179"/>
      <c r="DJ619" s="180"/>
      <c r="DK619" s="181"/>
      <c r="DL619" s="184"/>
      <c r="DM619" s="70"/>
      <c r="DN619" s="70"/>
      <c r="DO619" s="70"/>
      <c r="DP619" s="70"/>
      <c r="DQ619" s="178"/>
      <c r="DR619" s="178"/>
      <c r="DS619" s="178"/>
      <c r="DT619" s="178"/>
      <c r="DU619" s="178"/>
      <c r="DV619" s="178"/>
      <c r="DW619" s="178"/>
      <c r="DX619" s="178"/>
      <c r="DY619" s="178"/>
      <c r="DZ619" s="178"/>
      <c r="EA619" s="178"/>
      <c r="EB619" s="178"/>
      <c r="EC619" s="178"/>
      <c r="ED619" s="178"/>
      <c r="EE619" s="178"/>
      <c r="EF619" s="178"/>
      <c r="EG619" s="178"/>
      <c r="EH619" s="178"/>
      <c r="EI619" s="178"/>
      <c r="EJ619" s="178"/>
      <c r="EK619" s="178"/>
      <c r="EL619" s="178"/>
      <c r="EM619" s="178"/>
      <c r="EN619" s="178"/>
      <c r="EO619" s="178"/>
      <c r="EP619" s="178"/>
      <c r="EQ619" s="178"/>
      <c r="ER619" s="178"/>
      <c r="ES619" s="178"/>
      <c r="ET619" s="178"/>
      <c r="EU619" s="178"/>
      <c r="EV619" s="179"/>
      <c r="EW619" s="180"/>
      <c r="EX619" s="179"/>
      <c r="EY619" s="180"/>
      <c r="EZ619" s="179"/>
      <c r="FA619" s="180"/>
      <c r="FB619" s="179"/>
      <c r="FC619" s="180"/>
      <c r="FD619" s="181"/>
      <c r="FE619" s="184"/>
      <c r="FF619" s="70"/>
      <c r="FG619" s="70"/>
      <c r="FH619" s="70"/>
      <c r="FI619" s="70"/>
      <c r="FJ619" s="70"/>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6"/>
      <c r="GQ619" s="56"/>
      <c r="GR619" s="56"/>
      <c r="GS619" s="56"/>
      <c r="GT619" s="56"/>
      <c r="GU619" s="56"/>
      <c r="GV619" s="56"/>
      <c r="GW619" s="56"/>
      <c r="GX619" s="56"/>
      <c r="GY619" s="56"/>
      <c r="GZ619" s="70"/>
      <c r="HA619" s="70"/>
      <c r="HB619" s="70"/>
      <c r="HC619" s="70"/>
      <c r="HD619" s="70"/>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c r="IK619" s="56"/>
      <c r="IL619" s="56"/>
      <c r="IM619" s="56"/>
      <c r="IN619" s="56"/>
      <c r="IO619" s="56"/>
      <c r="IP619" s="56"/>
      <c r="IQ619" s="56"/>
      <c r="IR619" s="56"/>
      <c r="IS619" s="56"/>
      <c r="IT619" s="70"/>
      <c r="IU619" s="70"/>
      <c r="IV619" s="70"/>
      <c r="IW619" s="70"/>
      <c r="IX619" s="56"/>
      <c r="IY619" s="56"/>
      <c r="IZ619" s="56"/>
      <c r="JA619" s="56"/>
      <c r="JB619" s="56"/>
      <c r="JC619" s="56"/>
      <c r="JD619" s="56"/>
      <c r="JE619" s="56"/>
      <c r="JF619" s="56"/>
      <c r="JG619" s="56"/>
      <c r="JH619" s="56"/>
      <c r="JI619" s="56"/>
      <c r="JJ619" s="56"/>
      <c r="JK619" s="56"/>
      <c r="JL619" s="56"/>
      <c r="JM619" s="56"/>
      <c r="JN619" s="56"/>
      <c r="JO619" s="56"/>
      <c r="JP619" s="56"/>
      <c r="JQ619" s="56"/>
      <c r="JR619" s="56"/>
      <c r="JS619" s="56"/>
      <c r="JT619" s="56"/>
      <c r="JU619" s="56"/>
      <c r="JV619" s="56"/>
      <c r="JW619" s="56"/>
      <c r="JX619" s="56"/>
      <c r="JY619" s="56"/>
      <c r="JZ619" s="56"/>
      <c r="KA619" s="56"/>
      <c r="KB619" s="56"/>
      <c r="KC619" s="56"/>
      <c r="KD619" s="56"/>
      <c r="KE619" s="56"/>
      <c r="KF619" s="56"/>
      <c r="KG619" s="56"/>
      <c r="KH619" s="56"/>
      <c r="KI619" s="56"/>
      <c r="KJ619" s="56"/>
      <c r="KK619" s="56"/>
      <c r="KL619" s="56"/>
      <c r="KM619" s="56"/>
      <c r="KN619" s="56"/>
      <c r="KO619" s="56"/>
      <c r="KP619" s="56"/>
      <c r="KQ619" s="56"/>
      <c r="KR619" s="56"/>
      <c r="KS619" s="56"/>
      <c r="KT619" s="56"/>
      <c r="KU619" s="56"/>
      <c r="KV619" s="56"/>
      <c r="KW619" s="56"/>
      <c r="KX619" s="56"/>
      <c r="KY619" s="56"/>
      <c r="KZ619" s="56"/>
      <c r="LA619" s="56"/>
      <c r="LB619" s="56"/>
      <c r="LC619" s="56"/>
      <c r="LD619" s="56"/>
      <c r="LE619" s="56"/>
      <c r="LF619" s="56"/>
      <c r="LG619" s="56"/>
      <c r="LH619" s="56"/>
      <c r="LI619" s="56"/>
      <c r="LJ619" s="56"/>
      <c r="LK619" s="56"/>
      <c r="LL619" s="56"/>
      <c r="LM619" s="56"/>
      <c r="LN619" s="56"/>
      <c r="LO619" s="56"/>
      <c r="LP619" s="56"/>
      <c r="LQ619" s="56"/>
      <c r="LR619" s="56"/>
      <c r="LS619" s="56"/>
      <c r="LT619" s="56"/>
      <c r="LU619" s="56"/>
      <c r="LV619" s="56"/>
      <c r="LW619" s="56"/>
      <c r="LX619" s="56"/>
      <c r="LY619" s="56"/>
      <c r="LZ619" s="56"/>
      <c r="MA619" s="56"/>
      <c r="MB619" s="56"/>
      <c r="MC619" s="56"/>
      <c r="MD619" s="56"/>
      <c r="ME619" s="56"/>
      <c r="MF619" s="56"/>
      <c r="MG619" s="56"/>
      <c r="MH619" s="56"/>
      <c r="MI619" s="56"/>
      <c r="MJ619" s="56"/>
      <c r="MK619" s="56"/>
      <c r="ML619" s="56"/>
      <c r="MM619" s="56"/>
      <c r="MN619" s="56"/>
      <c r="MO619" s="56"/>
      <c r="MP619" s="56"/>
      <c r="MQ619" s="56"/>
      <c r="MR619" s="56"/>
      <c r="MS619" s="56"/>
      <c r="MT619" s="56"/>
      <c r="MU619" s="56"/>
      <c r="MV619" s="56"/>
      <c r="MW619" s="56"/>
      <c r="MX619" s="56"/>
      <c r="MY619" s="56"/>
      <c r="MZ619" s="56"/>
      <c r="NA619" s="56"/>
      <c r="NB619" s="56"/>
      <c r="NC619" s="56"/>
      <c r="ND619" s="56"/>
      <c r="NE619" s="56"/>
      <c r="NF619" s="56"/>
      <c r="NG619" s="56"/>
      <c r="NH619" s="56"/>
      <c r="NI619" s="56"/>
      <c r="NJ619" s="56"/>
      <c r="NK619" s="56"/>
      <c r="NL619" s="56"/>
      <c r="NM619" s="56"/>
      <c r="NN619" s="56"/>
      <c r="NO619" s="56"/>
      <c r="NP619" s="56"/>
      <c r="NQ619" s="56"/>
      <c r="NR619" s="56"/>
      <c r="NS619" s="56"/>
      <c r="NT619" s="56"/>
      <c r="NU619" s="56"/>
      <c r="NV619" s="56"/>
      <c r="NW619" s="56"/>
      <c r="NX619" s="56"/>
      <c r="NY619" s="56"/>
      <c r="NZ619" s="56"/>
      <c r="OA619" s="56"/>
      <c r="OB619" s="56"/>
      <c r="OC619" s="56"/>
      <c r="OD619" s="56"/>
      <c r="OE619" s="56"/>
      <c r="OF619" s="56"/>
      <c r="OG619" s="56"/>
      <c r="OH619" s="56"/>
      <c r="OI619" s="56"/>
      <c r="OJ619" s="56"/>
      <c r="OK619" s="56"/>
      <c r="OL619" s="56"/>
      <c r="OM619" s="56"/>
      <c r="ON619" s="56"/>
      <c r="OO619" s="56"/>
      <c r="OP619" s="56"/>
      <c r="OQ619" s="56"/>
      <c r="OR619" s="56"/>
      <c r="OS619" s="56"/>
      <c r="OT619" s="56"/>
      <c r="OU619" s="56"/>
      <c r="OV619" s="56"/>
      <c r="OW619" s="56"/>
      <c r="OX619" s="56"/>
      <c r="OY619" s="56"/>
      <c r="OZ619" s="56"/>
      <c r="PA619" s="56"/>
    </row>
    <row r="620" spans="1:418" s="116" customFormat="1" ht="78.75" hidden="1" customHeight="1">
      <c r="A620" s="56"/>
      <c r="B620" s="310"/>
      <c r="C620" s="310"/>
      <c r="D620" s="366"/>
      <c r="E620" s="364"/>
      <c r="F620" s="366"/>
      <c r="G620" s="386"/>
      <c r="H620" s="325"/>
      <c r="I620" s="132" t="s">
        <v>709</v>
      </c>
      <c r="J620" s="167" t="s">
        <v>1565</v>
      </c>
      <c r="K620" s="123"/>
      <c r="L620" s="183" t="s">
        <v>661</v>
      </c>
      <c r="M620" s="123" t="s">
        <v>501</v>
      </c>
      <c r="N620" s="123" t="s">
        <v>394</v>
      </c>
      <c r="O620" s="56" t="s">
        <v>350</v>
      </c>
      <c r="P620" s="310"/>
      <c r="Q620" s="310"/>
      <c r="R620" s="120"/>
      <c r="S620" s="120"/>
      <c r="T620" s="120"/>
      <c r="U620" s="120"/>
      <c r="V620" s="120"/>
      <c r="W620" s="120"/>
      <c r="X620" s="120"/>
      <c r="Y620" s="120"/>
      <c r="Z620" s="120" t="s">
        <v>205</v>
      </c>
      <c r="AA620" s="120"/>
      <c r="AB620" s="120"/>
      <c r="AC620" s="119">
        <f t="shared" si="852"/>
        <v>1</v>
      </c>
      <c r="AD620" s="229"/>
      <c r="AE620" s="229"/>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70"/>
      <c r="BU620" s="70"/>
      <c r="BV620" s="70"/>
      <c r="BW620" s="70"/>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9"/>
      <c r="DD620" s="180"/>
      <c r="DE620" s="179"/>
      <c r="DF620" s="180"/>
      <c r="DG620" s="179"/>
      <c r="DH620" s="180"/>
      <c r="DI620" s="179"/>
      <c r="DJ620" s="180"/>
      <c r="DK620" s="181"/>
      <c r="DL620" s="184"/>
      <c r="DM620" s="70"/>
      <c r="DN620" s="70"/>
      <c r="DO620" s="70"/>
      <c r="DP620" s="70"/>
      <c r="DQ620" s="178"/>
      <c r="DR620" s="178"/>
      <c r="DS620" s="178"/>
      <c r="DT620" s="178"/>
      <c r="DU620" s="178"/>
      <c r="DV620" s="178"/>
      <c r="DW620" s="178"/>
      <c r="DX620" s="178"/>
      <c r="DY620" s="178"/>
      <c r="DZ620" s="178"/>
      <c r="EA620" s="178"/>
      <c r="EB620" s="178"/>
      <c r="EC620" s="178"/>
      <c r="ED620" s="178"/>
      <c r="EE620" s="178"/>
      <c r="EF620" s="178"/>
      <c r="EG620" s="178"/>
      <c r="EH620" s="178"/>
      <c r="EI620" s="178"/>
      <c r="EJ620" s="178"/>
      <c r="EK620" s="178"/>
      <c r="EL620" s="178"/>
      <c r="EM620" s="178"/>
      <c r="EN620" s="178"/>
      <c r="EO620" s="178"/>
      <c r="EP620" s="178"/>
      <c r="EQ620" s="178"/>
      <c r="ER620" s="178"/>
      <c r="ES620" s="178"/>
      <c r="ET620" s="178"/>
      <c r="EU620" s="178"/>
      <c r="EV620" s="179"/>
      <c r="EW620" s="180"/>
      <c r="EX620" s="179"/>
      <c r="EY620" s="180"/>
      <c r="EZ620" s="179"/>
      <c r="FA620" s="180"/>
      <c r="FB620" s="179"/>
      <c r="FC620" s="180"/>
      <c r="FD620" s="181"/>
      <c r="FE620" s="184"/>
      <c r="FF620" s="70"/>
      <c r="FG620" s="70"/>
      <c r="FH620" s="70"/>
      <c r="FI620" s="70"/>
      <c r="FJ620" s="70"/>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6"/>
      <c r="GQ620" s="56"/>
      <c r="GR620" s="56"/>
      <c r="GS620" s="56"/>
      <c r="GT620" s="56"/>
      <c r="GU620" s="56"/>
      <c r="GV620" s="56"/>
      <c r="GW620" s="56"/>
      <c r="GX620" s="56"/>
      <c r="GY620" s="56"/>
      <c r="GZ620" s="70"/>
      <c r="HA620" s="70"/>
      <c r="HB620" s="70"/>
      <c r="HC620" s="70"/>
      <c r="HD620" s="70"/>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c r="IJ620" s="56"/>
      <c r="IK620" s="56"/>
      <c r="IL620" s="56"/>
      <c r="IM620" s="56"/>
      <c r="IN620" s="56"/>
      <c r="IO620" s="56"/>
      <c r="IP620" s="56"/>
      <c r="IQ620" s="56"/>
      <c r="IR620" s="56"/>
      <c r="IS620" s="70"/>
      <c r="IT620" s="70"/>
      <c r="IU620" s="70"/>
      <c r="IV620" s="70"/>
      <c r="IW620" s="72" t="s">
        <v>552</v>
      </c>
      <c r="IX620" s="56">
        <v>2</v>
      </c>
      <c r="IY620" s="56">
        <v>2</v>
      </c>
      <c r="IZ620" s="56">
        <v>2</v>
      </c>
      <c r="JA620" s="56">
        <v>2</v>
      </c>
      <c r="JB620" s="56">
        <v>2</v>
      </c>
      <c r="JC620" s="56">
        <v>2</v>
      </c>
      <c r="JD620" s="56">
        <v>2</v>
      </c>
      <c r="JE620" s="56">
        <v>2</v>
      </c>
      <c r="JF620" s="56">
        <v>1</v>
      </c>
      <c r="JG620" s="56">
        <v>2</v>
      </c>
      <c r="JH620" s="56">
        <v>2</v>
      </c>
      <c r="JI620" s="56">
        <v>2</v>
      </c>
      <c r="JJ620" s="56">
        <v>2</v>
      </c>
      <c r="JK620" s="56">
        <v>2</v>
      </c>
      <c r="JL620" s="56">
        <v>2</v>
      </c>
      <c r="JM620" s="56">
        <v>2</v>
      </c>
      <c r="JN620" s="56">
        <v>2</v>
      </c>
      <c r="JO620" s="56">
        <v>2</v>
      </c>
      <c r="JP620" s="56">
        <v>2</v>
      </c>
      <c r="JQ620" s="56">
        <v>2</v>
      </c>
      <c r="JR620" s="56">
        <v>2</v>
      </c>
      <c r="JS620" s="56">
        <v>2</v>
      </c>
      <c r="JT620" s="56">
        <v>2</v>
      </c>
      <c r="JU620" s="56">
        <v>2</v>
      </c>
      <c r="JV620" s="56">
        <v>2</v>
      </c>
      <c r="JW620" s="56">
        <v>2</v>
      </c>
      <c r="JX620" s="56">
        <v>2</v>
      </c>
      <c r="JY620" s="56">
        <v>2</v>
      </c>
      <c r="JZ620" s="56">
        <v>2</v>
      </c>
      <c r="KA620" s="56">
        <v>2</v>
      </c>
      <c r="KB620" s="179">
        <f t="shared" ref="KB620" si="865">COUNTIF(IX620:KA620,"2")</f>
        <v>29</v>
      </c>
      <c r="KC620" s="180">
        <f t="shared" ref="KC620" si="866">KB620/(KB620+KD620+KF620+KH620)</f>
        <v>0.96666666666666667</v>
      </c>
      <c r="KD620" s="179">
        <f t="shared" ref="KD620" si="867">COUNTIF(IX620:KA620,"1")</f>
        <v>1</v>
      </c>
      <c r="KE620" s="180">
        <f t="shared" ref="KE620" si="868">KD620/(KB620+KD620+KF620+KH620)</f>
        <v>3.3333333333333333E-2</v>
      </c>
      <c r="KF620" s="179">
        <f t="shared" ref="KF620" si="869">COUNTIF(IX620:KA620,"0")</f>
        <v>0</v>
      </c>
      <c r="KG620" s="180">
        <f t="shared" ref="KG620" si="870">KF620/(KB620+KD620+KF620+KH620)</f>
        <v>0</v>
      </c>
      <c r="KH620" s="179">
        <f t="shared" ref="KH620" si="871">COUNTIF(IJ620:KA620,"KĐG")</f>
        <v>0</v>
      </c>
      <c r="KI620" s="180">
        <f t="shared" ref="KI620" si="872">KH620/(KB620+KD620+KF620+KH620)</f>
        <v>0</v>
      </c>
      <c r="KJ620" s="181">
        <f t="shared" ref="KJ620" si="873">(((KB620*2)+(KD620*1)+(KF620*0)))/(KB620+KD620+KF620)</f>
        <v>1.9666666666666666</v>
      </c>
      <c r="KK620" s="182" t="str">
        <f t="shared" ref="KK620" si="874">IF(KI620&gt;=50%,"KĐG",IF(KJ620&gt;=1.6,"Đạt mục tiêu",IF(KJ620&gt;=1,"Cần cố gắng","Chưa đạt")))</f>
        <v>Đạt mục tiêu</v>
      </c>
      <c r="KL620" s="56"/>
      <c r="KM620" s="56"/>
      <c r="KN620" s="56"/>
      <c r="KO620" s="56"/>
      <c r="KP620" s="56"/>
      <c r="KQ620" s="56"/>
      <c r="KR620" s="56"/>
      <c r="KS620" s="56"/>
      <c r="KT620" s="56"/>
      <c r="KU620" s="56"/>
      <c r="KV620" s="56"/>
      <c r="KW620" s="56"/>
      <c r="KX620" s="56"/>
      <c r="KY620" s="56"/>
      <c r="KZ620" s="56"/>
      <c r="LA620" s="56"/>
      <c r="LB620" s="56"/>
      <c r="LC620" s="56"/>
      <c r="LD620" s="56"/>
      <c r="LE620" s="56"/>
      <c r="LF620" s="56"/>
      <c r="LG620" s="56"/>
      <c r="LH620" s="56"/>
      <c r="LI620" s="56"/>
      <c r="LJ620" s="56"/>
      <c r="LK620" s="56"/>
      <c r="LL620" s="56"/>
      <c r="LM620" s="56"/>
      <c r="LN620" s="56"/>
      <c r="LO620" s="56"/>
      <c r="LP620" s="56"/>
      <c r="LQ620" s="56"/>
      <c r="LR620" s="56"/>
      <c r="LS620" s="56"/>
      <c r="LT620" s="56"/>
      <c r="LU620" s="56"/>
      <c r="LV620" s="56"/>
      <c r="LW620" s="56"/>
      <c r="LX620" s="56"/>
      <c r="LY620" s="56"/>
      <c r="LZ620" s="56"/>
      <c r="MA620" s="56"/>
      <c r="MB620" s="56"/>
      <c r="MC620" s="56"/>
      <c r="MD620" s="56"/>
      <c r="ME620" s="56"/>
      <c r="MF620" s="56"/>
      <c r="MG620" s="56"/>
      <c r="MH620" s="56"/>
      <c r="MI620" s="56"/>
      <c r="MJ620" s="56"/>
      <c r="MK620" s="56"/>
      <c r="ML620" s="56"/>
      <c r="MM620" s="56"/>
      <c r="MN620" s="56"/>
      <c r="MO620" s="56"/>
      <c r="MP620" s="56"/>
      <c r="MQ620" s="56"/>
      <c r="MR620" s="56"/>
      <c r="MS620" s="56"/>
      <c r="MT620" s="56"/>
      <c r="MU620" s="56"/>
      <c r="MV620" s="56"/>
      <c r="MW620" s="56"/>
      <c r="MX620" s="56"/>
      <c r="MY620" s="56"/>
      <c r="MZ620" s="56"/>
      <c r="NA620" s="56"/>
      <c r="NB620" s="56"/>
      <c r="NC620" s="56"/>
      <c r="ND620" s="56"/>
      <c r="NE620" s="56"/>
      <c r="NF620" s="56"/>
      <c r="NG620" s="56"/>
      <c r="NH620" s="56"/>
      <c r="NI620" s="56"/>
      <c r="NJ620" s="56"/>
      <c r="NK620" s="56"/>
      <c r="NL620" s="56"/>
      <c r="NM620" s="56"/>
      <c r="NN620" s="56"/>
      <c r="NO620" s="56"/>
      <c r="NP620" s="56"/>
      <c r="NQ620" s="56"/>
      <c r="NR620" s="56"/>
      <c r="NS620" s="56"/>
      <c r="NT620" s="56"/>
      <c r="NU620" s="56"/>
      <c r="NV620" s="56"/>
      <c r="NW620" s="56"/>
      <c r="NX620" s="56"/>
      <c r="NY620" s="56"/>
      <c r="NZ620" s="56"/>
      <c r="OA620" s="56"/>
      <c r="OB620" s="56"/>
      <c r="OC620" s="56"/>
      <c r="OD620" s="56"/>
      <c r="OE620" s="56"/>
      <c r="OF620" s="56"/>
      <c r="OG620" s="56"/>
      <c r="OH620" s="56"/>
      <c r="OI620" s="56"/>
      <c r="OJ620" s="56"/>
      <c r="OK620" s="56"/>
      <c r="OL620" s="56"/>
      <c r="OM620" s="56"/>
      <c r="ON620" s="56"/>
      <c r="OO620" s="56"/>
      <c r="OP620" s="56"/>
      <c r="OQ620" s="56"/>
      <c r="OR620" s="56"/>
      <c r="OS620" s="56"/>
      <c r="OT620" s="56"/>
      <c r="OU620" s="56"/>
      <c r="OV620" s="56"/>
      <c r="OW620" s="56"/>
      <c r="OX620" s="56"/>
      <c r="OY620" s="56"/>
      <c r="OZ620" s="56"/>
      <c r="PA620" s="56"/>
    </row>
    <row r="621" spans="1:418" s="116" customFormat="1" ht="78.75" hidden="1" customHeight="1">
      <c r="A621" s="56"/>
      <c r="B621" s="56">
        <v>543</v>
      </c>
      <c r="C621" s="56">
        <v>243</v>
      </c>
      <c r="D621" s="126" t="s">
        <v>300</v>
      </c>
      <c r="E621" s="122" t="s">
        <v>4</v>
      </c>
      <c r="F621" s="126" t="s">
        <v>299</v>
      </c>
      <c r="G621" s="123" t="s">
        <v>12</v>
      </c>
      <c r="H621" s="122"/>
      <c r="I621" s="126" t="s">
        <v>299</v>
      </c>
      <c r="J621" s="167" t="s">
        <v>895</v>
      </c>
      <c r="K621" s="123"/>
      <c r="L621" s="183" t="s">
        <v>661</v>
      </c>
      <c r="M621" s="123" t="s">
        <v>501</v>
      </c>
      <c r="N621" s="123" t="s">
        <v>394</v>
      </c>
      <c r="O621" s="56" t="s">
        <v>350</v>
      </c>
      <c r="P621" s="56" t="s">
        <v>205</v>
      </c>
      <c r="Q621" s="56"/>
      <c r="R621" s="120"/>
      <c r="S621" s="120"/>
      <c r="T621" s="120"/>
      <c r="U621" s="120"/>
      <c r="V621" s="120"/>
      <c r="W621" s="120"/>
      <c r="X621" s="120"/>
      <c r="Y621" s="120"/>
      <c r="Z621" s="120"/>
      <c r="AA621" s="120" t="s">
        <v>205</v>
      </c>
      <c r="AB621" s="120"/>
      <c r="AC621" s="119">
        <f t="shared" si="852"/>
        <v>1</v>
      </c>
      <c r="AD621" s="229"/>
      <c r="AE621" s="229"/>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70"/>
      <c r="BU621" s="70"/>
      <c r="BV621" s="70"/>
      <c r="BW621" s="70"/>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9"/>
      <c r="DD621" s="180"/>
      <c r="DE621" s="179"/>
      <c r="DF621" s="180"/>
      <c r="DG621" s="179"/>
      <c r="DH621" s="180"/>
      <c r="DI621" s="179"/>
      <c r="DJ621" s="180"/>
      <c r="DK621" s="181"/>
      <c r="DL621" s="184"/>
      <c r="DM621" s="70"/>
      <c r="DN621" s="70"/>
      <c r="DO621" s="70"/>
      <c r="DP621" s="70"/>
      <c r="DQ621" s="178"/>
      <c r="DR621" s="178"/>
      <c r="DS621" s="178"/>
      <c r="DT621" s="178"/>
      <c r="DU621" s="178"/>
      <c r="DV621" s="178"/>
      <c r="DW621" s="178"/>
      <c r="DX621" s="178"/>
      <c r="DY621" s="178"/>
      <c r="DZ621" s="178"/>
      <c r="EA621" s="178"/>
      <c r="EB621" s="178"/>
      <c r="EC621" s="178"/>
      <c r="ED621" s="178"/>
      <c r="EE621" s="178"/>
      <c r="EF621" s="178"/>
      <c r="EG621" s="178"/>
      <c r="EH621" s="178"/>
      <c r="EI621" s="178"/>
      <c r="EJ621" s="178"/>
      <c r="EK621" s="178"/>
      <c r="EL621" s="178"/>
      <c r="EM621" s="178"/>
      <c r="EN621" s="178"/>
      <c r="EO621" s="178"/>
      <c r="EP621" s="178"/>
      <c r="EQ621" s="178"/>
      <c r="ER621" s="178"/>
      <c r="ES621" s="178"/>
      <c r="ET621" s="178"/>
      <c r="EU621" s="178"/>
      <c r="EV621" s="179"/>
      <c r="EW621" s="180"/>
      <c r="EX621" s="179"/>
      <c r="EY621" s="180"/>
      <c r="EZ621" s="179"/>
      <c r="FA621" s="180"/>
      <c r="FB621" s="179"/>
      <c r="FC621" s="180"/>
      <c r="FD621" s="181"/>
      <c r="FE621" s="184"/>
      <c r="FF621" s="70"/>
      <c r="FG621" s="70"/>
      <c r="FH621" s="70"/>
      <c r="FI621" s="70"/>
      <c r="FJ621" s="70"/>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6"/>
      <c r="GR621" s="56"/>
      <c r="GS621" s="56"/>
      <c r="GT621" s="56"/>
      <c r="GU621" s="56"/>
      <c r="GV621" s="56"/>
      <c r="GW621" s="56"/>
      <c r="GX621" s="56"/>
      <c r="GY621" s="56"/>
      <c r="GZ621" s="70"/>
      <c r="HA621" s="70"/>
      <c r="HB621" s="70"/>
      <c r="HC621" s="70"/>
      <c r="HD621" s="70"/>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c r="IJ621" s="56"/>
      <c r="IK621" s="56"/>
      <c r="IL621" s="56"/>
      <c r="IM621" s="56"/>
      <c r="IN621" s="56"/>
      <c r="IO621" s="56"/>
      <c r="IP621" s="56"/>
      <c r="IQ621" s="56"/>
      <c r="IR621" s="56"/>
      <c r="IS621" s="56"/>
      <c r="IT621" s="70"/>
      <c r="IU621" s="70"/>
      <c r="IV621" s="70"/>
      <c r="IW621" s="70"/>
      <c r="IX621" s="56"/>
      <c r="IY621" s="56"/>
      <c r="IZ621" s="56"/>
      <c r="JA621" s="56"/>
      <c r="JB621" s="56"/>
      <c r="JC621" s="56"/>
      <c r="JD621" s="56"/>
      <c r="JE621" s="56"/>
      <c r="JF621" s="56"/>
      <c r="JG621" s="56"/>
      <c r="JH621" s="56"/>
      <c r="JI621" s="56"/>
      <c r="JJ621" s="56"/>
      <c r="JK621" s="56"/>
      <c r="JL621" s="56"/>
      <c r="JM621" s="56"/>
      <c r="JN621" s="56"/>
      <c r="JO621" s="56"/>
      <c r="JP621" s="56"/>
      <c r="JQ621" s="56"/>
      <c r="JR621" s="56"/>
      <c r="JS621" s="56"/>
      <c r="JT621" s="56"/>
      <c r="JU621" s="56"/>
      <c r="JV621" s="56"/>
      <c r="JW621" s="56"/>
      <c r="JX621" s="56"/>
      <c r="JY621" s="56"/>
      <c r="JZ621" s="56"/>
      <c r="KA621" s="56"/>
      <c r="KB621" s="56"/>
      <c r="KC621" s="56"/>
      <c r="KD621" s="56"/>
      <c r="KE621" s="56"/>
      <c r="KF621" s="56"/>
      <c r="KG621" s="56"/>
      <c r="KH621" s="56"/>
      <c r="KI621" s="56"/>
      <c r="KJ621" s="56"/>
      <c r="KK621" s="56"/>
      <c r="KL621" s="71" t="s">
        <v>662</v>
      </c>
      <c r="KM621" s="56"/>
      <c r="KN621" s="56"/>
      <c r="KO621" s="56">
        <v>2</v>
      </c>
      <c r="KP621" s="56">
        <v>2</v>
      </c>
      <c r="KQ621" s="56">
        <v>2</v>
      </c>
      <c r="KR621" s="56">
        <v>2</v>
      </c>
      <c r="KS621" s="56">
        <v>2</v>
      </c>
      <c r="KT621" s="56">
        <v>1</v>
      </c>
      <c r="KU621" s="56">
        <v>2</v>
      </c>
      <c r="KV621" s="56">
        <v>2</v>
      </c>
      <c r="KW621" s="56">
        <v>2</v>
      </c>
      <c r="KX621" s="56">
        <v>2</v>
      </c>
      <c r="KY621" s="56">
        <v>2</v>
      </c>
      <c r="KZ621" s="56">
        <v>2</v>
      </c>
      <c r="LA621" s="56">
        <v>2</v>
      </c>
      <c r="LB621" s="56">
        <v>2</v>
      </c>
      <c r="LC621" s="56">
        <v>2</v>
      </c>
      <c r="LD621" s="56">
        <v>2</v>
      </c>
      <c r="LE621" s="56">
        <v>2</v>
      </c>
      <c r="LF621" s="56">
        <v>2</v>
      </c>
      <c r="LG621" s="56">
        <v>2</v>
      </c>
      <c r="LH621" s="56">
        <v>2</v>
      </c>
      <c r="LI621" s="56">
        <v>2</v>
      </c>
      <c r="LJ621" s="56">
        <v>2</v>
      </c>
      <c r="LK621" s="56">
        <v>2</v>
      </c>
      <c r="LL621" s="56">
        <v>2</v>
      </c>
      <c r="LM621" s="56">
        <v>2</v>
      </c>
      <c r="LN621" s="56">
        <v>2</v>
      </c>
      <c r="LO621" s="56">
        <v>2</v>
      </c>
      <c r="LP621" s="56">
        <v>2</v>
      </c>
      <c r="LQ621" s="56">
        <v>2</v>
      </c>
      <c r="LR621" s="56">
        <v>2</v>
      </c>
      <c r="LS621" s="179">
        <f>COUNTIF(KO621:LR621,"2")</f>
        <v>29</v>
      </c>
      <c r="LT621" s="180">
        <f>LS621/(LS621+LU621+LW621+LY621)</f>
        <v>0.96666666666666667</v>
      </c>
      <c r="LU621" s="179">
        <f>COUNTIF(KO621:LR621,"1")</f>
        <v>1</v>
      </c>
      <c r="LV621" s="180">
        <f>LU621/(LS621+LU621+LW621+LY621)</f>
        <v>3.3333333333333333E-2</v>
      </c>
      <c r="LW621" s="179">
        <f>COUNTIF(KO621:LR621,"0")</f>
        <v>0</v>
      </c>
      <c r="LX621" s="180">
        <f>LW621/(LS621+LU621+LW621+LY621)</f>
        <v>0</v>
      </c>
      <c r="LY621" s="179">
        <f>COUNTIF(KB621:LR621,"KĐG")</f>
        <v>0</v>
      </c>
      <c r="LZ621" s="180">
        <f>LY621/(LS621+LU621+LW621+LY621)</f>
        <v>0</v>
      </c>
      <c r="MA621" s="181">
        <f>(((LS621*2)+(LU621*1)+(LW621*0)))/(LS621+LU621+LW621)</f>
        <v>1.9666666666666666</v>
      </c>
      <c r="MB621" s="185" t="str">
        <f>IF(LZ621&gt;=50%,"KĐG",IF(MA621&gt;=1.6,"Đạt mục tiêu",IF(MA621&gt;=1,"Cần cố gắng","Chưa đạt")))</f>
        <v>Đạt mục tiêu</v>
      </c>
      <c r="MC621" s="56"/>
      <c r="MD621" s="56"/>
      <c r="ME621" s="56"/>
      <c r="MF621" s="56"/>
      <c r="MG621" s="56"/>
      <c r="MH621" s="56"/>
      <c r="MI621" s="56"/>
      <c r="MJ621" s="56"/>
      <c r="MK621" s="56"/>
      <c r="ML621" s="56"/>
      <c r="MM621" s="56"/>
      <c r="MN621" s="56"/>
      <c r="MO621" s="56"/>
      <c r="MP621" s="56"/>
      <c r="MQ621" s="56"/>
      <c r="MR621" s="56"/>
      <c r="MS621" s="56"/>
      <c r="MT621" s="56"/>
      <c r="MU621" s="56"/>
      <c r="MV621" s="56"/>
      <c r="MW621" s="56"/>
      <c r="MX621" s="56"/>
      <c r="MY621" s="56"/>
      <c r="MZ621" s="56"/>
      <c r="NA621" s="56"/>
      <c r="NB621" s="56"/>
      <c r="NC621" s="56"/>
      <c r="ND621" s="56"/>
      <c r="NE621" s="56"/>
      <c r="NF621" s="56"/>
      <c r="NG621" s="56"/>
      <c r="NH621" s="56"/>
      <c r="NI621" s="56"/>
      <c r="NJ621" s="56"/>
      <c r="NK621" s="56"/>
      <c r="NL621" s="56"/>
      <c r="NM621" s="56"/>
      <c r="NN621" s="56"/>
      <c r="NO621" s="56"/>
      <c r="NP621" s="56"/>
      <c r="NQ621" s="56"/>
      <c r="NR621" s="56"/>
      <c r="NS621" s="56"/>
      <c r="NT621" s="56"/>
      <c r="NU621" s="56"/>
      <c r="NV621" s="56"/>
      <c r="NW621" s="56"/>
      <c r="NX621" s="56"/>
      <c r="NY621" s="56"/>
      <c r="NZ621" s="56"/>
      <c r="OA621" s="56"/>
      <c r="OB621" s="56"/>
      <c r="OC621" s="56"/>
      <c r="OD621" s="56"/>
      <c r="OE621" s="56"/>
      <c r="OF621" s="56"/>
      <c r="OG621" s="56"/>
      <c r="OH621" s="56"/>
      <c r="OI621" s="56"/>
      <c r="OJ621" s="56"/>
      <c r="OK621" s="56"/>
      <c r="OL621" s="56"/>
      <c r="OM621" s="56"/>
      <c r="ON621" s="56"/>
      <c r="OO621" s="56"/>
      <c r="OP621" s="56"/>
      <c r="OQ621" s="56"/>
      <c r="OR621" s="56"/>
      <c r="OS621" s="56"/>
      <c r="OT621" s="56"/>
      <c r="OU621" s="56"/>
      <c r="OV621" s="56"/>
      <c r="OW621" s="56"/>
      <c r="OX621" s="56"/>
      <c r="OY621" s="56"/>
      <c r="OZ621" s="56"/>
      <c r="PA621" s="56"/>
    </row>
    <row r="622" spans="1:418" ht="45" hidden="1" customHeight="1">
      <c r="A622" s="56"/>
      <c r="B622" s="2"/>
      <c r="C622" s="2"/>
      <c r="D622" s="311" t="s">
        <v>335</v>
      </c>
      <c r="E622" s="311"/>
      <c r="F622" s="311"/>
      <c r="G622" s="253"/>
      <c r="H622" s="254">
        <f>COUNTIF(H626:H626,"x")</f>
        <v>0</v>
      </c>
      <c r="I622" s="253"/>
      <c r="J622" s="253"/>
      <c r="K622" s="255"/>
      <c r="L622" s="258"/>
      <c r="M622" s="255"/>
      <c r="N622" s="176"/>
      <c r="O622" s="176"/>
      <c r="P622" s="114">
        <f>COUNTIF(P623:P626,"x")</f>
        <v>3</v>
      </c>
      <c r="Q622" s="56">
        <f>SUM(Q623:Q626)</f>
        <v>1</v>
      </c>
      <c r="R622" s="14">
        <f t="shared" ref="R622:AB622" si="875">COUNTIF(R623:R626,"x")</f>
        <v>0</v>
      </c>
      <c r="S622" s="114">
        <f t="shared" si="875"/>
        <v>1</v>
      </c>
      <c r="T622" s="114">
        <f t="shared" si="875"/>
        <v>0</v>
      </c>
      <c r="U622" s="114">
        <f t="shared" ref="U622" si="876">COUNTIF(U623:U626,"x")</f>
        <v>0</v>
      </c>
      <c r="V622" s="114">
        <f t="shared" si="875"/>
        <v>0</v>
      </c>
      <c r="W622" s="114">
        <f t="shared" si="875"/>
        <v>0</v>
      </c>
      <c r="X622" s="114">
        <f t="shared" si="875"/>
        <v>1</v>
      </c>
      <c r="Y622" s="114">
        <f t="shared" si="875"/>
        <v>1</v>
      </c>
      <c r="Z622" s="114">
        <f t="shared" si="875"/>
        <v>0</v>
      </c>
      <c r="AA622" s="114">
        <f t="shared" si="875"/>
        <v>1</v>
      </c>
      <c r="AB622" s="114">
        <f t="shared" si="875"/>
        <v>0</v>
      </c>
      <c r="AC622" s="114"/>
      <c r="AD622" s="239"/>
      <c r="AE622" s="14"/>
      <c r="AF622" s="114">
        <f t="shared" ref="AF622:BS622" si="877">COUNTIF(AF623:AF626,"x")</f>
        <v>0</v>
      </c>
      <c r="AG622" s="114">
        <f t="shared" si="877"/>
        <v>0</v>
      </c>
      <c r="AH622" s="114">
        <f t="shared" si="877"/>
        <v>0</v>
      </c>
      <c r="AI622" s="114">
        <f t="shared" si="877"/>
        <v>0</v>
      </c>
      <c r="AJ622" s="114">
        <f t="shared" si="877"/>
        <v>0</v>
      </c>
      <c r="AK622" s="114">
        <f t="shared" si="877"/>
        <v>0</v>
      </c>
      <c r="AL622" s="114">
        <f t="shared" si="877"/>
        <v>0</v>
      </c>
      <c r="AM622" s="114">
        <f t="shared" si="877"/>
        <v>0</v>
      </c>
      <c r="AN622" s="114">
        <f t="shared" si="877"/>
        <v>0</v>
      </c>
      <c r="AO622" s="114">
        <f t="shared" si="877"/>
        <v>0</v>
      </c>
      <c r="AP622" s="114">
        <f t="shared" si="877"/>
        <v>0</v>
      </c>
      <c r="AQ622" s="114">
        <f t="shared" si="877"/>
        <v>0</v>
      </c>
      <c r="AR622" s="114">
        <f t="shared" si="877"/>
        <v>0</v>
      </c>
      <c r="AS622" s="114">
        <f t="shared" si="877"/>
        <v>0</v>
      </c>
      <c r="AT622" s="114">
        <f t="shared" si="877"/>
        <v>0</v>
      </c>
      <c r="AU622" s="114">
        <f t="shared" si="877"/>
        <v>0</v>
      </c>
      <c r="AV622" s="114">
        <f t="shared" si="877"/>
        <v>0</v>
      </c>
      <c r="AW622" s="114">
        <f t="shared" si="877"/>
        <v>0</v>
      </c>
      <c r="AX622" s="114">
        <f t="shared" si="877"/>
        <v>0</v>
      </c>
      <c r="AY622" s="114">
        <f t="shared" si="877"/>
        <v>0</v>
      </c>
      <c r="AZ622" s="114">
        <f t="shared" si="877"/>
        <v>0</v>
      </c>
      <c r="BA622" s="114">
        <f t="shared" si="877"/>
        <v>0</v>
      </c>
      <c r="BB622" s="114">
        <f t="shared" si="877"/>
        <v>0</v>
      </c>
      <c r="BC622" s="114">
        <f t="shared" si="877"/>
        <v>0</v>
      </c>
      <c r="BD622" s="114"/>
      <c r="BE622" s="114"/>
      <c r="BF622" s="114"/>
      <c r="BG622" s="114"/>
      <c r="BH622" s="114"/>
      <c r="BI622" s="114"/>
      <c r="BJ622" s="114">
        <f t="shared" si="877"/>
        <v>0</v>
      </c>
      <c r="BK622" s="114">
        <f t="shared" si="877"/>
        <v>0</v>
      </c>
      <c r="BL622" s="114">
        <f t="shared" si="877"/>
        <v>0</v>
      </c>
      <c r="BM622" s="114">
        <f t="shared" si="877"/>
        <v>0</v>
      </c>
      <c r="BN622" s="114">
        <f t="shared" si="877"/>
        <v>0</v>
      </c>
      <c r="BO622" s="114">
        <f t="shared" si="877"/>
        <v>0</v>
      </c>
      <c r="BP622" s="114">
        <f t="shared" si="877"/>
        <v>0</v>
      </c>
      <c r="BQ622" s="114">
        <f t="shared" si="877"/>
        <v>0</v>
      </c>
      <c r="BR622" s="114">
        <f t="shared" si="877"/>
        <v>0</v>
      </c>
      <c r="BS622" s="114">
        <f t="shared" si="877"/>
        <v>0</v>
      </c>
      <c r="BT622" s="70"/>
      <c r="BU622" s="70"/>
      <c r="BV622" s="114">
        <f t="shared" ref="BV622:CS622" si="878">COUNTIF(BV623:BV626,"x")</f>
        <v>0</v>
      </c>
      <c r="BW622" s="114">
        <f t="shared" si="878"/>
        <v>0</v>
      </c>
      <c r="BX622" s="114">
        <f t="shared" si="878"/>
        <v>0</v>
      </c>
      <c r="BY622" s="114">
        <f t="shared" si="878"/>
        <v>0</v>
      </c>
      <c r="BZ622" s="114">
        <f t="shared" si="878"/>
        <v>0</v>
      </c>
      <c r="CA622" s="114">
        <f t="shared" si="878"/>
        <v>0</v>
      </c>
      <c r="CB622" s="114">
        <f t="shared" si="878"/>
        <v>0</v>
      </c>
      <c r="CC622" s="114">
        <f t="shared" si="878"/>
        <v>0</v>
      </c>
      <c r="CD622" s="114">
        <f t="shared" si="878"/>
        <v>0</v>
      </c>
      <c r="CE622" s="114">
        <f t="shared" si="878"/>
        <v>0</v>
      </c>
      <c r="CF622" s="114">
        <f t="shared" si="878"/>
        <v>0</v>
      </c>
      <c r="CG622" s="114">
        <f t="shared" si="878"/>
        <v>0</v>
      </c>
      <c r="CH622" s="114">
        <f t="shared" si="878"/>
        <v>0</v>
      </c>
      <c r="CI622" s="114">
        <f t="shared" si="878"/>
        <v>0</v>
      </c>
      <c r="CJ622" s="114">
        <f t="shared" si="878"/>
        <v>0</v>
      </c>
      <c r="CK622" s="114">
        <f t="shared" si="878"/>
        <v>0</v>
      </c>
      <c r="CL622" s="114">
        <f t="shared" si="878"/>
        <v>0</v>
      </c>
      <c r="CM622" s="114">
        <f t="shared" si="878"/>
        <v>0</v>
      </c>
      <c r="CN622" s="114">
        <f t="shared" si="878"/>
        <v>0</v>
      </c>
      <c r="CO622" s="114">
        <f t="shared" si="878"/>
        <v>0</v>
      </c>
      <c r="CP622" s="114">
        <f t="shared" si="878"/>
        <v>0</v>
      </c>
      <c r="CQ622" s="114">
        <f t="shared" si="878"/>
        <v>0</v>
      </c>
      <c r="CR622" s="114">
        <f t="shared" si="878"/>
        <v>0</v>
      </c>
      <c r="CS622" s="114">
        <f t="shared" si="878"/>
        <v>0</v>
      </c>
      <c r="CT622" s="114"/>
      <c r="CU622" s="114"/>
      <c r="CV622" s="114"/>
      <c r="CW622" s="114"/>
      <c r="CX622" s="114"/>
      <c r="CY622" s="114"/>
      <c r="CZ622" s="114">
        <f t="shared" ref="CZ622:DI622" si="879">COUNTIF(CZ623:CZ626,"x")</f>
        <v>0</v>
      </c>
      <c r="DA622" s="114">
        <f t="shared" si="879"/>
        <v>0</v>
      </c>
      <c r="DB622" s="114">
        <f t="shared" si="879"/>
        <v>0</v>
      </c>
      <c r="DC622" s="114">
        <f t="shared" si="879"/>
        <v>0</v>
      </c>
      <c r="DD622" s="114">
        <f t="shared" si="879"/>
        <v>0</v>
      </c>
      <c r="DE622" s="114">
        <f t="shared" si="879"/>
        <v>0</v>
      </c>
      <c r="DF622" s="114">
        <f t="shared" si="879"/>
        <v>0</v>
      </c>
      <c r="DG622" s="114">
        <f t="shared" si="879"/>
        <v>0</v>
      </c>
      <c r="DH622" s="114">
        <f t="shared" si="879"/>
        <v>0</v>
      </c>
      <c r="DI622" s="114">
        <f t="shared" si="879"/>
        <v>0</v>
      </c>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c r="FH622" s="114"/>
      <c r="FI622" s="114"/>
      <c r="FJ622" s="114"/>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70"/>
      <c r="HA622" s="70"/>
      <c r="HB622" s="70"/>
      <c r="HC622" s="70"/>
      <c r="HD622" s="70"/>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c r="IC622" s="114"/>
      <c r="ID622" s="114"/>
      <c r="IE622" s="114"/>
      <c r="IF622" s="114"/>
      <c r="IG622" s="114"/>
      <c r="IH622" s="114"/>
      <c r="II622" s="114"/>
      <c r="IJ622" s="114"/>
      <c r="IK622" s="114"/>
      <c r="IL622" s="114"/>
      <c r="IM622" s="114"/>
      <c r="IN622" s="114"/>
      <c r="IO622" s="114"/>
      <c r="IP622" s="114"/>
      <c r="IQ622" s="114"/>
      <c r="IR622" s="114"/>
      <c r="IS622" s="114"/>
      <c r="IT622" s="114"/>
      <c r="IU622" s="114"/>
      <c r="IV622" s="114"/>
      <c r="IW622" s="114"/>
      <c r="IX622" s="114"/>
      <c r="IY622" s="114"/>
      <c r="IZ622" s="114"/>
      <c r="JA622" s="114"/>
      <c r="JB622" s="114"/>
      <c r="JC622" s="114"/>
      <c r="JD622" s="114"/>
      <c r="JE622" s="114"/>
      <c r="JF622" s="114"/>
      <c r="JG622" s="114"/>
      <c r="JH622" s="114"/>
      <c r="JI622" s="114"/>
      <c r="JJ622" s="114"/>
      <c r="JK622" s="114"/>
      <c r="JL622" s="114"/>
      <c r="JM622" s="114"/>
      <c r="JN622" s="114"/>
      <c r="JO622" s="114"/>
      <c r="JP622" s="114"/>
      <c r="JQ622" s="114"/>
      <c r="JR622" s="114"/>
      <c r="JS622" s="114"/>
      <c r="JT622" s="114"/>
      <c r="JU622" s="114"/>
      <c r="JV622" s="114"/>
      <c r="JW622" s="114"/>
      <c r="JX622" s="114"/>
      <c r="JY622" s="114"/>
      <c r="JZ622" s="114"/>
      <c r="KA622" s="114"/>
      <c r="KB622" s="114"/>
      <c r="KC622" s="114"/>
      <c r="KD622" s="114"/>
      <c r="KE622" s="114"/>
      <c r="KF622" s="114"/>
      <c r="KG622" s="114"/>
      <c r="KH622" s="114"/>
      <c r="KI622" s="114"/>
      <c r="KJ622" s="114"/>
      <c r="KK622" s="114"/>
      <c r="KL622" s="114"/>
      <c r="KM622" s="114"/>
      <c r="KN622" s="114"/>
      <c r="KO622" s="114"/>
      <c r="KP622" s="114"/>
      <c r="KQ622" s="114"/>
      <c r="KR622" s="114"/>
      <c r="KS622" s="114"/>
      <c r="KT622" s="114"/>
      <c r="KU622" s="114"/>
      <c r="KV622" s="114"/>
      <c r="KW622" s="114"/>
      <c r="KX622" s="114"/>
      <c r="KY622" s="114"/>
      <c r="KZ622" s="114"/>
      <c r="LA622" s="114"/>
      <c r="LB622" s="114"/>
      <c r="LC622" s="114"/>
      <c r="LD622" s="114"/>
      <c r="LE622" s="114"/>
      <c r="LF622" s="114"/>
      <c r="LG622" s="114"/>
      <c r="LH622" s="114"/>
      <c r="LI622" s="114"/>
      <c r="LJ622" s="114"/>
      <c r="LK622" s="114"/>
      <c r="LL622" s="114"/>
      <c r="LM622" s="114"/>
      <c r="LN622" s="114"/>
      <c r="LO622" s="114"/>
      <c r="LP622" s="114"/>
      <c r="LQ622" s="114"/>
      <c r="LR622" s="114"/>
      <c r="LS622" s="114"/>
      <c r="LT622" s="114"/>
      <c r="LU622" s="114"/>
      <c r="LV622" s="114"/>
      <c r="LW622" s="114"/>
      <c r="LX622" s="114"/>
      <c r="LY622" s="114"/>
      <c r="LZ622" s="114"/>
      <c r="MA622" s="114"/>
      <c r="MB622" s="114"/>
      <c r="MC622" s="114"/>
      <c r="MD622" s="114"/>
      <c r="ME622" s="114"/>
      <c r="MF622" s="114"/>
      <c r="MG622" s="114"/>
      <c r="MH622" s="114"/>
      <c r="MI622" s="114"/>
      <c r="MJ622" s="114"/>
      <c r="MK622" s="114"/>
      <c r="ML622" s="114"/>
      <c r="MM622" s="114"/>
      <c r="MN622" s="114"/>
      <c r="MO622" s="114"/>
      <c r="MP622" s="114"/>
      <c r="MQ622" s="114"/>
      <c r="MR622" s="114"/>
      <c r="MS622" s="114"/>
      <c r="MT622" s="114"/>
      <c r="MU622" s="114"/>
      <c r="MV622" s="114"/>
      <c r="MW622" s="114"/>
      <c r="MX622" s="114"/>
      <c r="MY622" s="114"/>
      <c r="MZ622" s="114"/>
      <c r="NA622" s="114"/>
      <c r="NB622" s="114"/>
      <c r="NC622" s="114"/>
      <c r="ND622" s="114"/>
      <c r="NE622" s="114"/>
      <c r="NF622" s="114"/>
      <c r="NG622" s="114"/>
      <c r="NH622" s="114"/>
      <c r="NI622" s="114"/>
      <c r="NJ622" s="114"/>
      <c r="NK622" s="114"/>
      <c r="NL622" s="114"/>
      <c r="NM622" s="114"/>
      <c r="NN622" s="114"/>
      <c r="NO622" s="114"/>
      <c r="NP622" s="114"/>
      <c r="NQ622" s="114"/>
      <c r="NR622" s="114"/>
      <c r="NS622" s="114"/>
      <c r="NT622" s="114"/>
      <c r="NU622" s="114"/>
      <c r="NV622" s="114"/>
      <c r="NW622" s="114"/>
      <c r="NX622" s="114"/>
      <c r="NY622" s="114"/>
      <c r="NZ622" s="114"/>
      <c r="OA622" s="114"/>
      <c r="OB622" s="114"/>
      <c r="OC622" s="114"/>
      <c r="OD622" s="114"/>
      <c r="OE622" s="114"/>
      <c r="OF622" s="114"/>
      <c r="OG622" s="114"/>
      <c r="OH622" s="114"/>
      <c r="OI622" s="114"/>
      <c r="OJ622" s="114"/>
      <c r="OK622" s="114"/>
      <c r="OL622" s="114"/>
      <c r="OM622" s="114"/>
      <c r="ON622" s="114"/>
      <c r="OO622" s="114"/>
      <c r="OP622" s="114"/>
      <c r="OQ622" s="114"/>
      <c r="OR622" s="114"/>
      <c r="OS622" s="114"/>
      <c r="OT622" s="114"/>
      <c r="OU622" s="114"/>
      <c r="OV622" s="114"/>
      <c r="OW622" s="114"/>
      <c r="OX622" s="114"/>
      <c r="OY622" s="114"/>
      <c r="OZ622" s="114"/>
      <c r="PA622" s="14"/>
      <c r="PB622" s="75"/>
    </row>
    <row r="623" spans="1:418" s="116" customFormat="1" ht="78.75" hidden="1" customHeight="1">
      <c r="A623" s="56"/>
      <c r="B623" s="56">
        <v>544</v>
      </c>
      <c r="C623" s="56">
        <v>244</v>
      </c>
      <c r="D623" s="126" t="s">
        <v>710</v>
      </c>
      <c r="E623" s="122" t="s">
        <v>4</v>
      </c>
      <c r="F623" s="126" t="s">
        <v>711</v>
      </c>
      <c r="G623" s="123" t="s">
        <v>4</v>
      </c>
      <c r="H623" s="163"/>
      <c r="I623" s="126" t="s">
        <v>719</v>
      </c>
      <c r="J623" s="151" t="s">
        <v>1417</v>
      </c>
      <c r="K623" s="138"/>
      <c r="L623" s="183" t="s">
        <v>661</v>
      </c>
      <c r="M623" s="123" t="s">
        <v>501</v>
      </c>
      <c r="N623" s="123" t="s">
        <v>394</v>
      </c>
      <c r="O623" s="56" t="s">
        <v>350</v>
      </c>
      <c r="P623" s="56" t="s">
        <v>205</v>
      </c>
      <c r="Q623" s="56"/>
      <c r="R623" s="111"/>
      <c r="S623" s="111"/>
      <c r="T623" s="111"/>
      <c r="U623" s="111"/>
      <c r="V623" s="111"/>
      <c r="W623" s="120"/>
      <c r="X623" s="111"/>
      <c r="Y623" s="111" t="s">
        <v>205</v>
      </c>
      <c r="Z623" s="111"/>
      <c r="AA623" s="111"/>
      <c r="AB623" s="111"/>
      <c r="AC623" s="119">
        <f t="shared" ref="AC623:AC626" si="880">COUNTIF($R623:$AB623,"x")</f>
        <v>1</v>
      </c>
      <c r="AD623" s="229"/>
      <c r="AE623" s="229"/>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182"/>
      <c r="BK623" s="182"/>
      <c r="BL623" s="182"/>
      <c r="BM623" s="182"/>
      <c r="BN623" s="182"/>
      <c r="BO623" s="182"/>
      <c r="BP623" s="182"/>
      <c r="BQ623" s="182"/>
      <c r="BR623" s="182"/>
      <c r="BS623" s="185"/>
      <c r="BT623" s="70"/>
      <c r="BU623" s="70"/>
      <c r="BV623" s="70"/>
      <c r="BW623" s="70"/>
      <c r="BX623" s="56"/>
      <c r="BY623" s="56"/>
      <c r="BZ623" s="56"/>
      <c r="CA623" s="56"/>
      <c r="CB623" s="56"/>
      <c r="CC623" s="56"/>
      <c r="CD623" s="56"/>
      <c r="CE623" s="56"/>
      <c r="CF623" s="56"/>
      <c r="CG623" s="56"/>
      <c r="CH623" s="56"/>
      <c r="CI623" s="56"/>
      <c r="CJ623" s="56"/>
      <c r="CK623" s="56"/>
      <c r="CL623" s="56"/>
      <c r="CM623" s="56"/>
      <c r="CN623" s="56"/>
      <c r="CO623" s="56"/>
      <c r="CP623" s="56"/>
      <c r="CQ623" s="56"/>
      <c r="CR623" s="56"/>
      <c r="CS623" s="56"/>
      <c r="CT623" s="56"/>
      <c r="CU623" s="56"/>
      <c r="CV623" s="56"/>
      <c r="CW623" s="56"/>
      <c r="CX623" s="56"/>
      <c r="CY623" s="56"/>
      <c r="CZ623" s="56"/>
      <c r="DA623" s="56"/>
      <c r="DB623" s="56"/>
      <c r="DC623" s="56"/>
      <c r="DD623" s="56"/>
      <c r="DE623" s="56"/>
      <c r="DF623" s="56"/>
      <c r="DG623" s="56"/>
      <c r="DH623" s="56"/>
      <c r="DI623" s="56"/>
      <c r="DJ623" s="56"/>
      <c r="DK623" s="56"/>
      <c r="DL623" s="56"/>
      <c r="DM623" s="168" t="s">
        <v>553</v>
      </c>
      <c r="DN623" s="56"/>
      <c r="DO623" s="168"/>
      <c r="DP623" s="56"/>
      <c r="DQ623" s="178">
        <v>2</v>
      </c>
      <c r="DR623" s="178">
        <v>2</v>
      </c>
      <c r="DS623" s="178">
        <v>2</v>
      </c>
      <c r="DT623" s="178">
        <v>2</v>
      </c>
      <c r="DU623" s="178">
        <v>2</v>
      </c>
      <c r="DV623" s="178">
        <v>2</v>
      </c>
      <c r="DW623" s="178">
        <v>2</v>
      </c>
      <c r="DX623" s="178">
        <v>1</v>
      </c>
      <c r="DY623" s="178">
        <v>2</v>
      </c>
      <c r="DZ623" s="178">
        <v>2</v>
      </c>
      <c r="EA623" s="178">
        <v>1</v>
      </c>
      <c r="EB623" s="178">
        <v>2</v>
      </c>
      <c r="EC623" s="178">
        <v>2</v>
      </c>
      <c r="ED623" s="178">
        <v>1</v>
      </c>
      <c r="EE623" s="178">
        <v>2</v>
      </c>
      <c r="EF623" s="178">
        <v>2</v>
      </c>
      <c r="EG623" s="178">
        <v>2</v>
      </c>
      <c r="EH623" s="178">
        <v>2</v>
      </c>
      <c r="EI623" s="178">
        <v>2</v>
      </c>
      <c r="EJ623" s="178">
        <v>2</v>
      </c>
      <c r="EK623" s="178">
        <v>2</v>
      </c>
      <c r="EL623" s="178">
        <v>2</v>
      </c>
      <c r="EM623" s="178">
        <v>2</v>
      </c>
      <c r="EN623" s="178">
        <v>2</v>
      </c>
      <c r="EO623" s="178">
        <v>2</v>
      </c>
      <c r="EP623" s="178">
        <v>2</v>
      </c>
      <c r="EQ623" s="178">
        <v>2</v>
      </c>
      <c r="ER623" s="178">
        <v>1</v>
      </c>
      <c r="ES623" s="178">
        <v>2</v>
      </c>
      <c r="ET623" s="178">
        <v>2</v>
      </c>
      <c r="EU623" s="178">
        <v>2</v>
      </c>
      <c r="EV623" s="179">
        <f>COUNTIF(DM623:EU623,"2")</f>
        <v>27</v>
      </c>
      <c r="EW623" s="180">
        <f>EV623/(EV623+EX623+EZ623+FB623)</f>
        <v>0.87096774193548387</v>
      </c>
      <c r="EX623" s="179">
        <f>COUNTIF(DM623:EU623,"1")</f>
        <v>4</v>
      </c>
      <c r="EY623" s="180">
        <f>EX623/(EV623+EX623+EZ623+FB623)</f>
        <v>0.12903225806451613</v>
      </c>
      <c r="EZ623" s="179">
        <f>COUNTIF(DM623:EU623,"0")</f>
        <v>0</v>
      </c>
      <c r="FA623" s="180">
        <f>EZ623/(EV623+EX623+EZ623+FB623)</f>
        <v>0</v>
      </c>
      <c r="FB623" s="179">
        <f>COUNTIF(DM623:EU623,"KĐG")</f>
        <v>0</v>
      </c>
      <c r="FC623" s="180">
        <f>FB623/(EV623+EX623+EZ623+FB623)</f>
        <v>0</v>
      </c>
      <c r="FD623" s="181">
        <f>(((EV623*2)+(EX623*1)+(EZ623*0)))/(EV623+EX623+EZ623)</f>
        <v>1.8709677419354838</v>
      </c>
      <c r="FE623" s="184" t="str">
        <f>IF(FC623&gt;=50%,"KĐG",IF(FD623&gt;=1.6,"Đạt mục tiêu",IF(FD623&gt;=1,"Cần cố gắng","Chưa đạt")))</f>
        <v>Đạt mục tiêu</v>
      </c>
      <c r="FF623" s="70"/>
      <c r="FG623" s="70"/>
      <c r="FH623" s="70"/>
      <c r="FI623" s="70"/>
      <c r="FJ623" s="70"/>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6"/>
      <c r="GR623" s="56"/>
      <c r="GS623" s="56"/>
      <c r="GT623" s="56"/>
      <c r="GU623" s="56"/>
      <c r="GV623" s="56"/>
      <c r="GW623" s="56"/>
      <c r="GX623" s="56"/>
      <c r="GY623" s="56"/>
      <c r="GZ623" s="70"/>
      <c r="HA623" s="70"/>
      <c r="HB623" s="70"/>
      <c r="HC623" s="70"/>
      <c r="HD623" s="70"/>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c r="IJ623" s="56"/>
      <c r="IK623" s="56"/>
      <c r="IL623" s="56"/>
      <c r="IM623" s="56"/>
      <c r="IN623" s="56"/>
      <c r="IO623" s="56"/>
      <c r="IP623" s="56"/>
      <c r="IQ623" s="56"/>
      <c r="IR623" s="56"/>
      <c r="IS623" s="56"/>
      <c r="IT623" s="70"/>
      <c r="IU623" s="70"/>
      <c r="IV623" s="70"/>
      <c r="IW623" s="70"/>
      <c r="IX623" s="56"/>
      <c r="IY623" s="56"/>
      <c r="IZ623" s="56"/>
      <c r="JA623" s="56"/>
      <c r="JB623" s="56"/>
      <c r="JC623" s="56"/>
      <c r="JD623" s="56"/>
      <c r="JE623" s="56"/>
      <c r="JF623" s="56"/>
      <c r="JG623" s="56"/>
      <c r="JH623" s="56"/>
      <c r="JI623" s="56"/>
      <c r="JJ623" s="56"/>
      <c r="JK623" s="56"/>
      <c r="JL623" s="56"/>
      <c r="JM623" s="56"/>
      <c r="JN623" s="56"/>
      <c r="JO623" s="56"/>
      <c r="JP623" s="56"/>
      <c r="JQ623" s="56"/>
      <c r="JR623" s="56"/>
      <c r="JS623" s="56"/>
      <c r="JT623" s="56"/>
      <c r="JU623" s="56"/>
      <c r="JV623" s="56"/>
      <c r="JW623" s="56"/>
      <c r="JX623" s="56"/>
      <c r="JY623" s="56"/>
      <c r="JZ623" s="56"/>
      <c r="KA623" s="56"/>
      <c r="KB623" s="56"/>
      <c r="KC623" s="56"/>
      <c r="KD623" s="56"/>
      <c r="KE623" s="56"/>
      <c r="KF623" s="56"/>
      <c r="KG623" s="56"/>
      <c r="KH623" s="56"/>
      <c r="KI623" s="56"/>
      <c r="KJ623" s="56"/>
      <c r="KK623" s="56"/>
      <c r="KL623" s="56"/>
      <c r="KM623" s="56"/>
      <c r="KN623" s="56"/>
      <c r="KO623" s="56"/>
      <c r="KP623" s="56"/>
      <c r="KQ623" s="56"/>
      <c r="KR623" s="56"/>
      <c r="KS623" s="56"/>
      <c r="KT623" s="56"/>
      <c r="KU623" s="56"/>
      <c r="KV623" s="56"/>
      <c r="KW623" s="56"/>
      <c r="KX623" s="56"/>
      <c r="KY623" s="56"/>
      <c r="KZ623" s="56"/>
      <c r="LA623" s="56"/>
      <c r="LB623" s="56"/>
      <c r="LC623" s="56"/>
      <c r="LD623" s="56"/>
      <c r="LE623" s="56"/>
      <c r="LF623" s="56"/>
      <c r="LG623" s="56"/>
      <c r="LH623" s="56"/>
      <c r="LI623" s="56"/>
      <c r="LJ623" s="56"/>
      <c r="LK623" s="56"/>
      <c r="LL623" s="56"/>
      <c r="LM623" s="56"/>
      <c r="LN623" s="56"/>
      <c r="LO623" s="56"/>
      <c r="LP623" s="56"/>
      <c r="LQ623" s="56"/>
      <c r="LR623" s="56"/>
      <c r="LS623" s="56"/>
      <c r="LT623" s="56"/>
      <c r="LU623" s="56"/>
      <c r="LV623" s="56"/>
      <c r="LW623" s="56"/>
      <c r="LX623" s="56"/>
      <c r="LY623" s="56"/>
      <c r="LZ623" s="56"/>
      <c r="MA623" s="56"/>
      <c r="MB623" s="56"/>
      <c r="MC623" s="56"/>
      <c r="MD623" s="56"/>
      <c r="ME623" s="56"/>
      <c r="MF623" s="56"/>
      <c r="MG623" s="56"/>
      <c r="MH623" s="56"/>
      <c r="MI623" s="56"/>
      <c r="MJ623" s="56"/>
      <c r="MK623" s="56"/>
      <c r="ML623" s="56"/>
      <c r="MM623" s="56"/>
      <c r="MN623" s="56"/>
      <c r="MO623" s="56"/>
      <c r="MP623" s="56"/>
      <c r="MQ623" s="56"/>
      <c r="MR623" s="56"/>
      <c r="MS623" s="56"/>
      <c r="MT623" s="56"/>
      <c r="MU623" s="56"/>
      <c r="MV623" s="56"/>
      <c r="MW623" s="56"/>
      <c r="MX623" s="56"/>
      <c r="MY623" s="56"/>
      <c r="MZ623" s="56"/>
      <c r="NA623" s="56"/>
      <c r="NB623" s="56"/>
      <c r="NC623" s="56"/>
      <c r="ND623" s="56"/>
      <c r="NE623" s="179"/>
      <c r="NF623" s="180"/>
      <c r="NG623" s="179"/>
      <c r="NH623" s="180"/>
      <c r="NI623" s="179"/>
      <c r="NJ623" s="180"/>
      <c r="NK623" s="179"/>
      <c r="NL623" s="180"/>
      <c r="NM623" s="181"/>
      <c r="NN623" s="184"/>
      <c r="NO623" s="70"/>
      <c r="NP623" s="70"/>
      <c r="NQ623" s="56"/>
      <c r="NR623" s="56"/>
      <c r="NS623" s="56"/>
      <c r="NT623" s="56"/>
      <c r="NU623" s="56"/>
      <c r="NV623" s="56"/>
      <c r="NW623" s="56"/>
      <c r="NX623" s="56"/>
      <c r="NY623" s="56"/>
      <c r="NZ623" s="56"/>
      <c r="OA623" s="56"/>
      <c r="OB623" s="56"/>
      <c r="OC623" s="56"/>
      <c r="OD623" s="56"/>
      <c r="OE623" s="56"/>
      <c r="OF623" s="56"/>
      <c r="OG623" s="56"/>
      <c r="OH623" s="56"/>
      <c r="OI623" s="56"/>
      <c r="OJ623" s="56"/>
      <c r="OK623" s="56"/>
      <c r="OL623" s="56"/>
      <c r="OM623" s="56"/>
      <c r="ON623" s="56"/>
      <c r="OO623" s="56"/>
      <c r="OP623" s="56"/>
      <c r="OQ623" s="56"/>
      <c r="OR623" s="56"/>
      <c r="OS623" s="56"/>
      <c r="OT623" s="56"/>
      <c r="OU623" s="56"/>
      <c r="OV623" s="56"/>
      <c r="OW623" s="56"/>
      <c r="OX623" s="56"/>
      <c r="OY623" s="56"/>
      <c r="OZ623" s="56"/>
      <c r="PA623" s="56"/>
    </row>
    <row r="624" spans="1:418" s="116" customFormat="1" ht="63" hidden="1" customHeight="1">
      <c r="A624" s="56"/>
      <c r="B624" s="56">
        <v>545</v>
      </c>
      <c r="C624" s="56">
        <v>245</v>
      </c>
      <c r="D624" s="126" t="s">
        <v>712</v>
      </c>
      <c r="E624" s="122" t="s">
        <v>4</v>
      </c>
      <c r="F624" s="126" t="s">
        <v>713</v>
      </c>
      <c r="G624" s="123" t="s">
        <v>6</v>
      </c>
      <c r="H624" s="163"/>
      <c r="I624" s="126" t="s">
        <v>720</v>
      </c>
      <c r="J624" s="151" t="s">
        <v>1560</v>
      </c>
      <c r="K624" s="138"/>
      <c r="L624" s="183" t="s">
        <v>661</v>
      </c>
      <c r="M624" s="123" t="s">
        <v>501</v>
      </c>
      <c r="N624" s="123" t="s">
        <v>394</v>
      </c>
      <c r="O624" s="56" t="s">
        <v>350</v>
      </c>
      <c r="P624" s="56" t="s">
        <v>205</v>
      </c>
      <c r="Q624" s="56"/>
      <c r="R624" s="111"/>
      <c r="S624" s="111"/>
      <c r="T624" s="111"/>
      <c r="U624" s="111"/>
      <c r="V624" s="111"/>
      <c r="W624" s="111"/>
      <c r="X624" s="120" t="s">
        <v>205</v>
      </c>
      <c r="Y624" s="120"/>
      <c r="Z624" s="111"/>
      <c r="AA624" s="111"/>
      <c r="AB624" s="111"/>
      <c r="AC624" s="119">
        <f t="shared" si="880"/>
        <v>1</v>
      </c>
      <c r="AD624" s="229"/>
      <c r="AE624" s="229"/>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182"/>
      <c r="BK624" s="182"/>
      <c r="BL624" s="182"/>
      <c r="BM624" s="182"/>
      <c r="BN624" s="182"/>
      <c r="BO624" s="182"/>
      <c r="BP624" s="182"/>
      <c r="BQ624" s="182"/>
      <c r="BR624" s="182"/>
      <c r="BS624" s="185"/>
      <c r="BT624" s="70"/>
      <c r="BU624" s="70"/>
      <c r="BV624" s="70"/>
      <c r="BW624" s="70"/>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70"/>
      <c r="DN624" s="70"/>
      <c r="DO624" s="70"/>
      <c r="DP624" s="70"/>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70"/>
      <c r="FG624" s="70"/>
      <c r="FH624" s="70"/>
      <c r="FI624" s="70"/>
      <c r="FJ624" s="70"/>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6"/>
      <c r="GR624" s="56"/>
      <c r="GS624" s="56"/>
      <c r="GT624" s="56"/>
      <c r="GU624" s="56"/>
      <c r="GV624" s="56"/>
      <c r="GW624" s="56"/>
      <c r="GX624" s="56"/>
      <c r="GY624" s="56"/>
      <c r="GZ624" s="72" t="s">
        <v>553</v>
      </c>
      <c r="HA624" s="72" t="s">
        <v>553</v>
      </c>
      <c r="HB624" s="72" t="s">
        <v>553</v>
      </c>
      <c r="HC624" s="72" t="s">
        <v>553</v>
      </c>
      <c r="HD624" s="72" t="s">
        <v>553</v>
      </c>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c r="IJ624" s="56"/>
      <c r="IK624" s="56"/>
      <c r="IL624" s="56"/>
      <c r="IM624" s="56"/>
      <c r="IN624" s="56"/>
      <c r="IO624" s="56"/>
      <c r="IP624" s="56"/>
      <c r="IQ624" s="56"/>
      <c r="IR624" s="56"/>
      <c r="IS624" s="56"/>
      <c r="IT624" s="70"/>
      <c r="IU624" s="70"/>
      <c r="IV624" s="70"/>
      <c r="IW624" s="70"/>
      <c r="IX624" s="56"/>
      <c r="IY624" s="56"/>
      <c r="IZ624" s="56"/>
      <c r="JA624" s="56"/>
      <c r="JB624" s="56"/>
      <c r="JC624" s="56"/>
      <c r="JD624" s="56"/>
      <c r="JE624" s="56"/>
      <c r="JF624" s="56"/>
      <c r="JG624" s="56"/>
      <c r="JH624" s="56"/>
      <c r="JI624" s="56"/>
      <c r="JJ624" s="56"/>
      <c r="JK624" s="56"/>
      <c r="JL624" s="56"/>
      <c r="JM624" s="56"/>
      <c r="JN624" s="56"/>
      <c r="JO624" s="56"/>
      <c r="JP624" s="56"/>
      <c r="JQ624" s="56"/>
      <c r="JR624" s="56"/>
      <c r="JS624" s="56"/>
      <c r="JT624" s="56"/>
      <c r="JU624" s="56"/>
      <c r="JV624" s="56"/>
      <c r="JW624" s="56"/>
      <c r="JX624" s="56"/>
      <c r="JY624" s="56"/>
      <c r="JZ624" s="56"/>
      <c r="KA624" s="56"/>
      <c r="KB624" s="56"/>
      <c r="KC624" s="56"/>
      <c r="KD624" s="56"/>
      <c r="KE624" s="56"/>
      <c r="KF624" s="56"/>
      <c r="KG624" s="56"/>
      <c r="KH624" s="56"/>
      <c r="KI624" s="56"/>
      <c r="KJ624" s="56"/>
      <c r="KK624" s="56"/>
      <c r="KL624" s="56"/>
      <c r="KM624" s="56"/>
      <c r="KN624" s="56"/>
      <c r="KO624" s="56"/>
      <c r="KP624" s="56"/>
      <c r="KQ624" s="56"/>
      <c r="KR624" s="56"/>
      <c r="KS624" s="56"/>
      <c r="KT624" s="56"/>
      <c r="KU624" s="56"/>
      <c r="KV624" s="56"/>
      <c r="KW624" s="56"/>
      <c r="KX624" s="56"/>
      <c r="KY624" s="56"/>
      <c r="KZ624" s="56"/>
      <c r="LA624" s="56"/>
      <c r="LB624" s="56"/>
      <c r="LC624" s="56"/>
      <c r="LD624" s="56"/>
      <c r="LE624" s="56"/>
      <c r="LF624" s="56"/>
      <c r="LG624" s="56"/>
      <c r="LH624" s="56"/>
      <c r="LI624" s="56"/>
      <c r="LJ624" s="56"/>
      <c r="LK624" s="56"/>
      <c r="LL624" s="56"/>
      <c r="LM624" s="56"/>
      <c r="LN624" s="56"/>
      <c r="LO624" s="56"/>
      <c r="LP624" s="56"/>
      <c r="LQ624" s="56"/>
      <c r="LR624" s="56"/>
      <c r="LS624" s="56"/>
      <c r="LT624" s="56"/>
      <c r="LU624" s="56"/>
      <c r="LV624" s="56"/>
      <c r="LW624" s="56"/>
      <c r="LX624" s="56"/>
      <c r="LY624" s="56"/>
      <c r="LZ624" s="56"/>
      <c r="MA624" s="56"/>
      <c r="MB624" s="56"/>
      <c r="MC624" s="56"/>
      <c r="MD624" s="56"/>
      <c r="ME624" s="56"/>
      <c r="MF624" s="56"/>
      <c r="MG624" s="56"/>
      <c r="MH624" s="56"/>
      <c r="MI624" s="56"/>
      <c r="MJ624" s="56"/>
      <c r="MK624" s="56"/>
      <c r="ML624" s="56"/>
      <c r="MM624" s="56"/>
      <c r="MN624" s="56"/>
      <c r="MO624" s="56"/>
      <c r="MP624" s="56"/>
      <c r="MQ624" s="56"/>
      <c r="MR624" s="56"/>
      <c r="MS624" s="56"/>
      <c r="MT624" s="56"/>
      <c r="MU624" s="56"/>
      <c r="MV624" s="56"/>
      <c r="MW624" s="56"/>
      <c r="MX624" s="56"/>
      <c r="MY624" s="56"/>
      <c r="MZ624" s="56"/>
      <c r="NA624" s="56"/>
      <c r="NB624" s="56"/>
      <c r="NC624" s="56"/>
      <c r="ND624" s="56"/>
      <c r="NE624" s="179"/>
      <c r="NF624" s="180"/>
      <c r="NG624" s="179"/>
      <c r="NH624" s="180"/>
      <c r="NI624" s="179"/>
      <c r="NJ624" s="180"/>
      <c r="NK624" s="179"/>
      <c r="NL624" s="180"/>
      <c r="NM624" s="181"/>
      <c r="NN624" s="184"/>
      <c r="NO624" s="70"/>
      <c r="NP624" s="70"/>
      <c r="NQ624" s="56"/>
      <c r="NR624" s="56"/>
      <c r="NS624" s="56"/>
      <c r="NT624" s="56"/>
      <c r="NU624" s="56"/>
      <c r="NV624" s="56"/>
      <c r="NW624" s="56"/>
      <c r="NX624" s="56"/>
      <c r="NY624" s="56"/>
      <c r="NZ624" s="56"/>
      <c r="OA624" s="56"/>
      <c r="OB624" s="56"/>
      <c r="OC624" s="56"/>
      <c r="OD624" s="56"/>
      <c r="OE624" s="56"/>
      <c r="OF624" s="56"/>
      <c r="OG624" s="56"/>
      <c r="OH624" s="56"/>
      <c r="OI624" s="56"/>
      <c r="OJ624" s="56"/>
      <c r="OK624" s="56"/>
      <c r="OL624" s="56"/>
      <c r="OM624" s="56"/>
      <c r="ON624" s="56"/>
      <c r="OO624" s="56"/>
      <c r="OP624" s="56"/>
      <c r="OQ624" s="56"/>
      <c r="OR624" s="56"/>
      <c r="OS624" s="56"/>
      <c r="OT624" s="56"/>
      <c r="OU624" s="56"/>
      <c r="OV624" s="56"/>
      <c r="OW624" s="56"/>
      <c r="OX624" s="56"/>
      <c r="OY624" s="56"/>
      <c r="OZ624" s="56"/>
      <c r="PA624" s="56"/>
    </row>
    <row r="625" spans="1:417" s="116" customFormat="1" ht="31.5" hidden="1" customHeight="1">
      <c r="A625" s="56"/>
      <c r="B625" s="340">
        <v>548</v>
      </c>
      <c r="C625" s="340">
        <v>246</v>
      </c>
      <c r="D625" s="372" t="s">
        <v>301</v>
      </c>
      <c r="E625" s="316" t="s">
        <v>4</v>
      </c>
      <c r="F625" s="126" t="s">
        <v>1418</v>
      </c>
      <c r="G625" s="123" t="s">
        <v>6</v>
      </c>
      <c r="H625" s="163"/>
      <c r="I625" s="126" t="s">
        <v>1420</v>
      </c>
      <c r="J625" s="167" t="s">
        <v>1419</v>
      </c>
      <c r="K625" s="138"/>
      <c r="L625" s="183"/>
      <c r="M625" s="123"/>
      <c r="N625" s="123" t="s">
        <v>394</v>
      </c>
      <c r="O625" s="56" t="s">
        <v>350</v>
      </c>
      <c r="P625" s="56"/>
      <c r="Q625" s="56"/>
      <c r="R625" s="111"/>
      <c r="S625" s="111"/>
      <c r="T625" s="111"/>
      <c r="U625" s="111"/>
      <c r="V625" s="111"/>
      <c r="W625" s="111"/>
      <c r="X625" s="120"/>
      <c r="Y625" s="120"/>
      <c r="Z625" s="111"/>
      <c r="AA625" s="111" t="s">
        <v>205</v>
      </c>
      <c r="AB625" s="111"/>
      <c r="AC625" s="119">
        <f t="shared" si="880"/>
        <v>1</v>
      </c>
      <c r="AD625" s="229"/>
      <c r="AE625" s="229"/>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182"/>
      <c r="BK625" s="182"/>
      <c r="BL625" s="182"/>
      <c r="BM625" s="182"/>
      <c r="BN625" s="182"/>
      <c r="BO625" s="182"/>
      <c r="BP625" s="182"/>
      <c r="BQ625" s="182"/>
      <c r="BR625" s="182"/>
      <c r="BS625" s="185"/>
      <c r="BT625" s="70"/>
      <c r="BU625" s="70"/>
      <c r="BV625" s="70"/>
      <c r="BW625" s="70"/>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70"/>
      <c r="DN625" s="70"/>
      <c r="DO625" s="70"/>
      <c r="DP625" s="70"/>
      <c r="DQ625" s="56"/>
      <c r="DR625" s="56"/>
      <c r="DS625" s="56"/>
      <c r="DT625" s="56"/>
      <c r="DU625" s="56"/>
      <c r="DV625" s="56"/>
      <c r="DW625" s="56"/>
      <c r="DX625" s="56"/>
      <c r="DY625" s="56"/>
      <c r="DZ625" s="56"/>
      <c r="EA625" s="56"/>
      <c r="EB625" s="56"/>
      <c r="EC625" s="56"/>
      <c r="ED625" s="56"/>
      <c r="EE625" s="5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70"/>
      <c r="FG625" s="70"/>
      <c r="FH625" s="70"/>
      <c r="FI625" s="70"/>
      <c r="FJ625" s="70"/>
      <c r="FK625" s="56"/>
      <c r="FL625" s="56"/>
      <c r="FM625" s="56"/>
      <c r="FN625" s="56"/>
      <c r="FO625" s="56"/>
      <c r="FP625" s="56"/>
      <c r="FQ625" s="56"/>
      <c r="FR625" s="56"/>
      <c r="FS625" s="56"/>
      <c r="FT625" s="56"/>
      <c r="FU625" s="56"/>
      <c r="FV625" s="56"/>
      <c r="FW625" s="56"/>
      <c r="FX625" s="56"/>
      <c r="FY625" s="56"/>
      <c r="FZ625" s="56"/>
      <c r="GA625" s="56"/>
      <c r="GB625" s="56"/>
      <c r="GC625" s="56"/>
      <c r="GD625" s="56"/>
      <c r="GE625" s="56"/>
      <c r="GF625" s="56"/>
      <c r="GG625" s="56"/>
      <c r="GH625" s="56"/>
      <c r="GI625" s="56"/>
      <c r="GJ625" s="56"/>
      <c r="GK625" s="56"/>
      <c r="GL625" s="56"/>
      <c r="GM625" s="56"/>
      <c r="GN625" s="56"/>
      <c r="GO625" s="56"/>
      <c r="GP625" s="56"/>
      <c r="GQ625" s="56"/>
      <c r="GR625" s="56"/>
      <c r="GS625" s="56"/>
      <c r="GT625" s="56"/>
      <c r="GU625" s="56"/>
      <c r="GV625" s="56"/>
      <c r="GW625" s="56"/>
      <c r="GX625" s="56"/>
      <c r="GY625" s="56"/>
      <c r="GZ625" s="72"/>
      <c r="HA625" s="72"/>
      <c r="HB625" s="72"/>
      <c r="HC625" s="72"/>
      <c r="HD625" s="72"/>
      <c r="HE625" s="56"/>
      <c r="HF625" s="56"/>
      <c r="HG625" s="56"/>
      <c r="HH625" s="56"/>
      <c r="HI625" s="56"/>
      <c r="HJ625" s="56"/>
      <c r="HK625" s="56"/>
      <c r="HL625" s="56"/>
      <c r="HM625" s="56"/>
      <c r="HN625" s="56"/>
      <c r="HO625" s="56"/>
      <c r="HP625" s="56"/>
      <c r="HQ625" s="56"/>
      <c r="HR625" s="56"/>
      <c r="HS625" s="56"/>
      <c r="HT625" s="56"/>
      <c r="HU625" s="56"/>
      <c r="HV625" s="56"/>
      <c r="HW625" s="56"/>
      <c r="HX625" s="56"/>
      <c r="HY625" s="56"/>
      <c r="HZ625" s="56"/>
      <c r="IA625" s="56"/>
      <c r="IB625" s="56"/>
      <c r="IC625" s="56"/>
      <c r="ID625" s="56"/>
      <c r="IE625" s="56"/>
      <c r="IF625" s="56"/>
      <c r="IG625" s="56"/>
      <c r="IH625" s="56"/>
      <c r="II625" s="56"/>
      <c r="IJ625" s="56"/>
      <c r="IK625" s="56"/>
      <c r="IL625" s="56"/>
      <c r="IM625" s="56"/>
      <c r="IN625" s="56"/>
      <c r="IO625" s="56"/>
      <c r="IP625" s="56"/>
      <c r="IQ625" s="56"/>
      <c r="IR625" s="56"/>
      <c r="IS625" s="56"/>
      <c r="IT625" s="70"/>
      <c r="IU625" s="70"/>
      <c r="IV625" s="70"/>
      <c r="IW625" s="70"/>
      <c r="IX625" s="56"/>
      <c r="IY625" s="56"/>
      <c r="IZ625" s="56"/>
      <c r="JA625" s="56"/>
      <c r="JB625" s="56"/>
      <c r="JC625" s="56"/>
      <c r="JD625" s="56"/>
      <c r="JE625" s="56"/>
      <c r="JF625" s="56"/>
      <c r="JG625" s="56"/>
      <c r="JH625" s="56"/>
      <c r="JI625" s="56"/>
      <c r="JJ625" s="56"/>
      <c r="JK625" s="56"/>
      <c r="JL625" s="56"/>
      <c r="JM625" s="56"/>
      <c r="JN625" s="56"/>
      <c r="JO625" s="56"/>
      <c r="JP625" s="56"/>
      <c r="JQ625" s="56"/>
      <c r="JR625" s="56"/>
      <c r="JS625" s="56"/>
      <c r="JT625" s="56"/>
      <c r="JU625" s="56"/>
      <c r="JV625" s="56"/>
      <c r="JW625" s="56"/>
      <c r="JX625" s="56"/>
      <c r="JY625" s="56"/>
      <c r="JZ625" s="56"/>
      <c r="KA625" s="56"/>
      <c r="KB625" s="56"/>
      <c r="KC625" s="56"/>
      <c r="KD625" s="56"/>
      <c r="KE625" s="56"/>
      <c r="KF625" s="56"/>
      <c r="KG625" s="56"/>
      <c r="KH625" s="56"/>
      <c r="KI625" s="56"/>
      <c r="KJ625" s="56"/>
      <c r="KK625" s="56"/>
      <c r="KL625" s="56"/>
      <c r="KM625" s="56"/>
      <c r="KN625" s="56"/>
      <c r="KO625" s="56"/>
      <c r="KP625" s="56"/>
      <c r="KQ625" s="56"/>
      <c r="KR625" s="56"/>
      <c r="KS625" s="56"/>
      <c r="KT625" s="56"/>
      <c r="KU625" s="56"/>
      <c r="KV625" s="56"/>
      <c r="KW625" s="56"/>
      <c r="KX625" s="56"/>
      <c r="KY625" s="56"/>
      <c r="KZ625" s="56"/>
      <c r="LA625" s="56"/>
      <c r="LB625" s="56"/>
      <c r="LC625" s="56"/>
      <c r="LD625" s="56"/>
      <c r="LE625" s="56"/>
      <c r="LF625" s="56"/>
      <c r="LG625" s="56"/>
      <c r="LH625" s="56"/>
      <c r="LI625" s="56"/>
      <c r="LJ625" s="56"/>
      <c r="LK625" s="56"/>
      <c r="LL625" s="56"/>
      <c r="LM625" s="56"/>
      <c r="LN625" s="56"/>
      <c r="LO625" s="56"/>
      <c r="LP625" s="56"/>
      <c r="LQ625" s="56"/>
      <c r="LR625" s="56"/>
      <c r="LS625" s="56"/>
      <c r="LT625" s="56"/>
      <c r="LU625" s="56"/>
      <c r="LV625" s="56"/>
      <c r="LW625" s="56"/>
      <c r="LX625" s="56"/>
      <c r="LY625" s="56"/>
      <c r="LZ625" s="56"/>
      <c r="MA625" s="56"/>
      <c r="MB625" s="56"/>
      <c r="MC625" s="56"/>
      <c r="MD625" s="56"/>
      <c r="ME625" s="56"/>
      <c r="MF625" s="56"/>
      <c r="MG625" s="56"/>
      <c r="MH625" s="56"/>
      <c r="MI625" s="56"/>
      <c r="MJ625" s="56"/>
      <c r="MK625" s="56"/>
      <c r="ML625" s="56"/>
      <c r="MM625" s="56"/>
      <c r="MN625" s="56"/>
      <c r="MO625" s="56"/>
      <c r="MP625" s="56"/>
      <c r="MQ625" s="56"/>
      <c r="MR625" s="56"/>
      <c r="MS625" s="56"/>
      <c r="MT625" s="56"/>
      <c r="MU625" s="56"/>
      <c r="MV625" s="56"/>
      <c r="MW625" s="56"/>
      <c r="MX625" s="56"/>
      <c r="MY625" s="56"/>
      <c r="MZ625" s="56"/>
      <c r="NA625" s="56"/>
      <c r="NB625" s="56"/>
      <c r="NC625" s="56"/>
      <c r="ND625" s="56"/>
      <c r="NE625" s="179"/>
      <c r="NF625" s="180"/>
      <c r="NG625" s="179"/>
      <c r="NH625" s="180"/>
      <c r="NI625" s="179"/>
      <c r="NJ625" s="180"/>
      <c r="NK625" s="179"/>
      <c r="NL625" s="180"/>
      <c r="NM625" s="181"/>
      <c r="NN625" s="184"/>
      <c r="NO625" s="70"/>
      <c r="NP625" s="70"/>
      <c r="NQ625" s="56"/>
      <c r="NR625" s="56"/>
      <c r="NS625" s="56"/>
      <c r="NT625" s="56"/>
      <c r="NU625" s="56"/>
      <c r="NV625" s="56"/>
      <c r="NW625" s="56"/>
      <c r="NX625" s="56"/>
      <c r="NY625" s="56"/>
      <c r="NZ625" s="56"/>
      <c r="OA625" s="56"/>
      <c r="OB625" s="56"/>
      <c r="OC625" s="56"/>
      <c r="OD625" s="56"/>
      <c r="OE625" s="56"/>
      <c r="OF625" s="56"/>
      <c r="OG625" s="56"/>
      <c r="OH625" s="56"/>
      <c r="OI625" s="56"/>
      <c r="OJ625" s="56"/>
      <c r="OK625" s="56"/>
      <c r="OL625" s="56"/>
      <c r="OM625" s="56"/>
      <c r="ON625" s="56"/>
      <c r="OO625" s="56"/>
      <c r="OP625" s="56"/>
      <c r="OQ625" s="56"/>
      <c r="OR625" s="56"/>
      <c r="OS625" s="56"/>
      <c r="OT625" s="56"/>
      <c r="OU625" s="56"/>
      <c r="OV625" s="56"/>
      <c r="OW625" s="56"/>
      <c r="OX625" s="56"/>
      <c r="OY625" s="56"/>
      <c r="OZ625" s="56"/>
      <c r="PA625" s="56"/>
    </row>
    <row r="626" spans="1:417" s="116" customFormat="1" ht="55.5" hidden="1" customHeight="1">
      <c r="A626" s="56"/>
      <c r="B626" s="341"/>
      <c r="C626" s="341"/>
      <c r="D626" s="373"/>
      <c r="E626" s="353"/>
      <c r="F626" s="51" t="s">
        <v>302</v>
      </c>
      <c r="G626" s="123" t="s">
        <v>6</v>
      </c>
      <c r="H626" s="122"/>
      <c r="I626" s="126" t="s">
        <v>302</v>
      </c>
      <c r="J626" s="167" t="s">
        <v>1574</v>
      </c>
      <c r="K626" s="123"/>
      <c r="L626" s="183" t="s">
        <v>661</v>
      </c>
      <c r="M626" s="123" t="s">
        <v>501</v>
      </c>
      <c r="N626" s="123" t="s">
        <v>394</v>
      </c>
      <c r="O626" s="56" t="s">
        <v>350</v>
      </c>
      <c r="P626" s="56" t="s">
        <v>205</v>
      </c>
      <c r="Q626" s="56">
        <v>1</v>
      </c>
      <c r="R626" s="120"/>
      <c r="S626" s="120" t="s">
        <v>205</v>
      </c>
      <c r="T626" s="120"/>
      <c r="U626" s="120"/>
      <c r="V626" s="120"/>
      <c r="W626" s="120"/>
      <c r="X626" s="120"/>
      <c r="Y626" s="120"/>
      <c r="Z626" s="120"/>
      <c r="AA626" s="120"/>
      <c r="AB626" s="120"/>
      <c r="AC626" s="119">
        <f t="shared" si="880"/>
        <v>1</v>
      </c>
      <c r="AD626" s="229"/>
      <c r="AE626" s="229"/>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70"/>
      <c r="BU626" s="70"/>
      <c r="BV626" s="70"/>
      <c r="BW626" s="70"/>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70"/>
      <c r="DN626" s="70"/>
      <c r="DO626" s="70"/>
      <c r="DP626" s="70"/>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72" t="s">
        <v>662</v>
      </c>
      <c r="FG626" s="72"/>
      <c r="FH626" s="72"/>
      <c r="FI626" s="72"/>
      <c r="FJ626" s="72" t="s">
        <v>662</v>
      </c>
      <c r="FK626" s="70" t="s">
        <v>464</v>
      </c>
      <c r="FL626" s="70" t="s">
        <v>464</v>
      </c>
      <c r="FM626" s="70" t="s">
        <v>464</v>
      </c>
      <c r="FN626" s="70" t="s">
        <v>1025</v>
      </c>
      <c r="FO626" s="70" t="s">
        <v>464</v>
      </c>
      <c r="FP626" s="70" t="s">
        <v>464</v>
      </c>
      <c r="FQ626" s="70" t="s">
        <v>464</v>
      </c>
      <c r="FR626" s="70" t="s">
        <v>464</v>
      </c>
      <c r="FS626" s="70" t="s">
        <v>464</v>
      </c>
      <c r="FT626" s="70" t="s">
        <v>464</v>
      </c>
      <c r="FU626" s="70" t="s">
        <v>1025</v>
      </c>
      <c r="FV626" s="70" t="s">
        <v>464</v>
      </c>
      <c r="FW626" s="70" t="s">
        <v>464</v>
      </c>
      <c r="FX626" s="70" t="s">
        <v>464</v>
      </c>
      <c r="FY626" s="70" t="s">
        <v>464</v>
      </c>
      <c r="FZ626" s="70" t="s">
        <v>464</v>
      </c>
      <c r="GA626" s="70" t="s">
        <v>464</v>
      </c>
      <c r="GB626" s="70" t="s">
        <v>464</v>
      </c>
      <c r="GC626" s="70" t="s">
        <v>464</v>
      </c>
      <c r="GD626" s="70" t="s">
        <v>464</v>
      </c>
      <c r="GE626" s="70" t="s">
        <v>464</v>
      </c>
      <c r="GF626" s="70" t="s">
        <v>464</v>
      </c>
      <c r="GG626" s="70" t="s">
        <v>464</v>
      </c>
      <c r="GH626" s="70" t="s">
        <v>1025</v>
      </c>
      <c r="GI626" s="70" t="s">
        <v>464</v>
      </c>
      <c r="GJ626" s="70" t="s">
        <v>464</v>
      </c>
      <c r="GK626" s="70" t="s">
        <v>464</v>
      </c>
      <c r="GL626" s="70" t="s">
        <v>464</v>
      </c>
      <c r="GM626" s="70" t="s">
        <v>464</v>
      </c>
      <c r="GN626" s="70" t="s">
        <v>464</v>
      </c>
      <c r="GO626" s="70" t="s">
        <v>464</v>
      </c>
      <c r="GP626" s="179">
        <f>COUNTIF(FA626:GO626,"2")</f>
        <v>28</v>
      </c>
      <c r="GQ626" s="180">
        <f t="shared" ref="GQ626" si="881">GP626/(GP626+GR626+GT626+GV626)</f>
        <v>0.90322580645161288</v>
      </c>
      <c r="GR626" s="179">
        <f>COUNTIF(FA626:GO626,"1")</f>
        <v>3</v>
      </c>
      <c r="GS626" s="180">
        <f t="shared" ref="GS626" si="882">GR626/(GP626+GR626+GT626+GV626)</f>
        <v>9.6774193548387094E-2</v>
      </c>
      <c r="GT626" s="179">
        <f>COUNTIF(FA626:GO626,"0")</f>
        <v>0</v>
      </c>
      <c r="GU626" s="180">
        <f t="shared" ref="GU626" si="883">GT626/(GP626+GR626+GT626+GV626)</f>
        <v>0</v>
      </c>
      <c r="GV626" s="179">
        <f>COUNTIF(FA626:GO626,"KĐG")</f>
        <v>0</v>
      </c>
      <c r="GW626" s="180">
        <f t="shared" ref="GW626" si="884">GV626/(GP626+GR626+GT626+GV626)</f>
        <v>0</v>
      </c>
      <c r="GX626" s="181">
        <f t="shared" ref="GX626" si="885">(((GP626*2)+(GR626*1)+(GT626*0)))/(GP626+GR626+GT626)</f>
        <v>1.903225806451613</v>
      </c>
      <c r="GY626" s="182" t="str">
        <f t="shared" ref="GY626" si="886">IF(GW626&gt;=50%,"KĐG",IF(GX626&gt;=1.6,"Đạt mục tiêu",IF(GX626&gt;=1,"Cần cố gắng","Chưa đạt")))</f>
        <v>Đạt mục tiêu</v>
      </c>
      <c r="GZ626" s="70"/>
      <c r="HA626" s="70"/>
      <c r="HB626" s="70"/>
      <c r="HC626" s="70"/>
      <c r="HD626" s="70"/>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c r="IJ626" s="56"/>
      <c r="IK626" s="56"/>
      <c r="IL626" s="56"/>
      <c r="IM626" s="56"/>
      <c r="IN626" s="56"/>
      <c r="IO626" s="56"/>
      <c r="IP626" s="56"/>
      <c r="IQ626" s="56"/>
      <c r="IR626" s="56"/>
      <c r="IS626" s="56"/>
      <c r="IT626" s="70"/>
      <c r="IU626" s="70"/>
      <c r="IV626" s="70"/>
      <c r="IW626" s="70"/>
      <c r="IX626" s="56"/>
      <c r="IY626" s="56"/>
      <c r="IZ626" s="56"/>
      <c r="JA626" s="56"/>
      <c r="JB626" s="56"/>
      <c r="JC626" s="56"/>
      <c r="JD626" s="56"/>
      <c r="JE626" s="56"/>
      <c r="JF626" s="56"/>
      <c r="JG626" s="56"/>
      <c r="JH626" s="56"/>
      <c r="JI626" s="56"/>
      <c r="JJ626" s="56"/>
      <c r="JK626" s="56"/>
      <c r="JL626" s="56"/>
      <c r="JM626" s="56"/>
      <c r="JN626" s="56"/>
      <c r="JO626" s="56"/>
      <c r="JP626" s="56"/>
      <c r="JQ626" s="56"/>
      <c r="JR626" s="56"/>
      <c r="JS626" s="56"/>
      <c r="JT626" s="56"/>
      <c r="JU626" s="56"/>
      <c r="JV626" s="56"/>
      <c r="JW626" s="56"/>
      <c r="JX626" s="56"/>
      <c r="JY626" s="56"/>
      <c r="JZ626" s="56"/>
      <c r="KA626" s="56"/>
      <c r="KB626" s="56"/>
      <c r="KC626" s="56"/>
      <c r="KD626" s="56"/>
      <c r="KE626" s="56"/>
      <c r="KF626" s="56"/>
      <c r="KG626" s="56"/>
      <c r="KH626" s="56"/>
      <c r="KI626" s="56"/>
      <c r="KJ626" s="56"/>
      <c r="KK626" s="56"/>
      <c r="KL626" s="56"/>
      <c r="KM626" s="56"/>
      <c r="KN626" s="56"/>
      <c r="KO626" s="56"/>
      <c r="KP626" s="56"/>
      <c r="KQ626" s="56"/>
      <c r="KR626" s="56"/>
      <c r="KS626" s="56"/>
      <c r="KT626" s="56"/>
      <c r="KU626" s="56"/>
      <c r="KV626" s="56"/>
      <c r="KW626" s="56"/>
      <c r="KX626" s="56"/>
      <c r="KY626" s="56"/>
      <c r="KZ626" s="56"/>
      <c r="LA626" s="56"/>
      <c r="LB626" s="56"/>
      <c r="LC626" s="56"/>
      <c r="LD626" s="56"/>
      <c r="LE626" s="56"/>
      <c r="LF626" s="56"/>
      <c r="LG626" s="56"/>
      <c r="LH626" s="56"/>
      <c r="LI626" s="56"/>
      <c r="LJ626" s="56"/>
      <c r="LK626" s="56"/>
      <c r="LL626" s="56"/>
      <c r="LM626" s="56"/>
      <c r="LN626" s="56"/>
      <c r="LO626" s="56"/>
      <c r="LP626" s="56"/>
      <c r="LQ626" s="56"/>
      <c r="LR626" s="56"/>
      <c r="LS626" s="56"/>
      <c r="LT626" s="56"/>
      <c r="LU626" s="56"/>
      <c r="LV626" s="56"/>
      <c r="LW626" s="56"/>
      <c r="LX626" s="56"/>
      <c r="LY626" s="56"/>
      <c r="LZ626" s="56"/>
      <c r="MA626" s="56"/>
      <c r="MB626" s="56"/>
      <c r="MC626" s="71" t="s">
        <v>662</v>
      </c>
      <c r="MD626" s="71" t="s">
        <v>662</v>
      </c>
      <c r="ME626" s="56">
        <v>2</v>
      </c>
      <c r="MF626" s="56">
        <v>2</v>
      </c>
      <c r="MG626" s="56">
        <v>1</v>
      </c>
      <c r="MH626" s="56">
        <v>2</v>
      </c>
      <c r="MI626" s="56">
        <v>2</v>
      </c>
      <c r="MJ626" s="56">
        <v>2</v>
      </c>
      <c r="MK626" s="56">
        <v>2</v>
      </c>
      <c r="ML626" s="56">
        <v>2</v>
      </c>
      <c r="MM626" s="56">
        <v>2</v>
      </c>
      <c r="MN626" s="56">
        <v>2</v>
      </c>
      <c r="MO626" s="56">
        <v>1</v>
      </c>
      <c r="MP626" s="56">
        <v>2</v>
      </c>
      <c r="MQ626" s="56">
        <v>1</v>
      </c>
      <c r="MR626" s="56">
        <v>2</v>
      </c>
      <c r="MS626" s="56">
        <v>2</v>
      </c>
      <c r="MT626" s="56">
        <v>2</v>
      </c>
      <c r="MU626" s="56">
        <v>2</v>
      </c>
      <c r="MV626" s="56">
        <v>2</v>
      </c>
      <c r="MW626" s="56">
        <v>2</v>
      </c>
      <c r="MX626" s="56">
        <v>2</v>
      </c>
      <c r="MY626" s="56">
        <v>2</v>
      </c>
      <c r="MZ626" s="56">
        <v>2</v>
      </c>
      <c r="NA626" s="56">
        <v>2</v>
      </c>
      <c r="NB626" s="56">
        <v>2</v>
      </c>
      <c r="NC626" s="56">
        <v>2</v>
      </c>
      <c r="ND626" s="56">
        <v>2</v>
      </c>
      <c r="NE626" s="179">
        <f>COUNTIF(ME626:ND626,"2")</f>
        <v>23</v>
      </c>
      <c r="NF626" s="180">
        <f>NE626/(NE626+NG626+NI626+NK626)</f>
        <v>0.88461538461538458</v>
      </c>
      <c r="NG626" s="179">
        <f>COUNTIF(ME626:ND626,"1")</f>
        <v>3</v>
      </c>
      <c r="NH626" s="180">
        <f>NG626/(NE626+NG626+NI626+NK626)</f>
        <v>0.11538461538461539</v>
      </c>
      <c r="NI626" s="179">
        <f>COUNTIF(ME626:ND626,"0")</f>
        <v>0</v>
      </c>
      <c r="NJ626" s="180">
        <f>NI626/(NE626+NG626+NI626+NK626)</f>
        <v>0</v>
      </c>
      <c r="NK626" s="179">
        <f>COUNTIF(LR626:ND626,"KĐG")</f>
        <v>0</v>
      </c>
      <c r="NL626" s="180">
        <f>NK626/(NE626+NG626+NI626+NK626)</f>
        <v>0</v>
      </c>
      <c r="NM626" s="181">
        <f>(((NE626*2)+(NG626*1)+(NI626*0)))/(NE626+NG626+NI626)</f>
        <v>1.8846153846153846</v>
      </c>
      <c r="NN626" s="184" t="str">
        <f>IF(NL626&gt;=50%,"KĐG",IF(NM626&gt;=1.6,"Đạt mục tiêu",IF(NM626&gt;=1,"Cần cố gắng","Chưa đạt")))</f>
        <v>Đạt mục tiêu</v>
      </c>
      <c r="NO626" s="56"/>
      <c r="NP626" s="56"/>
      <c r="NQ626" s="56"/>
      <c r="NR626" s="56"/>
      <c r="NS626" s="56"/>
      <c r="NT626" s="56"/>
      <c r="NU626" s="56"/>
      <c r="NV626" s="56"/>
      <c r="NW626" s="56"/>
      <c r="NX626" s="56"/>
      <c r="NY626" s="56"/>
      <c r="NZ626" s="56"/>
      <c r="OA626" s="56"/>
      <c r="OB626" s="56"/>
      <c r="OC626" s="56"/>
      <c r="OD626" s="56"/>
      <c r="OE626" s="56"/>
      <c r="OF626" s="56"/>
      <c r="OG626" s="56"/>
      <c r="OH626" s="56"/>
      <c r="OI626" s="56"/>
      <c r="OJ626" s="56"/>
      <c r="OK626" s="56"/>
      <c r="OL626" s="56"/>
      <c r="OM626" s="56"/>
      <c r="ON626" s="56"/>
      <c r="OO626" s="56"/>
      <c r="OP626" s="56"/>
      <c r="OQ626" s="56"/>
      <c r="OR626" s="56"/>
      <c r="OS626" s="56"/>
      <c r="OT626" s="56"/>
      <c r="OU626" s="56"/>
      <c r="OV626" s="56"/>
      <c r="OW626" s="56"/>
      <c r="OX626" s="56"/>
      <c r="OY626" s="56"/>
      <c r="OZ626" s="56"/>
      <c r="PA626" s="56"/>
    </row>
    <row r="627" spans="1:417" ht="48" customHeight="1">
      <c r="A627" s="56"/>
      <c r="B627" s="2"/>
      <c r="C627" s="2"/>
      <c r="D627" s="311" t="s">
        <v>197</v>
      </c>
      <c r="E627" s="311"/>
      <c r="F627" s="311"/>
      <c r="G627" s="253"/>
      <c r="H627" s="254">
        <f>H628+H632</f>
        <v>1</v>
      </c>
      <c r="I627" s="253"/>
      <c r="J627" s="253"/>
      <c r="K627" s="255"/>
      <c r="L627" s="258"/>
      <c r="M627" s="255"/>
      <c r="N627" s="176"/>
      <c r="O627" s="176"/>
      <c r="P627" s="114">
        <f t="shared" ref="P627:AB627" si="887">P628+P632+P713</f>
        <v>20</v>
      </c>
      <c r="Q627" s="56">
        <f t="shared" si="887"/>
        <v>30</v>
      </c>
      <c r="R627" s="14">
        <f t="shared" si="887"/>
        <v>15</v>
      </c>
      <c r="S627" s="114">
        <f t="shared" si="887"/>
        <v>8</v>
      </c>
      <c r="T627" s="114">
        <f t="shared" si="887"/>
        <v>7</v>
      </c>
      <c r="U627" s="114">
        <f t="shared" si="887"/>
        <v>8</v>
      </c>
      <c r="V627" s="114">
        <f t="shared" si="887"/>
        <v>9</v>
      </c>
      <c r="W627" s="114">
        <f t="shared" si="887"/>
        <v>8</v>
      </c>
      <c r="X627" s="114">
        <f t="shared" si="887"/>
        <v>9</v>
      </c>
      <c r="Y627" s="114">
        <f t="shared" si="887"/>
        <v>10</v>
      </c>
      <c r="Z627" s="114">
        <f t="shared" si="887"/>
        <v>10</v>
      </c>
      <c r="AA627" s="114">
        <f t="shared" si="887"/>
        <v>9</v>
      </c>
      <c r="AB627" s="114">
        <f t="shared" si="887"/>
        <v>11</v>
      </c>
      <c r="AC627" s="114"/>
      <c r="AD627" s="300"/>
      <c r="AE627" s="295"/>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182"/>
      <c r="BK627" s="182"/>
      <c r="BL627" s="182"/>
      <c r="BM627" s="182"/>
      <c r="BN627" s="182"/>
      <c r="BO627" s="182"/>
      <c r="BP627" s="182"/>
      <c r="BQ627" s="182"/>
      <c r="BR627" s="182"/>
      <c r="BS627" s="185"/>
      <c r="BT627" s="70"/>
      <c r="BU627" s="70"/>
      <c r="BV627" s="70"/>
      <c r="BW627" s="70"/>
      <c r="BX627" s="56"/>
      <c r="BY627" s="56"/>
      <c r="BZ627" s="56"/>
      <c r="CA627" s="56"/>
      <c r="CB627" s="56"/>
      <c r="CC627" s="56"/>
      <c r="CD627" s="56"/>
      <c r="CE627" s="56"/>
      <c r="CF627" s="56"/>
      <c r="CG627" s="56"/>
      <c r="CH627" s="56"/>
      <c r="CI627" s="56"/>
      <c r="CJ627" s="56"/>
      <c r="CK627" s="56"/>
      <c r="CL627" s="56"/>
      <c r="CM627" s="56"/>
      <c r="CN627" s="56"/>
      <c r="CO627" s="56"/>
      <c r="CP627" s="56"/>
      <c r="CQ627" s="56"/>
      <c r="CR627" s="56"/>
      <c r="CS627" s="56"/>
      <c r="CT627" s="56"/>
      <c r="CU627" s="56"/>
      <c r="CV627" s="56"/>
      <c r="CW627" s="56"/>
      <c r="CX627" s="56"/>
      <c r="CY627" s="56"/>
      <c r="CZ627" s="56"/>
      <c r="DA627" s="56"/>
      <c r="DB627" s="56"/>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6"/>
      <c r="GQ627" s="56"/>
      <c r="GR627" s="56"/>
      <c r="GS627" s="56"/>
      <c r="GT627" s="56"/>
      <c r="GU627" s="56"/>
      <c r="GV627" s="56"/>
      <c r="GW627" s="56"/>
      <c r="GX627" s="56"/>
      <c r="GY627" s="56"/>
      <c r="GZ627" s="70"/>
      <c r="HA627" s="70"/>
      <c r="HB627" s="70"/>
      <c r="HC627" s="70"/>
      <c r="HD627" s="70"/>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c r="IJ627" s="56"/>
      <c r="IK627" s="56"/>
      <c r="IL627" s="56"/>
      <c r="IM627" s="56"/>
      <c r="IN627" s="56"/>
      <c r="IO627" s="56"/>
      <c r="IP627" s="56"/>
      <c r="IQ627" s="56"/>
      <c r="IR627" s="56"/>
      <c r="IS627" s="56"/>
      <c r="IT627" s="56"/>
      <c r="IU627" s="56"/>
      <c r="IV627" s="56"/>
      <c r="IW627" s="56"/>
      <c r="IX627" s="56"/>
      <c r="IY627" s="56"/>
      <c r="IZ627" s="56"/>
      <c r="JA627" s="56"/>
      <c r="JB627" s="56"/>
      <c r="JC627" s="56"/>
      <c r="JD627" s="56"/>
      <c r="JE627" s="56"/>
      <c r="JF627" s="56"/>
      <c r="JG627" s="56"/>
      <c r="JH627" s="56"/>
      <c r="JI627" s="56"/>
      <c r="JJ627" s="56"/>
      <c r="JK627" s="56"/>
      <c r="JL627" s="56"/>
      <c r="JM627" s="56"/>
      <c r="JN627" s="56"/>
      <c r="JO627" s="56"/>
      <c r="JP627" s="56"/>
      <c r="JQ627" s="56"/>
      <c r="JR627" s="56"/>
      <c r="JS627" s="56"/>
      <c r="JT627" s="56"/>
      <c r="JU627" s="56"/>
      <c r="JV627" s="56"/>
      <c r="JW627" s="56"/>
      <c r="JX627" s="56"/>
      <c r="JY627" s="56"/>
      <c r="JZ627" s="56"/>
      <c r="KA627" s="56"/>
      <c r="KB627" s="56"/>
      <c r="KC627" s="56"/>
      <c r="KD627" s="56"/>
      <c r="KE627" s="56"/>
      <c r="KF627" s="56"/>
      <c r="KG627" s="56"/>
      <c r="KH627" s="56"/>
      <c r="KI627" s="56"/>
      <c r="KJ627" s="56"/>
      <c r="KK627" s="56"/>
      <c r="KL627" s="56"/>
      <c r="KM627" s="56"/>
      <c r="KN627" s="56"/>
      <c r="KO627" s="56"/>
      <c r="KP627" s="56"/>
      <c r="KQ627" s="56"/>
      <c r="KR627" s="56"/>
      <c r="KS627" s="56"/>
      <c r="KT627" s="56"/>
      <c r="KU627" s="56"/>
      <c r="KV627" s="56"/>
      <c r="KW627" s="56"/>
      <c r="KX627" s="56"/>
      <c r="KY627" s="56"/>
      <c r="KZ627" s="56"/>
      <c r="LA627" s="56"/>
      <c r="LB627" s="56"/>
      <c r="LC627" s="56"/>
      <c r="LD627" s="56"/>
      <c r="LE627" s="56"/>
      <c r="LF627" s="56"/>
      <c r="LG627" s="56"/>
      <c r="LH627" s="56"/>
      <c r="LI627" s="56"/>
      <c r="LJ627" s="56"/>
      <c r="LK627" s="56"/>
      <c r="LL627" s="56"/>
      <c r="LM627" s="56"/>
      <c r="LN627" s="56"/>
      <c r="LO627" s="56"/>
      <c r="LP627" s="56"/>
      <c r="LQ627" s="56"/>
      <c r="LR627" s="56"/>
      <c r="LS627" s="56"/>
      <c r="LT627" s="56"/>
      <c r="LU627" s="56"/>
      <c r="LV627" s="56"/>
      <c r="LW627" s="56"/>
      <c r="LX627" s="56"/>
      <c r="LY627" s="56"/>
      <c r="LZ627" s="56"/>
      <c r="MA627" s="56"/>
      <c r="MB627" s="56"/>
      <c r="MC627" s="56"/>
      <c r="MD627" s="56"/>
      <c r="ME627" s="56"/>
      <c r="MF627" s="56"/>
      <c r="MG627" s="56"/>
      <c r="MH627" s="56"/>
      <c r="MI627" s="56"/>
      <c r="MJ627" s="56"/>
      <c r="MK627" s="56"/>
      <c r="ML627" s="56"/>
      <c r="MM627" s="56"/>
      <c r="MN627" s="56"/>
      <c r="MO627" s="56"/>
      <c r="MP627" s="56"/>
      <c r="MQ627" s="56"/>
      <c r="MR627" s="56"/>
      <c r="MS627" s="56"/>
      <c r="MT627" s="56"/>
      <c r="MU627" s="56"/>
      <c r="MV627" s="56"/>
      <c r="MW627" s="56"/>
      <c r="MX627" s="56"/>
      <c r="MY627" s="56"/>
      <c r="MZ627" s="56"/>
      <c r="NA627" s="56"/>
      <c r="NB627" s="56"/>
      <c r="NC627" s="56"/>
      <c r="ND627" s="56"/>
      <c r="NE627" s="56"/>
      <c r="NF627" s="56"/>
      <c r="NG627" s="56"/>
      <c r="NH627" s="56"/>
      <c r="NI627" s="56"/>
      <c r="NJ627" s="56"/>
      <c r="NK627" s="56"/>
      <c r="NL627" s="56"/>
      <c r="NM627" s="56"/>
      <c r="NN627" s="56"/>
      <c r="NO627" s="70"/>
      <c r="NP627" s="70"/>
      <c r="NQ627" s="56"/>
      <c r="NR627" s="56"/>
      <c r="NS627" s="56"/>
      <c r="NT627" s="56"/>
      <c r="NU627" s="56"/>
      <c r="NV627" s="56"/>
      <c r="NW627" s="56"/>
      <c r="NX627" s="56"/>
      <c r="NY627" s="56"/>
      <c r="NZ627" s="56"/>
      <c r="OA627" s="56"/>
      <c r="OB627" s="56"/>
      <c r="OC627" s="56"/>
      <c r="OD627" s="56"/>
      <c r="OE627" s="56"/>
      <c r="OF627" s="56"/>
      <c r="OG627" s="56"/>
      <c r="OH627" s="56"/>
      <c r="OI627" s="56"/>
      <c r="OJ627" s="56"/>
      <c r="OK627" s="56"/>
      <c r="OL627" s="56"/>
      <c r="OM627" s="56"/>
      <c r="ON627" s="56"/>
      <c r="OO627" s="56"/>
      <c r="OP627" s="56"/>
      <c r="OQ627" s="56"/>
      <c r="OR627" s="56"/>
      <c r="OS627" s="56"/>
      <c r="OT627" s="56"/>
      <c r="OU627" s="56"/>
      <c r="OV627" s="56"/>
      <c r="OW627" s="56"/>
      <c r="OX627" s="56"/>
      <c r="OY627" s="56"/>
      <c r="OZ627" s="56"/>
      <c r="PA627" s="2"/>
    </row>
    <row r="628" spans="1:417" ht="111" customHeight="1">
      <c r="A628" s="56"/>
      <c r="B628" s="2"/>
      <c r="C628" s="2"/>
      <c r="D628" s="311" t="s">
        <v>336</v>
      </c>
      <c r="E628" s="311"/>
      <c r="F628" s="311"/>
      <c r="G628" s="253"/>
      <c r="H628" s="254">
        <f>COUNTIF(H629:H631,"x")</f>
        <v>0</v>
      </c>
      <c r="I628" s="253"/>
      <c r="J628" s="253"/>
      <c r="K628" s="255"/>
      <c r="L628" s="258"/>
      <c r="M628" s="255"/>
      <c r="N628" s="176"/>
      <c r="O628" s="176"/>
      <c r="P628" s="114">
        <f>COUNTIF(P629:P631,"x")</f>
        <v>3</v>
      </c>
      <c r="Q628" s="56">
        <f>SUM(Q629:Q631)</f>
        <v>0</v>
      </c>
      <c r="R628" s="14">
        <f t="shared" ref="R628:AB628" si="888">COUNTIF(R629:R631,"x")</f>
        <v>1</v>
      </c>
      <c r="S628" s="114">
        <f t="shared" ref="S628:T628" si="889">COUNTIF(S629:S631,"x")</f>
        <v>0</v>
      </c>
      <c r="T628" s="114">
        <f t="shared" si="889"/>
        <v>0</v>
      </c>
      <c r="U628" s="114">
        <f t="shared" ref="U628" si="890">COUNTIF(U629:U631,"x")</f>
        <v>0</v>
      </c>
      <c r="V628" s="114">
        <f t="shared" si="888"/>
        <v>0</v>
      </c>
      <c r="W628" s="114">
        <f t="shared" si="888"/>
        <v>0</v>
      </c>
      <c r="X628" s="114">
        <f t="shared" si="888"/>
        <v>0</v>
      </c>
      <c r="Y628" s="114">
        <f t="shared" si="888"/>
        <v>1</v>
      </c>
      <c r="Z628" s="114">
        <f t="shared" si="888"/>
        <v>1</v>
      </c>
      <c r="AA628" s="114">
        <f t="shared" si="888"/>
        <v>0</v>
      </c>
      <c r="AB628" s="114">
        <f t="shared" si="888"/>
        <v>0</v>
      </c>
      <c r="AC628" s="114"/>
      <c r="AD628" s="300"/>
      <c r="AE628" s="295"/>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182"/>
      <c r="BK628" s="182"/>
      <c r="BL628" s="182"/>
      <c r="BM628" s="182"/>
      <c r="BN628" s="182"/>
      <c r="BO628" s="182"/>
      <c r="BP628" s="182"/>
      <c r="BQ628" s="182"/>
      <c r="BR628" s="182"/>
      <c r="BS628" s="185"/>
      <c r="BT628" s="70"/>
      <c r="BU628" s="70"/>
      <c r="BV628" s="70"/>
      <c r="BW628" s="70"/>
      <c r="BX628" s="56"/>
      <c r="BY628" s="56"/>
      <c r="BZ628" s="56"/>
      <c r="CA628" s="56"/>
      <c r="CB628" s="56"/>
      <c r="CC628" s="56"/>
      <c r="CD628" s="56"/>
      <c r="CE628" s="56"/>
      <c r="CF628" s="56"/>
      <c r="CG628" s="56"/>
      <c r="CH628" s="56"/>
      <c r="CI628" s="56"/>
      <c r="CJ628" s="56"/>
      <c r="CK628" s="56"/>
      <c r="CL628" s="56"/>
      <c r="CM628" s="56"/>
      <c r="CN628" s="56"/>
      <c r="CO628" s="56"/>
      <c r="CP628" s="56"/>
      <c r="CQ628" s="56"/>
      <c r="CR628" s="56"/>
      <c r="CS628" s="56"/>
      <c r="CT628" s="56"/>
      <c r="CU628" s="56"/>
      <c r="CV628" s="56"/>
      <c r="CW628" s="56"/>
      <c r="CX628" s="56"/>
      <c r="CY628" s="56"/>
      <c r="CZ628" s="56"/>
      <c r="DA628" s="56"/>
      <c r="DB628" s="56"/>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179"/>
      <c r="GQ628" s="180"/>
      <c r="GR628" s="179"/>
      <c r="GS628" s="180"/>
      <c r="GT628" s="179"/>
      <c r="GU628" s="180"/>
      <c r="GV628" s="179"/>
      <c r="GW628" s="180"/>
      <c r="GX628" s="181"/>
      <c r="GY628" s="184"/>
      <c r="GZ628" s="70"/>
      <c r="HA628" s="70"/>
      <c r="HB628" s="70"/>
      <c r="HC628" s="70"/>
      <c r="HD628" s="70"/>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c r="IJ628" s="56"/>
      <c r="IK628" s="56"/>
      <c r="IL628" s="56"/>
      <c r="IM628" s="56"/>
      <c r="IN628" s="56"/>
      <c r="IO628" s="56"/>
      <c r="IP628" s="56"/>
      <c r="IQ628" s="56"/>
      <c r="IR628" s="56"/>
      <c r="IS628" s="56"/>
      <c r="IT628" s="56"/>
      <c r="IU628" s="56"/>
      <c r="IV628" s="56"/>
      <c r="IW628" s="56"/>
      <c r="IX628" s="56"/>
      <c r="IY628" s="56"/>
      <c r="IZ628" s="56"/>
      <c r="JA628" s="56"/>
      <c r="JB628" s="56"/>
      <c r="JC628" s="56"/>
      <c r="JD628" s="56"/>
      <c r="JE628" s="56"/>
      <c r="JF628" s="56"/>
      <c r="JG628" s="56"/>
      <c r="JH628" s="56"/>
      <c r="JI628" s="56"/>
      <c r="JJ628" s="56"/>
      <c r="JK628" s="56"/>
      <c r="JL628" s="56"/>
      <c r="JM628" s="56"/>
      <c r="JN628" s="56"/>
      <c r="JO628" s="56"/>
      <c r="JP628" s="56"/>
      <c r="JQ628" s="56"/>
      <c r="JR628" s="56"/>
      <c r="JS628" s="56"/>
      <c r="JT628" s="56"/>
      <c r="JU628" s="56"/>
      <c r="JV628" s="56"/>
      <c r="JW628" s="56"/>
      <c r="JX628" s="56"/>
      <c r="JY628" s="56"/>
      <c r="JZ628" s="56"/>
      <c r="KA628" s="56"/>
      <c r="KB628" s="56"/>
      <c r="KC628" s="56"/>
      <c r="KD628" s="56"/>
      <c r="KE628" s="56"/>
      <c r="KF628" s="56"/>
      <c r="KG628" s="56"/>
      <c r="KH628" s="56"/>
      <c r="KI628" s="56"/>
      <c r="KJ628" s="56"/>
      <c r="KK628" s="56"/>
      <c r="KL628" s="56"/>
      <c r="KM628" s="56"/>
      <c r="KN628" s="56"/>
      <c r="KO628" s="56"/>
      <c r="KP628" s="56"/>
      <c r="KQ628" s="56"/>
      <c r="KR628" s="56"/>
      <c r="KS628" s="56"/>
      <c r="KT628" s="56"/>
      <c r="KU628" s="56"/>
      <c r="KV628" s="56"/>
      <c r="KW628" s="56"/>
      <c r="KX628" s="56"/>
      <c r="KY628" s="56"/>
      <c r="KZ628" s="56"/>
      <c r="LA628" s="56"/>
      <c r="LB628" s="56"/>
      <c r="LC628" s="56"/>
      <c r="LD628" s="56"/>
      <c r="LE628" s="56"/>
      <c r="LF628" s="56"/>
      <c r="LG628" s="56"/>
      <c r="LH628" s="56"/>
      <c r="LI628" s="56"/>
      <c r="LJ628" s="56"/>
      <c r="LK628" s="56"/>
      <c r="LL628" s="56"/>
      <c r="LM628" s="56"/>
      <c r="LN628" s="56"/>
      <c r="LO628" s="56"/>
      <c r="LP628" s="56"/>
      <c r="LQ628" s="56"/>
      <c r="LR628" s="56"/>
      <c r="LS628" s="56"/>
      <c r="LT628" s="56"/>
      <c r="LU628" s="56"/>
      <c r="LV628" s="56"/>
      <c r="LW628" s="56"/>
      <c r="LX628" s="56"/>
      <c r="LY628" s="56"/>
      <c r="LZ628" s="56"/>
      <c r="MA628" s="56"/>
      <c r="MB628" s="56"/>
      <c r="MC628" s="56"/>
      <c r="MD628" s="56"/>
      <c r="ME628" s="56"/>
      <c r="MF628" s="56"/>
      <c r="MG628" s="56"/>
      <c r="MH628" s="56"/>
      <c r="MI628" s="56"/>
      <c r="MJ628" s="56"/>
      <c r="MK628" s="56"/>
      <c r="ML628" s="56"/>
      <c r="MM628" s="56"/>
      <c r="MN628" s="56"/>
      <c r="MO628" s="56"/>
      <c r="MP628" s="56"/>
      <c r="MQ628" s="56"/>
      <c r="MR628" s="56"/>
      <c r="MS628" s="56"/>
      <c r="MT628" s="56"/>
      <c r="MU628" s="56"/>
      <c r="MV628" s="56"/>
      <c r="MW628" s="56"/>
      <c r="MX628" s="56"/>
      <c r="MY628" s="56"/>
      <c r="MZ628" s="56"/>
      <c r="NA628" s="56"/>
      <c r="NB628" s="56"/>
      <c r="NC628" s="56"/>
      <c r="ND628" s="56"/>
      <c r="NE628" s="56"/>
      <c r="NF628" s="56"/>
      <c r="NG628" s="56"/>
      <c r="NH628" s="56"/>
      <c r="NI628" s="56"/>
      <c r="NJ628" s="56"/>
      <c r="NK628" s="56"/>
      <c r="NL628" s="56"/>
      <c r="NM628" s="56"/>
      <c r="NN628" s="56"/>
      <c r="NO628" s="70"/>
      <c r="NP628" s="70"/>
      <c r="NQ628" s="56"/>
      <c r="NR628" s="56"/>
      <c r="NS628" s="56"/>
      <c r="NT628" s="56"/>
      <c r="NU628" s="56"/>
      <c r="NV628" s="56"/>
      <c r="NW628" s="56"/>
      <c r="NX628" s="56"/>
      <c r="NY628" s="56"/>
      <c r="NZ628" s="56"/>
      <c r="OA628" s="56"/>
      <c r="OB628" s="56"/>
      <c r="OC628" s="56"/>
      <c r="OD628" s="56"/>
      <c r="OE628" s="56"/>
      <c r="OF628" s="56"/>
      <c r="OG628" s="56"/>
      <c r="OH628" s="56"/>
      <c r="OI628" s="56"/>
      <c r="OJ628" s="56"/>
      <c r="OK628" s="56"/>
      <c r="OL628" s="56"/>
      <c r="OM628" s="56"/>
      <c r="ON628" s="56"/>
      <c r="OO628" s="56"/>
      <c r="OP628" s="56"/>
      <c r="OQ628" s="56"/>
      <c r="OR628" s="56"/>
      <c r="OS628" s="56"/>
      <c r="OT628" s="56"/>
      <c r="OU628" s="56"/>
      <c r="OV628" s="56"/>
      <c r="OW628" s="56"/>
      <c r="OX628" s="56"/>
      <c r="OY628" s="56"/>
      <c r="OZ628" s="56"/>
      <c r="PA628" s="2"/>
    </row>
    <row r="629" spans="1:417" s="116" customFormat="1" ht="173.25" hidden="1" customHeight="1">
      <c r="A629" s="56"/>
      <c r="B629" s="56">
        <v>553</v>
      </c>
      <c r="C629" s="56">
        <v>247</v>
      </c>
      <c r="D629" s="167" t="s">
        <v>303</v>
      </c>
      <c r="E629" s="122" t="s">
        <v>4</v>
      </c>
      <c r="F629" s="126" t="s">
        <v>370</v>
      </c>
      <c r="G629" s="123" t="s">
        <v>6</v>
      </c>
      <c r="H629" s="122"/>
      <c r="I629" s="126" t="s">
        <v>370</v>
      </c>
      <c r="J629" s="126" t="s">
        <v>1595</v>
      </c>
      <c r="K629" s="122"/>
      <c r="L629" s="183" t="s">
        <v>661</v>
      </c>
      <c r="M629" s="123" t="s">
        <v>501</v>
      </c>
      <c r="N629" s="51" t="s">
        <v>380</v>
      </c>
      <c r="O629" s="56" t="s">
        <v>350</v>
      </c>
      <c r="P629" s="56" t="s">
        <v>205</v>
      </c>
      <c r="Q629" s="56"/>
      <c r="R629" s="120"/>
      <c r="S629" s="120"/>
      <c r="T629" s="120"/>
      <c r="U629" s="120"/>
      <c r="V629" s="120"/>
      <c r="W629" s="120"/>
      <c r="X629" s="120"/>
      <c r="Y629" s="120"/>
      <c r="Z629" s="120" t="s">
        <v>205</v>
      </c>
      <c r="AA629" s="120"/>
      <c r="AB629" s="120"/>
      <c r="AC629" s="119">
        <f t="shared" ref="AC629:AC631" si="891">COUNTIF($R629:$AB629,"x")</f>
        <v>1</v>
      </c>
      <c r="AD629" s="229"/>
      <c r="AE629" s="229"/>
      <c r="AF629" s="56">
        <v>2</v>
      </c>
      <c r="AG629" s="56">
        <v>2</v>
      </c>
      <c r="AH629" s="56">
        <v>1</v>
      </c>
      <c r="AI629" s="56">
        <v>2</v>
      </c>
      <c r="AJ629" s="56">
        <v>1</v>
      </c>
      <c r="AK629" s="56">
        <v>2</v>
      </c>
      <c r="AL629" s="56">
        <v>2</v>
      </c>
      <c r="AM629" s="56">
        <v>2</v>
      </c>
      <c r="AN629" s="56">
        <v>2</v>
      </c>
      <c r="AO629" s="56">
        <v>1</v>
      </c>
      <c r="AP629" s="56">
        <v>2</v>
      </c>
      <c r="AQ629" s="56">
        <v>2</v>
      </c>
      <c r="AR629" s="56">
        <v>1</v>
      </c>
      <c r="AS629" s="56">
        <v>2</v>
      </c>
      <c r="AT629" s="56">
        <v>2</v>
      </c>
      <c r="AU629" s="56">
        <v>2</v>
      </c>
      <c r="AV629" s="56">
        <v>2</v>
      </c>
      <c r="AW629" s="56">
        <v>1</v>
      </c>
      <c r="AX629" s="56">
        <v>2</v>
      </c>
      <c r="AY629" s="56">
        <v>2</v>
      </c>
      <c r="AZ629" s="56">
        <v>1</v>
      </c>
      <c r="BA629" s="56">
        <v>2</v>
      </c>
      <c r="BB629" s="56">
        <v>2</v>
      </c>
      <c r="BC629" s="56">
        <v>2</v>
      </c>
      <c r="BD629" s="56"/>
      <c r="BE629" s="56"/>
      <c r="BF629" s="56"/>
      <c r="BG629" s="56"/>
      <c r="BH629" s="56"/>
      <c r="BI629" s="56"/>
      <c r="BJ629" s="179">
        <f>COUNTIF(Y629:BI629,"2")</f>
        <v>18</v>
      </c>
      <c r="BK629" s="180">
        <f>BJ629/(BJ629+BL629+BN629+BP629)</f>
        <v>0.72</v>
      </c>
      <c r="BL629" s="179">
        <f>COUNTIF(Y629:BI629,"1")</f>
        <v>7</v>
      </c>
      <c r="BM629" s="180">
        <f>BL629/(BJ629+BL629+BN629+BP629)</f>
        <v>0.28000000000000003</v>
      </c>
      <c r="BN629" s="179">
        <f>COUNTIF(Y629:BI629,"0")</f>
        <v>0</v>
      </c>
      <c r="BO629" s="180">
        <f>BN629/(BJ629+BL629+BN629+BP629)</f>
        <v>0</v>
      </c>
      <c r="BP629" s="179">
        <f>COUNTIF(Q629:BI629,"KĐG")</f>
        <v>0</v>
      </c>
      <c r="BQ629" s="180">
        <f>BP629/(BJ629+BL629+BN629+BP629)</f>
        <v>0</v>
      </c>
      <c r="BR629" s="181">
        <f>(((BJ629*2)+(BL629*1)+(BN629*0)))/(BJ629+BL629+BN629)</f>
        <v>1.72</v>
      </c>
      <c r="BS629" s="184" t="str">
        <f>IF(BQ629&gt;=50%,"KĐG",IF(BR629&gt;=1.6,"Đạt mục tiêu",IF(BR629&gt;=1,"Cần cố gắng","Chưa đạt")))</f>
        <v>Đạt mục tiêu</v>
      </c>
      <c r="BT629" s="70"/>
      <c r="BU629" s="70"/>
      <c r="BV629" s="70">
        <v>2</v>
      </c>
      <c r="BW629" s="70">
        <v>2</v>
      </c>
      <c r="BX629" s="56">
        <v>1</v>
      </c>
      <c r="BY629" s="56">
        <v>2</v>
      </c>
      <c r="BZ629" s="56">
        <v>1</v>
      </c>
      <c r="CA629" s="56">
        <v>2</v>
      </c>
      <c r="CB629" s="56">
        <v>2</v>
      </c>
      <c r="CC629" s="56">
        <v>2</v>
      </c>
      <c r="CD629" s="56">
        <v>2</v>
      </c>
      <c r="CE629" s="56">
        <v>1</v>
      </c>
      <c r="CF629" s="56">
        <v>2</v>
      </c>
      <c r="CG629" s="56">
        <v>2</v>
      </c>
      <c r="CH629" s="56">
        <v>1</v>
      </c>
      <c r="CI629" s="56">
        <v>2</v>
      </c>
      <c r="CJ629" s="56">
        <v>2</v>
      </c>
      <c r="CK629" s="56">
        <v>2</v>
      </c>
      <c r="CL629" s="56">
        <v>2</v>
      </c>
      <c r="CM629" s="56">
        <v>1</v>
      </c>
      <c r="CN629" s="56">
        <v>2</v>
      </c>
      <c r="CO629" s="56">
        <v>2</v>
      </c>
      <c r="CP629" s="56">
        <v>1</v>
      </c>
      <c r="CQ629" s="56">
        <v>2</v>
      </c>
      <c r="CR629" s="56">
        <v>2</v>
      </c>
      <c r="CS629" s="56">
        <v>2</v>
      </c>
      <c r="CT629" s="56"/>
      <c r="CU629" s="56"/>
      <c r="CV629" s="56"/>
      <c r="CW629" s="56"/>
      <c r="CX629" s="56"/>
      <c r="CY629" s="56"/>
      <c r="CZ629" s="56">
        <f>COUNTIF(BN629:CY629,"2")</f>
        <v>18</v>
      </c>
      <c r="DA629" s="56">
        <f>CZ629/(CZ629+DB629+DD629+DF629)</f>
        <v>0.6428571428571429</v>
      </c>
      <c r="DB629" s="56">
        <f>COUNTIF(BN629:CY629,"1")</f>
        <v>6</v>
      </c>
      <c r="DC629" s="56">
        <f>DB629/(CZ629+DB629+DD629+DF629)</f>
        <v>0.21428571428571427</v>
      </c>
      <c r="DD629" s="56">
        <f>COUNTIF(BN629:CY629,"0")</f>
        <v>4</v>
      </c>
      <c r="DE629" s="56">
        <f>DD629/(CZ629+DB629+DD629+DF629)</f>
        <v>0.14285714285714285</v>
      </c>
      <c r="DF629" s="56">
        <f>COUNTIF(BH629:CY629,"KĐG")</f>
        <v>0</v>
      </c>
      <c r="DG629" s="56">
        <f>DF629/(CZ629+DB629+DD629+DF629)</f>
        <v>0</v>
      </c>
      <c r="DH629" s="56">
        <f>(((CZ629*2)+(DB629*1)+(DD629*0)))/(CZ629+DB629+DD629)</f>
        <v>1.5</v>
      </c>
      <c r="DI629" s="56" t="str">
        <f>IF(DG629&gt;=50%,"KĐG",IF(DH629&gt;=1.6,"Đạt mục tiêu",IF(DH629&gt;=1,"Cần cố gắng","Chưa đạt")))</f>
        <v>Cần cố gắng</v>
      </c>
      <c r="DJ629" s="56"/>
      <c r="DK629" s="56"/>
      <c r="DL629" s="56"/>
      <c r="DM629" s="70"/>
      <c r="DN629" s="70"/>
      <c r="DO629" s="70"/>
      <c r="DP629" s="70"/>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70"/>
      <c r="FG629" s="70"/>
      <c r="FH629" s="70"/>
      <c r="FI629" s="70"/>
      <c r="FJ629" s="70"/>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6"/>
      <c r="GQ629" s="56"/>
      <c r="GR629" s="56"/>
      <c r="GS629" s="56"/>
      <c r="GT629" s="56"/>
      <c r="GU629" s="56"/>
      <c r="GV629" s="56"/>
      <c r="GW629" s="56"/>
      <c r="GX629" s="56"/>
      <c r="GY629" s="56"/>
      <c r="GZ629" s="70"/>
      <c r="HA629" s="70"/>
      <c r="HB629" s="70"/>
      <c r="HC629" s="70"/>
      <c r="HD629" s="70"/>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c r="IJ629" s="56"/>
      <c r="IK629" s="56"/>
      <c r="IL629" s="56"/>
      <c r="IM629" s="56"/>
      <c r="IN629" s="56"/>
      <c r="IO629" s="56"/>
      <c r="IP629" s="56"/>
      <c r="IQ629" s="56"/>
      <c r="IR629" s="56"/>
      <c r="IS629" s="71" t="s">
        <v>662</v>
      </c>
      <c r="IT629" s="71" t="s">
        <v>662</v>
      </c>
      <c r="IU629" s="71" t="s">
        <v>662</v>
      </c>
      <c r="IV629" s="71" t="s">
        <v>662</v>
      </c>
      <c r="IW629" s="71" t="s">
        <v>662</v>
      </c>
      <c r="IX629" s="56">
        <v>2</v>
      </c>
      <c r="IY629" s="56">
        <v>2</v>
      </c>
      <c r="IZ629" s="56">
        <v>2</v>
      </c>
      <c r="JA629" s="56">
        <v>2</v>
      </c>
      <c r="JB629" s="56">
        <v>2</v>
      </c>
      <c r="JC629" s="56">
        <v>2</v>
      </c>
      <c r="JD629" s="56">
        <v>2</v>
      </c>
      <c r="JE629" s="56">
        <v>2</v>
      </c>
      <c r="JF629" s="56">
        <v>2</v>
      </c>
      <c r="JG629" s="56">
        <v>2</v>
      </c>
      <c r="JH629" s="56">
        <v>2</v>
      </c>
      <c r="JI629" s="56">
        <v>2</v>
      </c>
      <c r="JJ629" s="56">
        <v>2</v>
      </c>
      <c r="JK629" s="56">
        <v>2</v>
      </c>
      <c r="JL629" s="56">
        <v>2</v>
      </c>
      <c r="JM629" s="56">
        <v>2</v>
      </c>
      <c r="JN629" s="56">
        <v>2</v>
      </c>
      <c r="JO629" s="56">
        <v>2</v>
      </c>
      <c r="JP629" s="56">
        <v>2</v>
      </c>
      <c r="JQ629" s="56">
        <v>2</v>
      </c>
      <c r="JR629" s="56">
        <v>2</v>
      </c>
      <c r="JS629" s="56">
        <v>2</v>
      </c>
      <c r="JT629" s="56">
        <v>2</v>
      </c>
      <c r="JU629" s="56">
        <v>2</v>
      </c>
      <c r="JV629" s="56">
        <v>2</v>
      </c>
      <c r="JW629" s="56">
        <v>2</v>
      </c>
      <c r="JX629" s="56">
        <v>2</v>
      </c>
      <c r="JY629" s="56">
        <v>2</v>
      </c>
      <c r="JZ629" s="56">
        <v>2</v>
      </c>
      <c r="KA629" s="56">
        <v>2</v>
      </c>
      <c r="KB629" s="179">
        <f t="shared" ref="KB629" si="892">COUNTIF(IX629:KA629,"2")</f>
        <v>30</v>
      </c>
      <c r="KC629" s="180">
        <f t="shared" ref="KC629" si="893">KB629/(KB629+KD629+KF629+KH629)</f>
        <v>1</v>
      </c>
      <c r="KD629" s="179">
        <f t="shared" ref="KD629" si="894">COUNTIF(IX629:KA629,"1")</f>
        <v>0</v>
      </c>
      <c r="KE629" s="180">
        <f t="shared" ref="KE629" si="895">KD629/(KB629+KD629+KF629+KH629)</f>
        <v>0</v>
      </c>
      <c r="KF629" s="179">
        <f t="shared" ref="KF629" si="896">COUNTIF(IX629:KA629,"0")</f>
        <v>0</v>
      </c>
      <c r="KG629" s="180">
        <f t="shared" ref="KG629" si="897">KF629/(KB629+KD629+KF629+KH629)</f>
        <v>0</v>
      </c>
      <c r="KH629" s="179">
        <f>COUNTIF(IJ629:KA629,"KĐG")</f>
        <v>0</v>
      </c>
      <c r="KI629" s="180">
        <f t="shared" ref="KI629" si="898">KH629/(KB629+KD629+KF629+KH629)</f>
        <v>0</v>
      </c>
      <c r="KJ629" s="181">
        <f t="shared" ref="KJ629" si="899">(((KB629*2)+(KD629*1)+(KF629*0)))/(KB629+KD629+KF629)</f>
        <v>2</v>
      </c>
      <c r="KK629" s="182" t="str">
        <f t="shared" ref="KK629" si="900">IF(KI629&gt;=50%,"KĐG",IF(KJ629&gt;=1.6,"Đạt mục tiêu",IF(KJ629&gt;=1,"Cần cố gắng","Chưa đạt")))</f>
        <v>Đạt mục tiêu</v>
      </c>
      <c r="KL629" s="71"/>
      <c r="KM629" s="71"/>
      <c r="KN629" s="71"/>
      <c r="KO629" s="71" t="s">
        <v>662</v>
      </c>
      <c r="KP629" s="71" t="s">
        <v>662</v>
      </c>
      <c r="KQ629" s="71" t="s">
        <v>662</v>
      </c>
      <c r="KR629" s="71" t="s">
        <v>662</v>
      </c>
      <c r="KS629" s="71" t="s">
        <v>662</v>
      </c>
      <c r="KT629" s="71" t="s">
        <v>662</v>
      </c>
      <c r="KU629" s="71" t="s">
        <v>662</v>
      </c>
      <c r="KV629" s="71" t="s">
        <v>662</v>
      </c>
      <c r="KW629" s="71" t="s">
        <v>662</v>
      </c>
      <c r="KX629" s="71" t="s">
        <v>662</v>
      </c>
      <c r="KY629" s="71" t="s">
        <v>662</v>
      </c>
      <c r="KZ629" s="71" t="s">
        <v>662</v>
      </c>
      <c r="LA629" s="71" t="s">
        <v>662</v>
      </c>
      <c r="LB629" s="71" t="s">
        <v>662</v>
      </c>
      <c r="LC629" s="71" t="s">
        <v>662</v>
      </c>
      <c r="LD629" s="71" t="s">
        <v>662</v>
      </c>
      <c r="LE629" s="71" t="s">
        <v>662</v>
      </c>
      <c r="LF629" s="71" t="s">
        <v>662</v>
      </c>
      <c r="LG629" s="71" t="s">
        <v>662</v>
      </c>
      <c r="LH629" s="71" t="s">
        <v>662</v>
      </c>
      <c r="LI629" s="71" t="s">
        <v>662</v>
      </c>
      <c r="LJ629" s="71" t="s">
        <v>662</v>
      </c>
      <c r="LK629" s="71" t="s">
        <v>662</v>
      </c>
      <c r="LL629" s="71"/>
      <c r="LM629" s="71"/>
      <c r="LN629" s="71"/>
      <c r="LO629" s="71"/>
      <c r="LP629" s="71" t="s">
        <v>662</v>
      </c>
      <c r="LQ629" s="71" t="s">
        <v>662</v>
      </c>
      <c r="LR629" s="71" t="s">
        <v>662</v>
      </c>
      <c r="LS629" s="71" t="s">
        <v>662</v>
      </c>
      <c r="LT629" s="71" t="s">
        <v>662</v>
      </c>
      <c r="LU629" s="71" t="s">
        <v>662</v>
      </c>
      <c r="LV629" s="71" t="s">
        <v>662</v>
      </c>
      <c r="LW629" s="71" t="s">
        <v>662</v>
      </c>
      <c r="LX629" s="71" t="s">
        <v>662</v>
      </c>
      <c r="LY629" s="71" t="s">
        <v>662</v>
      </c>
      <c r="LZ629" s="71" t="s">
        <v>662</v>
      </c>
      <c r="MA629" s="71" t="s">
        <v>662</v>
      </c>
      <c r="MB629" s="71" t="s">
        <v>662</v>
      </c>
      <c r="MC629" s="71" t="s">
        <v>662</v>
      </c>
      <c r="MD629" s="71" t="s">
        <v>662</v>
      </c>
      <c r="ME629" s="71" t="s">
        <v>662</v>
      </c>
      <c r="MF629" s="71" t="s">
        <v>662</v>
      </c>
      <c r="MG629" s="71" t="s">
        <v>662</v>
      </c>
      <c r="MH629" s="71" t="s">
        <v>662</v>
      </c>
      <c r="MI629" s="71" t="s">
        <v>662</v>
      </c>
      <c r="MJ629" s="71" t="s">
        <v>662</v>
      </c>
      <c r="MK629" s="71" t="s">
        <v>662</v>
      </c>
      <c r="ML629" s="71" t="s">
        <v>662</v>
      </c>
      <c r="MM629" s="71" t="s">
        <v>662</v>
      </c>
      <c r="MN629" s="71" t="s">
        <v>662</v>
      </c>
      <c r="MO629" s="71" t="s">
        <v>662</v>
      </c>
      <c r="MP629" s="71" t="s">
        <v>662</v>
      </c>
      <c r="MQ629" s="71" t="s">
        <v>662</v>
      </c>
      <c r="MR629" s="71" t="s">
        <v>662</v>
      </c>
      <c r="MS629" s="71" t="s">
        <v>662</v>
      </c>
      <c r="MT629" s="71" t="s">
        <v>662</v>
      </c>
      <c r="MU629" s="71" t="s">
        <v>662</v>
      </c>
      <c r="MV629" s="71" t="s">
        <v>662</v>
      </c>
      <c r="MW629" s="71" t="s">
        <v>662</v>
      </c>
      <c r="MX629" s="71" t="s">
        <v>662</v>
      </c>
      <c r="MY629" s="71" t="s">
        <v>662</v>
      </c>
      <c r="MZ629" s="71" t="s">
        <v>662</v>
      </c>
      <c r="NA629" s="71" t="s">
        <v>662</v>
      </c>
      <c r="NB629" s="71" t="s">
        <v>662</v>
      </c>
      <c r="NC629" s="71" t="s">
        <v>662</v>
      </c>
      <c r="ND629" s="71" t="s">
        <v>662</v>
      </c>
      <c r="NE629" s="71" t="s">
        <v>662</v>
      </c>
      <c r="NF629" s="71" t="s">
        <v>662</v>
      </c>
      <c r="NG629" s="71" t="s">
        <v>662</v>
      </c>
      <c r="NH629" s="71" t="s">
        <v>662</v>
      </c>
      <c r="NI629" s="71" t="s">
        <v>662</v>
      </c>
      <c r="NJ629" s="71" t="s">
        <v>662</v>
      </c>
      <c r="NK629" s="71" t="s">
        <v>662</v>
      </c>
      <c r="NL629" s="71" t="s">
        <v>662</v>
      </c>
      <c r="NM629" s="71" t="s">
        <v>662</v>
      </c>
      <c r="NN629" s="71" t="s">
        <v>662</v>
      </c>
      <c r="NO629" s="71" t="s">
        <v>662</v>
      </c>
      <c r="NP629" s="71" t="s">
        <v>662</v>
      </c>
      <c r="NQ629" s="71" t="s">
        <v>662</v>
      </c>
      <c r="NR629" s="71" t="s">
        <v>662</v>
      </c>
      <c r="NS629" s="71" t="s">
        <v>662</v>
      </c>
      <c r="NT629" s="71" t="s">
        <v>662</v>
      </c>
      <c r="NU629" s="71" t="s">
        <v>662</v>
      </c>
      <c r="NV629" s="71" t="s">
        <v>662</v>
      </c>
      <c r="NW629" s="71" t="s">
        <v>662</v>
      </c>
      <c r="NX629" s="71" t="s">
        <v>662</v>
      </c>
      <c r="NY629" s="71" t="s">
        <v>662</v>
      </c>
      <c r="NZ629" s="71" t="s">
        <v>662</v>
      </c>
      <c r="OA629" s="71" t="s">
        <v>662</v>
      </c>
      <c r="OB629" s="71" t="s">
        <v>662</v>
      </c>
      <c r="OC629" s="71" t="s">
        <v>662</v>
      </c>
      <c r="OD629" s="71" t="s">
        <v>662</v>
      </c>
      <c r="OE629" s="71" t="s">
        <v>662</v>
      </c>
      <c r="OF629" s="71" t="s">
        <v>662</v>
      </c>
      <c r="OG629" s="71" t="s">
        <v>662</v>
      </c>
      <c r="OH629" s="71" t="s">
        <v>662</v>
      </c>
      <c r="OI629" s="71" t="s">
        <v>662</v>
      </c>
      <c r="OJ629" s="71" t="s">
        <v>662</v>
      </c>
      <c r="OK629" s="71" t="s">
        <v>662</v>
      </c>
      <c r="OL629" s="71" t="s">
        <v>662</v>
      </c>
      <c r="OM629" s="71" t="s">
        <v>662</v>
      </c>
      <c r="ON629" s="71" t="s">
        <v>662</v>
      </c>
      <c r="OO629" s="71" t="s">
        <v>662</v>
      </c>
      <c r="OP629" s="71" t="s">
        <v>662</v>
      </c>
      <c r="OQ629" s="71" t="s">
        <v>662</v>
      </c>
      <c r="OR629" s="71" t="s">
        <v>662</v>
      </c>
      <c r="OS629" s="71" t="s">
        <v>662</v>
      </c>
      <c r="OT629" s="71" t="s">
        <v>662</v>
      </c>
      <c r="OU629" s="71" t="s">
        <v>662</v>
      </c>
      <c r="OV629" s="71" t="s">
        <v>662</v>
      </c>
      <c r="OW629" s="71" t="s">
        <v>662</v>
      </c>
      <c r="OX629" s="71" t="s">
        <v>662</v>
      </c>
      <c r="OY629" s="71" t="s">
        <v>662</v>
      </c>
      <c r="OZ629" s="71" t="s">
        <v>662</v>
      </c>
      <c r="PA629" s="71"/>
    </row>
    <row r="630" spans="1:417" s="116" customFormat="1" ht="168.75" customHeight="1">
      <c r="A630" s="56"/>
      <c r="B630" s="2">
        <v>554</v>
      </c>
      <c r="C630" s="2">
        <v>248</v>
      </c>
      <c r="D630" s="208" t="s">
        <v>385</v>
      </c>
      <c r="E630" s="236" t="s">
        <v>4</v>
      </c>
      <c r="F630" s="208" t="s">
        <v>585</v>
      </c>
      <c r="G630" s="76" t="s">
        <v>4</v>
      </c>
      <c r="H630" s="296"/>
      <c r="I630" s="208" t="s">
        <v>1588</v>
      </c>
      <c r="J630" s="208" t="s">
        <v>1613</v>
      </c>
      <c r="K630" s="76"/>
      <c r="L630" s="234" t="s">
        <v>661</v>
      </c>
      <c r="M630" s="76" t="s">
        <v>501</v>
      </c>
      <c r="N630" s="51" t="s">
        <v>380</v>
      </c>
      <c r="O630" s="56" t="s">
        <v>386</v>
      </c>
      <c r="P630" s="56" t="s">
        <v>205</v>
      </c>
      <c r="Q630" s="56"/>
      <c r="R630" s="235" t="s">
        <v>205</v>
      </c>
      <c r="S630" s="120"/>
      <c r="T630" s="120"/>
      <c r="U630" s="120"/>
      <c r="V630" s="120"/>
      <c r="W630" s="120"/>
      <c r="X630" s="120"/>
      <c r="Y630" s="120"/>
      <c r="Z630" s="120"/>
      <c r="AA630" s="120"/>
      <c r="AB630" s="120"/>
      <c r="AC630" s="119">
        <f t="shared" si="891"/>
        <v>1</v>
      </c>
      <c r="AD630" s="299"/>
      <c r="AE630" s="299" t="s">
        <v>557</v>
      </c>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72" t="s">
        <v>557</v>
      </c>
      <c r="BU630" s="72" t="s">
        <v>557</v>
      </c>
      <c r="BV630" s="70"/>
      <c r="BW630" s="70"/>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9"/>
      <c r="DD630" s="180"/>
      <c r="DE630" s="179"/>
      <c r="DF630" s="180"/>
      <c r="DG630" s="179"/>
      <c r="DH630" s="180"/>
      <c r="DI630" s="179"/>
      <c r="DJ630" s="180" t="e">
        <f>DI630/(DC630+DE630+DG630+DI630)</f>
        <v>#DIV/0!</v>
      </c>
      <c r="DK630" s="181" t="e">
        <f>(((DC630*2)+(DE630*1)+(DG630*0)))/(DC630+DE630+DG630)</f>
        <v>#DIV/0!</v>
      </c>
      <c r="DL630" s="184" t="e">
        <f>IF(DJ630&gt;=50%,"KĐG",IF(DK630&gt;=1.6,"Đạt mục tiêu",IF(DK630&gt;=1,"Cần cố gắng","Chưa đạt")))</f>
        <v>#DIV/0!</v>
      </c>
      <c r="DM630" s="70"/>
      <c r="DN630" s="70"/>
      <c r="DO630" s="70"/>
      <c r="DP630" s="70"/>
      <c r="DQ630" s="178">
        <v>2</v>
      </c>
      <c r="DR630" s="178">
        <v>2</v>
      </c>
      <c r="DS630" s="178">
        <v>2</v>
      </c>
      <c r="DT630" s="178">
        <v>2</v>
      </c>
      <c r="DU630" s="178">
        <v>2</v>
      </c>
      <c r="DV630" s="178">
        <v>2</v>
      </c>
      <c r="DW630" s="178">
        <v>2</v>
      </c>
      <c r="DX630" s="178">
        <v>1</v>
      </c>
      <c r="DY630" s="178">
        <v>2</v>
      </c>
      <c r="DZ630" s="178">
        <v>2</v>
      </c>
      <c r="EA630" s="178">
        <v>2</v>
      </c>
      <c r="EB630" s="178">
        <v>2</v>
      </c>
      <c r="EC630" s="178">
        <v>2</v>
      </c>
      <c r="ED630" s="178">
        <v>2</v>
      </c>
      <c r="EE630" s="178">
        <v>2</v>
      </c>
      <c r="EF630" s="178">
        <v>2</v>
      </c>
      <c r="EG630" s="178">
        <v>2</v>
      </c>
      <c r="EH630" s="178">
        <v>1</v>
      </c>
      <c r="EI630" s="178">
        <v>2</v>
      </c>
      <c r="EJ630" s="178">
        <v>2</v>
      </c>
      <c r="EK630" s="178">
        <v>2</v>
      </c>
      <c r="EL630" s="178"/>
      <c r="EM630" s="178"/>
      <c r="EN630" s="178"/>
      <c r="EO630" s="178"/>
      <c r="EP630" s="178"/>
      <c r="EQ630" s="178">
        <v>2</v>
      </c>
      <c r="ER630" s="178">
        <v>2</v>
      </c>
      <c r="ES630" s="178">
        <v>2</v>
      </c>
      <c r="ET630" s="178"/>
      <c r="EU630" s="178">
        <v>2</v>
      </c>
      <c r="EV630" s="179">
        <v>23</v>
      </c>
      <c r="EW630" s="180">
        <v>0.85185185185185186</v>
      </c>
      <c r="EX630" s="179">
        <v>2</v>
      </c>
      <c r="EY630" s="180">
        <v>7.407407407407407E-2</v>
      </c>
      <c r="EZ630" s="179">
        <v>2</v>
      </c>
      <c r="FA630" s="180">
        <v>7.407407407407407E-2</v>
      </c>
      <c r="FB630" s="179">
        <v>0</v>
      </c>
      <c r="FC630" s="180">
        <v>0</v>
      </c>
      <c r="FD630" s="181">
        <v>1.7777777777777777</v>
      </c>
      <c r="FE630" s="184" t="s">
        <v>670</v>
      </c>
      <c r="FF630" s="70"/>
      <c r="FG630" s="70"/>
      <c r="FH630" s="70"/>
      <c r="FI630" s="70"/>
      <c r="FJ630" s="70"/>
      <c r="FK630" s="56"/>
      <c r="FL630" s="56"/>
      <c r="FM630" s="56"/>
      <c r="FN630" s="56"/>
      <c r="FO630" s="56"/>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6"/>
      <c r="GQ630" s="56"/>
      <c r="GR630" s="56"/>
      <c r="GS630" s="56"/>
      <c r="GT630" s="56"/>
      <c r="GU630" s="56"/>
      <c r="GV630" s="56"/>
      <c r="GW630" s="56"/>
      <c r="GX630" s="56"/>
      <c r="GY630" s="56"/>
      <c r="GZ630" s="70"/>
      <c r="HA630" s="70"/>
      <c r="HB630" s="70"/>
      <c r="HC630" s="70"/>
      <c r="HD630" s="70"/>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c r="IJ630" s="56"/>
      <c r="IK630" s="56"/>
      <c r="IL630" s="56"/>
      <c r="IM630" s="56"/>
      <c r="IN630" s="56"/>
      <c r="IO630" s="56"/>
      <c r="IP630" s="56"/>
      <c r="IQ630" s="56"/>
      <c r="IR630" s="56"/>
      <c r="IS630" s="56"/>
      <c r="IT630" s="70"/>
      <c r="IU630" s="70"/>
      <c r="IV630" s="70"/>
      <c r="IW630" s="70"/>
      <c r="IX630" s="56"/>
      <c r="IY630" s="56"/>
      <c r="IZ630" s="56"/>
      <c r="JA630" s="56"/>
      <c r="JB630" s="56"/>
      <c r="JC630" s="56"/>
      <c r="JD630" s="56"/>
      <c r="JE630" s="56"/>
      <c r="JF630" s="56"/>
      <c r="JG630" s="56"/>
      <c r="JH630" s="56"/>
      <c r="JI630" s="56"/>
      <c r="JJ630" s="56"/>
      <c r="JK630" s="56"/>
      <c r="JL630" s="56"/>
      <c r="JM630" s="56"/>
      <c r="JN630" s="56"/>
      <c r="JO630" s="56"/>
      <c r="JP630" s="56"/>
      <c r="JQ630" s="56"/>
      <c r="JR630" s="56"/>
      <c r="JS630" s="56"/>
      <c r="JT630" s="56"/>
      <c r="JU630" s="56"/>
      <c r="JV630" s="56"/>
      <c r="JW630" s="56"/>
      <c r="JX630" s="56"/>
      <c r="JY630" s="56"/>
      <c r="JZ630" s="56"/>
      <c r="KA630" s="56"/>
      <c r="KB630" s="56"/>
      <c r="KC630" s="56"/>
      <c r="KD630" s="56"/>
      <c r="KE630" s="56"/>
      <c r="KF630" s="56"/>
      <c r="KG630" s="56"/>
      <c r="KH630" s="56"/>
      <c r="KI630" s="56"/>
      <c r="KJ630" s="56"/>
      <c r="KK630" s="56"/>
      <c r="KL630" s="56"/>
      <c r="KM630" s="56"/>
      <c r="KN630" s="56"/>
      <c r="KO630" s="56"/>
      <c r="KP630" s="56"/>
      <c r="KQ630" s="56"/>
      <c r="KR630" s="56"/>
      <c r="KS630" s="56"/>
      <c r="KT630" s="56"/>
      <c r="KU630" s="56"/>
      <c r="KV630" s="56"/>
      <c r="KW630" s="56"/>
      <c r="KX630" s="56"/>
      <c r="KY630" s="56"/>
      <c r="KZ630" s="56"/>
      <c r="LA630" s="56"/>
      <c r="LB630" s="56"/>
      <c r="LC630" s="56"/>
      <c r="LD630" s="56"/>
      <c r="LE630" s="56"/>
      <c r="LF630" s="56"/>
      <c r="LG630" s="56"/>
      <c r="LH630" s="56"/>
      <c r="LI630" s="56"/>
      <c r="LJ630" s="56"/>
      <c r="LK630" s="56"/>
      <c r="LL630" s="56"/>
      <c r="LM630" s="56"/>
      <c r="LN630" s="56"/>
      <c r="LO630" s="56"/>
      <c r="LP630" s="56"/>
      <c r="LQ630" s="56"/>
      <c r="LR630" s="56"/>
      <c r="LS630" s="56"/>
      <c r="LT630" s="56"/>
      <c r="LU630" s="56"/>
      <c r="LV630" s="56"/>
      <c r="LW630" s="56"/>
      <c r="LX630" s="56"/>
      <c r="LY630" s="56"/>
      <c r="LZ630" s="56"/>
      <c r="MA630" s="56"/>
      <c r="MB630" s="56"/>
      <c r="MC630" s="56"/>
      <c r="MD630" s="56"/>
      <c r="ME630" s="56"/>
      <c r="MF630" s="56"/>
      <c r="MG630" s="56"/>
      <c r="MH630" s="56"/>
      <c r="MI630" s="56"/>
      <c r="MJ630" s="56"/>
      <c r="MK630" s="56"/>
      <c r="ML630" s="56"/>
      <c r="MM630" s="56"/>
      <c r="MN630" s="56"/>
      <c r="MO630" s="56"/>
      <c r="MP630" s="56"/>
      <c r="MQ630" s="56"/>
      <c r="MR630" s="56"/>
      <c r="MS630" s="56"/>
      <c r="MT630" s="56"/>
      <c r="MU630" s="56"/>
      <c r="MV630" s="56"/>
      <c r="MW630" s="56"/>
      <c r="MX630" s="56"/>
      <c r="MY630" s="56"/>
      <c r="MZ630" s="56"/>
      <c r="NA630" s="56"/>
      <c r="NB630" s="56"/>
      <c r="NC630" s="56"/>
      <c r="ND630" s="56"/>
      <c r="NE630" s="56"/>
      <c r="NF630" s="56"/>
      <c r="NG630" s="56"/>
      <c r="NH630" s="56"/>
      <c r="NI630" s="56"/>
      <c r="NJ630" s="56"/>
      <c r="NK630" s="56"/>
      <c r="NL630" s="56"/>
      <c r="NM630" s="56"/>
      <c r="NN630" s="56"/>
      <c r="NO630" s="56"/>
      <c r="NP630" s="56"/>
      <c r="NQ630" s="56"/>
      <c r="NR630" s="56"/>
      <c r="NS630" s="56"/>
      <c r="NT630" s="56"/>
      <c r="NU630" s="56"/>
      <c r="NV630" s="56"/>
      <c r="NW630" s="56"/>
      <c r="NX630" s="56"/>
      <c r="NY630" s="56"/>
      <c r="NZ630" s="56"/>
      <c r="OA630" s="56"/>
      <c r="OB630" s="56"/>
      <c r="OC630" s="56"/>
      <c r="OD630" s="56"/>
      <c r="OE630" s="56"/>
      <c r="OF630" s="56"/>
      <c r="OG630" s="56"/>
      <c r="OH630" s="56"/>
      <c r="OI630" s="56"/>
      <c r="OJ630" s="56"/>
      <c r="OK630" s="56"/>
      <c r="OL630" s="56"/>
      <c r="OM630" s="56"/>
      <c r="ON630" s="56"/>
      <c r="OO630" s="56"/>
      <c r="OP630" s="56"/>
      <c r="OQ630" s="56"/>
      <c r="OR630" s="56"/>
      <c r="OS630" s="56"/>
      <c r="OT630" s="56"/>
      <c r="OU630" s="56"/>
      <c r="OV630" s="56"/>
      <c r="OW630" s="56"/>
      <c r="OX630" s="56"/>
      <c r="OY630" s="56"/>
      <c r="OZ630" s="56"/>
      <c r="PA630" s="2"/>
    </row>
    <row r="631" spans="1:417" s="116" customFormat="1" ht="110.25" hidden="1" customHeight="1">
      <c r="A631" s="310"/>
      <c r="B631" s="56">
        <v>555</v>
      </c>
      <c r="C631" s="56">
        <v>249</v>
      </c>
      <c r="D631" s="126" t="s">
        <v>304</v>
      </c>
      <c r="E631" s="122" t="s">
        <v>4</v>
      </c>
      <c r="F631" s="126" t="s">
        <v>897</v>
      </c>
      <c r="G631" s="123" t="s">
        <v>4</v>
      </c>
      <c r="H631" s="122"/>
      <c r="I631" s="126" t="s">
        <v>941</v>
      </c>
      <c r="J631" s="126" t="s">
        <v>1095</v>
      </c>
      <c r="K631" s="123"/>
      <c r="L631" s="183" t="s">
        <v>661</v>
      </c>
      <c r="M631" s="123" t="s">
        <v>501</v>
      </c>
      <c r="N631" s="51" t="s">
        <v>380</v>
      </c>
      <c r="O631" s="56" t="s">
        <v>386</v>
      </c>
      <c r="P631" s="310" t="s">
        <v>205</v>
      </c>
      <c r="Q631" s="310"/>
      <c r="R631" s="120"/>
      <c r="S631" s="120"/>
      <c r="T631" s="120"/>
      <c r="U631" s="120"/>
      <c r="V631" s="120"/>
      <c r="W631" s="120"/>
      <c r="X631" s="120"/>
      <c r="Y631" s="120" t="s">
        <v>205</v>
      </c>
      <c r="Z631" s="120"/>
      <c r="AA631" s="120"/>
      <c r="AB631" s="120"/>
      <c r="AC631" s="119">
        <f t="shared" si="891"/>
        <v>1</v>
      </c>
      <c r="AD631" s="229"/>
      <c r="AE631" s="229"/>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70"/>
      <c r="BU631" s="70"/>
      <c r="BV631" s="70"/>
      <c r="BW631" s="70"/>
      <c r="BX631" s="56"/>
      <c r="BY631" s="56"/>
      <c r="BZ631" s="56"/>
      <c r="CA631" s="56"/>
      <c r="CB631" s="56"/>
      <c r="CC631" s="56"/>
      <c r="CD631" s="56"/>
      <c r="CE631" s="56"/>
      <c r="CF631" s="56"/>
      <c r="CG631" s="56"/>
      <c r="CH631" s="56"/>
      <c r="CI631" s="56"/>
      <c r="CJ631" s="56"/>
      <c r="CK631" s="56"/>
      <c r="CL631" s="56"/>
      <c r="CM631" s="56"/>
      <c r="CN631" s="56"/>
      <c r="CO631" s="56"/>
      <c r="CP631" s="56"/>
      <c r="CQ631" s="56"/>
      <c r="CR631" s="56"/>
      <c r="CS631" s="56"/>
      <c r="CT631" s="56"/>
      <c r="CU631" s="56"/>
      <c r="CV631" s="56"/>
      <c r="CW631" s="56"/>
      <c r="CX631" s="56"/>
      <c r="CY631" s="56"/>
      <c r="CZ631" s="56"/>
      <c r="DA631" s="56"/>
      <c r="DB631" s="56"/>
      <c r="DC631" s="56"/>
      <c r="DD631" s="56"/>
      <c r="DE631" s="56"/>
      <c r="DF631" s="56"/>
      <c r="DG631" s="56"/>
      <c r="DH631" s="56"/>
      <c r="DI631" s="56"/>
      <c r="DJ631" s="56"/>
      <c r="DK631" s="56"/>
      <c r="DL631" s="56"/>
      <c r="DM631" s="70"/>
      <c r="DN631" s="70"/>
      <c r="DO631" s="70"/>
      <c r="DP631" s="70"/>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70"/>
      <c r="FG631" s="70"/>
      <c r="FH631" s="70"/>
      <c r="FI631" s="70"/>
      <c r="FJ631" s="70"/>
      <c r="FK631" s="56">
        <v>2</v>
      </c>
      <c r="FL631" s="56">
        <v>2</v>
      </c>
      <c r="FM631" s="56">
        <v>2</v>
      </c>
      <c r="FN631" s="56">
        <v>2</v>
      </c>
      <c r="FO631" s="56">
        <v>2</v>
      </c>
      <c r="FP631" s="56">
        <v>2</v>
      </c>
      <c r="FQ631" s="56">
        <v>2</v>
      </c>
      <c r="FR631" s="56">
        <v>2</v>
      </c>
      <c r="FS631" s="56">
        <v>2</v>
      </c>
      <c r="FT631" s="56">
        <v>2</v>
      </c>
      <c r="FU631" s="56">
        <v>1</v>
      </c>
      <c r="FV631" s="56">
        <v>2</v>
      </c>
      <c r="FW631" s="56">
        <v>1</v>
      </c>
      <c r="FX631" s="56">
        <v>2</v>
      </c>
      <c r="FY631" s="56">
        <v>2</v>
      </c>
      <c r="FZ631" s="56">
        <v>2</v>
      </c>
      <c r="GA631" s="56">
        <v>2</v>
      </c>
      <c r="GB631" s="56">
        <v>2</v>
      </c>
      <c r="GC631" s="56">
        <v>2</v>
      </c>
      <c r="GD631" s="56">
        <v>2</v>
      </c>
      <c r="GE631" s="56"/>
      <c r="GF631" s="56"/>
      <c r="GG631" s="56"/>
      <c r="GH631" s="56"/>
      <c r="GI631" s="56"/>
      <c r="GJ631" s="56">
        <v>2</v>
      </c>
      <c r="GK631" s="56">
        <v>2</v>
      </c>
      <c r="GL631" s="56">
        <v>2</v>
      </c>
      <c r="GM631" s="56">
        <v>2</v>
      </c>
      <c r="GN631" s="56"/>
      <c r="GO631" s="56">
        <v>2</v>
      </c>
      <c r="GP631" s="179">
        <f>COUNTIF(FB631:GO631,"2")</f>
        <v>23</v>
      </c>
      <c r="GQ631" s="180">
        <f>GP631/(GP631+GR631+GT631+GV631)</f>
        <v>0.92</v>
      </c>
      <c r="GR631" s="179">
        <f>COUNTIF(FB631:GO631,"1")</f>
        <v>2</v>
      </c>
      <c r="GS631" s="180">
        <f>GR631/(GP631+GR631+GT631+GV631)</f>
        <v>0.08</v>
      </c>
      <c r="GT631" s="179">
        <f>COUNTIF(FB631:GO631,"0")</f>
        <v>0</v>
      </c>
      <c r="GU631" s="180">
        <f>GT631/(GP631+GR631+GT631+GV631)</f>
        <v>0</v>
      </c>
      <c r="GV631" s="179">
        <f>COUNTIF(EV631:GO631,"KĐG")</f>
        <v>0</v>
      </c>
      <c r="GW631" s="180">
        <f>GV631/(GP631+GR631+GT631+GV631)</f>
        <v>0</v>
      </c>
      <c r="GX631" s="181">
        <f>(((GP631*2)+(GR631*1)+(GT631*0)))/(GP631+GR631+GT631)</f>
        <v>1.92</v>
      </c>
      <c r="GY631" s="184" t="str">
        <f>IF(GW631&gt;=50%,"KĐG",IF(GX631&gt;=1.6,"Đạt mục tiêu",IF(GX631&gt;=1,"Cần cố gắng","Chưa đạt")))</f>
        <v>Đạt mục tiêu</v>
      </c>
      <c r="GZ631" s="70"/>
      <c r="HA631" s="70"/>
      <c r="HB631" s="70"/>
      <c r="HC631" s="72" t="s">
        <v>555</v>
      </c>
      <c r="HD631" s="70"/>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c r="IJ631" s="56"/>
      <c r="IK631" s="56"/>
      <c r="IL631" s="56"/>
      <c r="IM631" s="56"/>
      <c r="IN631" s="56"/>
      <c r="IO631" s="56"/>
      <c r="IP631" s="56"/>
      <c r="IQ631" s="56"/>
      <c r="IR631" s="56"/>
      <c r="IS631" s="56"/>
      <c r="IT631" s="70"/>
      <c r="IU631" s="70"/>
      <c r="IV631" s="70"/>
      <c r="IW631" s="70"/>
      <c r="IX631" s="56"/>
      <c r="IY631" s="56"/>
      <c r="IZ631" s="56"/>
      <c r="JA631" s="56"/>
      <c r="JB631" s="56"/>
      <c r="JC631" s="56"/>
      <c r="JD631" s="56"/>
      <c r="JE631" s="56"/>
      <c r="JF631" s="56"/>
      <c r="JG631" s="56"/>
      <c r="JH631" s="56"/>
      <c r="JI631" s="56"/>
      <c r="JJ631" s="56"/>
      <c r="JK631" s="56"/>
      <c r="JL631" s="56"/>
      <c r="JM631" s="56"/>
      <c r="JN631" s="56"/>
      <c r="JO631" s="56"/>
      <c r="JP631" s="56"/>
      <c r="JQ631" s="56"/>
      <c r="JR631" s="56"/>
      <c r="JS631" s="56"/>
      <c r="JT631" s="56"/>
      <c r="JU631" s="56"/>
      <c r="JV631" s="56"/>
      <c r="JW631" s="56"/>
      <c r="JX631" s="56"/>
      <c r="JY631" s="56"/>
      <c r="JZ631" s="56"/>
      <c r="KA631" s="56"/>
      <c r="KB631" s="56"/>
      <c r="KC631" s="56"/>
      <c r="KD631" s="56"/>
      <c r="KE631" s="56"/>
      <c r="KF631" s="56"/>
      <c r="KG631" s="56"/>
      <c r="KH631" s="56"/>
      <c r="KI631" s="56"/>
      <c r="KJ631" s="56"/>
      <c r="KK631" s="56"/>
      <c r="KL631" s="56"/>
      <c r="KM631" s="56"/>
      <c r="KN631" s="56"/>
      <c r="KO631" s="56"/>
      <c r="KP631" s="56"/>
      <c r="KQ631" s="56"/>
      <c r="KR631" s="56"/>
      <c r="KS631" s="56"/>
      <c r="KT631" s="56"/>
      <c r="KU631" s="56"/>
      <c r="KV631" s="56"/>
      <c r="KW631" s="56"/>
      <c r="KX631" s="56"/>
      <c r="KY631" s="56"/>
      <c r="KZ631" s="56"/>
      <c r="LA631" s="56"/>
      <c r="LB631" s="56"/>
      <c r="LC631" s="56"/>
      <c r="LD631" s="56"/>
      <c r="LE631" s="56"/>
      <c r="LF631" s="56"/>
      <c r="LG631" s="56"/>
      <c r="LH631" s="56"/>
      <c r="LI631" s="56"/>
      <c r="LJ631" s="56"/>
      <c r="LK631" s="56"/>
      <c r="LL631" s="56"/>
      <c r="LM631" s="56"/>
      <c r="LN631" s="56"/>
      <c r="LO631" s="56"/>
      <c r="LP631" s="56"/>
      <c r="LQ631" s="56"/>
      <c r="LR631" s="56"/>
      <c r="LS631" s="56"/>
      <c r="LT631" s="56"/>
      <c r="LU631" s="56"/>
      <c r="LV631" s="56"/>
      <c r="LW631" s="56"/>
      <c r="LX631" s="56"/>
      <c r="LY631" s="56"/>
      <c r="LZ631" s="56"/>
      <c r="MA631" s="56"/>
      <c r="MB631" s="56"/>
      <c r="MC631" s="56"/>
      <c r="MD631" s="56"/>
      <c r="ME631" s="56"/>
      <c r="MF631" s="56"/>
      <c r="MG631" s="56"/>
      <c r="MH631" s="56"/>
      <c r="MI631" s="56"/>
      <c r="MJ631" s="56"/>
      <c r="MK631" s="56"/>
      <c r="ML631" s="56"/>
      <c r="MM631" s="56"/>
      <c r="MN631" s="56"/>
      <c r="MO631" s="56"/>
      <c r="MP631" s="56"/>
      <c r="MQ631" s="56"/>
      <c r="MR631" s="56"/>
      <c r="MS631" s="56"/>
      <c r="MT631" s="56"/>
      <c r="MU631" s="56"/>
      <c r="MV631" s="56"/>
      <c r="MW631" s="56"/>
      <c r="MX631" s="56"/>
      <c r="MY631" s="56"/>
      <c r="MZ631" s="56"/>
      <c r="NA631" s="56"/>
      <c r="NB631" s="56"/>
      <c r="NC631" s="56"/>
      <c r="ND631" s="56"/>
      <c r="NE631" s="56"/>
      <c r="NF631" s="56"/>
      <c r="NG631" s="56"/>
      <c r="NH631" s="56"/>
      <c r="NI631" s="56"/>
      <c r="NJ631" s="56"/>
      <c r="NK631" s="56"/>
      <c r="NL631" s="56"/>
      <c r="NM631" s="56"/>
      <c r="NN631" s="56"/>
      <c r="NO631" s="56"/>
      <c r="NP631" s="56"/>
      <c r="NQ631" s="56"/>
      <c r="NR631" s="56"/>
      <c r="NS631" s="56"/>
      <c r="NT631" s="56"/>
      <c r="NU631" s="56"/>
      <c r="NV631" s="56"/>
      <c r="NW631" s="56"/>
      <c r="NX631" s="56"/>
      <c r="NY631" s="56"/>
      <c r="NZ631" s="56"/>
      <c r="OA631" s="56"/>
      <c r="OB631" s="56"/>
      <c r="OC631" s="56"/>
      <c r="OD631" s="56"/>
      <c r="OE631" s="56"/>
      <c r="OF631" s="56"/>
      <c r="OG631" s="56"/>
      <c r="OH631" s="56"/>
      <c r="OI631" s="56"/>
      <c r="OJ631" s="56"/>
      <c r="OK631" s="56"/>
      <c r="OL631" s="56"/>
      <c r="OM631" s="56"/>
      <c r="ON631" s="56"/>
      <c r="OO631" s="56"/>
      <c r="OP631" s="56"/>
      <c r="OQ631" s="56"/>
      <c r="OR631" s="56"/>
      <c r="OS631" s="56"/>
      <c r="OT631" s="56"/>
      <c r="OU631" s="56"/>
      <c r="OV631" s="56"/>
      <c r="OW631" s="56"/>
      <c r="OX631" s="56"/>
      <c r="OY631" s="56"/>
      <c r="OZ631" s="56"/>
      <c r="PA631" s="56"/>
    </row>
    <row r="632" spans="1:417" ht="45" customHeight="1">
      <c r="A632" s="56"/>
      <c r="B632" s="2"/>
      <c r="C632" s="2"/>
      <c r="D632" s="311" t="s">
        <v>337</v>
      </c>
      <c r="E632" s="311"/>
      <c r="F632" s="311"/>
      <c r="G632" s="253"/>
      <c r="H632" s="254">
        <f>COUNTIF(H633:H712,"x")</f>
        <v>1</v>
      </c>
      <c r="I632" s="253"/>
      <c r="J632" s="253"/>
      <c r="K632" s="255"/>
      <c r="L632" s="258"/>
      <c r="M632" s="76"/>
      <c r="N632" s="176"/>
      <c r="O632" s="176"/>
      <c r="P632" s="114">
        <f>COUNTIF(P633:P712,"x")</f>
        <v>11</v>
      </c>
      <c r="Q632" s="56">
        <f>SUM(Q633:Q712)</f>
        <v>21</v>
      </c>
      <c r="R632" s="14">
        <f t="shared" ref="R632:AB632" si="901">COUNTIF(R633:R712,"x")</f>
        <v>11</v>
      </c>
      <c r="S632" s="114">
        <f t="shared" si="901"/>
        <v>6</v>
      </c>
      <c r="T632" s="114">
        <f t="shared" si="901"/>
        <v>5</v>
      </c>
      <c r="U632" s="114">
        <f t="shared" si="901"/>
        <v>6</v>
      </c>
      <c r="V632" s="114">
        <f t="shared" si="901"/>
        <v>7</v>
      </c>
      <c r="W632" s="114">
        <f t="shared" si="901"/>
        <v>6</v>
      </c>
      <c r="X632" s="114">
        <f t="shared" si="901"/>
        <v>7</v>
      </c>
      <c r="Y632" s="114">
        <f t="shared" si="901"/>
        <v>6</v>
      </c>
      <c r="Z632" s="114">
        <f t="shared" si="901"/>
        <v>7</v>
      </c>
      <c r="AA632" s="114">
        <f t="shared" si="901"/>
        <v>7</v>
      </c>
      <c r="AB632" s="114">
        <f t="shared" si="901"/>
        <v>8</v>
      </c>
      <c r="AC632" s="114"/>
      <c r="AD632" s="300"/>
      <c r="AE632" s="295"/>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182"/>
      <c r="BK632" s="182"/>
      <c r="BL632" s="182"/>
      <c r="BM632" s="182"/>
      <c r="BN632" s="182"/>
      <c r="BO632" s="182"/>
      <c r="BP632" s="182"/>
      <c r="BQ632" s="182"/>
      <c r="BR632" s="182"/>
      <c r="BS632" s="185"/>
      <c r="BT632" s="70"/>
      <c r="BU632" s="70"/>
      <c r="BV632" s="70"/>
      <c r="BW632" s="70"/>
      <c r="BX632" s="56"/>
      <c r="BY632" s="56"/>
      <c r="BZ632" s="56"/>
      <c r="CA632" s="56"/>
      <c r="CB632" s="56"/>
      <c r="CC632" s="56"/>
      <c r="CD632" s="56"/>
      <c r="CE632" s="56"/>
      <c r="CF632" s="56"/>
      <c r="CG632" s="56"/>
      <c r="CH632" s="56"/>
      <c r="CI632" s="56"/>
      <c r="CJ632" s="56"/>
      <c r="CK632" s="56"/>
      <c r="CL632" s="56"/>
      <c r="CM632" s="56"/>
      <c r="CN632" s="56"/>
      <c r="CO632" s="56"/>
      <c r="CP632" s="56"/>
      <c r="CQ632" s="56"/>
      <c r="CR632" s="56"/>
      <c r="CS632" s="56"/>
      <c r="CT632" s="56"/>
      <c r="CU632" s="56"/>
      <c r="CV632" s="56"/>
      <c r="CW632" s="56"/>
      <c r="CX632" s="56"/>
      <c r="CY632" s="56"/>
      <c r="CZ632" s="56"/>
      <c r="DA632" s="56"/>
      <c r="DB632" s="56"/>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6"/>
      <c r="EE632" s="56"/>
      <c r="EF632" s="56"/>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179"/>
      <c r="GQ632" s="180"/>
      <c r="GR632" s="179"/>
      <c r="GS632" s="180"/>
      <c r="GT632" s="179"/>
      <c r="GU632" s="180"/>
      <c r="GV632" s="179"/>
      <c r="GW632" s="180"/>
      <c r="GX632" s="181"/>
      <c r="GY632" s="184"/>
      <c r="GZ632" s="70"/>
      <c r="HA632" s="70"/>
      <c r="HB632" s="70"/>
      <c r="HC632" s="70"/>
      <c r="HD632" s="70"/>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179"/>
      <c r="IJ632" s="180"/>
      <c r="IK632" s="179"/>
      <c r="IL632" s="180"/>
      <c r="IM632" s="179"/>
      <c r="IN632" s="180"/>
      <c r="IO632" s="179"/>
      <c r="IP632" s="180"/>
      <c r="IQ632" s="181"/>
      <c r="IR632" s="185"/>
      <c r="IS632" s="56"/>
      <c r="IT632" s="56"/>
      <c r="IU632" s="56"/>
      <c r="IV632" s="56"/>
      <c r="IW632" s="56"/>
      <c r="IX632" s="56"/>
      <c r="IY632" s="56"/>
      <c r="IZ632" s="56"/>
      <c r="JA632" s="56"/>
      <c r="JB632" s="56"/>
      <c r="JC632" s="56"/>
      <c r="JD632" s="56"/>
      <c r="JE632" s="56"/>
      <c r="JF632" s="56"/>
      <c r="JG632" s="56"/>
      <c r="JH632" s="56"/>
      <c r="JI632" s="56"/>
      <c r="JJ632" s="56"/>
      <c r="JK632" s="56"/>
      <c r="JL632" s="56"/>
      <c r="JM632" s="56"/>
      <c r="JN632" s="56"/>
      <c r="JO632" s="56"/>
      <c r="JP632" s="56"/>
      <c r="JQ632" s="56"/>
      <c r="JR632" s="56"/>
      <c r="JS632" s="56"/>
      <c r="JT632" s="56"/>
      <c r="JU632" s="56"/>
      <c r="JV632" s="56"/>
      <c r="JW632" s="56"/>
      <c r="JX632" s="56"/>
      <c r="JY632" s="56"/>
      <c r="JZ632" s="56"/>
      <c r="KA632" s="56"/>
      <c r="KB632" s="179"/>
      <c r="KC632" s="180"/>
      <c r="KD632" s="179"/>
      <c r="KE632" s="180"/>
      <c r="KF632" s="179"/>
      <c r="KG632" s="180"/>
      <c r="KH632" s="179"/>
      <c r="KI632" s="180"/>
      <c r="KJ632" s="181"/>
      <c r="KK632" s="185"/>
      <c r="KL632" s="56"/>
      <c r="KM632" s="56"/>
      <c r="KN632" s="56"/>
      <c r="KO632" s="56"/>
      <c r="KP632" s="56"/>
      <c r="KQ632" s="56"/>
      <c r="KR632" s="56"/>
      <c r="KS632" s="56"/>
      <c r="KT632" s="56"/>
      <c r="KU632" s="56"/>
      <c r="KV632" s="56"/>
      <c r="KW632" s="56"/>
      <c r="KX632" s="56"/>
      <c r="KY632" s="56"/>
      <c r="KZ632" s="56"/>
      <c r="LA632" s="56"/>
      <c r="LB632" s="56"/>
      <c r="LC632" s="56"/>
      <c r="LD632" s="56"/>
      <c r="LE632" s="56"/>
      <c r="LF632" s="56"/>
      <c r="LG632" s="56"/>
      <c r="LH632" s="56"/>
      <c r="LI632" s="56"/>
      <c r="LJ632" s="56"/>
      <c r="LK632" s="56"/>
      <c r="LL632" s="56"/>
      <c r="LM632" s="56"/>
      <c r="LN632" s="56"/>
      <c r="LO632" s="56"/>
      <c r="LP632" s="56"/>
      <c r="LQ632" s="56"/>
      <c r="LR632" s="56"/>
      <c r="LS632" s="179"/>
      <c r="LT632" s="180"/>
      <c r="LU632" s="179"/>
      <c r="LV632" s="180"/>
      <c r="LW632" s="179"/>
      <c r="LX632" s="180"/>
      <c r="LY632" s="179"/>
      <c r="LZ632" s="180"/>
      <c r="MA632" s="181"/>
      <c r="MB632" s="185"/>
      <c r="MC632" s="56"/>
      <c r="MD632" s="56"/>
      <c r="ME632" s="56"/>
      <c r="MF632" s="56"/>
      <c r="MG632" s="56"/>
      <c r="MH632" s="56"/>
      <c r="MI632" s="56"/>
      <c r="MJ632" s="56"/>
      <c r="MK632" s="56"/>
      <c r="ML632" s="56"/>
      <c r="MM632" s="56"/>
      <c r="MN632" s="56"/>
      <c r="MO632" s="56"/>
      <c r="MP632" s="56"/>
      <c r="MQ632" s="56"/>
      <c r="MR632" s="56"/>
      <c r="MS632" s="56"/>
      <c r="MT632" s="56"/>
      <c r="MU632" s="56"/>
      <c r="MV632" s="56"/>
      <c r="MW632" s="56"/>
      <c r="MX632" s="56"/>
      <c r="MY632" s="56"/>
      <c r="MZ632" s="56"/>
      <c r="NA632" s="56"/>
      <c r="NB632" s="56"/>
      <c r="NC632" s="56"/>
      <c r="ND632" s="56"/>
      <c r="NE632" s="179"/>
      <c r="NF632" s="180"/>
      <c r="NG632" s="179"/>
      <c r="NH632" s="180"/>
      <c r="NI632" s="179"/>
      <c r="NJ632" s="180"/>
      <c r="NK632" s="179"/>
      <c r="NL632" s="180"/>
      <c r="NM632" s="181"/>
      <c r="NN632" s="184"/>
      <c r="NO632" s="70"/>
      <c r="NP632" s="70"/>
      <c r="NQ632" s="56"/>
      <c r="NR632" s="56"/>
      <c r="NS632" s="56"/>
      <c r="NT632" s="56"/>
      <c r="NU632" s="56"/>
      <c r="NV632" s="56"/>
      <c r="NW632" s="56"/>
      <c r="NX632" s="56"/>
      <c r="NY632" s="56"/>
      <c r="NZ632" s="56"/>
      <c r="OA632" s="56"/>
      <c r="OB632" s="56"/>
      <c r="OC632" s="56"/>
      <c r="OD632" s="56"/>
      <c r="OE632" s="56"/>
      <c r="OF632" s="56"/>
      <c r="OG632" s="56"/>
      <c r="OH632" s="56"/>
      <c r="OI632" s="56"/>
      <c r="OJ632" s="56"/>
      <c r="OK632" s="56"/>
      <c r="OL632" s="56"/>
      <c r="OM632" s="56"/>
      <c r="ON632" s="56"/>
      <c r="OO632" s="56"/>
      <c r="OP632" s="56"/>
      <c r="OQ632" s="179"/>
      <c r="OR632" s="180"/>
      <c r="OS632" s="179"/>
      <c r="OT632" s="180"/>
      <c r="OU632" s="179"/>
      <c r="OV632" s="180"/>
      <c r="OW632" s="179"/>
      <c r="OX632" s="180"/>
      <c r="OY632" s="181"/>
      <c r="OZ632" s="184"/>
      <c r="PA632" s="2"/>
    </row>
    <row r="633" spans="1:417" s="116" customFormat="1" ht="78.75" hidden="1" customHeight="1">
      <c r="A633" s="56"/>
      <c r="B633" s="56">
        <v>558</v>
      </c>
      <c r="C633" s="56">
        <v>250</v>
      </c>
      <c r="D633" s="126" t="s">
        <v>305</v>
      </c>
      <c r="E633" s="122" t="s">
        <v>6</v>
      </c>
      <c r="F633" s="126" t="s">
        <v>896</v>
      </c>
      <c r="G633" s="123" t="s">
        <v>6</v>
      </c>
      <c r="H633" s="122"/>
      <c r="I633" s="126" t="s">
        <v>541</v>
      </c>
      <c r="J633" s="126" t="s">
        <v>1094</v>
      </c>
      <c r="K633" s="123"/>
      <c r="L633" s="183" t="s">
        <v>661</v>
      </c>
      <c r="M633" s="123" t="s">
        <v>501</v>
      </c>
      <c r="N633" s="51" t="s">
        <v>380</v>
      </c>
      <c r="O633" s="56" t="s">
        <v>350</v>
      </c>
      <c r="P633" s="56" t="s">
        <v>205</v>
      </c>
      <c r="Q633" s="56"/>
      <c r="R633" s="120"/>
      <c r="S633" s="120"/>
      <c r="T633" s="120"/>
      <c r="U633" s="120"/>
      <c r="V633" s="120"/>
      <c r="W633" s="120"/>
      <c r="X633" s="120"/>
      <c r="Y633" s="120"/>
      <c r="Z633" s="120"/>
      <c r="AA633" s="120" t="s">
        <v>205</v>
      </c>
      <c r="AB633" s="120"/>
      <c r="AC633" s="119">
        <f t="shared" ref="AC633:AC702" si="902">COUNTIF($R633:$AB633,"x")</f>
        <v>1</v>
      </c>
      <c r="AD633" s="229"/>
      <c r="AE633" s="229"/>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70"/>
      <c r="BU633" s="70"/>
      <c r="BV633" s="70"/>
      <c r="BW633" s="70"/>
      <c r="BX633" s="56"/>
      <c r="BY633" s="56"/>
      <c r="BZ633" s="56"/>
      <c r="CA633" s="56"/>
      <c r="CB633" s="56"/>
      <c r="CC633" s="56"/>
      <c r="CD633" s="56"/>
      <c r="CE633" s="56"/>
      <c r="CF633" s="56"/>
      <c r="CG633" s="56"/>
      <c r="CH633" s="56"/>
      <c r="CI633" s="56"/>
      <c r="CJ633" s="56"/>
      <c r="CK633" s="56"/>
      <c r="CL633" s="56"/>
      <c r="CM633" s="56"/>
      <c r="CN633" s="56"/>
      <c r="CO633" s="56"/>
      <c r="CP633" s="56"/>
      <c r="CQ633" s="56"/>
      <c r="CR633" s="56"/>
      <c r="CS633" s="56"/>
      <c r="CT633" s="56"/>
      <c r="CU633" s="56"/>
      <c r="CV633" s="56"/>
      <c r="CW633" s="56"/>
      <c r="CX633" s="56"/>
      <c r="CY633" s="56"/>
      <c r="CZ633" s="56"/>
      <c r="DA633" s="56"/>
      <c r="DB633" s="56"/>
      <c r="DC633" s="56"/>
      <c r="DD633" s="56"/>
      <c r="DE633" s="56"/>
      <c r="DF633" s="56"/>
      <c r="DG633" s="56"/>
      <c r="DH633" s="56"/>
      <c r="DI633" s="56"/>
      <c r="DJ633" s="56"/>
      <c r="DK633" s="56"/>
      <c r="DL633" s="56"/>
      <c r="DM633" s="70"/>
      <c r="DN633" s="70"/>
      <c r="DO633" s="70"/>
      <c r="DP633" s="70"/>
      <c r="DQ633" s="56"/>
      <c r="DR633" s="56"/>
      <c r="DS633" s="56"/>
      <c r="DT633" s="56"/>
      <c r="DU633" s="56"/>
      <c r="DV633" s="56"/>
      <c r="DW633" s="56"/>
      <c r="DX633" s="56"/>
      <c r="DY633" s="56"/>
      <c r="DZ633" s="56"/>
      <c r="EA633" s="56"/>
      <c r="EB633" s="56"/>
      <c r="EC633" s="56"/>
      <c r="ED633" s="56"/>
      <c r="EE633" s="56"/>
      <c r="EF633" s="56"/>
      <c r="EG633" s="56"/>
      <c r="EH633" s="56"/>
      <c r="EI633" s="56"/>
      <c r="EJ633" s="56"/>
      <c r="EK633" s="56"/>
      <c r="EL633" s="56"/>
      <c r="EM633" s="56"/>
      <c r="EN633" s="56"/>
      <c r="EO633" s="56"/>
      <c r="EP633" s="56"/>
      <c r="EQ633" s="56"/>
      <c r="ER633" s="56"/>
      <c r="ES633" s="56"/>
      <c r="ET633" s="56"/>
      <c r="EU633" s="56"/>
      <c r="EV633" s="56"/>
      <c r="EW633" s="56"/>
      <c r="EX633" s="56"/>
      <c r="EY633" s="56"/>
      <c r="EZ633" s="56"/>
      <c r="FA633" s="56"/>
      <c r="FB633" s="56"/>
      <c r="FC633" s="56"/>
      <c r="FD633" s="56"/>
      <c r="FE633" s="56"/>
      <c r="FF633" s="70"/>
      <c r="FG633" s="70"/>
      <c r="FH633" s="70"/>
      <c r="FI633" s="70"/>
      <c r="FJ633" s="70"/>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6"/>
      <c r="GQ633" s="56"/>
      <c r="GR633" s="56"/>
      <c r="GS633" s="56"/>
      <c r="GT633" s="56"/>
      <c r="GU633" s="56"/>
      <c r="GV633" s="56"/>
      <c r="GW633" s="56"/>
      <c r="GX633" s="56"/>
      <c r="GY633" s="56"/>
      <c r="GZ633" s="70"/>
      <c r="HA633" s="70"/>
      <c r="HB633" s="70"/>
      <c r="HC633" s="70"/>
      <c r="HD633" s="70"/>
      <c r="HE633" s="56"/>
      <c r="HF633" s="56"/>
      <c r="HG633" s="56"/>
      <c r="HH633" s="56"/>
      <c r="HI633" s="56"/>
      <c r="HJ633" s="56"/>
      <c r="HK633" s="56"/>
      <c r="HL633" s="56"/>
      <c r="HM633" s="56"/>
      <c r="HN633" s="56"/>
      <c r="HO633" s="56"/>
      <c r="HP633" s="56"/>
      <c r="HQ633" s="56"/>
      <c r="HR633" s="56"/>
      <c r="HS633" s="56"/>
      <c r="HT633" s="56"/>
      <c r="HU633" s="56"/>
      <c r="HV633" s="56"/>
      <c r="HW633" s="56"/>
      <c r="HX633" s="56"/>
      <c r="HY633" s="56"/>
      <c r="HZ633" s="56"/>
      <c r="IA633" s="56"/>
      <c r="IB633" s="56"/>
      <c r="IC633" s="56"/>
      <c r="ID633" s="56"/>
      <c r="IE633" s="56"/>
      <c r="IF633" s="56"/>
      <c r="IG633" s="56"/>
      <c r="IH633" s="56"/>
      <c r="II633" s="56"/>
      <c r="IJ633" s="56"/>
      <c r="IK633" s="56"/>
      <c r="IL633" s="56"/>
      <c r="IM633" s="56"/>
      <c r="IN633" s="56"/>
      <c r="IO633" s="56"/>
      <c r="IP633" s="56"/>
      <c r="IQ633" s="56"/>
      <c r="IR633" s="56"/>
      <c r="IS633" s="71" t="s">
        <v>557</v>
      </c>
      <c r="IT633" s="71"/>
      <c r="IU633" s="71" t="s">
        <v>557</v>
      </c>
      <c r="IV633" s="56"/>
      <c r="IW633" s="71"/>
      <c r="IX633" s="56">
        <v>2</v>
      </c>
      <c r="IY633" s="56">
        <v>2</v>
      </c>
      <c r="IZ633" s="56">
        <v>2</v>
      </c>
      <c r="JA633" s="56">
        <v>2</v>
      </c>
      <c r="JB633" s="56">
        <v>2</v>
      </c>
      <c r="JC633" s="56">
        <v>2</v>
      </c>
      <c r="JD633" s="56">
        <v>2</v>
      </c>
      <c r="JE633" s="56">
        <v>2</v>
      </c>
      <c r="JF633" s="56">
        <v>2</v>
      </c>
      <c r="JG633" s="56">
        <v>2</v>
      </c>
      <c r="JH633" s="56">
        <v>2</v>
      </c>
      <c r="JI633" s="56">
        <v>2</v>
      </c>
      <c r="JJ633" s="56">
        <v>2</v>
      </c>
      <c r="JK633" s="56">
        <v>2</v>
      </c>
      <c r="JL633" s="56">
        <v>2</v>
      </c>
      <c r="JM633" s="56">
        <v>2</v>
      </c>
      <c r="JN633" s="56">
        <v>2</v>
      </c>
      <c r="JO633" s="56">
        <v>2</v>
      </c>
      <c r="JP633" s="56">
        <v>2</v>
      </c>
      <c r="JQ633" s="56">
        <v>2</v>
      </c>
      <c r="JR633" s="56">
        <v>2</v>
      </c>
      <c r="JS633" s="56">
        <v>2</v>
      </c>
      <c r="JT633" s="56">
        <v>2</v>
      </c>
      <c r="JU633" s="56">
        <v>2</v>
      </c>
      <c r="JV633" s="56">
        <v>2</v>
      </c>
      <c r="JW633" s="56">
        <v>2</v>
      </c>
      <c r="JX633" s="56">
        <v>2</v>
      </c>
      <c r="JY633" s="56">
        <v>2</v>
      </c>
      <c r="JZ633" s="56">
        <v>2</v>
      </c>
      <c r="KA633" s="56">
        <v>2</v>
      </c>
      <c r="KB633" s="179">
        <f t="shared" ref="KB633" si="903">COUNTIF(IX633:KA633,"2")</f>
        <v>30</v>
      </c>
      <c r="KC633" s="180">
        <f t="shared" ref="KC633" si="904">KB633/(KB633+KD633+KF633+KH633)</f>
        <v>1</v>
      </c>
      <c r="KD633" s="179">
        <f t="shared" ref="KD633" si="905">COUNTIF(IX633:KA633,"1")</f>
        <v>0</v>
      </c>
      <c r="KE633" s="180">
        <f t="shared" ref="KE633" si="906">KD633/(KB633+KD633+KF633+KH633)</f>
        <v>0</v>
      </c>
      <c r="KF633" s="179">
        <f t="shared" ref="KF633" si="907">COUNTIF(IX633:KA633,"0")</f>
        <v>0</v>
      </c>
      <c r="KG633" s="180">
        <f t="shared" ref="KG633" si="908">KF633/(KB633+KD633+KF633+KH633)</f>
        <v>0</v>
      </c>
      <c r="KH633" s="179">
        <f>COUNTIF(IJ633:KA633,"KĐG")</f>
        <v>0</v>
      </c>
      <c r="KI633" s="180">
        <f t="shared" ref="KI633" si="909">KH633/(KB633+KD633+KF633+KH633)</f>
        <v>0</v>
      </c>
      <c r="KJ633" s="181">
        <f t="shared" ref="KJ633" si="910">(((KB633*2)+(KD633*1)+(KF633*0)))/(KB633+KD633+KF633)</f>
        <v>2</v>
      </c>
      <c r="KK633" s="182" t="str">
        <f t="shared" ref="KK633" si="911">IF(KI633&gt;=50%,"KĐG",IF(KJ633&gt;=1.6,"Đạt mục tiêu",IF(KJ633&gt;=1,"Cần cố gắng","Chưa đạt")))</f>
        <v>Đạt mục tiêu</v>
      </c>
      <c r="KL633" s="56"/>
      <c r="KM633" s="56"/>
      <c r="KN633" s="56"/>
      <c r="KO633" s="56"/>
      <c r="KP633" s="56"/>
      <c r="KQ633" s="56"/>
      <c r="KR633" s="56"/>
      <c r="KS633" s="56"/>
      <c r="KT633" s="56"/>
      <c r="KU633" s="56"/>
      <c r="KV633" s="56"/>
      <c r="KW633" s="56"/>
      <c r="KX633" s="56"/>
      <c r="KY633" s="56"/>
      <c r="KZ633" s="56"/>
      <c r="LA633" s="56"/>
      <c r="LB633" s="56"/>
      <c r="LC633" s="56"/>
      <c r="LD633" s="56"/>
      <c r="LE633" s="56"/>
      <c r="LF633" s="56"/>
      <c r="LG633" s="56"/>
      <c r="LH633" s="56"/>
      <c r="LI633" s="56"/>
      <c r="LJ633" s="56"/>
      <c r="LK633" s="56"/>
      <c r="LL633" s="56"/>
      <c r="LM633" s="56"/>
      <c r="LN633" s="56"/>
      <c r="LO633" s="56"/>
      <c r="LP633" s="56"/>
      <c r="LQ633" s="56"/>
      <c r="LR633" s="56"/>
      <c r="LS633" s="56"/>
      <c r="LT633" s="56"/>
      <c r="LU633" s="56"/>
      <c r="LV633" s="56"/>
      <c r="LW633" s="56"/>
      <c r="LX633" s="56"/>
      <c r="LY633" s="56"/>
      <c r="LZ633" s="56"/>
      <c r="MA633" s="56"/>
      <c r="MB633" s="56"/>
      <c r="MC633" s="56"/>
      <c r="MD633" s="56"/>
      <c r="ME633" s="56"/>
      <c r="MF633" s="56"/>
      <c r="MG633" s="56"/>
      <c r="MH633" s="56"/>
      <c r="MI633" s="56"/>
      <c r="MJ633" s="56"/>
      <c r="MK633" s="56"/>
      <c r="ML633" s="56"/>
      <c r="MM633" s="56"/>
      <c r="MN633" s="56"/>
      <c r="MO633" s="56"/>
      <c r="MP633" s="56"/>
      <c r="MQ633" s="56"/>
      <c r="MR633" s="56"/>
      <c r="MS633" s="56"/>
      <c r="MT633" s="56"/>
      <c r="MU633" s="56"/>
      <c r="MV633" s="56"/>
      <c r="MW633" s="56"/>
      <c r="MX633" s="56"/>
      <c r="MY633" s="56"/>
      <c r="MZ633" s="56"/>
      <c r="NA633" s="56"/>
      <c r="NB633" s="56"/>
      <c r="NC633" s="56"/>
      <c r="ND633" s="56"/>
      <c r="NE633" s="56"/>
      <c r="NF633" s="56"/>
      <c r="NG633" s="56"/>
      <c r="NH633" s="56"/>
      <c r="NI633" s="56"/>
      <c r="NJ633" s="56"/>
      <c r="NK633" s="56"/>
      <c r="NL633" s="56"/>
      <c r="NM633" s="56"/>
      <c r="NN633" s="56"/>
      <c r="NO633" s="56"/>
      <c r="NP633" s="56"/>
      <c r="NQ633" s="56"/>
      <c r="NR633" s="56"/>
      <c r="NS633" s="56"/>
      <c r="NT633" s="56"/>
      <c r="NU633" s="56"/>
      <c r="NV633" s="56"/>
      <c r="NW633" s="56"/>
      <c r="NX633" s="56"/>
      <c r="NY633" s="56"/>
      <c r="NZ633" s="56"/>
      <c r="OA633" s="56"/>
      <c r="OB633" s="56"/>
      <c r="OC633" s="56"/>
      <c r="OD633" s="56"/>
      <c r="OE633" s="56"/>
      <c r="OF633" s="56"/>
      <c r="OG633" s="56"/>
      <c r="OH633" s="56"/>
      <c r="OI633" s="56"/>
      <c r="OJ633" s="56"/>
      <c r="OK633" s="56"/>
      <c r="OL633" s="56"/>
      <c r="OM633" s="56"/>
      <c r="ON633" s="56"/>
      <c r="OO633" s="56"/>
      <c r="OP633" s="56"/>
      <c r="OQ633" s="56"/>
      <c r="OR633" s="56"/>
      <c r="OS633" s="56"/>
      <c r="OT633" s="56"/>
      <c r="OU633" s="56"/>
      <c r="OV633" s="56"/>
      <c r="OW633" s="56"/>
      <c r="OX633" s="56"/>
      <c r="OY633" s="56"/>
      <c r="OZ633" s="56"/>
      <c r="PA633" s="56"/>
    </row>
    <row r="634" spans="1:417" s="116" customFormat="1" ht="63" hidden="1" customHeight="1">
      <c r="A634" s="56"/>
      <c r="B634" s="56">
        <v>559</v>
      </c>
      <c r="C634" s="56">
        <v>251</v>
      </c>
      <c r="D634" s="126" t="s">
        <v>306</v>
      </c>
      <c r="E634" s="122" t="s">
        <v>6</v>
      </c>
      <c r="F634" s="126" t="s">
        <v>17</v>
      </c>
      <c r="G634" s="123" t="s">
        <v>6</v>
      </c>
      <c r="H634" s="122"/>
      <c r="I634" s="126" t="s">
        <v>17</v>
      </c>
      <c r="J634" s="126" t="s">
        <v>1093</v>
      </c>
      <c r="K634" s="123"/>
      <c r="L634" s="183" t="s">
        <v>661</v>
      </c>
      <c r="M634" s="123" t="s">
        <v>501</v>
      </c>
      <c r="N634" s="51" t="s">
        <v>380</v>
      </c>
      <c r="O634" s="56" t="s">
        <v>350</v>
      </c>
      <c r="P634" s="56" t="s">
        <v>205</v>
      </c>
      <c r="Q634" s="56"/>
      <c r="R634" s="120"/>
      <c r="S634" s="120"/>
      <c r="T634" s="120"/>
      <c r="U634" s="120"/>
      <c r="V634" s="120"/>
      <c r="W634" s="120"/>
      <c r="X634" s="120"/>
      <c r="Y634" s="120"/>
      <c r="Z634" s="120"/>
      <c r="AA634" s="120"/>
      <c r="AB634" s="120" t="s">
        <v>205</v>
      </c>
      <c r="AC634" s="119">
        <f t="shared" si="902"/>
        <v>1</v>
      </c>
      <c r="AD634" s="229"/>
      <c r="AE634" s="229"/>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70"/>
      <c r="BU634" s="70"/>
      <c r="BV634" s="70"/>
      <c r="BW634" s="70"/>
      <c r="BX634" s="56"/>
      <c r="BY634" s="56"/>
      <c r="BZ634" s="56"/>
      <c r="CA634" s="56"/>
      <c r="CB634" s="56"/>
      <c r="CC634" s="56"/>
      <c r="CD634" s="56"/>
      <c r="CE634" s="56"/>
      <c r="CF634" s="56"/>
      <c r="CG634" s="56"/>
      <c r="CH634" s="56"/>
      <c r="CI634" s="56"/>
      <c r="CJ634" s="56"/>
      <c r="CK634" s="56"/>
      <c r="CL634" s="56"/>
      <c r="CM634" s="56"/>
      <c r="CN634" s="56"/>
      <c r="CO634" s="56"/>
      <c r="CP634" s="56"/>
      <c r="CQ634" s="56"/>
      <c r="CR634" s="56"/>
      <c r="CS634" s="56"/>
      <c r="CT634" s="56"/>
      <c r="CU634" s="56"/>
      <c r="CV634" s="56"/>
      <c r="CW634" s="56"/>
      <c r="CX634" s="56"/>
      <c r="CY634" s="56"/>
      <c r="CZ634" s="56"/>
      <c r="DA634" s="56"/>
      <c r="DB634" s="56"/>
      <c r="DC634" s="56"/>
      <c r="DD634" s="56"/>
      <c r="DE634" s="56"/>
      <c r="DF634" s="56"/>
      <c r="DG634" s="56"/>
      <c r="DH634" s="56"/>
      <c r="DI634" s="56"/>
      <c r="DJ634" s="56"/>
      <c r="DK634" s="56"/>
      <c r="DL634" s="56"/>
      <c r="DM634" s="70"/>
      <c r="DN634" s="70"/>
      <c r="DO634" s="70"/>
      <c r="DP634" s="70"/>
      <c r="DQ634" s="56"/>
      <c r="DR634" s="56"/>
      <c r="DS634" s="56"/>
      <c r="DT634" s="56"/>
      <c r="DU634" s="56"/>
      <c r="DV634" s="56"/>
      <c r="DW634" s="56"/>
      <c r="DX634" s="56"/>
      <c r="DY634" s="56"/>
      <c r="DZ634" s="56"/>
      <c r="EA634" s="56"/>
      <c r="EB634" s="56"/>
      <c r="EC634" s="56"/>
      <c r="ED634" s="56"/>
      <c r="EE634" s="56"/>
      <c r="EF634" s="56"/>
      <c r="EG634" s="56"/>
      <c r="EH634" s="56"/>
      <c r="EI634" s="56"/>
      <c r="EJ634" s="56"/>
      <c r="EK634" s="56"/>
      <c r="EL634" s="56"/>
      <c r="EM634" s="56"/>
      <c r="EN634" s="56"/>
      <c r="EO634" s="56"/>
      <c r="EP634" s="56"/>
      <c r="EQ634" s="56"/>
      <c r="ER634" s="56"/>
      <c r="ES634" s="56"/>
      <c r="ET634" s="56"/>
      <c r="EU634" s="56"/>
      <c r="EV634" s="56"/>
      <c r="EW634" s="56"/>
      <c r="EX634" s="56"/>
      <c r="EY634" s="56"/>
      <c r="EZ634" s="56"/>
      <c r="FA634" s="56"/>
      <c r="FB634" s="56"/>
      <c r="FC634" s="56"/>
      <c r="FD634" s="56"/>
      <c r="FE634" s="56"/>
      <c r="FF634" s="70"/>
      <c r="FG634" s="70"/>
      <c r="FH634" s="70"/>
      <c r="FI634" s="70"/>
      <c r="FJ634" s="70"/>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6"/>
      <c r="GQ634" s="56"/>
      <c r="GR634" s="56"/>
      <c r="GS634" s="56"/>
      <c r="GT634" s="56"/>
      <c r="GU634" s="56"/>
      <c r="GV634" s="56"/>
      <c r="GW634" s="56"/>
      <c r="GX634" s="56"/>
      <c r="GY634" s="56"/>
      <c r="GZ634" s="70"/>
      <c r="HA634" s="70"/>
      <c r="HB634" s="70"/>
      <c r="HC634" s="70"/>
      <c r="HD634" s="70"/>
      <c r="HE634" s="56"/>
      <c r="HF634" s="56"/>
      <c r="HG634" s="56"/>
      <c r="HH634" s="56"/>
      <c r="HI634" s="56"/>
      <c r="HJ634" s="56"/>
      <c r="HK634" s="56"/>
      <c r="HL634" s="56"/>
      <c r="HM634" s="56"/>
      <c r="HN634" s="56"/>
      <c r="HO634" s="56"/>
      <c r="HP634" s="56"/>
      <c r="HQ634" s="56"/>
      <c r="HR634" s="56"/>
      <c r="HS634" s="56"/>
      <c r="HT634" s="56"/>
      <c r="HU634" s="56"/>
      <c r="HV634" s="56"/>
      <c r="HW634" s="56"/>
      <c r="HX634" s="56"/>
      <c r="HY634" s="56"/>
      <c r="HZ634" s="56"/>
      <c r="IA634" s="56"/>
      <c r="IB634" s="56"/>
      <c r="IC634" s="56"/>
      <c r="ID634" s="56"/>
      <c r="IE634" s="56"/>
      <c r="IF634" s="56"/>
      <c r="IG634" s="56"/>
      <c r="IH634" s="56"/>
      <c r="II634" s="56"/>
      <c r="IJ634" s="56"/>
      <c r="IK634" s="56"/>
      <c r="IL634" s="56"/>
      <c r="IM634" s="56"/>
      <c r="IN634" s="56"/>
      <c r="IO634" s="56"/>
      <c r="IP634" s="56"/>
      <c r="IQ634" s="56"/>
      <c r="IR634" s="56"/>
      <c r="IS634" s="56"/>
      <c r="IT634" s="70"/>
      <c r="IU634" s="70"/>
      <c r="IV634" s="70"/>
      <c r="IW634" s="70"/>
      <c r="IX634" s="56"/>
      <c r="IY634" s="56"/>
      <c r="IZ634" s="56"/>
      <c r="JA634" s="56"/>
      <c r="JB634" s="56"/>
      <c r="JC634" s="56"/>
      <c r="JD634" s="56"/>
      <c r="JE634" s="56"/>
      <c r="JF634" s="56"/>
      <c r="JG634" s="56"/>
      <c r="JH634" s="56"/>
      <c r="JI634" s="56"/>
      <c r="JJ634" s="56"/>
      <c r="JK634" s="56"/>
      <c r="JL634" s="56"/>
      <c r="JM634" s="56"/>
      <c r="JN634" s="56"/>
      <c r="JO634" s="56"/>
      <c r="JP634" s="56"/>
      <c r="JQ634" s="56"/>
      <c r="JR634" s="56"/>
      <c r="JS634" s="56"/>
      <c r="JT634" s="56"/>
      <c r="JU634" s="56"/>
      <c r="JV634" s="56"/>
      <c r="JW634" s="56"/>
      <c r="JX634" s="56"/>
      <c r="JY634" s="56"/>
      <c r="JZ634" s="56"/>
      <c r="KA634" s="56"/>
      <c r="KB634" s="56"/>
      <c r="KC634" s="56"/>
      <c r="KD634" s="56"/>
      <c r="KE634" s="56"/>
      <c r="KF634" s="56"/>
      <c r="KG634" s="56"/>
      <c r="KH634" s="56"/>
      <c r="KI634" s="56"/>
      <c r="KJ634" s="56"/>
      <c r="KK634" s="56"/>
      <c r="KL634" s="56"/>
      <c r="KM634" s="56"/>
      <c r="KN634" s="56"/>
      <c r="KO634" s="56"/>
      <c r="KP634" s="56"/>
      <c r="KQ634" s="56"/>
      <c r="KR634" s="56"/>
      <c r="KS634" s="56"/>
      <c r="KT634" s="56"/>
      <c r="KU634" s="56"/>
      <c r="KV634" s="56"/>
      <c r="KW634" s="56"/>
      <c r="KX634" s="56"/>
      <c r="KY634" s="56"/>
      <c r="KZ634" s="56"/>
      <c r="LA634" s="56"/>
      <c r="LB634" s="56"/>
      <c r="LC634" s="56"/>
      <c r="LD634" s="56"/>
      <c r="LE634" s="56"/>
      <c r="LF634" s="56"/>
      <c r="LG634" s="56"/>
      <c r="LH634" s="56"/>
      <c r="LI634" s="56"/>
      <c r="LJ634" s="56"/>
      <c r="LK634" s="56"/>
      <c r="LL634" s="56"/>
      <c r="LM634" s="56"/>
      <c r="LN634" s="56"/>
      <c r="LO634" s="56"/>
      <c r="LP634" s="56"/>
      <c r="LQ634" s="56"/>
      <c r="LR634" s="56"/>
      <c r="LS634" s="56"/>
      <c r="LT634" s="56"/>
      <c r="LU634" s="56"/>
      <c r="LV634" s="56"/>
      <c r="LW634" s="56"/>
      <c r="LX634" s="56"/>
      <c r="LY634" s="56"/>
      <c r="LZ634" s="56"/>
      <c r="MA634" s="56"/>
      <c r="MB634" s="56"/>
      <c r="MC634" s="71" t="s">
        <v>557</v>
      </c>
      <c r="MD634" s="71" t="s">
        <v>557</v>
      </c>
      <c r="ME634" s="56">
        <v>2</v>
      </c>
      <c r="MF634" s="56">
        <v>2</v>
      </c>
      <c r="MG634" s="56">
        <v>2</v>
      </c>
      <c r="MH634" s="56">
        <v>2</v>
      </c>
      <c r="MI634" s="56">
        <v>2</v>
      </c>
      <c r="MJ634" s="56">
        <v>2</v>
      </c>
      <c r="MK634" s="56">
        <v>2</v>
      </c>
      <c r="ML634" s="56">
        <v>2</v>
      </c>
      <c r="MM634" s="56">
        <v>2</v>
      </c>
      <c r="MN634" s="56">
        <v>2</v>
      </c>
      <c r="MO634" s="56">
        <v>2</v>
      </c>
      <c r="MP634" s="56">
        <v>2</v>
      </c>
      <c r="MQ634" s="56">
        <v>1</v>
      </c>
      <c r="MR634" s="56">
        <v>2</v>
      </c>
      <c r="MS634" s="56">
        <v>2</v>
      </c>
      <c r="MT634" s="56">
        <v>2</v>
      </c>
      <c r="MU634" s="56">
        <v>2</v>
      </c>
      <c r="MV634" s="56">
        <v>2</v>
      </c>
      <c r="MW634" s="56">
        <v>2</v>
      </c>
      <c r="MX634" s="56">
        <v>2</v>
      </c>
      <c r="MY634" s="56">
        <v>2</v>
      </c>
      <c r="MZ634" s="56">
        <v>2</v>
      </c>
      <c r="NA634" s="56">
        <v>2</v>
      </c>
      <c r="NB634" s="56">
        <v>2</v>
      </c>
      <c r="NC634" s="56">
        <v>2</v>
      </c>
      <c r="ND634" s="56">
        <v>2</v>
      </c>
      <c r="NE634" s="179">
        <f>COUNTIF(ME634:ND634,"2")</f>
        <v>25</v>
      </c>
      <c r="NF634" s="180">
        <f>NE634/(NE634+NG634+NI634+NK634)</f>
        <v>0.96153846153846156</v>
      </c>
      <c r="NG634" s="179">
        <f>COUNTIF(ME634:ND634,"1")</f>
        <v>1</v>
      </c>
      <c r="NH634" s="180">
        <f>NG634/(NE634+NG634+NI634+NK634)</f>
        <v>3.8461538461538464E-2</v>
      </c>
      <c r="NI634" s="179">
        <f>COUNTIF(ME634:ND634,"0")</f>
        <v>0</v>
      </c>
      <c r="NJ634" s="180">
        <f>NI634/(NE634+NG634+NI634+NK634)</f>
        <v>0</v>
      </c>
      <c r="NK634" s="179">
        <f>COUNTIF(LR634:ND634,"KĐG")</f>
        <v>0</v>
      </c>
      <c r="NL634" s="180">
        <f>NK634/(NE634+NG634+NI634+NK634)</f>
        <v>0</v>
      </c>
      <c r="NM634" s="181">
        <f>(((NE634*2)+(NG634*1)+(NI634*0)))/(NE634+NG634+NI634)</f>
        <v>1.9615384615384615</v>
      </c>
      <c r="NN634" s="184" t="str">
        <f>IF(NL634&gt;=50%,"KĐG",IF(NM634&gt;=1.6,"Đạt mục tiêu",IF(NM634&gt;=1,"Cần cố gắng","Chưa đạt")))</f>
        <v>Đạt mục tiêu</v>
      </c>
      <c r="NO634" s="56"/>
      <c r="NP634" s="56"/>
      <c r="NQ634" s="56"/>
      <c r="NR634" s="56"/>
      <c r="NS634" s="56"/>
      <c r="NT634" s="56"/>
      <c r="NU634" s="56"/>
      <c r="NV634" s="56"/>
      <c r="NW634" s="56"/>
      <c r="NX634" s="56"/>
      <c r="NY634" s="56"/>
      <c r="NZ634" s="56"/>
      <c r="OA634" s="56"/>
      <c r="OB634" s="56"/>
      <c r="OC634" s="56"/>
      <c r="OD634" s="56"/>
      <c r="OE634" s="56"/>
      <c r="OF634" s="56"/>
      <c r="OG634" s="56"/>
      <c r="OH634" s="56"/>
      <c r="OI634" s="56"/>
      <c r="OJ634" s="56"/>
      <c r="OK634" s="56"/>
      <c r="OL634" s="56"/>
      <c r="OM634" s="56"/>
      <c r="ON634" s="56"/>
      <c r="OO634" s="56"/>
      <c r="OP634" s="56"/>
      <c r="OQ634" s="56"/>
      <c r="OR634" s="56"/>
      <c r="OS634" s="56"/>
      <c r="OT634" s="56"/>
      <c r="OU634" s="56"/>
      <c r="OV634" s="56"/>
      <c r="OW634" s="56"/>
      <c r="OX634" s="56"/>
      <c r="OY634" s="56"/>
      <c r="OZ634" s="56"/>
      <c r="PA634" s="56"/>
    </row>
    <row r="635" spans="1:417" s="116" customFormat="1" ht="156.75" customHeight="1">
      <c r="A635" s="219"/>
      <c r="B635" s="344">
        <v>562</v>
      </c>
      <c r="C635" s="344">
        <v>252</v>
      </c>
      <c r="D635" s="321" t="s">
        <v>18</v>
      </c>
      <c r="E635" s="319" t="s">
        <v>4</v>
      </c>
      <c r="F635" s="342" t="s">
        <v>819</v>
      </c>
      <c r="G635" s="319" t="s">
        <v>6</v>
      </c>
      <c r="H635" s="319"/>
      <c r="I635" s="321" t="s">
        <v>523</v>
      </c>
      <c r="J635" s="208" t="s">
        <v>1605</v>
      </c>
      <c r="K635" s="319"/>
      <c r="L635" s="332" t="s">
        <v>661</v>
      </c>
      <c r="M635" s="319" t="s">
        <v>501</v>
      </c>
      <c r="N635" s="51"/>
      <c r="O635" s="219"/>
      <c r="P635" s="219"/>
      <c r="Q635" s="219"/>
      <c r="R635" s="351" t="s">
        <v>205</v>
      </c>
      <c r="S635" s="120"/>
      <c r="T635" s="120"/>
      <c r="U635" s="120"/>
      <c r="V635" s="120"/>
      <c r="W635" s="120"/>
      <c r="X635" s="120"/>
      <c r="Y635" s="120"/>
      <c r="Z635" s="120"/>
      <c r="AA635" s="120"/>
      <c r="AB635" s="120"/>
      <c r="AC635" s="119"/>
      <c r="AD635" s="299" t="s">
        <v>552</v>
      </c>
      <c r="AE635" s="299"/>
      <c r="AF635" s="219"/>
      <c r="AG635" s="219"/>
      <c r="AH635" s="219"/>
      <c r="AI635" s="219"/>
      <c r="AJ635" s="219"/>
      <c r="AK635" s="219"/>
      <c r="AL635" s="219"/>
      <c r="AM635" s="219"/>
      <c r="AN635" s="219"/>
      <c r="AO635" s="219"/>
      <c r="AP635" s="219"/>
      <c r="AQ635" s="219"/>
      <c r="AR635" s="219"/>
      <c r="AS635" s="219"/>
      <c r="AT635" s="219"/>
      <c r="AU635" s="219"/>
      <c r="AV635" s="219"/>
      <c r="AW635" s="219"/>
      <c r="AX635" s="219"/>
      <c r="AY635" s="219"/>
      <c r="AZ635" s="219"/>
      <c r="BA635" s="219"/>
      <c r="BB635" s="219"/>
      <c r="BC635" s="219"/>
      <c r="BD635" s="219"/>
      <c r="BE635" s="219"/>
      <c r="BF635" s="219"/>
      <c r="BG635" s="219"/>
      <c r="BH635" s="219"/>
      <c r="BI635" s="219"/>
      <c r="BJ635" s="219"/>
      <c r="BK635" s="219"/>
      <c r="BL635" s="219"/>
      <c r="BM635" s="219"/>
      <c r="BN635" s="219"/>
      <c r="BO635" s="219"/>
      <c r="BP635" s="219"/>
      <c r="BQ635" s="219"/>
      <c r="BR635" s="219"/>
      <c r="BS635" s="219"/>
      <c r="BT635" s="220"/>
      <c r="BU635" s="220"/>
      <c r="BV635" s="220"/>
      <c r="BW635" s="220"/>
      <c r="BX635" s="219"/>
      <c r="BY635" s="219"/>
      <c r="BZ635" s="219"/>
      <c r="CA635" s="219"/>
      <c r="CB635" s="219"/>
      <c r="CC635" s="219"/>
      <c r="CD635" s="219"/>
      <c r="CE635" s="219"/>
      <c r="CF635" s="219"/>
      <c r="CG635" s="219"/>
      <c r="CH635" s="219"/>
      <c r="CI635" s="219"/>
      <c r="CJ635" s="219"/>
      <c r="CK635" s="219"/>
      <c r="CL635" s="219"/>
      <c r="CM635" s="219"/>
      <c r="CN635" s="219"/>
      <c r="CO635" s="219"/>
      <c r="CP635" s="219"/>
      <c r="CQ635" s="219"/>
      <c r="CR635" s="219"/>
      <c r="CS635" s="219"/>
      <c r="CT635" s="219"/>
      <c r="CU635" s="219"/>
      <c r="CV635" s="219"/>
      <c r="CW635" s="219"/>
      <c r="CX635" s="219"/>
      <c r="CY635" s="219"/>
      <c r="CZ635" s="219"/>
      <c r="DA635" s="219"/>
      <c r="DB635" s="219"/>
      <c r="DC635" s="219"/>
      <c r="DD635" s="219"/>
      <c r="DE635" s="219"/>
      <c r="DF635" s="219"/>
      <c r="DG635" s="219"/>
      <c r="DH635" s="219"/>
      <c r="DI635" s="219"/>
      <c r="DJ635" s="219"/>
      <c r="DK635" s="219"/>
      <c r="DL635" s="219"/>
      <c r="DM635" s="220"/>
      <c r="DN635" s="220"/>
      <c r="DO635" s="220"/>
      <c r="DP635" s="220"/>
      <c r="DQ635" s="219"/>
      <c r="DR635" s="219"/>
      <c r="DS635" s="219"/>
      <c r="DT635" s="219"/>
      <c r="DU635" s="219"/>
      <c r="DV635" s="219"/>
      <c r="DW635" s="219"/>
      <c r="DX635" s="219"/>
      <c r="DY635" s="219"/>
      <c r="DZ635" s="219"/>
      <c r="EA635" s="219"/>
      <c r="EB635" s="219"/>
      <c r="EC635" s="219"/>
      <c r="ED635" s="219"/>
      <c r="EE635" s="219"/>
      <c r="EF635" s="219"/>
      <c r="EG635" s="219"/>
      <c r="EH635" s="219"/>
      <c r="EI635" s="219"/>
      <c r="EJ635" s="219"/>
      <c r="EK635" s="219"/>
      <c r="EL635" s="219"/>
      <c r="EM635" s="219"/>
      <c r="EN635" s="219"/>
      <c r="EO635" s="219"/>
      <c r="EP635" s="219"/>
      <c r="EQ635" s="219"/>
      <c r="ER635" s="219"/>
      <c r="ES635" s="219"/>
      <c r="ET635" s="219"/>
      <c r="EU635" s="219"/>
      <c r="EV635" s="219"/>
      <c r="EW635" s="219"/>
      <c r="EX635" s="219"/>
      <c r="EY635" s="219"/>
      <c r="EZ635" s="219"/>
      <c r="FA635" s="219"/>
      <c r="FB635" s="219"/>
      <c r="FC635" s="219"/>
      <c r="FD635" s="219"/>
      <c r="FE635" s="219"/>
      <c r="FF635" s="220"/>
      <c r="FG635" s="220"/>
      <c r="FH635" s="220"/>
      <c r="FI635" s="220"/>
      <c r="FJ635" s="220"/>
      <c r="FK635" s="219"/>
      <c r="FL635" s="219"/>
      <c r="FM635" s="219"/>
      <c r="FN635" s="219"/>
      <c r="FO635" s="219"/>
      <c r="FP635" s="219"/>
      <c r="FQ635" s="219"/>
      <c r="FR635" s="219"/>
      <c r="FS635" s="219"/>
      <c r="FT635" s="219"/>
      <c r="FU635" s="219"/>
      <c r="FV635" s="219"/>
      <c r="FW635" s="219"/>
      <c r="FX635" s="219"/>
      <c r="FY635" s="219"/>
      <c r="FZ635" s="219"/>
      <c r="GA635" s="219"/>
      <c r="GB635" s="219"/>
      <c r="GC635" s="219"/>
      <c r="GD635" s="219"/>
      <c r="GE635" s="219"/>
      <c r="GF635" s="219"/>
      <c r="GG635" s="219"/>
      <c r="GH635" s="219"/>
      <c r="GI635" s="219"/>
      <c r="GJ635" s="219"/>
      <c r="GK635" s="219"/>
      <c r="GL635" s="219"/>
      <c r="GM635" s="219"/>
      <c r="GN635" s="219"/>
      <c r="GO635" s="219"/>
      <c r="GP635" s="219"/>
      <c r="GQ635" s="219"/>
      <c r="GR635" s="219"/>
      <c r="GS635" s="219"/>
      <c r="GT635" s="219"/>
      <c r="GU635" s="219"/>
      <c r="GV635" s="219"/>
      <c r="GW635" s="219"/>
      <c r="GX635" s="219"/>
      <c r="GY635" s="219"/>
      <c r="GZ635" s="220"/>
      <c r="HA635" s="220"/>
      <c r="HB635" s="220"/>
      <c r="HC635" s="220"/>
      <c r="HD635" s="220"/>
      <c r="HE635" s="219"/>
      <c r="HF635" s="219"/>
      <c r="HG635" s="219"/>
      <c r="HH635" s="219"/>
      <c r="HI635" s="219"/>
      <c r="HJ635" s="219"/>
      <c r="HK635" s="219"/>
      <c r="HL635" s="219"/>
      <c r="HM635" s="219"/>
      <c r="HN635" s="219"/>
      <c r="HO635" s="219"/>
      <c r="HP635" s="219"/>
      <c r="HQ635" s="219"/>
      <c r="HR635" s="219"/>
      <c r="HS635" s="219"/>
      <c r="HT635" s="219"/>
      <c r="HU635" s="219"/>
      <c r="HV635" s="219"/>
      <c r="HW635" s="219"/>
      <c r="HX635" s="219"/>
      <c r="HY635" s="219"/>
      <c r="HZ635" s="219"/>
      <c r="IA635" s="219"/>
      <c r="IB635" s="219"/>
      <c r="IC635" s="219"/>
      <c r="ID635" s="219"/>
      <c r="IE635" s="219"/>
      <c r="IF635" s="219"/>
      <c r="IG635" s="219"/>
      <c r="IH635" s="219"/>
      <c r="II635" s="219"/>
      <c r="IJ635" s="219"/>
      <c r="IK635" s="219"/>
      <c r="IL635" s="219"/>
      <c r="IM635" s="219"/>
      <c r="IN635" s="219"/>
      <c r="IO635" s="219"/>
      <c r="IP635" s="219"/>
      <c r="IQ635" s="219"/>
      <c r="IR635" s="219"/>
      <c r="IS635" s="219"/>
      <c r="IT635" s="220"/>
      <c r="IU635" s="220"/>
      <c r="IV635" s="220"/>
      <c r="IW635" s="220"/>
      <c r="IX635" s="219"/>
      <c r="IY635" s="219"/>
      <c r="IZ635" s="219"/>
      <c r="JA635" s="219"/>
      <c r="JB635" s="219"/>
      <c r="JC635" s="219"/>
      <c r="JD635" s="219"/>
      <c r="JE635" s="219"/>
      <c r="JF635" s="219"/>
      <c r="JG635" s="219"/>
      <c r="JH635" s="219"/>
      <c r="JI635" s="219"/>
      <c r="JJ635" s="219"/>
      <c r="JK635" s="219"/>
      <c r="JL635" s="219"/>
      <c r="JM635" s="219"/>
      <c r="JN635" s="219"/>
      <c r="JO635" s="219"/>
      <c r="JP635" s="219"/>
      <c r="JQ635" s="219"/>
      <c r="JR635" s="219"/>
      <c r="JS635" s="219"/>
      <c r="JT635" s="219"/>
      <c r="JU635" s="219"/>
      <c r="JV635" s="219"/>
      <c r="JW635" s="219"/>
      <c r="JX635" s="219"/>
      <c r="JY635" s="219"/>
      <c r="JZ635" s="219"/>
      <c r="KA635" s="219"/>
      <c r="KB635" s="219"/>
      <c r="KC635" s="219"/>
      <c r="KD635" s="219"/>
      <c r="KE635" s="219"/>
      <c r="KF635" s="219"/>
      <c r="KG635" s="219"/>
      <c r="KH635" s="219"/>
      <c r="KI635" s="219"/>
      <c r="KJ635" s="219"/>
      <c r="KK635" s="219"/>
      <c r="KL635" s="219"/>
      <c r="KM635" s="219"/>
      <c r="KN635" s="219"/>
      <c r="KO635" s="219"/>
      <c r="KP635" s="219"/>
      <c r="KQ635" s="219"/>
      <c r="KR635" s="219"/>
      <c r="KS635" s="219"/>
      <c r="KT635" s="219"/>
      <c r="KU635" s="219"/>
      <c r="KV635" s="219"/>
      <c r="KW635" s="219"/>
      <c r="KX635" s="219"/>
      <c r="KY635" s="219"/>
      <c r="KZ635" s="219"/>
      <c r="LA635" s="219"/>
      <c r="LB635" s="219"/>
      <c r="LC635" s="219"/>
      <c r="LD635" s="219"/>
      <c r="LE635" s="219"/>
      <c r="LF635" s="219"/>
      <c r="LG635" s="219"/>
      <c r="LH635" s="219"/>
      <c r="LI635" s="219"/>
      <c r="LJ635" s="219"/>
      <c r="LK635" s="219"/>
      <c r="LL635" s="219"/>
      <c r="LM635" s="219"/>
      <c r="LN635" s="219"/>
      <c r="LO635" s="219"/>
      <c r="LP635" s="219"/>
      <c r="LQ635" s="219"/>
      <c r="LR635" s="219"/>
      <c r="LS635" s="219"/>
      <c r="LT635" s="219"/>
      <c r="LU635" s="219"/>
      <c r="LV635" s="219"/>
      <c r="LW635" s="219"/>
      <c r="LX635" s="219"/>
      <c r="LY635" s="219"/>
      <c r="LZ635" s="219"/>
      <c r="MA635" s="219"/>
      <c r="MB635" s="219"/>
      <c r="MC635" s="71"/>
      <c r="MD635" s="71"/>
      <c r="ME635" s="219"/>
      <c r="MF635" s="219"/>
      <c r="MG635" s="219"/>
      <c r="MH635" s="219"/>
      <c r="MI635" s="219"/>
      <c r="MJ635" s="219"/>
      <c r="MK635" s="219"/>
      <c r="ML635" s="219"/>
      <c r="MM635" s="219"/>
      <c r="MN635" s="219"/>
      <c r="MO635" s="219"/>
      <c r="MP635" s="219"/>
      <c r="MQ635" s="219"/>
      <c r="MR635" s="219"/>
      <c r="MS635" s="219"/>
      <c r="MT635" s="219"/>
      <c r="MU635" s="219"/>
      <c r="MV635" s="219"/>
      <c r="MW635" s="219"/>
      <c r="MX635" s="219"/>
      <c r="MY635" s="219"/>
      <c r="MZ635" s="219"/>
      <c r="NA635" s="219"/>
      <c r="NB635" s="219"/>
      <c r="NC635" s="219"/>
      <c r="ND635" s="219"/>
      <c r="NE635" s="179"/>
      <c r="NF635" s="180"/>
      <c r="NG635" s="179"/>
      <c r="NH635" s="180"/>
      <c r="NI635" s="179"/>
      <c r="NJ635" s="180"/>
      <c r="NK635" s="179"/>
      <c r="NL635" s="180"/>
      <c r="NM635" s="181"/>
      <c r="NN635" s="184"/>
      <c r="NO635" s="219"/>
      <c r="NP635" s="219"/>
      <c r="NQ635" s="219"/>
      <c r="NR635" s="219"/>
      <c r="NS635" s="219"/>
      <c r="NT635" s="219"/>
      <c r="NU635" s="219"/>
      <c r="NV635" s="219"/>
      <c r="NW635" s="219"/>
      <c r="NX635" s="219"/>
      <c r="NY635" s="219"/>
      <c r="NZ635" s="219"/>
      <c r="OA635" s="219"/>
      <c r="OB635" s="219"/>
      <c r="OC635" s="219"/>
      <c r="OD635" s="219"/>
      <c r="OE635" s="219"/>
      <c r="OF635" s="219"/>
      <c r="OG635" s="219"/>
      <c r="OH635" s="219"/>
      <c r="OI635" s="219"/>
      <c r="OJ635" s="219"/>
      <c r="OK635" s="219"/>
      <c r="OL635" s="219"/>
      <c r="OM635" s="219"/>
      <c r="ON635" s="219"/>
      <c r="OO635" s="219"/>
      <c r="OP635" s="219"/>
      <c r="OQ635" s="219"/>
      <c r="OR635" s="219"/>
      <c r="OS635" s="219"/>
      <c r="OT635" s="219"/>
      <c r="OU635" s="219"/>
      <c r="OV635" s="219"/>
      <c r="OW635" s="219"/>
      <c r="OX635" s="219"/>
      <c r="OY635" s="219"/>
      <c r="OZ635" s="219"/>
      <c r="PA635" s="2"/>
    </row>
    <row r="636" spans="1:417" s="116" customFormat="1" ht="94.5" hidden="1" customHeight="1">
      <c r="A636" s="310"/>
      <c r="B636" s="357"/>
      <c r="C636" s="357"/>
      <c r="D636" s="393"/>
      <c r="E636" s="327"/>
      <c r="F636" s="363"/>
      <c r="G636" s="327"/>
      <c r="H636" s="327"/>
      <c r="I636" s="362"/>
      <c r="J636" s="126" t="s">
        <v>1606</v>
      </c>
      <c r="K636" s="353"/>
      <c r="L636" s="335"/>
      <c r="M636" s="353"/>
      <c r="N636" s="51" t="s">
        <v>380</v>
      </c>
      <c r="O636" s="56" t="s">
        <v>350</v>
      </c>
      <c r="P636" s="310" t="s">
        <v>205</v>
      </c>
      <c r="Q636" s="310">
        <v>11</v>
      </c>
      <c r="R636" s="352"/>
      <c r="S636" s="120"/>
      <c r="T636" s="120"/>
      <c r="U636" s="120"/>
      <c r="V636" s="120"/>
      <c r="W636" s="120"/>
      <c r="X636" s="120"/>
      <c r="Y636" s="120"/>
      <c r="Z636" s="120"/>
      <c r="AA636" s="120"/>
      <c r="AB636" s="120"/>
      <c r="AC636" s="119">
        <f t="shared" si="902"/>
        <v>0</v>
      </c>
      <c r="AD636" s="229"/>
      <c r="AE636" s="229"/>
      <c r="AF636" s="178">
        <v>2</v>
      </c>
      <c r="AG636" s="178">
        <v>1</v>
      </c>
      <c r="AH636" s="178">
        <v>1</v>
      </c>
      <c r="AI636" s="178">
        <v>2</v>
      </c>
      <c r="AJ636" s="178">
        <v>2</v>
      </c>
      <c r="AK636" s="178">
        <v>2</v>
      </c>
      <c r="AL636" s="178">
        <v>2</v>
      </c>
      <c r="AM636" s="178">
        <v>2</v>
      </c>
      <c r="AN636" s="178">
        <v>2</v>
      </c>
      <c r="AO636" s="178">
        <v>2</v>
      </c>
      <c r="AP636" s="178">
        <v>2</v>
      </c>
      <c r="AQ636" s="178">
        <v>2</v>
      </c>
      <c r="AR636" s="178">
        <v>1</v>
      </c>
      <c r="AS636" s="178">
        <v>2</v>
      </c>
      <c r="AT636" s="178">
        <v>2</v>
      </c>
      <c r="AU636" s="178">
        <v>2</v>
      </c>
      <c r="AV636" s="178">
        <v>2</v>
      </c>
      <c r="AW636" s="178">
        <v>2</v>
      </c>
      <c r="AX636" s="178">
        <v>2</v>
      </c>
      <c r="AY636" s="178">
        <v>2</v>
      </c>
      <c r="AZ636" s="178">
        <v>2</v>
      </c>
      <c r="BA636" s="178">
        <v>2</v>
      </c>
      <c r="BB636" s="178">
        <v>2</v>
      </c>
      <c r="BC636" s="178">
        <v>2</v>
      </c>
      <c r="BD636" s="178">
        <v>2</v>
      </c>
      <c r="BE636" s="178">
        <v>2</v>
      </c>
      <c r="BF636" s="178">
        <v>2</v>
      </c>
      <c r="BG636" s="178">
        <v>1</v>
      </c>
      <c r="BH636" s="178">
        <v>1</v>
      </c>
      <c r="BI636" s="178">
        <v>2</v>
      </c>
      <c r="BJ636" s="179">
        <f>COUNTIF(AF636:BI636,"2")</f>
        <v>25</v>
      </c>
      <c r="BK636" s="180">
        <f>BJ636/(BJ636+BL636+BN636+BP636)</f>
        <v>0.83333333333333337</v>
      </c>
      <c r="BL636" s="179">
        <f>COUNTIF(AF636:BI636,"1")</f>
        <v>5</v>
      </c>
      <c r="BM636" s="180">
        <f>BL636/(BJ636+BL636+BN636+BP636)</f>
        <v>0.16666666666666666</v>
      </c>
      <c r="BN636" s="179">
        <f>COUNTIF(AF636:BI636,"0")</f>
        <v>0</v>
      </c>
      <c r="BO636" s="180">
        <f>BN636/(BJ636+BL636+BN636+BP636)</f>
        <v>0</v>
      </c>
      <c r="BP636" s="179">
        <f>COUNTIF(Q636:BI636,"KĐG")</f>
        <v>0</v>
      </c>
      <c r="BQ636" s="180">
        <f>BP636/(BJ636+BL636+BN636+BP636)</f>
        <v>0</v>
      </c>
      <c r="BR636" s="181">
        <f>(((BJ636*2)+(BL636*1)+(BN636*0)))/(BJ636+BL636+BN636)</f>
        <v>1.8333333333333333</v>
      </c>
      <c r="BS636" s="182" t="str">
        <f>IF(BQ636&gt;=50%,"KĐG",IF(BR636&gt;=1.6,"Đạt mục tiêu",IF(BR636&gt;=1,"Cần cố gắng","Chưa đạt")))</f>
        <v>Đạt mục tiêu</v>
      </c>
      <c r="BT636" s="70"/>
      <c r="BU636" s="70"/>
      <c r="BV636" s="70">
        <v>2</v>
      </c>
      <c r="BW636" s="70">
        <v>1</v>
      </c>
      <c r="BX636" s="56">
        <v>1</v>
      </c>
      <c r="BY636" s="56">
        <v>2</v>
      </c>
      <c r="BZ636" s="56">
        <v>2</v>
      </c>
      <c r="CA636" s="56">
        <v>2</v>
      </c>
      <c r="CB636" s="56">
        <v>2</v>
      </c>
      <c r="CC636" s="56">
        <v>2</v>
      </c>
      <c r="CD636" s="56">
        <v>2</v>
      </c>
      <c r="CE636" s="56">
        <v>2</v>
      </c>
      <c r="CF636" s="56">
        <v>2</v>
      </c>
      <c r="CG636" s="56">
        <v>2</v>
      </c>
      <c r="CH636" s="56">
        <v>1</v>
      </c>
      <c r="CI636" s="56">
        <v>2</v>
      </c>
      <c r="CJ636" s="56">
        <v>2</v>
      </c>
      <c r="CK636" s="56">
        <v>2</v>
      </c>
      <c r="CL636" s="56">
        <v>2</v>
      </c>
      <c r="CM636" s="56">
        <v>2</v>
      </c>
      <c r="CN636" s="56">
        <v>2</v>
      </c>
      <c r="CO636" s="56">
        <v>2</v>
      </c>
      <c r="CP636" s="56">
        <v>2</v>
      </c>
      <c r="CQ636" s="56">
        <v>2</v>
      </c>
      <c r="CR636" s="56">
        <v>2</v>
      </c>
      <c r="CS636" s="56">
        <v>2</v>
      </c>
      <c r="CT636" s="56">
        <v>2</v>
      </c>
      <c r="CU636" s="56">
        <v>2</v>
      </c>
      <c r="CV636" s="56">
        <v>2</v>
      </c>
      <c r="CW636" s="56">
        <v>1</v>
      </c>
      <c r="CX636" s="56">
        <v>1</v>
      </c>
      <c r="CY636" s="56">
        <v>2</v>
      </c>
      <c r="CZ636" s="56">
        <f>COUNTIF(BV636:CY636,"2")</f>
        <v>25</v>
      </c>
      <c r="DA636" s="56">
        <f>CZ636/(CZ636+DB636+DD636+DF636)</f>
        <v>0.83333333333333337</v>
      </c>
      <c r="DB636" s="56">
        <f>COUNTIF(BV636:CY636,"1")</f>
        <v>5</v>
      </c>
      <c r="DC636" s="56">
        <f>DB636/(CZ636+DB636+DD636+DF636)</f>
        <v>0.16666666666666666</v>
      </c>
      <c r="DD636" s="56">
        <f>COUNTIF(BV636:CY636,"0")</f>
        <v>0</v>
      </c>
      <c r="DE636" s="56">
        <f>DD636/(CZ636+DB636+DD636+DF636)</f>
        <v>0</v>
      </c>
      <c r="DF636" s="56">
        <f>COUNTIF(BH636:CY636,"KĐG")</f>
        <v>0</v>
      </c>
      <c r="DG636" s="56">
        <f>DF636/(CZ636+DB636+DD636+DF636)</f>
        <v>0</v>
      </c>
      <c r="DH636" s="56">
        <f>(((CZ636*2)+(DB636*1)+(DD636*0)))/(CZ636+DB636+DD636)</f>
        <v>1.8333333333333333</v>
      </c>
      <c r="DI636" s="56" t="str">
        <f>IF(DG636&gt;=50%,"KĐG",IF(DH636&gt;=1.6,"Đạt mục tiêu",IF(DH636&gt;=1,"Cần cố gắng","Chưa đạt")))</f>
        <v>Đạt mục tiêu</v>
      </c>
      <c r="DJ636" s="56"/>
      <c r="DK636" s="56"/>
      <c r="DL636" s="56"/>
      <c r="DM636" s="70"/>
      <c r="DN636" s="70"/>
      <c r="DO636" s="70"/>
      <c r="DP636" s="70"/>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70"/>
      <c r="FG636" s="70"/>
      <c r="FH636" s="70"/>
      <c r="FI636" s="70"/>
      <c r="FJ636" s="70"/>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6"/>
      <c r="GQ636" s="56"/>
      <c r="GR636" s="56"/>
      <c r="GS636" s="56"/>
      <c r="GT636" s="56"/>
      <c r="GU636" s="56"/>
      <c r="GV636" s="56"/>
      <c r="GW636" s="56"/>
      <c r="GX636" s="56"/>
      <c r="GY636" s="56"/>
      <c r="GZ636" s="70"/>
      <c r="HA636" s="70"/>
      <c r="HB636" s="70"/>
      <c r="HC636" s="70"/>
      <c r="HD636" s="70"/>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c r="IJ636" s="56"/>
      <c r="IK636" s="56"/>
      <c r="IL636" s="56"/>
      <c r="IM636" s="56"/>
      <c r="IN636" s="56"/>
      <c r="IO636" s="56"/>
      <c r="IP636" s="56"/>
      <c r="IQ636" s="56"/>
      <c r="IR636" s="56"/>
      <c r="IS636" s="56"/>
      <c r="IT636" s="70"/>
      <c r="IU636" s="70"/>
      <c r="IV636" s="70"/>
      <c r="IW636" s="70"/>
      <c r="IX636" s="56"/>
      <c r="IY636" s="56"/>
      <c r="IZ636" s="56"/>
      <c r="JA636" s="56"/>
      <c r="JB636" s="56"/>
      <c r="JC636" s="56"/>
      <c r="JD636" s="56"/>
      <c r="JE636" s="56"/>
      <c r="JF636" s="56"/>
      <c r="JG636" s="56"/>
      <c r="JH636" s="56"/>
      <c r="JI636" s="56"/>
      <c r="JJ636" s="56"/>
      <c r="JK636" s="56"/>
      <c r="JL636" s="56"/>
      <c r="JM636" s="56"/>
      <c r="JN636" s="56"/>
      <c r="JO636" s="56"/>
      <c r="JP636" s="56"/>
      <c r="JQ636" s="56"/>
      <c r="JR636" s="56"/>
      <c r="JS636" s="56"/>
      <c r="JT636" s="56"/>
      <c r="JU636" s="56"/>
      <c r="JV636" s="56"/>
      <c r="JW636" s="56"/>
      <c r="JX636" s="56"/>
      <c r="JY636" s="56"/>
      <c r="JZ636" s="56"/>
      <c r="KA636" s="56"/>
      <c r="KB636" s="56"/>
      <c r="KC636" s="56"/>
      <c r="KD636" s="56"/>
      <c r="KE636" s="56"/>
      <c r="KF636" s="56"/>
      <c r="KG636" s="56"/>
      <c r="KH636" s="56"/>
      <c r="KI636" s="56"/>
      <c r="KJ636" s="56"/>
      <c r="KK636" s="56"/>
      <c r="KL636" s="56"/>
      <c r="KM636" s="56"/>
      <c r="KN636" s="56"/>
      <c r="KO636" s="56"/>
      <c r="KP636" s="56"/>
      <c r="KQ636" s="56"/>
      <c r="KR636" s="56"/>
      <c r="KS636" s="56"/>
      <c r="KT636" s="56"/>
      <c r="KU636" s="56"/>
      <c r="KV636" s="56"/>
      <c r="KW636" s="56"/>
      <c r="KX636" s="56"/>
      <c r="KY636" s="56"/>
      <c r="KZ636" s="56"/>
      <c r="LA636" s="56"/>
      <c r="LB636" s="56"/>
      <c r="LC636" s="56"/>
      <c r="LD636" s="56"/>
      <c r="LE636" s="56"/>
      <c r="LF636" s="56"/>
      <c r="LG636" s="56"/>
      <c r="LH636" s="56"/>
      <c r="LI636" s="56"/>
      <c r="LJ636" s="56"/>
      <c r="LK636" s="56"/>
      <c r="LL636" s="56"/>
      <c r="LM636" s="56"/>
      <c r="LN636" s="56"/>
      <c r="LO636" s="56"/>
      <c r="LP636" s="56"/>
      <c r="LQ636" s="56"/>
      <c r="LR636" s="56"/>
      <c r="LS636" s="56"/>
      <c r="LT636" s="56"/>
      <c r="LU636" s="56"/>
      <c r="LV636" s="56"/>
      <c r="LW636" s="56"/>
      <c r="LX636" s="56"/>
      <c r="LY636" s="56"/>
      <c r="LZ636" s="56"/>
      <c r="MA636" s="56"/>
      <c r="MB636" s="56"/>
      <c r="MC636" s="56"/>
      <c r="MD636" s="56"/>
      <c r="ME636" s="56"/>
      <c r="MF636" s="56"/>
      <c r="MG636" s="56"/>
      <c r="MH636" s="56"/>
      <c r="MI636" s="56"/>
      <c r="MJ636" s="56"/>
      <c r="MK636" s="56"/>
      <c r="ML636" s="56"/>
      <c r="MM636" s="56"/>
      <c r="MN636" s="56"/>
      <c r="MO636" s="56"/>
      <c r="MP636" s="56"/>
      <c r="MQ636" s="56"/>
      <c r="MR636" s="56"/>
      <c r="MS636" s="56"/>
      <c r="MT636" s="56"/>
      <c r="MU636" s="56"/>
      <c r="MV636" s="56"/>
      <c r="MW636" s="56"/>
      <c r="MX636" s="56"/>
      <c r="MY636" s="56"/>
      <c r="MZ636" s="56"/>
      <c r="NA636" s="56"/>
      <c r="NB636" s="56"/>
      <c r="NC636" s="56"/>
      <c r="ND636" s="56"/>
      <c r="NE636" s="56"/>
      <c r="NF636" s="56"/>
      <c r="NG636" s="56"/>
      <c r="NH636" s="56"/>
      <c r="NI636" s="56"/>
      <c r="NJ636" s="56"/>
      <c r="NK636" s="56"/>
      <c r="NL636" s="56"/>
      <c r="NM636" s="56"/>
      <c r="NN636" s="56"/>
      <c r="NO636" s="56"/>
      <c r="NP636" s="56"/>
      <c r="NQ636" s="56"/>
      <c r="NR636" s="56"/>
      <c r="NS636" s="56"/>
      <c r="NT636" s="56"/>
      <c r="NU636" s="56"/>
      <c r="NV636" s="56"/>
      <c r="NW636" s="56"/>
      <c r="NX636" s="56"/>
      <c r="NY636" s="56"/>
      <c r="NZ636" s="56"/>
      <c r="OA636" s="56"/>
      <c r="OB636" s="56"/>
      <c r="OC636" s="56"/>
      <c r="OD636" s="56"/>
      <c r="OE636" s="56"/>
      <c r="OF636" s="56"/>
      <c r="OG636" s="56"/>
      <c r="OH636" s="56"/>
      <c r="OI636" s="56"/>
      <c r="OJ636" s="56"/>
      <c r="OK636" s="56"/>
      <c r="OL636" s="56"/>
      <c r="OM636" s="56"/>
      <c r="ON636" s="56"/>
      <c r="OO636" s="56"/>
      <c r="OP636" s="56"/>
      <c r="OQ636" s="56"/>
      <c r="OR636" s="56"/>
      <c r="OS636" s="56"/>
      <c r="OT636" s="56"/>
      <c r="OU636" s="56"/>
      <c r="OV636" s="56"/>
      <c r="OW636" s="56"/>
      <c r="OX636" s="56"/>
      <c r="OY636" s="56"/>
      <c r="OZ636" s="56"/>
      <c r="PA636" s="56"/>
    </row>
    <row r="637" spans="1:417" s="116" customFormat="1" ht="141.75" hidden="1" customHeight="1">
      <c r="A637" s="310"/>
      <c r="B637" s="357"/>
      <c r="C637" s="357"/>
      <c r="D637" s="393"/>
      <c r="E637" s="327"/>
      <c r="F637" s="363"/>
      <c r="G637" s="327"/>
      <c r="H637" s="327"/>
      <c r="I637" s="126" t="s">
        <v>1423</v>
      </c>
      <c r="J637" s="126" t="s">
        <v>1424</v>
      </c>
      <c r="K637" s="159" t="s">
        <v>543</v>
      </c>
      <c r="L637" s="183" t="s">
        <v>661</v>
      </c>
      <c r="M637" s="123" t="s">
        <v>501</v>
      </c>
      <c r="N637" s="51" t="s">
        <v>380</v>
      </c>
      <c r="O637" s="56" t="s">
        <v>350</v>
      </c>
      <c r="P637" s="310"/>
      <c r="Q637" s="310"/>
      <c r="R637" s="120"/>
      <c r="S637" s="120" t="s">
        <v>205</v>
      </c>
      <c r="T637" s="120"/>
      <c r="U637" s="120"/>
      <c r="V637" s="120"/>
      <c r="W637" s="120"/>
      <c r="X637" s="120"/>
      <c r="Y637" s="120"/>
      <c r="Z637" s="120"/>
      <c r="AA637" s="120"/>
      <c r="AB637" s="120"/>
      <c r="AC637" s="119">
        <f t="shared" si="902"/>
        <v>1</v>
      </c>
      <c r="AD637" s="229"/>
      <c r="AE637" s="229"/>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72" t="s">
        <v>552</v>
      </c>
      <c r="BU637" s="70"/>
      <c r="BV637" s="70"/>
      <c r="BW637" s="70"/>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9"/>
      <c r="DD637" s="180"/>
      <c r="DE637" s="179"/>
      <c r="DF637" s="180"/>
      <c r="DG637" s="179"/>
      <c r="DH637" s="180"/>
      <c r="DI637" s="179"/>
      <c r="DJ637" s="180" t="e">
        <f>DI637/(DC637+DE637+DG637+DI637)</f>
        <v>#DIV/0!</v>
      </c>
      <c r="DK637" s="181" t="e">
        <f>(((DC637*2)+(DE637*1)+(DG637*0)))/(DC637+DE637+DG637)</f>
        <v>#DIV/0!</v>
      </c>
      <c r="DL637" s="184" t="e">
        <f>IF(DJ637&gt;=50%,"KĐG",IF(DK637&gt;=1.6,"Đạt mục tiêu",IF(DK637&gt;=1,"Cần cố gắng","Chưa đạt")))</f>
        <v>#DIV/0!</v>
      </c>
      <c r="DM637" s="70"/>
      <c r="DN637" s="70"/>
      <c r="DO637" s="70"/>
      <c r="DP637" s="70"/>
      <c r="DQ637" s="178">
        <v>2</v>
      </c>
      <c r="DR637" s="178">
        <v>2</v>
      </c>
      <c r="DS637" s="178">
        <v>2</v>
      </c>
      <c r="DT637" s="178">
        <v>2</v>
      </c>
      <c r="DU637" s="178">
        <v>2</v>
      </c>
      <c r="DV637" s="178">
        <v>2</v>
      </c>
      <c r="DW637" s="178">
        <v>2</v>
      </c>
      <c r="DX637" s="178">
        <v>1</v>
      </c>
      <c r="DY637" s="178">
        <v>2</v>
      </c>
      <c r="DZ637" s="178">
        <v>2</v>
      </c>
      <c r="EA637" s="178">
        <v>2</v>
      </c>
      <c r="EB637" s="178">
        <v>2</v>
      </c>
      <c r="EC637" s="178">
        <v>2</v>
      </c>
      <c r="ED637" s="178">
        <v>2</v>
      </c>
      <c r="EE637" s="178">
        <v>2</v>
      </c>
      <c r="EF637" s="178">
        <v>2</v>
      </c>
      <c r="EG637" s="178">
        <v>2</v>
      </c>
      <c r="EH637" s="178">
        <v>1</v>
      </c>
      <c r="EI637" s="178">
        <v>2</v>
      </c>
      <c r="EJ637" s="178">
        <v>2</v>
      </c>
      <c r="EK637" s="178">
        <v>2</v>
      </c>
      <c r="EL637" s="178"/>
      <c r="EM637" s="178"/>
      <c r="EN637" s="178"/>
      <c r="EO637" s="178"/>
      <c r="EP637" s="178"/>
      <c r="EQ637" s="178">
        <v>2</v>
      </c>
      <c r="ER637" s="178">
        <v>2</v>
      </c>
      <c r="ES637" s="178">
        <v>2</v>
      </c>
      <c r="ET637" s="178"/>
      <c r="EU637" s="178">
        <v>2</v>
      </c>
      <c r="EV637" s="179">
        <v>23</v>
      </c>
      <c r="EW637" s="180">
        <v>0.85185185185185186</v>
      </c>
      <c r="EX637" s="179">
        <v>2</v>
      </c>
      <c r="EY637" s="180">
        <v>7.407407407407407E-2</v>
      </c>
      <c r="EZ637" s="179">
        <v>2</v>
      </c>
      <c r="FA637" s="180">
        <v>7.407407407407407E-2</v>
      </c>
      <c r="FB637" s="179">
        <v>0</v>
      </c>
      <c r="FC637" s="180">
        <v>0</v>
      </c>
      <c r="FD637" s="181">
        <v>1.7777777777777777</v>
      </c>
      <c r="FE637" s="184" t="s">
        <v>670</v>
      </c>
      <c r="FF637" s="70"/>
      <c r="FG637" s="70"/>
      <c r="FH637" s="70"/>
      <c r="FI637" s="70"/>
      <c r="FJ637" s="70"/>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6"/>
      <c r="GQ637" s="56"/>
      <c r="GR637" s="56"/>
      <c r="GS637" s="56"/>
      <c r="GT637" s="56"/>
      <c r="GU637" s="56"/>
      <c r="GV637" s="56"/>
      <c r="GW637" s="56"/>
      <c r="GX637" s="56"/>
      <c r="GY637" s="56"/>
      <c r="GZ637" s="70"/>
      <c r="HA637" s="70"/>
      <c r="HB637" s="70"/>
      <c r="HC637" s="70"/>
      <c r="HD637" s="70"/>
      <c r="HE637" s="56"/>
      <c r="HF637" s="56"/>
      <c r="HG637" s="56"/>
      <c r="HH637" s="56"/>
      <c r="HI637" s="56"/>
      <c r="HJ637" s="56"/>
      <c r="HK637" s="56"/>
      <c r="HL637" s="56"/>
      <c r="HM637" s="56"/>
      <c r="HN637" s="56"/>
      <c r="HO637" s="56"/>
      <c r="HP637" s="56"/>
      <c r="HQ637" s="56"/>
      <c r="HR637" s="56"/>
      <c r="HS637" s="56"/>
      <c r="HT637" s="56"/>
      <c r="HU637" s="56"/>
      <c r="HV637" s="56"/>
      <c r="HW637" s="56"/>
      <c r="HX637" s="56"/>
      <c r="HY637" s="56"/>
      <c r="HZ637" s="56"/>
      <c r="IA637" s="56"/>
      <c r="IB637" s="56"/>
      <c r="IC637" s="56"/>
      <c r="ID637" s="56"/>
      <c r="IE637" s="56"/>
      <c r="IF637" s="56"/>
      <c r="IG637" s="56"/>
      <c r="IH637" s="56"/>
      <c r="II637" s="56"/>
      <c r="IJ637" s="56"/>
      <c r="IK637" s="56"/>
      <c r="IL637" s="56"/>
      <c r="IM637" s="56"/>
      <c r="IN637" s="56"/>
      <c r="IO637" s="56"/>
      <c r="IP637" s="56"/>
      <c r="IQ637" s="56"/>
      <c r="IR637" s="56"/>
      <c r="IS637" s="56"/>
      <c r="IT637" s="70"/>
      <c r="IU637" s="70"/>
      <c r="IV637" s="70"/>
      <c r="IW637" s="70"/>
      <c r="IX637" s="56"/>
      <c r="IY637" s="56"/>
      <c r="IZ637" s="56"/>
      <c r="JA637" s="56"/>
      <c r="JB637" s="56"/>
      <c r="JC637" s="56"/>
      <c r="JD637" s="56"/>
      <c r="JE637" s="56"/>
      <c r="JF637" s="56"/>
      <c r="JG637" s="56"/>
      <c r="JH637" s="56"/>
      <c r="JI637" s="56"/>
      <c r="JJ637" s="56"/>
      <c r="JK637" s="56"/>
      <c r="JL637" s="56"/>
      <c r="JM637" s="56"/>
      <c r="JN637" s="56"/>
      <c r="JO637" s="56"/>
      <c r="JP637" s="56"/>
      <c r="JQ637" s="56"/>
      <c r="JR637" s="56"/>
      <c r="JS637" s="56"/>
      <c r="JT637" s="56"/>
      <c r="JU637" s="56"/>
      <c r="JV637" s="56"/>
      <c r="JW637" s="56"/>
      <c r="JX637" s="56"/>
      <c r="JY637" s="56"/>
      <c r="JZ637" s="56"/>
      <c r="KA637" s="56"/>
      <c r="KB637" s="56"/>
      <c r="KC637" s="56"/>
      <c r="KD637" s="56"/>
      <c r="KE637" s="56"/>
      <c r="KF637" s="56"/>
      <c r="KG637" s="56"/>
      <c r="KH637" s="56"/>
      <c r="KI637" s="56"/>
      <c r="KJ637" s="56"/>
      <c r="KK637" s="56"/>
      <c r="KL637" s="56"/>
      <c r="KM637" s="56"/>
      <c r="KN637" s="56"/>
      <c r="KO637" s="56"/>
      <c r="KP637" s="56"/>
      <c r="KQ637" s="56"/>
      <c r="KR637" s="56"/>
      <c r="KS637" s="56"/>
      <c r="KT637" s="56"/>
      <c r="KU637" s="56"/>
      <c r="KV637" s="56"/>
      <c r="KW637" s="56"/>
      <c r="KX637" s="56"/>
      <c r="KY637" s="56"/>
      <c r="KZ637" s="56"/>
      <c r="LA637" s="56"/>
      <c r="LB637" s="56"/>
      <c r="LC637" s="56"/>
      <c r="LD637" s="56"/>
      <c r="LE637" s="56"/>
      <c r="LF637" s="56"/>
      <c r="LG637" s="56"/>
      <c r="LH637" s="56"/>
      <c r="LI637" s="56"/>
      <c r="LJ637" s="56"/>
      <c r="LK637" s="56"/>
      <c r="LL637" s="56"/>
      <c r="LM637" s="56"/>
      <c r="LN637" s="56"/>
      <c r="LO637" s="56"/>
      <c r="LP637" s="56"/>
      <c r="LQ637" s="56"/>
      <c r="LR637" s="56"/>
      <c r="LS637" s="56"/>
      <c r="LT637" s="56"/>
      <c r="LU637" s="56"/>
      <c r="LV637" s="56"/>
      <c r="LW637" s="56"/>
      <c r="LX637" s="56"/>
      <c r="LY637" s="56"/>
      <c r="LZ637" s="56"/>
      <c r="MA637" s="56"/>
      <c r="MB637" s="56"/>
      <c r="MC637" s="56"/>
      <c r="MD637" s="56"/>
      <c r="ME637" s="56"/>
      <c r="MF637" s="56"/>
      <c r="MG637" s="56"/>
      <c r="MH637" s="56"/>
      <c r="MI637" s="56"/>
      <c r="MJ637" s="56"/>
      <c r="MK637" s="56"/>
      <c r="ML637" s="56"/>
      <c r="MM637" s="56"/>
      <c r="MN637" s="56"/>
      <c r="MO637" s="56"/>
      <c r="MP637" s="56"/>
      <c r="MQ637" s="56"/>
      <c r="MR637" s="56"/>
      <c r="MS637" s="56"/>
      <c r="MT637" s="56"/>
      <c r="MU637" s="56"/>
      <c r="MV637" s="56"/>
      <c r="MW637" s="56"/>
      <c r="MX637" s="56"/>
      <c r="MY637" s="56"/>
      <c r="MZ637" s="56"/>
      <c r="NA637" s="56"/>
      <c r="NB637" s="56"/>
      <c r="NC637" s="56"/>
      <c r="ND637" s="56"/>
      <c r="NE637" s="56"/>
      <c r="NF637" s="56"/>
      <c r="NG637" s="56"/>
      <c r="NH637" s="56"/>
      <c r="NI637" s="56"/>
      <c r="NJ637" s="56"/>
      <c r="NK637" s="56"/>
      <c r="NL637" s="56"/>
      <c r="NM637" s="56"/>
      <c r="NN637" s="56"/>
      <c r="NO637" s="56"/>
      <c r="NP637" s="56"/>
      <c r="NQ637" s="56"/>
      <c r="NR637" s="56"/>
      <c r="NS637" s="56"/>
      <c r="NT637" s="56"/>
      <c r="NU637" s="56"/>
      <c r="NV637" s="56"/>
      <c r="NW637" s="56"/>
      <c r="NX637" s="56"/>
      <c r="NY637" s="56"/>
      <c r="NZ637" s="56"/>
      <c r="OA637" s="56"/>
      <c r="OB637" s="56"/>
      <c r="OC637" s="56"/>
      <c r="OD637" s="56"/>
      <c r="OE637" s="56"/>
      <c r="OF637" s="56"/>
      <c r="OG637" s="56"/>
      <c r="OH637" s="56"/>
      <c r="OI637" s="56"/>
      <c r="OJ637" s="56"/>
      <c r="OK637" s="56"/>
      <c r="OL637" s="56"/>
      <c r="OM637" s="56"/>
      <c r="ON637" s="56"/>
      <c r="OO637" s="56"/>
      <c r="OP637" s="56"/>
      <c r="OQ637" s="56"/>
      <c r="OR637" s="56"/>
      <c r="OS637" s="56"/>
      <c r="OT637" s="56"/>
      <c r="OU637" s="56"/>
      <c r="OV637" s="56"/>
      <c r="OW637" s="56"/>
      <c r="OX637" s="56"/>
      <c r="OY637" s="56"/>
      <c r="OZ637" s="56"/>
      <c r="PA637" s="56"/>
    </row>
    <row r="638" spans="1:417" s="116" customFormat="1" ht="94.5" hidden="1" customHeight="1">
      <c r="A638" s="310"/>
      <c r="B638" s="357"/>
      <c r="C638" s="357"/>
      <c r="D638" s="393"/>
      <c r="E638" s="327"/>
      <c r="F638" s="363"/>
      <c r="G638" s="327"/>
      <c r="H638" s="327"/>
      <c r="I638" s="126" t="s">
        <v>1425</v>
      </c>
      <c r="J638" s="126" t="s">
        <v>1426</v>
      </c>
      <c r="K638" s="159"/>
      <c r="L638" s="183" t="s">
        <v>661</v>
      </c>
      <c r="M638" s="123" t="s">
        <v>501</v>
      </c>
      <c r="N638" s="51" t="s">
        <v>380</v>
      </c>
      <c r="O638" s="56" t="s">
        <v>350</v>
      </c>
      <c r="P638" s="310"/>
      <c r="Q638" s="310"/>
      <c r="R638" s="120"/>
      <c r="S638" s="120"/>
      <c r="T638" s="120" t="s">
        <v>205</v>
      </c>
      <c r="U638" s="120"/>
      <c r="V638" s="120"/>
      <c r="W638" s="120"/>
      <c r="X638" s="120"/>
      <c r="Y638" s="120"/>
      <c r="Z638" s="120"/>
      <c r="AA638" s="120"/>
      <c r="AB638" s="120"/>
      <c r="AC638" s="119">
        <f t="shared" si="902"/>
        <v>1</v>
      </c>
      <c r="AD638" s="229"/>
      <c r="AE638" s="229"/>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70"/>
      <c r="BU638" s="70"/>
      <c r="BV638" s="69"/>
      <c r="BW638" s="72"/>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179"/>
      <c r="DD638" s="180"/>
      <c r="DE638" s="179"/>
      <c r="DF638" s="180"/>
      <c r="DG638" s="179"/>
      <c r="DH638" s="180"/>
      <c r="DI638" s="179"/>
      <c r="DJ638" s="180" t="e">
        <f>DI638/(DC638+DE638+DG638+DI638)</f>
        <v>#DIV/0!</v>
      </c>
      <c r="DK638" s="181" t="e">
        <f>(((DC638*2)+(DE638*1)+(DG638*0)))/(DC638+DE638+DG638)</f>
        <v>#DIV/0!</v>
      </c>
      <c r="DL638" s="184" t="e">
        <f>IF(DJ638&gt;=50%,"KĐG",IF(DK638&gt;=1.6,"Đạt mục tiêu",IF(DK638&gt;=1,"Cần cố gắng","Chưa đạt")))</f>
        <v>#DIV/0!</v>
      </c>
      <c r="DM638" s="70"/>
      <c r="DN638" s="70"/>
      <c r="DO638" s="70"/>
      <c r="DP638" s="70"/>
      <c r="DQ638" s="178">
        <v>2</v>
      </c>
      <c r="DR638" s="178">
        <v>2</v>
      </c>
      <c r="DS638" s="178">
        <v>2</v>
      </c>
      <c r="DT638" s="178">
        <v>2</v>
      </c>
      <c r="DU638" s="178">
        <v>2</v>
      </c>
      <c r="DV638" s="178">
        <v>2</v>
      </c>
      <c r="DW638" s="178">
        <v>2</v>
      </c>
      <c r="DX638" s="178">
        <v>2</v>
      </c>
      <c r="DY638" s="178">
        <v>2</v>
      </c>
      <c r="DZ638" s="178">
        <v>2</v>
      </c>
      <c r="EA638" s="178">
        <v>2</v>
      </c>
      <c r="EB638" s="178">
        <v>2</v>
      </c>
      <c r="EC638" s="178">
        <v>2</v>
      </c>
      <c r="ED638" s="178">
        <v>2</v>
      </c>
      <c r="EE638" s="178">
        <v>2</v>
      </c>
      <c r="EF638" s="178">
        <v>2</v>
      </c>
      <c r="EG638" s="178">
        <v>2</v>
      </c>
      <c r="EH638" s="178">
        <v>2</v>
      </c>
      <c r="EI638" s="178">
        <v>2</v>
      </c>
      <c r="EJ638" s="178">
        <v>2</v>
      </c>
      <c r="EK638" s="178">
        <v>2</v>
      </c>
      <c r="EL638" s="178">
        <v>2</v>
      </c>
      <c r="EM638" s="178">
        <v>2</v>
      </c>
      <c r="EN638" s="178">
        <v>2</v>
      </c>
      <c r="EO638" s="178">
        <v>2</v>
      </c>
      <c r="EP638" s="178">
        <v>2</v>
      </c>
      <c r="EQ638" s="178">
        <v>2</v>
      </c>
      <c r="ER638" s="178">
        <v>2</v>
      </c>
      <c r="ES638" s="178">
        <v>2</v>
      </c>
      <c r="ET638" s="178">
        <v>2</v>
      </c>
      <c r="EU638" s="178">
        <v>2</v>
      </c>
      <c r="EV638" s="179"/>
      <c r="EW638" s="180"/>
      <c r="EX638" s="179"/>
      <c r="EY638" s="180"/>
      <c r="EZ638" s="179"/>
      <c r="FA638" s="180"/>
      <c r="FB638" s="179"/>
      <c r="FC638" s="180"/>
      <c r="FD638" s="181"/>
      <c r="FE638" s="184"/>
      <c r="FF638" s="70"/>
      <c r="FG638" s="70"/>
      <c r="FH638" s="70"/>
      <c r="FI638" s="70"/>
      <c r="FJ638" s="70"/>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6"/>
      <c r="GQ638" s="56"/>
      <c r="GR638" s="56"/>
      <c r="GS638" s="56"/>
      <c r="GT638" s="56"/>
      <c r="GU638" s="56"/>
      <c r="GV638" s="56"/>
      <c r="GW638" s="56"/>
      <c r="GX638" s="56"/>
      <c r="GY638" s="56"/>
      <c r="GZ638" s="70"/>
      <c r="HA638" s="70"/>
      <c r="HB638" s="70"/>
      <c r="HC638" s="70"/>
      <c r="HD638" s="70"/>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c r="IJ638" s="56"/>
      <c r="IK638" s="56"/>
      <c r="IL638" s="56"/>
      <c r="IM638" s="56"/>
      <c r="IN638" s="56"/>
      <c r="IO638" s="56"/>
      <c r="IP638" s="56"/>
      <c r="IQ638" s="56"/>
      <c r="IR638" s="56"/>
      <c r="IS638" s="56"/>
      <c r="IT638" s="70"/>
      <c r="IU638" s="70"/>
      <c r="IV638" s="70"/>
      <c r="IW638" s="70"/>
      <c r="IX638" s="56"/>
      <c r="IY638" s="56"/>
      <c r="IZ638" s="56"/>
      <c r="JA638" s="56"/>
      <c r="JB638" s="56"/>
      <c r="JC638" s="56"/>
      <c r="JD638" s="56"/>
      <c r="JE638" s="56"/>
      <c r="JF638" s="56"/>
      <c r="JG638" s="56"/>
      <c r="JH638" s="56"/>
      <c r="JI638" s="56"/>
      <c r="JJ638" s="56"/>
      <c r="JK638" s="56"/>
      <c r="JL638" s="56"/>
      <c r="JM638" s="56"/>
      <c r="JN638" s="56"/>
      <c r="JO638" s="56"/>
      <c r="JP638" s="56"/>
      <c r="JQ638" s="56"/>
      <c r="JR638" s="56"/>
      <c r="JS638" s="56"/>
      <c r="JT638" s="56"/>
      <c r="JU638" s="56"/>
      <c r="JV638" s="56"/>
      <c r="JW638" s="56"/>
      <c r="JX638" s="56"/>
      <c r="JY638" s="56"/>
      <c r="JZ638" s="56"/>
      <c r="KA638" s="56"/>
      <c r="KB638" s="56"/>
      <c r="KC638" s="56"/>
      <c r="KD638" s="56"/>
      <c r="KE638" s="56"/>
      <c r="KF638" s="56"/>
      <c r="KG638" s="56"/>
      <c r="KH638" s="56"/>
      <c r="KI638" s="56"/>
      <c r="KJ638" s="56"/>
      <c r="KK638" s="56"/>
      <c r="KL638" s="56"/>
      <c r="KM638" s="56"/>
      <c r="KN638" s="56"/>
      <c r="KO638" s="56"/>
      <c r="KP638" s="56"/>
      <c r="KQ638" s="56"/>
      <c r="KR638" s="56"/>
      <c r="KS638" s="56"/>
      <c r="KT638" s="56"/>
      <c r="KU638" s="56"/>
      <c r="KV638" s="56"/>
      <c r="KW638" s="56"/>
      <c r="KX638" s="56"/>
      <c r="KY638" s="56"/>
      <c r="KZ638" s="56"/>
      <c r="LA638" s="56"/>
      <c r="LB638" s="56"/>
      <c r="LC638" s="56"/>
      <c r="LD638" s="56"/>
      <c r="LE638" s="56"/>
      <c r="LF638" s="56"/>
      <c r="LG638" s="56"/>
      <c r="LH638" s="56"/>
      <c r="LI638" s="56"/>
      <c r="LJ638" s="56"/>
      <c r="LK638" s="56"/>
      <c r="LL638" s="56"/>
      <c r="LM638" s="56"/>
      <c r="LN638" s="56"/>
      <c r="LO638" s="56"/>
      <c r="LP638" s="56"/>
      <c r="LQ638" s="56"/>
      <c r="LR638" s="56"/>
      <c r="LS638" s="56"/>
      <c r="LT638" s="56"/>
      <c r="LU638" s="56"/>
      <c r="LV638" s="56"/>
      <c r="LW638" s="56"/>
      <c r="LX638" s="56"/>
      <c r="LY638" s="56"/>
      <c r="LZ638" s="56"/>
      <c r="MA638" s="56"/>
      <c r="MB638" s="56"/>
      <c r="MC638" s="56"/>
      <c r="MD638" s="56"/>
      <c r="ME638" s="56"/>
      <c r="MF638" s="56"/>
      <c r="MG638" s="56"/>
      <c r="MH638" s="56"/>
      <c r="MI638" s="56"/>
      <c r="MJ638" s="56"/>
      <c r="MK638" s="56"/>
      <c r="ML638" s="56"/>
      <c r="MM638" s="56"/>
      <c r="MN638" s="56"/>
      <c r="MO638" s="56"/>
      <c r="MP638" s="56"/>
      <c r="MQ638" s="56"/>
      <c r="MR638" s="56"/>
      <c r="MS638" s="56"/>
      <c r="MT638" s="56"/>
      <c r="MU638" s="56"/>
      <c r="MV638" s="56"/>
      <c r="MW638" s="56"/>
      <c r="MX638" s="56"/>
      <c r="MY638" s="56"/>
      <c r="MZ638" s="56"/>
      <c r="NA638" s="56"/>
      <c r="NB638" s="56"/>
      <c r="NC638" s="56"/>
      <c r="ND638" s="56"/>
      <c r="NE638" s="56"/>
      <c r="NF638" s="56"/>
      <c r="NG638" s="56"/>
      <c r="NH638" s="56"/>
      <c r="NI638" s="56"/>
      <c r="NJ638" s="56"/>
      <c r="NK638" s="56"/>
      <c r="NL638" s="56"/>
      <c r="NM638" s="56"/>
      <c r="NN638" s="56"/>
      <c r="NO638" s="56"/>
      <c r="NP638" s="56"/>
      <c r="NQ638" s="56"/>
      <c r="NR638" s="56"/>
      <c r="NS638" s="56"/>
      <c r="NT638" s="56"/>
      <c r="NU638" s="56"/>
      <c r="NV638" s="56"/>
      <c r="NW638" s="56"/>
      <c r="NX638" s="56"/>
      <c r="NY638" s="56"/>
      <c r="NZ638" s="56"/>
      <c r="OA638" s="56"/>
      <c r="OB638" s="56"/>
      <c r="OC638" s="56"/>
      <c r="OD638" s="56"/>
      <c r="OE638" s="56"/>
      <c r="OF638" s="56"/>
      <c r="OG638" s="56"/>
      <c r="OH638" s="56"/>
      <c r="OI638" s="56"/>
      <c r="OJ638" s="56"/>
      <c r="OK638" s="56"/>
      <c r="OL638" s="56"/>
      <c r="OM638" s="56"/>
      <c r="ON638" s="56"/>
      <c r="OO638" s="56"/>
      <c r="OP638" s="56"/>
      <c r="OQ638" s="56"/>
      <c r="OR638" s="56"/>
      <c r="OS638" s="56"/>
      <c r="OT638" s="56"/>
      <c r="OU638" s="56"/>
      <c r="OV638" s="56"/>
      <c r="OW638" s="56"/>
      <c r="OX638" s="56"/>
      <c r="OY638" s="56"/>
      <c r="OZ638" s="56"/>
      <c r="PA638" s="56"/>
    </row>
    <row r="639" spans="1:417" s="116" customFormat="1" ht="220.5" hidden="1" customHeight="1">
      <c r="A639" s="310"/>
      <c r="B639" s="357"/>
      <c r="C639" s="357"/>
      <c r="D639" s="393"/>
      <c r="E639" s="327"/>
      <c r="F639" s="363"/>
      <c r="G639" s="327"/>
      <c r="H639" s="327"/>
      <c r="I639" s="126" t="s">
        <v>794</v>
      </c>
      <c r="J639" s="126" t="s">
        <v>1427</v>
      </c>
      <c r="K639" s="123" t="s">
        <v>838</v>
      </c>
      <c r="L639" s="183" t="s">
        <v>661</v>
      </c>
      <c r="M639" s="123" t="s">
        <v>501</v>
      </c>
      <c r="N639" s="51" t="s">
        <v>380</v>
      </c>
      <c r="O639" s="56" t="s">
        <v>350</v>
      </c>
      <c r="P639" s="310"/>
      <c r="Q639" s="310"/>
      <c r="R639" s="120"/>
      <c r="S639" s="120"/>
      <c r="T639" s="120"/>
      <c r="U639" s="120" t="s">
        <v>205</v>
      </c>
      <c r="V639" s="120"/>
      <c r="W639" s="120"/>
      <c r="X639" s="120"/>
      <c r="Y639" s="168"/>
      <c r="Z639" s="168"/>
      <c r="AA639" s="168"/>
      <c r="AB639" s="168"/>
      <c r="AC639" s="119">
        <f t="shared" si="902"/>
        <v>1</v>
      </c>
      <c r="AD639" s="229"/>
      <c r="AE639" s="229"/>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70"/>
      <c r="BU639" s="70"/>
      <c r="BV639" s="70"/>
      <c r="BW639" s="70"/>
      <c r="BX639" s="56"/>
      <c r="BY639" s="56"/>
      <c r="BZ639" s="56"/>
      <c r="CA639" s="56"/>
      <c r="CB639" s="56"/>
      <c r="CC639" s="56"/>
      <c r="CD639" s="56"/>
      <c r="CE639" s="56"/>
      <c r="CF639" s="56"/>
      <c r="CG639" s="56"/>
      <c r="CH639" s="56"/>
      <c r="CI639" s="56"/>
      <c r="CJ639" s="56"/>
      <c r="CK639" s="56"/>
      <c r="CL639" s="56"/>
      <c r="CM639" s="56"/>
      <c r="CN639" s="56"/>
      <c r="CO639" s="56"/>
      <c r="CP639" s="56"/>
      <c r="CQ639" s="56"/>
      <c r="CR639" s="56"/>
      <c r="CS639" s="56"/>
      <c r="CT639" s="56"/>
      <c r="CU639" s="56"/>
      <c r="CV639" s="56"/>
      <c r="CW639" s="56"/>
      <c r="CX639" s="56"/>
      <c r="CY639" s="56"/>
      <c r="CZ639" s="56"/>
      <c r="DA639" s="56"/>
      <c r="DB639" s="56"/>
      <c r="DC639" s="56"/>
      <c r="DD639" s="56"/>
      <c r="DE639" s="56"/>
      <c r="DF639" s="56"/>
      <c r="DG639" s="56"/>
      <c r="DH639" s="56"/>
      <c r="DI639" s="56"/>
      <c r="DJ639" s="56"/>
      <c r="DK639" s="56"/>
      <c r="DL639" s="56"/>
      <c r="DM639" s="70"/>
      <c r="DN639" s="70"/>
      <c r="DO639" s="70"/>
      <c r="DP639" s="70"/>
      <c r="DQ639" s="178"/>
      <c r="DR639" s="178"/>
      <c r="DS639" s="178"/>
      <c r="DT639" s="178"/>
      <c r="DU639" s="178"/>
      <c r="DV639" s="178"/>
      <c r="DW639" s="178"/>
      <c r="DX639" s="178"/>
      <c r="DY639" s="178"/>
      <c r="DZ639" s="178"/>
      <c r="EA639" s="178"/>
      <c r="EB639" s="178"/>
      <c r="EC639" s="178"/>
      <c r="ED639" s="178"/>
      <c r="EE639" s="178"/>
      <c r="EF639" s="178"/>
      <c r="EG639" s="178"/>
      <c r="EH639" s="178"/>
      <c r="EI639" s="178"/>
      <c r="EJ639" s="178"/>
      <c r="EK639" s="178"/>
      <c r="EL639" s="178"/>
      <c r="EM639" s="178"/>
      <c r="EN639" s="178"/>
      <c r="EO639" s="178"/>
      <c r="EP639" s="178"/>
      <c r="EQ639" s="178"/>
      <c r="ER639" s="178"/>
      <c r="ES639" s="178"/>
      <c r="ET639" s="178"/>
      <c r="EU639" s="178"/>
      <c r="EV639" s="179"/>
      <c r="EW639" s="180"/>
      <c r="EX639" s="179"/>
      <c r="EY639" s="180"/>
      <c r="EZ639" s="179"/>
      <c r="FA639" s="180"/>
      <c r="FB639" s="179"/>
      <c r="FC639" s="180"/>
      <c r="FD639" s="181"/>
      <c r="FE639" s="184"/>
      <c r="FF639" s="72" t="s">
        <v>808</v>
      </c>
      <c r="FG639" s="72"/>
      <c r="FH639" s="72"/>
      <c r="FI639" s="72"/>
      <c r="FJ639" s="72"/>
      <c r="FK639" s="70" t="s">
        <v>464</v>
      </c>
      <c r="FL639" s="70" t="s">
        <v>464</v>
      </c>
      <c r="FM639" s="70" t="s">
        <v>1025</v>
      </c>
      <c r="FN639" s="70" t="s">
        <v>464</v>
      </c>
      <c r="FO639" s="70" t="s">
        <v>464</v>
      </c>
      <c r="FP639" s="70" t="s">
        <v>464</v>
      </c>
      <c r="FQ639" s="70" t="s">
        <v>464</v>
      </c>
      <c r="FR639" s="70" t="s">
        <v>464</v>
      </c>
      <c r="FS639" s="70" t="s">
        <v>464</v>
      </c>
      <c r="FT639" s="70" t="s">
        <v>464</v>
      </c>
      <c r="FU639" s="70" t="s">
        <v>464</v>
      </c>
      <c r="FV639" s="70" t="s">
        <v>464</v>
      </c>
      <c r="FW639" s="70" t="s">
        <v>464</v>
      </c>
      <c r="FX639" s="70" t="s">
        <v>464</v>
      </c>
      <c r="FY639" s="70" t="s">
        <v>464</v>
      </c>
      <c r="FZ639" s="70" t="s">
        <v>464</v>
      </c>
      <c r="GA639" s="70" t="s">
        <v>464</v>
      </c>
      <c r="GB639" s="70" t="s">
        <v>464</v>
      </c>
      <c r="GC639" s="70" t="s">
        <v>464</v>
      </c>
      <c r="GD639" s="70" t="s">
        <v>464</v>
      </c>
      <c r="GE639" s="70" t="s">
        <v>464</v>
      </c>
      <c r="GF639" s="70" t="s">
        <v>464</v>
      </c>
      <c r="GG639" s="70" t="s">
        <v>464</v>
      </c>
      <c r="GH639" s="70" t="s">
        <v>1025</v>
      </c>
      <c r="GI639" s="70" t="s">
        <v>464</v>
      </c>
      <c r="GJ639" s="70" t="s">
        <v>464</v>
      </c>
      <c r="GK639" s="70" t="s">
        <v>464</v>
      </c>
      <c r="GL639" s="70" t="s">
        <v>464</v>
      </c>
      <c r="GM639" s="70" t="s">
        <v>464</v>
      </c>
      <c r="GN639" s="70" t="s">
        <v>464</v>
      </c>
      <c r="GO639" s="70" t="s">
        <v>464</v>
      </c>
      <c r="GP639" s="179">
        <f t="shared" ref="GP639" si="912">COUNTIF(FA639:GO639,"2")</f>
        <v>29</v>
      </c>
      <c r="GQ639" s="180">
        <f t="shared" ref="GQ639" si="913">GP639/(GP639+GR639+GT639+GV639)</f>
        <v>0.93548387096774188</v>
      </c>
      <c r="GR639" s="179">
        <f t="shared" ref="GR639" si="914">COUNTIF(FA639:GO639,"1")</f>
        <v>2</v>
      </c>
      <c r="GS639" s="180">
        <f t="shared" ref="GS639" si="915">GR639/(GP639+GR639+GT639+GV639)</f>
        <v>6.4516129032258063E-2</v>
      </c>
      <c r="GT639" s="179">
        <f t="shared" ref="GT639" si="916">COUNTIF(FA639:GO639,"0")</f>
        <v>0</v>
      </c>
      <c r="GU639" s="180">
        <f t="shared" ref="GU639" si="917">GT639/(GP639+GR639+GT639+GV639)</f>
        <v>0</v>
      </c>
      <c r="GV639" s="179">
        <f t="shared" ref="GV639" si="918">COUNTIF(FA639:GO639,"KĐG")</f>
        <v>0</v>
      </c>
      <c r="GW639" s="180">
        <f t="shared" ref="GW639" si="919">GV639/(GP639+GR639+GT639+GV639)</f>
        <v>0</v>
      </c>
      <c r="GX639" s="181">
        <f t="shared" ref="GX639" si="920">(((GP639*2)+(GR639*1)+(GT639*0)))/(GP639+GR639+GT639)</f>
        <v>1.935483870967742</v>
      </c>
      <c r="GY639" s="182" t="str">
        <f t="shared" ref="GY639" si="921">IF(GW639&gt;=50%,"KĐG",IF(GX639&gt;=1.6,"Đạt mục tiêu",IF(GX639&gt;=1,"Cần cố gắng","Chưa đạt")))</f>
        <v>Đạt mục tiêu</v>
      </c>
      <c r="GZ639" s="70"/>
      <c r="HA639" s="70"/>
      <c r="HB639" s="70"/>
      <c r="HC639" s="70"/>
      <c r="HD639" s="70"/>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c r="IJ639" s="56"/>
      <c r="IK639" s="56"/>
      <c r="IL639" s="56"/>
      <c r="IM639" s="56"/>
      <c r="IN639" s="56"/>
      <c r="IO639" s="56"/>
      <c r="IP639" s="56"/>
      <c r="IQ639" s="56"/>
      <c r="IR639" s="56"/>
      <c r="IS639" s="56"/>
      <c r="IT639" s="70"/>
      <c r="IU639" s="70"/>
      <c r="IV639" s="70"/>
      <c r="IW639" s="70"/>
      <c r="IX639" s="56"/>
      <c r="IY639" s="56"/>
      <c r="IZ639" s="56"/>
      <c r="JA639" s="56"/>
      <c r="JB639" s="56"/>
      <c r="JC639" s="56"/>
      <c r="JD639" s="56"/>
      <c r="JE639" s="56"/>
      <c r="JF639" s="56"/>
      <c r="JG639" s="56"/>
      <c r="JH639" s="56"/>
      <c r="JI639" s="56"/>
      <c r="JJ639" s="56"/>
      <c r="JK639" s="56"/>
      <c r="JL639" s="56"/>
      <c r="JM639" s="56"/>
      <c r="JN639" s="56"/>
      <c r="JO639" s="56"/>
      <c r="JP639" s="56"/>
      <c r="JQ639" s="56"/>
      <c r="JR639" s="56"/>
      <c r="JS639" s="56"/>
      <c r="JT639" s="56"/>
      <c r="JU639" s="56"/>
      <c r="JV639" s="56"/>
      <c r="JW639" s="56"/>
      <c r="JX639" s="56"/>
      <c r="JY639" s="56"/>
      <c r="JZ639" s="56"/>
      <c r="KA639" s="56"/>
      <c r="KB639" s="56"/>
      <c r="KC639" s="56"/>
      <c r="KD639" s="56"/>
      <c r="KE639" s="56"/>
      <c r="KF639" s="56"/>
      <c r="KG639" s="56"/>
      <c r="KH639" s="56"/>
      <c r="KI639" s="56"/>
      <c r="KJ639" s="56"/>
      <c r="KK639" s="56"/>
      <c r="KL639" s="56"/>
      <c r="KM639" s="56"/>
      <c r="KN639" s="56"/>
      <c r="KO639" s="56"/>
      <c r="KP639" s="56"/>
      <c r="KQ639" s="56"/>
      <c r="KR639" s="56"/>
      <c r="KS639" s="56"/>
      <c r="KT639" s="56"/>
      <c r="KU639" s="56"/>
      <c r="KV639" s="56"/>
      <c r="KW639" s="56"/>
      <c r="KX639" s="56"/>
      <c r="KY639" s="56"/>
      <c r="KZ639" s="56"/>
      <c r="LA639" s="56"/>
      <c r="LB639" s="56"/>
      <c r="LC639" s="56"/>
      <c r="LD639" s="56"/>
      <c r="LE639" s="56"/>
      <c r="LF639" s="56"/>
      <c r="LG639" s="56"/>
      <c r="LH639" s="56"/>
      <c r="LI639" s="56"/>
      <c r="LJ639" s="56"/>
      <c r="LK639" s="56"/>
      <c r="LL639" s="56"/>
      <c r="LM639" s="56"/>
      <c r="LN639" s="56"/>
      <c r="LO639" s="56"/>
      <c r="LP639" s="56"/>
      <c r="LQ639" s="56"/>
      <c r="LR639" s="56"/>
      <c r="LS639" s="56"/>
      <c r="LT639" s="56"/>
      <c r="LU639" s="56"/>
      <c r="LV639" s="56"/>
      <c r="LW639" s="56"/>
      <c r="LX639" s="56"/>
      <c r="LY639" s="56"/>
      <c r="LZ639" s="56"/>
      <c r="MA639" s="56"/>
      <c r="MB639" s="56"/>
      <c r="MC639" s="56"/>
      <c r="MD639" s="56"/>
      <c r="ME639" s="56"/>
      <c r="MF639" s="56"/>
      <c r="MG639" s="56"/>
      <c r="MH639" s="56"/>
      <c r="MI639" s="56"/>
      <c r="MJ639" s="56"/>
      <c r="MK639" s="56"/>
      <c r="ML639" s="56"/>
      <c r="MM639" s="56"/>
      <c r="MN639" s="56"/>
      <c r="MO639" s="56"/>
      <c r="MP639" s="56"/>
      <c r="MQ639" s="56"/>
      <c r="MR639" s="56"/>
      <c r="MS639" s="56"/>
      <c r="MT639" s="56"/>
      <c r="MU639" s="56"/>
      <c r="MV639" s="56"/>
      <c r="MW639" s="56"/>
      <c r="MX639" s="56"/>
      <c r="MY639" s="56"/>
      <c r="MZ639" s="56"/>
      <c r="NA639" s="56"/>
      <c r="NB639" s="56"/>
      <c r="NC639" s="56"/>
      <c r="ND639" s="56"/>
      <c r="NE639" s="56"/>
      <c r="NF639" s="56"/>
      <c r="NG639" s="56"/>
      <c r="NH639" s="56"/>
      <c r="NI639" s="56"/>
      <c r="NJ639" s="56"/>
      <c r="NK639" s="56"/>
      <c r="NL639" s="56"/>
      <c r="NM639" s="56"/>
      <c r="NN639" s="56"/>
      <c r="NO639" s="56"/>
      <c r="NP639" s="56"/>
      <c r="NQ639" s="56"/>
      <c r="NR639" s="56"/>
      <c r="NS639" s="56"/>
      <c r="NT639" s="56"/>
      <c r="NU639" s="56"/>
      <c r="NV639" s="56"/>
      <c r="NW639" s="56"/>
      <c r="NX639" s="56"/>
      <c r="NY639" s="56"/>
      <c r="NZ639" s="56"/>
      <c r="OA639" s="56"/>
      <c r="OB639" s="56"/>
      <c r="OC639" s="56"/>
      <c r="OD639" s="56"/>
      <c r="OE639" s="56"/>
      <c r="OF639" s="56"/>
      <c r="OG639" s="56"/>
      <c r="OH639" s="56"/>
      <c r="OI639" s="56"/>
      <c r="OJ639" s="56"/>
      <c r="OK639" s="56"/>
      <c r="OL639" s="56"/>
      <c r="OM639" s="56"/>
      <c r="ON639" s="56"/>
      <c r="OO639" s="56"/>
      <c r="OP639" s="56"/>
      <c r="OQ639" s="56"/>
      <c r="OR639" s="56"/>
      <c r="OS639" s="56"/>
      <c r="OT639" s="56"/>
      <c r="OU639" s="56"/>
      <c r="OV639" s="56"/>
      <c r="OW639" s="56"/>
      <c r="OX639" s="56"/>
      <c r="OY639" s="56"/>
      <c r="OZ639" s="56"/>
      <c r="PA639" s="56"/>
    </row>
    <row r="640" spans="1:417" s="116" customFormat="1" ht="173.25" hidden="1" customHeight="1">
      <c r="A640" s="310"/>
      <c r="B640" s="357"/>
      <c r="C640" s="357"/>
      <c r="D640" s="393"/>
      <c r="E640" s="327"/>
      <c r="F640" s="363"/>
      <c r="G640" s="327"/>
      <c r="H640" s="327"/>
      <c r="I640" s="132" t="s">
        <v>1428</v>
      </c>
      <c r="J640" s="126" t="s">
        <v>1429</v>
      </c>
      <c r="K640" s="159"/>
      <c r="L640" s="183" t="s">
        <v>661</v>
      </c>
      <c r="M640" s="123" t="s">
        <v>501</v>
      </c>
      <c r="N640" s="51" t="s">
        <v>380</v>
      </c>
      <c r="O640" s="56" t="s">
        <v>350</v>
      </c>
      <c r="P640" s="310"/>
      <c r="Q640" s="310"/>
      <c r="R640" s="120"/>
      <c r="S640" s="120"/>
      <c r="T640" s="120"/>
      <c r="U640" s="120"/>
      <c r="V640" s="120" t="s">
        <v>205</v>
      </c>
      <c r="W640" s="120"/>
      <c r="X640" s="120"/>
      <c r="Y640" s="120"/>
      <c r="Z640" s="120"/>
      <c r="AA640" s="120"/>
      <c r="AB640" s="120"/>
      <c r="AC640" s="119">
        <f t="shared" si="902"/>
        <v>1</v>
      </c>
      <c r="AD640" s="229"/>
      <c r="AE640" s="229"/>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70"/>
      <c r="BU640" s="70"/>
      <c r="BV640" s="70"/>
      <c r="BW640" s="70"/>
      <c r="BX640" s="56"/>
      <c r="BY640" s="56"/>
      <c r="BZ640" s="56"/>
      <c r="CA640" s="56"/>
      <c r="CB640" s="56"/>
      <c r="CC640" s="56"/>
      <c r="CD640" s="56"/>
      <c r="CE640" s="56"/>
      <c r="CF640" s="56"/>
      <c r="CG640" s="56"/>
      <c r="CH640" s="56"/>
      <c r="CI640" s="56"/>
      <c r="CJ640" s="56"/>
      <c r="CK640" s="56"/>
      <c r="CL640" s="56"/>
      <c r="CM640" s="56"/>
      <c r="CN640" s="56"/>
      <c r="CO640" s="56"/>
      <c r="CP640" s="56"/>
      <c r="CQ640" s="56"/>
      <c r="CR640" s="56"/>
      <c r="CS640" s="56"/>
      <c r="CT640" s="56"/>
      <c r="CU640" s="56"/>
      <c r="CV640" s="56"/>
      <c r="CW640" s="56"/>
      <c r="CX640" s="56"/>
      <c r="CY640" s="56"/>
      <c r="CZ640" s="56"/>
      <c r="DA640" s="56"/>
      <c r="DB640" s="56"/>
      <c r="DC640" s="56"/>
      <c r="DD640" s="56"/>
      <c r="DE640" s="56"/>
      <c r="DF640" s="56"/>
      <c r="DG640" s="56"/>
      <c r="DH640" s="56"/>
      <c r="DI640" s="56"/>
      <c r="DJ640" s="56"/>
      <c r="DK640" s="56"/>
      <c r="DL640" s="56"/>
      <c r="DM640" s="72" t="s">
        <v>808</v>
      </c>
      <c r="DN640" s="168"/>
      <c r="DO640" s="168"/>
      <c r="DP640" s="168"/>
      <c r="DQ640" s="178">
        <v>2</v>
      </c>
      <c r="DR640" s="178">
        <v>2</v>
      </c>
      <c r="DS640" s="178">
        <v>2</v>
      </c>
      <c r="DT640" s="178">
        <v>2</v>
      </c>
      <c r="DU640" s="178">
        <v>2</v>
      </c>
      <c r="DV640" s="178">
        <v>2</v>
      </c>
      <c r="DW640" s="178">
        <v>2</v>
      </c>
      <c r="DX640" s="178">
        <v>2</v>
      </c>
      <c r="DY640" s="178">
        <v>2</v>
      </c>
      <c r="DZ640" s="178">
        <v>2</v>
      </c>
      <c r="EA640" s="178">
        <v>2</v>
      </c>
      <c r="EB640" s="178">
        <v>2</v>
      </c>
      <c r="EC640" s="178">
        <v>2</v>
      </c>
      <c r="ED640" s="178">
        <v>2</v>
      </c>
      <c r="EE640" s="178">
        <v>2</v>
      </c>
      <c r="EF640" s="178">
        <v>2</v>
      </c>
      <c r="EG640" s="178">
        <v>2</v>
      </c>
      <c r="EH640" s="178">
        <v>2</v>
      </c>
      <c r="EI640" s="178">
        <v>2</v>
      </c>
      <c r="EJ640" s="178">
        <v>2</v>
      </c>
      <c r="EK640" s="178">
        <v>2</v>
      </c>
      <c r="EL640" s="178">
        <v>2</v>
      </c>
      <c r="EM640" s="178">
        <v>2</v>
      </c>
      <c r="EN640" s="178">
        <v>2</v>
      </c>
      <c r="EO640" s="178">
        <v>2</v>
      </c>
      <c r="EP640" s="178">
        <v>2</v>
      </c>
      <c r="EQ640" s="178">
        <v>2</v>
      </c>
      <c r="ER640" s="178">
        <v>2</v>
      </c>
      <c r="ES640" s="178">
        <v>2</v>
      </c>
      <c r="ET640" s="178">
        <v>2</v>
      </c>
      <c r="EU640" s="178">
        <v>1</v>
      </c>
      <c r="EV640" s="179">
        <f>COUNTIF(DM640:EU640,"2")</f>
        <v>30</v>
      </c>
      <c r="EW640" s="180">
        <f>EV640/(EV640+EX640+EZ640+FB640)</f>
        <v>0.967741935483871</v>
      </c>
      <c r="EX640" s="179">
        <f>COUNTIF(DM640:EU640,"1")</f>
        <v>1</v>
      </c>
      <c r="EY640" s="180">
        <f>EX640/(EV640+EX640+EZ640+FB640)</f>
        <v>3.2258064516129031E-2</v>
      </c>
      <c r="EZ640" s="179">
        <f>COUNTIF(DM640:EU640,"0")</f>
        <v>0</v>
      </c>
      <c r="FA640" s="180">
        <f>EZ640/(EV640+EX640+EZ640+FB640)</f>
        <v>0</v>
      </c>
      <c r="FB640" s="179">
        <f>COUNTIF(DM640:EU640,"KĐG")</f>
        <v>0</v>
      </c>
      <c r="FC640" s="180">
        <f>FB640/(EV640+EX640+EZ640+FB640)</f>
        <v>0</v>
      </c>
      <c r="FD640" s="181">
        <f>(((EV640*2)+(EX640*1)+(EZ640*0)))/(EV640+EX640+EZ640)</f>
        <v>1.967741935483871</v>
      </c>
      <c r="FE640" s="184" t="str">
        <f>IF(FC640&gt;=50%,"KĐG",IF(FD640&gt;=1.6,"Đạt mục tiêu",IF(FD640&gt;=1,"Cần cố gắng","Chưa đạt")))</f>
        <v>Đạt mục tiêu</v>
      </c>
      <c r="FF640" s="70"/>
      <c r="FG640" s="70"/>
      <c r="FH640" s="70"/>
      <c r="FI640" s="70"/>
      <c r="FJ640" s="70"/>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6"/>
      <c r="GQ640" s="56"/>
      <c r="GR640" s="56"/>
      <c r="GS640" s="56"/>
      <c r="GT640" s="56"/>
      <c r="GU640" s="56"/>
      <c r="GV640" s="56"/>
      <c r="GW640" s="56"/>
      <c r="GX640" s="56"/>
      <c r="GY640" s="56"/>
      <c r="GZ640" s="70"/>
      <c r="HA640" s="70"/>
      <c r="HB640" s="70"/>
      <c r="HC640" s="70"/>
      <c r="HD640" s="70"/>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c r="IJ640" s="56"/>
      <c r="IK640" s="56"/>
      <c r="IL640" s="56"/>
      <c r="IM640" s="56"/>
      <c r="IN640" s="56"/>
      <c r="IO640" s="56"/>
      <c r="IP640" s="56"/>
      <c r="IQ640" s="56"/>
      <c r="IR640" s="56"/>
      <c r="IS640" s="56"/>
      <c r="IT640" s="70"/>
      <c r="IU640" s="70"/>
      <c r="IV640" s="70"/>
      <c r="IW640" s="70"/>
      <c r="IX640" s="56"/>
      <c r="IY640" s="56"/>
      <c r="IZ640" s="56"/>
      <c r="JA640" s="56"/>
      <c r="JB640" s="56"/>
      <c r="JC640" s="56"/>
      <c r="JD640" s="56"/>
      <c r="JE640" s="56"/>
      <c r="JF640" s="56"/>
      <c r="JG640" s="56"/>
      <c r="JH640" s="56"/>
      <c r="JI640" s="56"/>
      <c r="JJ640" s="56"/>
      <c r="JK640" s="56"/>
      <c r="JL640" s="56"/>
      <c r="JM640" s="56"/>
      <c r="JN640" s="56"/>
      <c r="JO640" s="56"/>
      <c r="JP640" s="56"/>
      <c r="JQ640" s="56"/>
      <c r="JR640" s="56"/>
      <c r="JS640" s="56"/>
      <c r="JT640" s="56"/>
      <c r="JU640" s="56"/>
      <c r="JV640" s="56"/>
      <c r="JW640" s="56"/>
      <c r="JX640" s="56"/>
      <c r="JY640" s="56"/>
      <c r="JZ640" s="56"/>
      <c r="KA640" s="56"/>
      <c r="KB640" s="56"/>
      <c r="KC640" s="56"/>
      <c r="KD640" s="56"/>
      <c r="KE640" s="56"/>
      <c r="KF640" s="56"/>
      <c r="KG640" s="56"/>
      <c r="KH640" s="56"/>
      <c r="KI640" s="56"/>
      <c r="KJ640" s="56"/>
      <c r="KK640" s="56"/>
      <c r="KL640" s="56"/>
      <c r="KM640" s="56"/>
      <c r="KN640" s="56"/>
      <c r="KO640" s="56"/>
      <c r="KP640" s="56"/>
      <c r="KQ640" s="56"/>
      <c r="KR640" s="56"/>
      <c r="KS640" s="56"/>
      <c r="KT640" s="56"/>
      <c r="KU640" s="56"/>
      <c r="KV640" s="56"/>
      <c r="KW640" s="56"/>
      <c r="KX640" s="56"/>
      <c r="KY640" s="56"/>
      <c r="KZ640" s="56"/>
      <c r="LA640" s="56"/>
      <c r="LB640" s="56"/>
      <c r="LC640" s="56"/>
      <c r="LD640" s="56"/>
      <c r="LE640" s="56"/>
      <c r="LF640" s="56"/>
      <c r="LG640" s="56"/>
      <c r="LH640" s="56"/>
      <c r="LI640" s="56"/>
      <c r="LJ640" s="56"/>
      <c r="LK640" s="56"/>
      <c r="LL640" s="56"/>
      <c r="LM640" s="56"/>
      <c r="LN640" s="56"/>
      <c r="LO640" s="56"/>
      <c r="LP640" s="56"/>
      <c r="LQ640" s="56"/>
      <c r="LR640" s="56"/>
      <c r="LS640" s="56"/>
      <c r="LT640" s="56"/>
      <c r="LU640" s="56"/>
      <c r="LV640" s="56"/>
      <c r="LW640" s="56"/>
      <c r="LX640" s="56"/>
      <c r="LY640" s="56"/>
      <c r="LZ640" s="56"/>
      <c r="MA640" s="56"/>
      <c r="MB640" s="56"/>
      <c r="MC640" s="56"/>
      <c r="MD640" s="56"/>
      <c r="ME640" s="56"/>
      <c r="MF640" s="56"/>
      <c r="MG640" s="56"/>
      <c r="MH640" s="56"/>
      <c r="MI640" s="56"/>
      <c r="MJ640" s="56"/>
      <c r="MK640" s="56"/>
      <c r="ML640" s="56"/>
      <c r="MM640" s="56"/>
      <c r="MN640" s="56"/>
      <c r="MO640" s="56"/>
      <c r="MP640" s="56"/>
      <c r="MQ640" s="56"/>
      <c r="MR640" s="56"/>
      <c r="MS640" s="56"/>
      <c r="MT640" s="56"/>
      <c r="MU640" s="56"/>
      <c r="MV640" s="56"/>
      <c r="MW640" s="56"/>
      <c r="MX640" s="56"/>
      <c r="MY640" s="56"/>
      <c r="MZ640" s="56"/>
      <c r="NA640" s="56"/>
      <c r="NB640" s="56"/>
      <c r="NC640" s="56"/>
      <c r="ND640" s="56"/>
      <c r="NE640" s="56"/>
      <c r="NF640" s="56"/>
      <c r="NG640" s="56"/>
      <c r="NH640" s="56"/>
      <c r="NI640" s="56"/>
      <c r="NJ640" s="56"/>
      <c r="NK640" s="56"/>
      <c r="NL640" s="56"/>
      <c r="NM640" s="56"/>
      <c r="NN640" s="56"/>
      <c r="NO640" s="56"/>
      <c r="NP640" s="56"/>
      <c r="NQ640" s="56"/>
      <c r="NR640" s="56"/>
      <c r="NS640" s="56"/>
      <c r="NT640" s="56"/>
      <c r="NU640" s="56"/>
      <c r="NV640" s="56"/>
      <c r="NW640" s="56"/>
      <c r="NX640" s="56"/>
      <c r="NY640" s="56"/>
      <c r="NZ640" s="56"/>
      <c r="OA640" s="56"/>
      <c r="OB640" s="56"/>
      <c r="OC640" s="56"/>
      <c r="OD640" s="56"/>
      <c r="OE640" s="56"/>
      <c r="OF640" s="56"/>
      <c r="OG640" s="56"/>
      <c r="OH640" s="56"/>
      <c r="OI640" s="56"/>
      <c r="OJ640" s="56"/>
      <c r="OK640" s="56"/>
      <c r="OL640" s="56"/>
      <c r="OM640" s="56"/>
      <c r="ON640" s="56"/>
      <c r="OO640" s="56"/>
      <c r="OP640" s="56"/>
      <c r="OQ640" s="56"/>
      <c r="OR640" s="56"/>
      <c r="OS640" s="56"/>
      <c r="OT640" s="56"/>
      <c r="OU640" s="56"/>
      <c r="OV640" s="56"/>
      <c r="OW640" s="56"/>
      <c r="OX640" s="56"/>
      <c r="OY640" s="56"/>
      <c r="OZ640" s="56"/>
      <c r="PA640" s="56"/>
    </row>
    <row r="641" spans="1:417" s="116" customFormat="1" ht="110.25" hidden="1" customHeight="1">
      <c r="A641" s="310"/>
      <c r="B641" s="357"/>
      <c r="C641" s="357"/>
      <c r="D641" s="393"/>
      <c r="E641" s="327"/>
      <c r="F641" s="363"/>
      <c r="G641" s="327"/>
      <c r="H641" s="327"/>
      <c r="I641" s="132" t="s">
        <v>1430</v>
      </c>
      <c r="J641" s="126" t="s">
        <v>1431</v>
      </c>
      <c r="K641" s="123"/>
      <c r="L641" s="183" t="s">
        <v>661</v>
      </c>
      <c r="M641" s="123" t="s">
        <v>501</v>
      </c>
      <c r="N641" s="51" t="s">
        <v>380</v>
      </c>
      <c r="O641" s="56" t="s">
        <v>350</v>
      </c>
      <c r="P641" s="310"/>
      <c r="Q641" s="310"/>
      <c r="R641" s="120"/>
      <c r="S641" s="120"/>
      <c r="T641" s="120"/>
      <c r="U641" s="120"/>
      <c r="V641" s="120"/>
      <c r="W641" s="120" t="s">
        <v>205</v>
      </c>
      <c r="X641" s="120"/>
      <c r="Y641" s="120"/>
      <c r="Z641" s="120"/>
      <c r="AA641" s="120"/>
      <c r="AB641" s="120"/>
      <c r="AC641" s="119">
        <f t="shared" si="902"/>
        <v>1</v>
      </c>
      <c r="AD641" s="229"/>
      <c r="AE641" s="229"/>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70"/>
      <c r="BU641" s="70"/>
      <c r="BV641" s="70"/>
      <c r="BW641" s="70"/>
      <c r="BX641" s="56"/>
      <c r="BY641" s="56"/>
      <c r="BZ641" s="56"/>
      <c r="CA641" s="56"/>
      <c r="CB641" s="56"/>
      <c r="CC641" s="56"/>
      <c r="CD641" s="56"/>
      <c r="CE641" s="56"/>
      <c r="CF641" s="56"/>
      <c r="CG641" s="56"/>
      <c r="CH641" s="56"/>
      <c r="CI641" s="56"/>
      <c r="CJ641" s="56"/>
      <c r="CK641" s="56"/>
      <c r="CL641" s="56"/>
      <c r="CM641" s="56"/>
      <c r="CN641" s="56"/>
      <c r="CO641" s="56"/>
      <c r="CP641" s="56"/>
      <c r="CQ641" s="56"/>
      <c r="CR641" s="56"/>
      <c r="CS641" s="56"/>
      <c r="CT641" s="56"/>
      <c r="CU641" s="56"/>
      <c r="CV641" s="56"/>
      <c r="CW641" s="56"/>
      <c r="CX641" s="56"/>
      <c r="CY641" s="56"/>
      <c r="CZ641" s="56"/>
      <c r="DA641" s="56"/>
      <c r="DB641" s="56"/>
      <c r="DC641" s="56"/>
      <c r="DD641" s="56"/>
      <c r="DE641" s="56"/>
      <c r="DF641" s="56"/>
      <c r="DG641" s="56"/>
      <c r="DH641" s="56"/>
      <c r="DI641" s="56"/>
      <c r="DJ641" s="56"/>
      <c r="DK641" s="56"/>
      <c r="DL641" s="56"/>
      <c r="DM641" s="70"/>
      <c r="DN641" s="70"/>
      <c r="DO641" s="70"/>
      <c r="DP641" s="70"/>
      <c r="DQ641" s="56"/>
      <c r="DR641" s="56"/>
      <c r="DS641" s="56"/>
      <c r="DT641" s="56"/>
      <c r="DU641" s="56"/>
      <c r="DV641" s="56"/>
      <c r="DW641" s="56"/>
      <c r="DX641" s="56"/>
      <c r="DY641" s="56"/>
      <c r="DZ641" s="56"/>
      <c r="EA641" s="56"/>
      <c r="EB641" s="56"/>
      <c r="EC641" s="56"/>
      <c r="ED641" s="56"/>
      <c r="EE641" s="56"/>
      <c r="EF641" s="56"/>
      <c r="EG641" s="56"/>
      <c r="EH641" s="56"/>
      <c r="EI641" s="56"/>
      <c r="EJ641" s="56"/>
      <c r="EK641" s="56"/>
      <c r="EL641" s="56"/>
      <c r="EM641" s="56"/>
      <c r="EN641" s="56"/>
      <c r="EO641" s="56"/>
      <c r="EP641" s="56"/>
      <c r="EQ641" s="56"/>
      <c r="ER641" s="56"/>
      <c r="ES641" s="56"/>
      <c r="ET641" s="56"/>
      <c r="EU641" s="56"/>
      <c r="EV641" s="56"/>
      <c r="EW641" s="56"/>
      <c r="EX641" s="56"/>
      <c r="EY641" s="56"/>
      <c r="EZ641" s="56"/>
      <c r="FA641" s="56"/>
      <c r="FB641" s="56"/>
      <c r="FC641" s="56"/>
      <c r="FD641" s="56"/>
      <c r="FE641" s="56"/>
      <c r="FF641" s="70"/>
      <c r="FG641" s="70"/>
      <c r="FH641" s="70"/>
      <c r="FI641" s="70"/>
      <c r="FJ641" s="70"/>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179"/>
      <c r="GQ641" s="180"/>
      <c r="GR641" s="179"/>
      <c r="GS641" s="180"/>
      <c r="GT641" s="179"/>
      <c r="GU641" s="180"/>
      <c r="GV641" s="179"/>
      <c r="GW641" s="180"/>
      <c r="GX641" s="181"/>
      <c r="GY641" s="184"/>
      <c r="GZ641" s="70"/>
      <c r="HA641" s="70"/>
      <c r="HB641" s="70"/>
      <c r="HC641" s="72" t="s">
        <v>808</v>
      </c>
      <c r="HD641" s="70"/>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c r="IK641" s="56"/>
      <c r="IL641" s="56"/>
      <c r="IM641" s="56"/>
      <c r="IN641" s="56"/>
      <c r="IO641" s="56"/>
      <c r="IP641" s="56"/>
      <c r="IQ641" s="56"/>
      <c r="IR641" s="56"/>
      <c r="IS641" s="56"/>
      <c r="IT641" s="70"/>
      <c r="IU641" s="70"/>
      <c r="IV641" s="70"/>
      <c r="IW641" s="70"/>
      <c r="IX641" s="56"/>
      <c r="IY641" s="56"/>
      <c r="IZ641" s="56"/>
      <c r="JA641" s="56"/>
      <c r="JB641" s="56"/>
      <c r="JC641" s="56"/>
      <c r="JD641" s="56"/>
      <c r="JE641" s="56"/>
      <c r="JF641" s="56"/>
      <c r="JG641" s="56"/>
      <c r="JH641" s="56"/>
      <c r="JI641" s="56"/>
      <c r="JJ641" s="56"/>
      <c r="JK641" s="56"/>
      <c r="JL641" s="56"/>
      <c r="JM641" s="56"/>
      <c r="JN641" s="56"/>
      <c r="JO641" s="56"/>
      <c r="JP641" s="56"/>
      <c r="JQ641" s="56"/>
      <c r="JR641" s="56"/>
      <c r="JS641" s="56"/>
      <c r="JT641" s="56"/>
      <c r="JU641" s="56"/>
      <c r="JV641" s="56"/>
      <c r="JW641" s="56"/>
      <c r="JX641" s="56"/>
      <c r="JY641" s="56"/>
      <c r="JZ641" s="56"/>
      <c r="KA641" s="56"/>
      <c r="KB641" s="56"/>
      <c r="KC641" s="56"/>
      <c r="KD641" s="56"/>
      <c r="KE641" s="56"/>
      <c r="KF641" s="56"/>
      <c r="KG641" s="56"/>
      <c r="KH641" s="56"/>
      <c r="KI641" s="56"/>
      <c r="KJ641" s="56"/>
      <c r="KK641" s="56"/>
      <c r="KL641" s="56"/>
      <c r="KM641" s="56"/>
      <c r="KN641" s="56"/>
      <c r="KO641" s="56"/>
      <c r="KP641" s="56"/>
      <c r="KQ641" s="56"/>
      <c r="KR641" s="56"/>
      <c r="KS641" s="56"/>
      <c r="KT641" s="56"/>
      <c r="KU641" s="56"/>
      <c r="KV641" s="56"/>
      <c r="KW641" s="56"/>
      <c r="KX641" s="56"/>
      <c r="KY641" s="56"/>
      <c r="KZ641" s="56"/>
      <c r="LA641" s="56"/>
      <c r="LB641" s="56"/>
      <c r="LC641" s="56"/>
      <c r="LD641" s="56"/>
      <c r="LE641" s="56"/>
      <c r="LF641" s="56"/>
      <c r="LG641" s="56"/>
      <c r="LH641" s="56"/>
      <c r="LI641" s="56"/>
      <c r="LJ641" s="56"/>
      <c r="LK641" s="56"/>
      <c r="LL641" s="56"/>
      <c r="LM641" s="56"/>
      <c r="LN641" s="56"/>
      <c r="LO641" s="56"/>
      <c r="LP641" s="56"/>
      <c r="LQ641" s="56"/>
      <c r="LR641" s="56"/>
      <c r="LS641" s="56"/>
      <c r="LT641" s="56"/>
      <c r="LU641" s="56"/>
      <c r="LV641" s="56"/>
      <c r="LW641" s="56"/>
      <c r="LX641" s="56"/>
      <c r="LY641" s="56"/>
      <c r="LZ641" s="56"/>
      <c r="MA641" s="56"/>
      <c r="MB641" s="56"/>
      <c r="MC641" s="56"/>
      <c r="MD641" s="56"/>
      <c r="ME641" s="56"/>
      <c r="MF641" s="56"/>
      <c r="MG641" s="56"/>
      <c r="MH641" s="56"/>
      <c r="MI641" s="56"/>
      <c r="MJ641" s="56"/>
      <c r="MK641" s="56"/>
      <c r="ML641" s="56"/>
      <c r="MM641" s="56"/>
      <c r="MN641" s="56"/>
      <c r="MO641" s="56"/>
      <c r="MP641" s="56"/>
      <c r="MQ641" s="56"/>
      <c r="MR641" s="56"/>
      <c r="MS641" s="56"/>
      <c r="MT641" s="56"/>
      <c r="MU641" s="56"/>
      <c r="MV641" s="56"/>
      <c r="MW641" s="56"/>
      <c r="MX641" s="56"/>
      <c r="MY641" s="56"/>
      <c r="MZ641" s="56"/>
      <c r="NA641" s="56"/>
      <c r="NB641" s="56"/>
      <c r="NC641" s="56"/>
      <c r="ND641" s="56"/>
      <c r="NE641" s="56"/>
      <c r="NF641" s="56"/>
      <c r="NG641" s="56"/>
      <c r="NH641" s="56"/>
      <c r="NI641" s="56"/>
      <c r="NJ641" s="56"/>
      <c r="NK641" s="56"/>
      <c r="NL641" s="56"/>
      <c r="NM641" s="56"/>
      <c r="NN641" s="56"/>
      <c r="NO641" s="56"/>
      <c r="NP641" s="56"/>
      <c r="NQ641" s="56"/>
      <c r="NR641" s="56"/>
      <c r="NS641" s="56"/>
      <c r="NT641" s="56"/>
      <c r="NU641" s="56"/>
      <c r="NV641" s="56"/>
      <c r="NW641" s="56"/>
      <c r="NX641" s="56"/>
      <c r="NY641" s="56"/>
      <c r="NZ641" s="56"/>
      <c r="OA641" s="56"/>
      <c r="OB641" s="56"/>
      <c r="OC641" s="56"/>
      <c r="OD641" s="56"/>
      <c r="OE641" s="56"/>
      <c r="OF641" s="56"/>
      <c r="OG641" s="56"/>
      <c r="OH641" s="56"/>
      <c r="OI641" s="56"/>
      <c r="OJ641" s="56"/>
      <c r="OK641" s="56"/>
      <c r="OL641" s="56"/>
      <c r="OM641" s="56"/>
      <c r="ON641" s="56"/>
      <c r="OO641" s="56"/>
      <c r="OP641" s="56"/>
      <c r="OQ641" s="56"/>
      <c r="OR641" s="56"/>
      <c r="OS641" s="56"/>
      <c r="OT641" s="56"/>
      <c r="OU641" s="56"/>
      <c r="OV641" s="56"/>
      <c r="OW641" s="56"/>
      <c r="OX641" s="56"/>
      <c r="OY641" s="56"/>
      <c r="OZ641" s="56"/>
      <c r="PA641" s="56"/>
    </row>
    <row r="642" spans="1:417" s="116" customFormat="1" ht="157.5" hidden="1" customHeight="1">
      <c r="A642" s="310"/>
      <c r="B642" s="357"/>
      <c r="C642" s="357"/>
      <c r="D642" s="393"/>
      <c r="E642" s="327"/>
      <c r="F642" s="363"/>
      <c r="G642" s="327"/>
      <c r="H642" s="327"/>
      <c r="I642" s="132" t="s">
        <v>524</v>
      </c>
      <c r="J642" s="126" t="s">
        <v>1433</v>
      </c>
      <c r="K642" s="123"/>
      <c r="L642" s="183" t="s">
        <v>661</v>
      </c>
      <c r="M642" s="123" t="s">
        <v>501</v>
      </c>
      <c r="N642" s="51" t="s">
        <v>380</v>
      </c>
      <c r="O642" s="56" t="s">
        <v>350</v>
      </c>
      <c r="P642" s="310"/>
      <c r="Q642" s="310"/>
      <c r="R642" s="120"/>
      <c r="S642" s="120"/>
      <c r="T642" s="120"/>
      <c r="U642" s="120"/>
      <c r="V642" s="120"/>
      <c r="W642" s="120"/>
      <c r="X642" s="120" t="s">
        <v>205</v>
      </c>
      <c r="Y642" s="120"/>
      <c r="Z642" s="120"/>
      <c r="AA642" s="120"/>
      <c r="AB642" s="120"/>
      <c r="AC642" s="119">
        <f t="shared" si="902"/>
        <v>1</v>
      </c>
      <c r="AD642" s="229"/>
      <c r="AE642" s="229"/>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70"/>
      <c r="BU642" s="70"/>
      <c r="BV642" s="70"/>
      <c r="BW642" s="70"/>
      <c r="BX642" s="56"/>
      <c r="BY642" s="56"/>
      <c r="BZ642" s="56"/>
      <c r="CA642" s="56"/>
      <c r="CB642" s="56"/>
      <c r="CC642" s="56"/>
      <c r="CD642" s="56"/>
      <c r="CE642" s="56"/>
      <c r="CF642" s="56"/>
      <c r="CG642" s="56"/>
      <c r="CH642" s="56"/>
      <c r="CI642" s="56"/>
      <c r="CJ642" s="56"/>
      <c r="CK642" s="56"/>
      <c r="CL642" s="56"/>
      <c r="CM642" s="56"/>
      <c r="CN642" s="56"/>
      <c r="CO642" s="56"/>
      <c r="CP642" s="56"/>
      <c r="CQ642" s="56"/>
      <c r="CR642" s="56"/>
      <c r="CS642" s="56"/>
      <c r="CT642" s="56"/>
      <c r="CU642" s="56"/>
      <c r="CV642" s="56"/>
      <c r="CW642" s="56"/>
      <c r="CX642" s="56"/>
      <c r="CY642" s="56"/>
      <c r="CZ642" s="56"/>
      <c r="DA642" s="56"/>
      <c r="DB642" s="56"/>
      <c r="DC642" s="56"/>
      <c r="DD642" s="56"/>
      <c r="DE642" s="56"/>
      <c r="DF642" s="56"/>
      <c r="DG642" s="56"/>
      <c r="DH642" s="56"/>
      <c r="DI642" s="56"/>
      <c r="DJ642" s="56"/>
      <c r="DK642" s="56"/>
      <c r="DL642" s="56"/>
      <c r="DM642" s="70"/>
      <c r="DN642" s="70"/>
      <c r="DO642" s="70"/>
      <c r="DP642" s="70"/>
      <c r="DQ642" s="56"/>
      <c r="DR642" s="56"/>
      <c r="DS642" s="56"/>
      <c r="DT642" s="56"/>
      <c r="DU642" s="56"/>
      <c r="DV642" s="56"/>
      <c r="DW642" s="56"/>
      <c r="DX642" s="56"/>
      <c r="DY642" s="56"/>
      <c r="DZ642" s="56"/>
      <c r="EA642" s="56"/>
      <c r="EB642" s="56"/>
      <c r="EC642" s="56"/>
      <c r="ED642" s="56"/>
      <c r="EE642" s="56"/>
      <c r="EF642" s="56"/>
      <c r="EG642" s="56"/>
      <c r="EH642" s="56"/>
      <c r="EI642" s="56"/>
      <c r="EJ642" s="56"/>
      <c r="EK642" s="56"/>
      <c r="EL642" s="56"/>
      <c r="EM642" s="56"/>
      <c r="EN642" s="56"/>
      <c r="EO642" s="56"/>
      <c r="EP642" s="56"/>
      <c r="EQ642" s="56"/>
      <c r="ER642" s="56"/>
      <c r="ES642" s="56"/>
      <c r="ET642" s="56"/>
      <c r="EU642" s="56"/>
      <c r="EV642" s="56"/>
      <c r="EW642" s="56"/>
      <c r="EX642" s="56"/>
      <c r="EY642" s="56"/>
      <c r="EZ642" s="56"/>
      <c r="FA642" s="56"/>
      <c r="FB642" s="56"/>
      <c r="FC642" s="56"/>
      <c r="FD642" s="56"/>
      <c r="FE642" s="56"/>
      <c r="FF642" s="70"/>
      <c r="FG642" s="70"/>
      <c r="FH642" s="70"/>
      <c r="FI642" s="70"/>
      <c r="FJ642" s="70"/>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6"/>
      <c r="GQ642" s="56"/>
      <c r="GR642" s="56"/>
      <c r="GS642" s="56"/>
      <c r="GT642" s="56"/>
      <c r="GU642" s="56"/>
      <c r="GV642" s="56"/>
      <c r="GW642" s="56"/>
      <c r="GX642" s="56"/>
      <c r="GY642" s="56"/>
      <c r="GZ642" s="70"/>
      <c r="HA642" s="70"/>
      <c r="HB642" s="70"/>
      <c r="HC642" s="70"/>
      <c r="HD642" s="70"/>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c r="IJ642" s="56"/>
      <c r="IK642" s="56"/>
      <c r="IL642" s="56"/>
      <c r="IM642" s="56"/>
      <c r="IN642" s="56"/>
      <c r="IO642" s="56"/>
      <c r="IP642" s="56"/>
      <c r="IQ642" s="56"/>
      <c r="IR642" s="56"/>
      <c r="IS642" s="56"/>
      <c r="IT642" s="71" t="s">
        <v>552</v>
      </c>
      <c r="IU642" s="56"/>
      <c r="IV642" s="56"/>
      <c r="IW642" s="56"/>
      <c r="IX642" s="56">
        <v>2</v>
      </c>
      <c r="IY642" s="56">
        <v>2</v>
      </c>
      <c r="IZ642" s="56">
        <v>2</v>
      </c>
      <c r="JA642" s="56">
        <v>2</v>
      </c>
      <c r="JB642" s="56">
        <v>2</v>
      </c>
      <c r="JC642" s="56">
        <v>2</v>
      </c>
      <c r="JD642" s="56">
        <v>2</v>
      </c>
      <c r="JE642" s="56">
        <v>2</v>
      </c>
      <c r="JF642" s="56">
        <v>2</v>
      </c>
      <c r="JG642" s="56">
        <v>2</v>
      </c>
      <c r="JH642" s="56">
        <v>2</v>
      </c>
      <c r="JI642" s="56">
        <v>2</v>
      </c>
      <c r="JJ642" s="56">
        <v>2</v>
      </c>
      <c r="JK642" s="56">
        <v>2</v>
      </c>
      <c r="JL642" s="56">
        <v>2</v>
      </c>
      <c r="JM642" s="56">
        <v>2</v>
      </c>
      <c r="JN642" s="56">
        <v>2</v>
      </c>
      <c r="JO642" s="56">
        <v>2</v>
      </c>
      <c r="JP642" s="56">
        <v>2</v>
      </c>
      <c r="JQ642" s="56">
        <v>2</v>
      </c>
      <c r="JR642" s="56">
        <v>2</v>
      </c>
      <c r="JS642" s="56">
        <v>2</v>
      </c>
      <c r="JT642" s="56">
        <v>2</v>
      </c>
      <c r="JU642" s="56">
        <v>2</v>
      </c>
      <c r="JV642" s="56">
        <v>2</v>
      </c>
      <c r="JW642" s="56">
        <v>2</v>
      </c>
      <c r="JX642" s="56">
        <v>2</v>
      </c>
      <c r="JY642" s="56">
        <v>2</v>
      </c>
      <c r="JZ642" s="56">
        <v>2</v>
      </c>
      <c r="KA642" s="56">
        <v>2</v>
      </c>
      <c r="KB642" s="179">
        <f t="shared" ref="KB642" si="922">COUNTIF(IX642:KA642,"2")</f>
        <v>30</v>
      </c>
      <c r="KC642" s="180">
        <f t="shared" ref="KC642" si="923">KB642/(KB642+KD642+KF642+KH642)</f>
        <v>1</v>
      </c>
      <c r="KD642" s="179">
        <f t="shared" ref="KD642" si="924">COUNTIF(IX642:KA642,"1")</f>
        <v>0</v>
      </c>
      <c r="KE642" s="180">
        <f t="shared" ref="KE642" si="925">KD642/(KB642+KD642+KF642+KH642)</f>
        <v>0</v>
      </c>
      <c r="KF642" s="179">
        <f t="shared" ref="KF642" si="926">COUNTIF(IX642:KA642,"0")</f>
        <v>0</v>
      </c>
      <c r="KG642" s="180">
        <f t="shared" ref="KG642" si="927">KF642/(KB642+KD642+KF642+KH642)</f>
        <v>0</v>
      </c>
      <c r="KH642" s="179">
        <f t="shared" ref="KH642" si="928">COUNTIF(IJ642:KA642,"KĐG")</f>
        <v>0</v>
      </c>
      <c r="KI642" s="180">
        <f t="shared" ref="KI642" si="929">KH642/(KB642+KD642+KF642+KH642)</f>
        <v>0</v>
      </c>
      <c r="KJ642" s="181">
        <f t="shared" ref="KJ642" si="930">(((KB642*2)+(KD642*1)+(KF642*0)))/(KB642+KD642+KF642)</f>
        <v>2</v>
      </c>
      <c r="KK642" s="182" t="str">
        <f t="shared" ref="KK642" si="931">IF(KI642&gt;=50%,"KĐG",IF(KJ642&gt;=1.6,"Đạt mục tiêu",IF(KJ642&gt;=1,"Cần cố gắng","Chưa đạt")))</f>
        <v>Đạt mục tiêu</v>
      </c>
      <c r="KL642" s="56"/>
      <c r="KM642" s="56"/>
      <c r="KN642" s="56"/>
      <c r="KO642" s="56"/>
      <c r="KP642" s="56"/>
      <c r="KQ642" s="56"/>
      <c r="KR642" s="56"/>
      <c r="KS642" s="56"/>
      <c r="KT642" s="56"/>
      <c r="KU642" s="56"/>
      <c r="KV642" s="56"/>
      <c r="KW642" s="56"/>
      <c r="KX642" s="56"/>
      <c r="KY642" s="56"/>
      <c r="KZ642" s="56"/>
      <c r="LA642" s="56"/>
      <c r="LB642" s="56"/>
      <c r="LC642" s="56"/>
      <c r="LD642" s="56"/>
      <c r="LE642" s="56"/>
      <c r="LF642" s="56"/>
      <c r="LG642" s="56"/>
      <c r="LH642" s="56"/>
      <c r="LI642" s="56"/>
      <c r="LJ642" s="56"/>
      <c r="LK642" s="56"/>
      <c r="LL642" s="56"/>
      <c r="LM642" s="56"/>
      <c r="LN642" s="56"/>
      <c r="LO642" s="56"/>
      <c r="LP642" s="56"/>
      <c r="LQ642" s="56"/>
      <c r="LR642" s="56"/>
      <c r="LS642" s="56"/>
      <c r="LT642" s="56"/>
      <c r="LU642" s="56"/>
      <c r="LV642" s="56"/>
      <c r="LW642" s="56"/>
      <c r="LX642" s="56"/>
      <c r="LY642" s="56"/>
      <c r="LZ642" s="56"/>
      <c r="MA642" s="56"/>
      <c r="MB642" s="56"/>
      <c r="MC642" s="56"/>
      <c r="MD642" s="56"/>
      <c r="ME642" s="56"/>
      <c r="MF642" s="56"/>
      <c r="MG642" s="56"/>
      <c r="MH642" s="56"/>
      <c r="MI642" s="56"/>
      <c r="MJ642" s="56"/>
      <c r="MK642" s="56"/>
      <c r="ML642" s="56"/>
      <c r="MM642" s="56"/>
      <c r="MN642" s="56"/>
      <c r="MO642" s="56"/>
      <c r="MP642" s="56"/>
      <c r="MQ642" s="56"/>
      <c r="MR642" s="56"/>
      <c r="MS642" s="56"/>
      <c r="MT642" s="56"/>
      <c r="MU642" s="56"/>
      <c r="MV642" s="56"/>
      <c r="MW642" s="56"/>
      <c r="MX642" s="56"/>
      <c r="MY642" s="56"/>
      <c r="MZ642" s="56"/>
      <c r="NA642" s="56"/>
      <c r="NB642" s="56"/>
      <c r="NC642" s="56"/>
      <c r="ND642" s="56"/>
      <c r="NE642" s="56"/>
      <c r="NF642" s="56"/>
      <c r="NG642" s="56"/>
      <c r="NH642" s="56"/>
      <c r="NI642" s="56"/>
      <c r="NJ642" s="56"/>
      <c r="NK642" s="56"/>
      <c r="NL642" s="56"/>
      <c r="NM642" s="56"/>
      <c r="NN642" s="56"/>
      <c r="NO642" s="56"/>
      <c r="NP642" s="56"/>
      <c r="NQ642" s="56"/>
      <c r="NR642" s="56"/>
      <c r="NS642" s="56"/>
      <c r="NT642" s="56"/>
      <c r="NU642" s="56"/>
      <c r="NV642" s="56"/>
      <c r="NW642" s="56"/>
      <c r="NX642" s="56"/>
      <c r="NY642" s="56"/>
      <c r="NZ642" s="56"/>
      <c r="OA642" s="56"/>
      <c r="OB642" s="56"/>
      <c r="OC642" s="56"/>
      <c r="OD642" s="56"/>
      <c r="OE642" s="56"/>
      <c r="OF642" s="56"/>
      <c r="OG642" s="56"/>
      <c r="OH642" s="56"/>
      <c r="OI642" s="56"/>
      <c r="OJ642" s="56"/>
      <c r="OK642" s="56"/>
      <c r="OL642" s="56"/>
      <c r="OM642" s="56"/>
      <c r="ON642" s="56"/>
      <c r="OO642" s="56"/>
      <c r="OP642" s="56"/>
      <c r="OQ642" s="56"/>
      <c r="OR642" s="56"/>
      <c r="OS642" s="56"/>
      <c r="OT642" s="56"/>
      <c r="OU642" s="56"/>
      <c r="OV642" s="56"/>
      <c r="OW642" s="56"/>
      <c r="OX642" s="56"/>
      <c r="OY642" s="56"/>
      <c r="OZ642" s="56"/>
      <c r="PA642" s="56"/>
    </row>
    <row r="643" spans="1:417" s="116" customFormat="1" ht="189" hidden="1" customHeight="1">
      <c r="A643" s="310"/>
      <c r="B643" s="357"/>
      <c r="C643" s="357"/>
      <c r="D643" s="393"/>
      <c r="E643" s="327"/>
      <c r="F643" s="363"/>
      <c r="G643" s="327"/>
      <c r="H643" s="327"/>
      <c r="I643" s="132" t="s">
        <v>1432</v>
      </c>
      <c r="J643" s="126" t="s">
        <v>1434</v>
      </c>
      <c r="K643" s="159"/>
      <c r="L643" s="183" t="s">
        <v>661</v>
      </c>
      <c r="M643" s="123" t="s">
        <v>501</v>
      </c>
      <c r="N643" s="51" t="s">
        <v>380</v>
      </c>
      <c r="O643" s="56" t="s">
        <v>350</v>
      </c>
      <c r="P643" s="310"/>
      <c r="Q643" s="310"/>
      <c r="R643" s="120"/>
      <c r="S643" s="120"/>
      <c r="T643" s="120"/>
      <c r="U643" s="120"/>
      <c r="V643" s="120"/>
      <c r="W643" s="120"/>
      <c r="X643" s="120"/>
      <c r="Y643" s="120" t="s">
        <v>205</v>
      </c>
      <c r="Z643" s="120"/>
      <c r="AA643" s="120"/>
      <c r="AB643" s="120"/>
      <c r="AC643" s="119">
        <f t="shared" si="902"/>
        <v>1</v>
      </c>
      <c r="AD643" s="229"/>
      <c r="AE643" s="229"/>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70"/>
      <c r="BU643" s="70"/>
      <c r="BV643" s="70"/>
      <c r="BW643" s="70"/>
      <c r="BX643" s="56"/>
      <c r="BY643" s="56"/>
      <c r="BZ643" s="56"/>
      <c r="CA643" s="56"/>
      <c r="CB643" s="56"/>
      <c r="CC643" s="56"/>
      <c r="CD643" s="56"/>
      <c r="CE643" s="56"/>
      <c r="CF643" s="56"/>
      <c r="CG643" s="56"/>
      <c r="CH643" s="56"/>
      <c r="CI643" s="56"/>
      <c r="CJ643" s="56"/>
      <c r="CK643" s="56"/>
      <c r="CL643" s="56"/>
      <c r="CM643" s="56"/>
      <c r="CN643" s="56"/>
      <c r="CO643" s="56"/>
      <c r="CP643" s="56"/>
      <c r="CQ643" s="56"/>
      <c r="CR643" s="56"/>
      <c r="CS643" s="56"/>
      <c r="CT643" s="56"/>
      <c r="CU643" s="56"/>
      <c r="CV643" s="56"/>
      <c r="CW643" s="56"/>
      <c r="CX643" s="56"/>
      <c r="CY643" s="56"/>
      <c r="CZ643" s="56"/>
      <c r="DA643" s="56"/>
      <c r="DB643" s="56"/>
      <c r="DC643" s="56"/>
      <c r="DD643" s="56"/>
      <c r="DE643" s="56"/>
      <c r="DF643" s="56"/>
      <c r="DG643" s="56"/>
      <c r="DH643" s="56"/>
      <c r="DI643" s="56"/>
      <c r="DJ643" s="56"/>
      <c r="DK643" s="56"/>
      <c r="DL643" s="56"/>
      <c r="DM643" s="70"/>
      <c r="DN643" s="70"/>
      <c r="DO643" s="70"/>
      <c r="DP643" s="70"/>
      <c r="DQ643" s="56"/>
      <c r="DR643" s="56"/>
      <c r="DS643" s="56"/>
      <c r="DT643" s="56"/>
      <c r="DU643" s="56"/>
      <c r="DV643" s="56"/>
      <c r="DW643" s="56"/>
      <c r="DX643" s="56"/>
      <c r="DY643" s="56"/>
      <c r="DZ643" s="56"/>
      <c r="EA643" s="56"/>
      <c r="EB643" s="56"/>
      <c r="EC643" s="56"/>
      <c r="ED643" s="56"/>
      <c r="EE643" s="56"/>
      <c r="EF643" s="56"/>
      <c r="EG643" s="56"/>
      <c r="EH643" s="56"/>
      <c r="EI643" s="56"/>
      <c r="EJ643" s="56"/>
      <c r="EK643" s="56"/>
      <c r="EL643" s="56"/>
      <c r="EM643" s="56"/>
      <c r="EN643" s="56"/>
      <c r="EO643" s="56"/>
      <c r="EP643" s="56"/>
      <c r="EQ643" s="56"/>
      <c r="ER643" s="56"/>
      <c r="ES643" s="56"/>
      <c r="ET643" s="56"/>
      <c r="EU643" s="56"/>
      <c r="EV643" s="56"/>
      <c r="EW643" s="56"/>
      <c r="EX643" s="56"/>
      <c r="EY643" s="56"/>
      <c r="EZ643" s="56"/>
      <c r="FA643" s="56"/>
      <c r="FB643" s="56"/>
      <c r="FC643" s="56"/>
      <c r="FD643" s="56"/>
      <c r="FE643" s="56"/>
      <c r="FF643" s="70"/>
      <c r="FG643" s="70"/>
      <c r="FH643" s="70"/>
      <c r="FI643" s="70"/>
      <c r="FJ643" s="70"/>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6"/>
      <c r="GQ643" s="56"/>
      <c r="GR643" s="56"/>
      <c r="GS643" s="56"/>
      <c r="GT643" s="56"/>
      <c r="GU643" s="56"/>
      <c r="GV643" s="56"/>
      <c r="GW643" s="56"/>
      <c r="GX643" s="56"/>
      <c r="GY643" s="56"/>
      <c r="GZ643" s="70"/>
      <c r="HA643" s="70"/>
      <c r="HB643" s="70"/>
      <c r="HC643" s="70"/>
      <c r="HD643" s="70"/>
      <c r="HE643" s="168"/>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c r="IJ643" s="56"/>
      <c r="IK643" s="56"/>
      <c r="IL643" s="56"/>
      <c r="IM643" s="56"/>
      <c r="IN643" s="56"/>
      <c r="IO643" s="56"/>
      <c r="IP643" s="56"/>
      <c r="IQ643" s="56"/>
      <c r="IR643" s="56"/>
      <c r="IS643" s="56"/>
      <c r="IT643" s="70"/>
      <c r="IU643" s="70"/>
      <c r="IV643" s="70"/>
      <c r="IW643" s="70"/>
      <c r="IX643" s="56"/>
      <c r="IY643" s="56"/>
      <c r="IZ643" s="56"/>
      <c r="JA643" s="56"/>
      <c r="JB643" s="56"/>
      <c r="JC643" s="56"/>
      <c r="JD643" s="56"/>
      <c r="JE643" s="56"/>
      <c r="JF643" s="56"/>
      <c r="JG643" s="56"/>
      <c r="JH643" s="56"/>
      <c r="JI643" s="56"/>
      <c r="JJ643" s="56"/>
      <c r="JK643" s="56"/>
      <c r="JL643" s="56"/>
      <c r="JM643" s="56"/>
      <c r="JN643" s="56"/>
      <c r="JO643" s="56"/>
      <c r="JP643" s="56"/>
      <c r="JQ643" s="56"/>
      <c r="JR643" s="56"/>
      <c r="JS643" s="56"/>
      <c r="JT643" s="56"/>
      <c r="JU643" s="56"/>
      <c r="JV643" s="56"/>
      <c r="JW643" s="56"/>
      <c r="JX643" s="56"/>
      <c r="JY643" s="56"/>
      <c r="JZ643" s="56"/>
      <c r="KA643" s="56"/>
      <c r="KB643" s="179"/>
      <c r="KC643" s="180"/>
      <c r="KD643" s="179"/>
      <c r="KE643" s="180"/>
      <c r="KF643" s="179"/>
      <c r="KG643" s="180"/>
      <c r="KH643" s="179"/>
      <c r="KI643" s="180"/>
      <c r="KJ643" s="181"/>
      <c r="KK643" s="185"/>
      <c r="KL643" s="71" t="s">
        <v>808</v>
      </c>
      <c r="KM643" s="56"/>
      <c r="KN643" s="56"/>
      <c r="KO643" s="56">
        <v>2</v>
      </c>
      <c r="KP643" s="56">
        <v>2</v>
      </c>
      <c r="KQ643" s="56">
        <v>2</v>
      </c>
      <c r="KR643" s="56">
        <v>1</v>
      </c>
      <c r="KS643" s="56">
        <v>2</v>
      </c>
      <c r="KT643" s="56">
        <v>2</v>
      </c>
      <c r="KU643" s="56">
        <v>2</v>
      </c>
      <c r="KV643" s="56">
        <v>2</v>
      </c>
      <c r="KW643" s="56">
        <v>2</v>
      </c>
      <c r="KX643" s="56">
        <v>2</v>
      </c>
      <c r="KY643" s="56">
        <v>2</v>
      </c>
      <c r="KZ643" s="56">
        <v>2</v>
      </c>
      <c r="LA643" s="56">
        <v>2</v>
      </c>
      <c r="LB643" s="56">
        <v>2</v>
      </c>
      <c r="LC643" s="56">
        <v>2</v>
      </c>
      <c r="LD643" s="56">
        <v>2</v>
      </c>
      <c r="LE643" s="56">
        <v>2</v>
      </c>
      <c r="LF643" s="56">
        <v>2</v>
      </c>
      <c r="LG643" s="56">
        <v>2</v>
      </c>
      <c r="LH643" s="56">
        <v>2</v>
      </c>
      <c r="LI643" s="56">
        <v>2</v>
      </c>
      <c r="LJ643" s="56">
        <v>2</v>
      </c>
      <c r="LK643" s="56">
        <v>2</v>
      </c>
      <c r="LL643" s="56">
        <v>2</v>
      </c>
      <c r="LM643" s="56">
        <v>2</v>
      </c>
      <c r="LN643" s="56">
        <v>2</v>
      </c>
      <c r="LO643" s="56">
        <v>2</v>
      </c>
      <c r="LP643" s="56">
        <v>2</v>
      </c>
      <c r="LQ643" s="56">
        <v>2</v>
      </c>
      <c r="LR643" s="56">
        <v>2</v>
      </c>
      <c r="LS643" s="179">
        <f t="shared" ref="LS643" si="932">COUNTIF(KO643:LR643,"2")</f>
        <v>29</v>
      </c>
      <c r="LT643" s="180">
        <f t="shared" ref="LT643" si="933">LS643/(LS643+LU643+LW643+LY643)</f>
        <v>0.96666666666666667</v>
      </c>
      <c r="LU643" s="179">
        <f t="shared" ref="LU643" si="934">COUNTIF(KO643:LR643,"1")</f>
        <v>1</v>
      </c>
      <c r="LV643" s="180">
        <f t="shared" ref="LV643" si="935">LU643/(LS643+LU643+LW643+LY643)</f>
        <v>3.3333333333333333E-2</v>
      </c>
      <c r="LW643" s="179">
        <f t="shared" ref="LW643" si="936">COUNTIF(KO643:LR643,"0")</f>
        <v>0</v>
      </c>
      <c r="LX643" s="180">
        <f t="shared" ref="LX643" si="937">LW643/(LS643+LU643+LW643+LY643)</f>
        <v>0</v>
      </c>
      <c r="LY643" s="179">
        <f t="shared" ref="LY643" si="938">COUNTIF(KB643:LR643,"KĐG")</f>
        <v>0</v>
      </c>
      <c r="LZ643" s="180">
        <f t="shared" ref="LZ643" si="939">LY643/(LS643+LU643+LW643+LY643)</f>
        <v>0</v>
      </c>
      <c r="MA643" s="181">
        <f t="shared" ref="MA643" si="940">(((LS643*2)+(LU643*1)+(LW643*0)))/(LS643+LU643+LW643)</f>
        <v>1.9666666666666666</v>
      </c>
      <c r="MB643" s="185" t="str">
        <f t="shared" ref="MB643" si="941">IF(LZ643&gt;=50%,"KĐG",IF(MA643&gt;=1.6,"Đạt mục tiêu",IF(MA643&gt;=1,"Cần cố gắng","Chưa đạt")))</f>
        <v>Đạt mục tiêu</v>
      </c>
      <c r="MC643" s="56"/>
      <c r="MD643" s="56"/>
      <c r="ME643" s="56"/>
      <c r="MF643" s="56"/>
      <c r="MG643" s="56"/>
      <c r="MH643" s="56"/>
      <c r="MI643" s="56"/>
      <c r="MJ643" s="56"/>
      <c r="MK643" s="56"/>
      <c r="ML643" s="56"/>
      <c r="MM643" s="56"/>
      <c r="MN643" s="56"/>
      <c r="MO643" s="56"/>
      <c r="MP643" s="56"/>
      <c r="MQ643" s="56"/>
      <c r="MR643" s="56"/>
      <c r="MS643" s="56"/>
      <c r="MT643" s="56"/>
      <c r="MU643" s="56"/>
      <c r="MV643" s="56"/>
      <c r="MW643" s="56"/>
      <c r="MX643" s="56"/>
      <c r="MY643" s="56"/>
      <c r="MZ643" s="56"/>
      <c r="NA643" s="56"/>
      <c r="NB643" s="56"/>
      <c r="NC643" s="56"/>
      <c r="ND643" s="56"/>
      <c r="NE643" s="56"/>
      <c r="NF643" s="56"/>
      <c r="NG643" s="56"/>
      <c r="NH643" s="56"/>
      <c r="NI643" s="56"/>
      <c r="NJ643" s="56"/>
      <c r="NK643" s="56"/>
      <c r="NL643" s="56"/>
      <c r="NM643" s="56"/>
      <c r="NN643" s="56"/>
      <c r="NO643" s="56"/>
      <c r="NP643" s="56"/>
      <c r="NQ643" s="56"/>
      <c r="NR643" s="56"/>
      <c r="NS643" s="56"/>
      <c r="NT643" s="56"/>
      <c r="NU643" s="56"/>
      <c r="NV643" s="56"/>
      <c r="NW643" s="56"/>
      <c r="NX643" s="56"/>
      <c r="NY643" s="56"/>
      <c r="NZ643" s="56"/>
      <c r="OA643" s="56"/>
      <c r="OB643" s="56"/>
      <c r="OC643" s="56"/>
      <c r="OD643" s="56"/>
      <c r="OE643" s="56"/>
      <c r="OF643" s="56"/>
      <c r="OG643" s="56"/>
      <c r="OH643" s="56"/>
      <c r="OI643" s="56"/>
      <c r="OJ643" s="56"/>
      <c r="OK643" s="56"/>
      <c r="OL643" s="56"/>
      <c r="OM643" s="56"/>
      <c r="ON643" s="56"/>
      <c r="OO643" s="56"/>
      <c r="OP643" s="56"/>
      <c r="OQ643" s="56"/>
      <c r="OR643" s="56"/>
      <c r="OS643" s="56"/>
      <c r="OT643" s="56"/>
      <c r="OU643" s="56"/>
      <c r="OV643" s="56"/>
      <c r="OW643" s="56"/>
      <c r="OX643" s="56"/>
      <c r="OY643" s="56"/>
      <c r="OZ643" s="56"/>
      <c r="PA643" s="56"/>
    </row>
    <row r="644" spans="1:417" s="116" customFormat="1" ht="157.5" hidden="1" customHeight="1">
      <c r="A644" s="310"/>
      <c r="B644" s="357"/>
      <c r="C644" s="357"/>
      <c r="D644" s="393"/>
      <c r="E644" s="327"/>
      <c r="F644" s="363"/>
      <c r="G644" s="327"/>
      <c r="H644" s="327"/>
      <c r="I644" s="126" t="s">
        <v>525</v>
      </c>
      <c r="J644" s="126" t="s">
        <v>1435</v>
      </c>
      <c r="K644" s="123"/>
      <c r="L644" s="183" t="s">
        <v>661</v>
      </c>
      <c r="M644" s="123" t="s">
        <v>501</v>
      </c>
      <c r="N644" s="51" t="s">
        <v>380</v>
      </c>
      <c r="O644" s="56" t="s">
        <v>350</v>
      </c>
      <c r="P644" s="310"/>
      <c r="Q644" s="310"/>
      <c r="R644" s="120"/>
      <c r="S644" s="120"/>
      <c r="T644" s="120"/>
      <c r="U644" s="120"/>
      <c r="V644" s="120"/>
      <c r="W644" s="120"/>
      <c r="X644" s="120"/>
      <c r="Y644" s="120"/>
      <c r="Z644" s="120" t="s">
        <v>205</v>
      </c>
      <c r="AA644" s="120"/>
      <c r="AB644" s="120"/>
      <c r="AC644" s="119">
        <f t="shared" si="902"/>
        <v>1</v>
      </c>
      <c r="AD644" s="229"/>
      <c r="AE644" s="229"/>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70"/>
      <c r="BU644" s="70"/>
      <c r="BV644" s="70"/>
      <c r="BW644" s="70"/>
      <c r="BX644" s="56"/>
      <c r="BY644" s="56"/>
      <c r="BZ644" s="56"/>
      <c r="CA644" s="56"/>
      <c r="CB644" s="56"/>
      <c r="CC644" s="56"/>
      <c r="CD644" s="56"/>
      <c r="CE644" s="56"/>
      <c r="CF644" s="56"/>
      <c r="CG644" s="56"/>
      <c r="CH644" s="56"/>
      <c r="CI644" s="56"/>
      <c r="CJ644" s="56"/>
      <c r="CK644" s="56"/>
      <c r="CL644" s="56"/>
      <c r="CM644" s="56"/>
      <c r="CN644" s="56"/>
      <c r="CO644" s="56"/>
      <c r="CP644" s="56"/>
      <c r="CQ644" s="56"/>
      <c r="CR644" s="56"/>
      <c r="CS644" s="56"/>
      <c r="CT644" s="56"/>
      <c r="CU644" s="56"/>
      <c r="CV644" s="56"/>
      <c r="CW644" s="56"/>
      <c r="CX644" s="56"/>
      <c r="CY644" s="56"/>
      <c r="CZ644" s="56"/>
      <c r="DA644" s="56"/>
      <c r="DB644" s="56"/>
      <c r="DC644" s="56"/>
      <c r="DD644" s="56"/>
      <c r="DE644" s="56"/>
      <c r="DF644" s="56"/>
      <c r="DG644" s="56"/>
      <c r="DH644" s="56"/>
      <c r="DI644" s="56"/>
      <c r="DJ644" s="56"/>
      <c r="DK644" s="56"/>
      <c r="DL644" s="56"/>
      <c r="DM644" s="70"/>
      <c r="DN644" s="70"/>
      <c r="DO644" s="70"/>
      <c r="DP644" s="70"/>
      <c r="DQ644" s="56"/>
      <c r="DR644" s="56"/>
      <c r="DS644" s="56"/>
      <c r="DT644" s="56"/>
      <c r="DU644" s="56"/>
      <c r="DV644" s="56"/>
      <c r="DW644" s="56"/>
      <c r="DX644" s="56"/>
      <c r="DY644" s="56"/>
      <c r="DZ644" s="56"/>
      <c r="EA644" s="56"/>
      <c r="EB644" s="56"/>
      <c r="EC644" s="56"/>
      <c r="ED644" s="56"/>
      <c r="EE644" s="56"/>
      <c r="EF644" s="56"/>
      <c r="EG644" s="56"/>
      <c r="EH644" s="56"/>
      <c r="EI644" s="56"/>
      <c r="EJ644" s="56"/>
      <c r="EK644" s="56"/>
      <c r="EL644" s="56"/>
      <c r="EM644" s="56"/>
      <c r="EN644" s="56"/>
      <c r="EO644" s="56"/>
      <c r="EP644" s="56"/>
      <c r="EQ644" s="56"/>
      <c r="ER644" s="56"/>
      <c r="ES644" s="56"/>
      <c r="ET644" s="56"/>
      <c r="EU644" s="56"/>
      <c r="EV644" s="56"/>
      <c r="EW644" s="56"/>
      <c r="EX644" s="56"/>
      <c r="EY644" s="56"/>
      <c r="EZ644" s="56"/>
      <c r="FA644" s="56"/>
      <c r="FB644" s="56"/>
      <c r="FC644" s="56"/>
      <c r="FD644" s="56"/>
      <c r="FE644" s="56"/>
      <c r="FF644" s="70"/>
      <c r="FG644" s="70"/>
      <c r="FH644" s="70"/>
      <c r="FI644" s="70"/>
      <c r="FJ644" s="70"/>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6"/>
      <c r="GQ644" s="56"/>
      <c r="GR644" s="56"/>
      <c r="GS644" s="56"/>
      <c r="GT644" s="56"/>
      <c r="GU644" s="56"/>
      <c r="GV644" s="56"/>
      <c r="GW644" s="56"/>
      <c r="GX644" s="56"/>
      <c r="GY644" s="56"/>
      <c r="GZ644" s="70"/>
      <c r="HA644" s="70"/>
      <c r="HB644" s="70"/>
      <c r="HC644" s="70"/>
      <c r="HD644" s="70"/>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c r="IJ644" s="56"/>
      <c r="IK644" s="56"/>
      <c r="IL644" s="56"/>
      <c r="IM644" s="56"/>
      <c r="IN644" s="56"/>
      <c r="IO644" s="56"/>
      <c r="IP644" s="56"/>
      <c r="IQ644" s="56"/>
      <c r="IR644" s="56"/>
      <c r="IS644" s="56"/>
      <c r="IT644" s="70"/>
      <c r="IU644" s="70"/>
      <c r="IV644" s="70"/>
      <c r="IW644" s="70"/>
      <c r="IX644" s="56"/>
      <c r="IY644" s="56"/>
      <c r="IZ644" s="56"/>
      <c r="JA644" s="56"/>
      <c r="JB644" s="56"/>
      <c r="JC644" s="56"/>
      <c r="JD644" s="56"/>
      <c r="JE644" s="56"/>
      <c r="JF644" s="56"/>
      <c r="JG644" s="56"/>
      <c r="JH644" s="56"/>
      <c r="JI644" s="56"/>
      <c r="JJ644" s="56"/>
      <c r="JK644" s="56"/>
      <c r="JL644" s="56"/>
      <c r="JM644" s="56"/>
      <c r="JN644" s="56"/>
      <c r="JO644" s="56"/>
      <c r="JP644" s="56"/>
      <c r="JQ644" s="56"/>
      <c r="JR644" s="56"/>
      <c r="JS644" s="56"/>
      <c r="JT644" s="56"/>
      <c r="JU644" s="56"/>
      <c r="JV644" s="56"/>
      <c r="JW644" s="56"/>
      <c r="JX644" s="56"/>
      <c r="JY644" s="56"/>
      <c r="JZ644" s="56"/>
      <c r="KA644" s="56"/>
      <c r="KB644" s="56"/>
      <c r="KC644" s="56"/>
      <c r="KD644" s="56"/>
      <c r="KE644" s="56"/>
      <c r="KF644" s="56"/>
      <c r="KG644" s="56"/>
      <c r="KH644" s="56"/>
      <c r="KI644" s="56"/>
      <c r="KJ644" s="56"/>
      <c r="KK644" s="56"/>
      <c r="KL644" s="71"/>
      <c r="KM644" s="56"/>
      <c r="KN644" s="56"/>
      <c r="KO644" s="56"/>
      <c r="KP644" s="56"/>
      <c r="KQ644" s="56"/>
      <c r="KR644" s="56"/>
      <c r="KS644" s="56"/>
      <c r="KT644" s="56"/>
      <c r="KU644" s="56"/>
      <c r="KV644" s="56"/>
      <c r="KW644" s="56"/>
      <c r="KX644" s="56"/>
      <c r="KY644" s="56"/>
      <c r="KZ644" s="56"/>
      <c r="LA644" s="56"/>
      <c r="LB644" s="56"/>
      <c r="LC644" s="56"/>
      <c r="LD644" s="56"/>
      <c r="LE644" s="56"/>
      <c r="LF644" s="56"/>
      <c r="LG644" s="56"/>
      <c r="LH644" s="56"/>
      <c r="LI644" s="56"/>
      <c r="LJ644" s="56"/>
      <c r="LK644" s="56"/>
      <c r="LL644" s="56"/>
      <c r="LM644" s="56"/>
      <c r="LN644" s="56"/>
      <c r="LO644" s="56"/>
      <c r="LP644" s="56"/>
      <c r="LQ644" s="56"/>
      <c r="LR644" s="56"/>
      <c r="LS644" s="56"/>
      <c r="LT644" s="56"/>
      <c r="LU644" s="56"/>
      <c r="LV644" s="56"/>
      <c r="LW644" s="56"/>
      <c r="LX644" s="56"/>
      <c r="LY644" s="56"/>
      <c r="LZ644" s="56"/>
      <c r="MA644" s="56"/>
      <c r="MB644" s="56"/>
      <c r="MC644" s="71" t="s">
        <v>556</v>
      </c>
      <c r="MD644" s="71" t="s">
        <v>556</v>
      </c>
      <c r="ME644" s="56"/>
      <c r="MF644" s="56"/>
      <c r="MG644" s="56"/>
      <c r="MH644" s="56"/>
      <c r="MI644" s="56"/>
      <c r="MJ644" s="56"/>
      <c r="MK644" s="56"/>
      <c r="ML644" s="56"/>
      <c r="MM644" s="56"/>
      <c r="MN644" s="56"/>
      <c r="MO644" s="56"/>
      <c r="MP644" s="56"/>
      <c r="MQ644" s="56"/>
      <c r="MR644" s="56"/>
      <c r="MS644" s="56"/>
      <c r="MT644" s="56"/>
      <c r="MU644" s="56"/>
      <c r="MV644" s="56"/>
      <c r="MW644" s="56"/>
      <c r="MX644" s="56"/>
      <c r="MY644" s="56"/>
      <c r="MZ644" s="56"/>
      <c r="NA644" s="56"/>
      <c r="NB644" s="56"/>
      <c r="NC644" s="56"/>
      <c r="ND644" s="56"/>
      <c r="NE644" s="179"/>
      <c r="NF644" s="180"/>
      <c r="NG644" s="179"/>
      <c r="NH644" s="180"/>
      <c r="NI644" s="179"/>
      <c r="NJ644" s="180"/>
      <c r="NK644" s="179"/>
      <c r="NL644" s="180"/>
      <c r="NM644" s="181"/>
      <c r="NN644" s="184"/>
      <c r="NO644" s="56"/>
      <c r="NP644" s="56"/>
      <c r="NQ644" s="56"/>
      <c r="NR644" s="56"/>
      <c r="NS644" s="56"/>
      <c r="NT644" s="56"/>
      <c r="NU644" s="56"/>
      <c r="NV644" s="56"/>
      <c r="NW644" s="56"/>
      <c r="NX644" s="56"/>
      <c r="NY644" s="56"/>
      <c r="NZ644" s="56"/>
      <c r="OA644" s="56"/>
      <c r="OB644" s="56"/>
      <c r="OC644" s="56"/>
      <c r="OD644" s="56"/>
      <c r="OE644" s="56"/>
      <c r="OF644" s="56"/>
      <c r="OG644" s="56"/>
      <c r="OH644" s="56"/>
      <c r="OI644" s="56"/>
      <c r="OJ644" s="56"/>
      <c r="OK644" s="56"/>
      <c r="OL644" s="56"/>
      <c r="OM644" s="56"/>
      <c r="ON644" s="56"/>
      <c r="OO644" s="56"/>
      <c r="OP644" s="56"/>
      <c r="OQ644" s="56"/>
      <c r="OR644" s="56"/>
      <c r="OS644" s="56"/>
      <c r="OT644" s="56"/>
      <c r="OU644" s="56"/>
      <c r="OV644" s="56"/>
      <c r="OW644" s="56"/>
      <c r="OX644" s="56"/>
      <c r="OY644" s="56"/>
      <c r="OZ644" s="56"/>
      <c r="PA644" s="56"/>
    </row>
    <row r="645" spans="1:417" s="116" customFormat="1" ht="126" hidden="1" customHeight="1">
      <c r="A645" s="310"/>
      <c r="B645" s="357"/>
      <c r="C645" s="357"/>
      <c r="D645" s="393"/>
      <c r="E645" s="327"/>
      <c r="F645" s="363"/>
      <c r="G645" s="327"/>
      <c r="H645" s="327"/>
      <c r="I645" s="126" t="s">
        <v>1436</v>
      </c>
      <c r="J645" s="126" t="s">
        <v>1437</v>
      </c>
      <c r="K645" s="123"/>
      <c r="L645" s="183"/>
      <c r="M645" s="123"/>
      <c r="N645" s="123" t="s">
        <v>380</v>
      </c>
      <c r="O645" s="56" t="s">
        <v>350</v>
      </c>
      <c r="P645" s="310"/>
      <c r="Q645" s="310"/>
      <c r="R645" s="120"/>
      <c r="S645" s="120"/>
      <c r="T645" s="120"/>
      <c r="U645" s="120"/>
      <c r="V645" s="120"/>
      <c r="W645" s="120"/>
      <c r="X645" s="120"/>
      <c r="Y645" s="120"/>
      <c r="Z645" s="120"/>
      <c r="AA645" s="120" t="s">
        <v>205</v>
      </c>
      <c r="AB645" s="120"/>
      <c r="AC645" s="119">
        <f t="shared" si="902"/>
        <v>1</v>
      </c>
      <c r="AD645" s="229"/>
      <c r="AE645" s="229"/>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70"/>
      <c r="BU645" s="70"/>
      <c r="BV645" s="70"/>
      <c r="BW645" s="70"/>
      <c r="BX645" s="56"/>
      <c r="BY645" s="56"/>
      <c r="BZ645" s="56"/>
      <c r="CA645" s="56"/>
      <c r="CB645" s="56"/>
      <c r="CC645" s="56"/>
      <c r="CD645" s="56"/>
      <c r="CE645" s="56"/>
      <c r="CF645" s="56"/>
      <c r="CG645" s="56"/>
      <c r="CH645" s="56"/>
      <c r="CI645" s="56"/>
      <c r="CJ645" s="56"/>
      <c r="CK645" s="56"/>
      <c r="CL645" s="56"/>
      <c r="CM645" s="56"/>
      <c r="CN645" s="56"/>
      <c r="CO645" s="56"/>
      <c r="CP645" s="56"/>
      <c r="CQ645" s="56"/>
      <c r="CR645" s="56"/>
      <c r="CS645" s="56"/>
      <c r="CT645" s="56"/>
      <c r="CU645" s="56"/>
      <c r="CV645" s="56"/>
      <c r="CW645" s="56"/>
      <c r="CX645" s="56"/>
      <c r="CY645" s="56"/>
      <c r="CZ645" s="56"/>
      <c r="DA645" s="56"/>
      <c r="DB645" s="56"/>
      <c r="DC645" s="56"/>
      <c r="DD645" s="56"/>
      <c r="DE645" s="56"/>
      <c r="DF645" s="56"/>
      <c r="DG645" s="56"/>
      <c r="DH645" s="56"/>
      <c r="DI645" s="56"/>
      <c r="DJ645" s="56"/>
      <c r="DK645" s="56"/>
      <c r="DL645" s="56"/>
      <c r="DM645" s="70"/>
      <c r="DN645" s="70"/>
      <c r="DO645" s="70"/>
      <c r="DP645" s="70"/>
      <c r="DQ645" s="56"/>
      <c r="DR645" s="56"/>
      <c r="DS645" s="56"/>
      <c r="DT645" s="56"/>
      <c r="DU645" s="56"/>
      <c r="DV645" s="56"/>
      <c r="DW645" s="56"/>
      <c r="DX645" s="56"/>
      <c r="DY645" s="56"/>
      <c r="DZ645" s="56"/>
      <c r="EA645" s="56"/>
      <c r="EB645" s="56"/>
      <c r="EC645" s="56"/>
      <c r="ED645" s="56"/>
      <c r="EE645" s="56"/>
      <c r="EF645" s="56"/>
      <c r="EG645" s="56"/>
      <c r="EH645" s="56"/>
      <c r="EI645" s="56"/>
      <c r="EJ645" s="56"/>
      <c r="EK645" s="56"/>
      <c r="EL645" s="56"/>
      <c r="EM645" s="56"/>
      <c r="EN645" s="56"/>
      <c r="EO645" s="56"/>
      <c r="EP645" s="56"/>
      <c r="EQ645" s="56"/>
      <c r="ER645" s="56"/>
      <c r="ES645" s="56"/>
      <c r="ET645" s="56"/>
      <c r="EU645" s="56"/>
      <c r="EV645" s="56"/>
      <c r="EW645" s="56"/>
      <c r="EX645" s="56"/>
      <c r="EY645" s="56"/>
      <c r="EZ645" s="56"/>
      <c r="FA645" s="56"/>
      <c r="FB645" s="56"/>
      <c r="FC645" s="56"/>
      <c r="FD645" s="56"/>
      <c r="FE645" s="56"/>
      <c r="FF645" s="70"/>
      <c r="FG645" s="70"/>
      <c r="FH645" s="70"/>
      <c r="FI645" s="70"/>
      <c r="FJ645" s="70"/>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6"/>
      <c r="GQ645" s="56"/>
      <c r="GR645" s="56"/>
      <c r="GS645" s="56"/>
      <c r="GT645" s="56"/>
      <c r="GU645" s="56"/>
      <c r="GV645" s="56"/>
      <c r="GW645" s="56"/>
      <c r="GX645" s="56"/>
      <c r="GY645" s="56"/>
      <c r="GZ645" s="70"/>
      <c r="HA645" s="70"/>
      <c r="HB645" s="70"/>
      <c r="HC645" s="70"/>
      <c r="HD645" s="70"/>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c r="IJ645" s="56"/>
      <c r="IK645" s="56"/>
      <c r="IL645" s="56"/>
      <c r="IM645" s="56"/>
      <c r="IN645" s="56"/>
      <c r="IO645" s="56"/>
      <c r="IP645" s="56"/>
      <c r="IQ645" s="56"/>
      <c r="IR645" s="56"/>
      <c r="IS645" s="56"/>
      <c r="IT645" s="70"/>
      <c r="IU645" s="70"/>
      <c r="IV645" s="70"/>
      <c r="IW645" s="70"/>
      <c r="IX645" s="56"/>
      <c r="IY645" s="56"/>
      <c r="IZ645" s="56"/>
      <c r="JA645" s="56"/>
      <c r="JB645" s="56"/>
      <c r="JC645" s="56"/>
      <c r="JD645" s="56"/>
      <c r="JE645" s="56"/>
      <c r="JF645" s="56"/>
      <c r="JG645" s="56"/>
      <c r="JH645" s="56"/>
      <c r="JI645" s="56"/>
      <c r="JJ645" s="56"/>
      <c r="JK645" s="56"/>
      <c r="JL645" s="56"/>
      <c r="JM645" s="56"/>
      <c r="JN645" s="56"/>
      <c r="JO645" s="56"/>
      <c r="JP645" s="56"/>
      <c r="JQ645" s="56"/>
      <c r="JR645" s="56"/>
      <c r="JS645" s="56"/>
      <c r="JT645" s="56"/>
      <c r="JU645" s="56"/>
      <c r="JV645" s="56"/>
      <c r="JW645" s="56"/>
      <c r="JX645" s="56"/>
      <c r="JY645" s="56"/>
      <c r="JZ645" s="56"/>
      <c r="KA645" s="56"/>
      <c r="KB645" s="56"/>
      <c r="KC645" s="56"/>
      <c r="KD645" s="56"/>
      <c r="KE645" s="56"/>
      <c r="KF645" s="56"/>
      <c r="KG645" s="56"/>
      <c r="KH645" s="56"/>
      <c r="KI645" s="56"/>
      <c r="KJ645" s="56"/>
      <c r="KK645" s="56"/>
      <c r="KL645" s="71"/>
      <c r="KM645" s="56"/>
      <c r="KN645" s="56"/>
      <c r="KO645" s="56"/>
      <c r="KP645" s="56"/>
      <c r="KQ645" s="56"/>
      <c r="KR645" s="56"/>
      <c r="KS645" s="56"/>
      <c r="KT645" s="56"/>
      <c r="KU645" s="56"/>
      <c r="KV645" s="56"/>
      <c r="KW645" s="56"/>
      <c r="KX645" s="56"/>
      <c r="KY645" s="56"/>
      <c r="KZ645" s="56"/>
      <c r="LA645" s="56"/>
      <c r="LB645" s="56"/>
      <c r="LC645" s="56"/>
      <c r="LD645" s="56"/>
      <c r="LE645" s="56"/>
      <c r="LF645" s="56"/>
      <c r="LG645" s="56"/>
      <c r="LH645" s="56"/>
      <c r="LI645" s="56"/>
      <c r="LJ645" s="56"/>
      <c r="LK645" s="56"/>
      <c r="LL645" s="56"/>
      <c r="LM645" s="56"/>
      <c r="LN645" s="56"/>
      <c r="LO645" s="56"/>
      <c r="LP645" s="56"/>
      <c r="LQ645" s="56"/>
      <c r="LR645" s="56"/>
      <c r="LS645" s="56"/>
      <c r="LT645" s="56"/>
      <c r="LU645" s="56"/>
      <c r="LV645" s="56"/>
      <c r="LW645" s="56"/>
      <c r="LX645" s="56"/>
      <c r="LY645" s="56"/>
      <c r="LZ645" s="56"/>
      <c r="MA645" s="56"/>
      <c r="MB645" s="56"/>
      <c r="MC645" s="71"/>
      <c r="MD645" s="71"/>
      <c r="ME645" s="56"/>
      <c r="MF645" s="56"/>
      <c r="MG645" s="56"/>
      <c r="MH645" s="56"/>
      <c r="MI645" s="56"/>
      <c r="MJ645" s="56"/>
      <c r="MK645" s="56"/>
      <c r="ML645" s="56"/>
      <c r="MM645" s="56"/>
      <c r="MN645" s="56"/>
      <c r="MO645" s="56"/>
      <c r="MP645" s="56"/>
      <c r="MQ645" s="56"/>
      <c r="MR645" s="56"/>
      <c r="MS645" s="56"/>
      <c r="MT645" s="56"/>
      <c r="MU645" s="56"/>
      <c r="MV645" s="56"/>
      <c r="MW645" s="56"/>
      <c r="MX645" s="56"/>
      <c r="MY645" s="56"/>
      <c r="MZ645" s="56"/>
      <c r="NA645" s="56"/>
      <c r="NB645" s="56"/>
      <c r="NC645" s="56"/>
      <c r="ND645" s="56"/>
      <c r="NE645" s="179"/>
      <c r="NF645" s="180"/>
      <c r="NG645" s="179"/>
      <c r="NH645" s="180"/>
      <c r="NI645" s="179"/>
      <c r="NJ645" s="180"/>
      <c r="NK645" s="179"/>
      <c r="NL645" s="180"/>
      <c r="NM645" s="181"/>
      <c r="NN645" s="184"/>
      <c r="NO645" s="56"/>
      <c r="NP645" s="56"/>
      <c r="NQ645" s="56"/>
      <c r="NR645" s="56"/>
      <c r="NS645" s="56"/>
      <c r="NT645" s="56"/>
      <c r="NU645" s="56"/>
      <c r="NV645" s="56"/>
      <c r="NW645" s="56"/>
      <c r="NX645" s="56"/>
      <c r="NY645" s="56"/>
      <c r="NZ645" s="56"/>
      <c r="OA645" s="56"/>
      <c r="OB645" s="56"/>
      <c r="OC645" s="56"/>
      <c r="OD645" s="56"/>
      <c r="OE645" s="56"/>
      <c r="OF645" s="56"/>
      <c r="OG645" s="56"/>
      <c r="OH645" s="56"/>
      <c r="OI645" s="56"/>
      <c r="OJ645" s="56"/>
      <c r="OK645" s="56"/>
      <c r="OL645" s="56"/>
      <c r="OM645" s="56"/>
      <c r="ON645" s="56"/>
      <c r="OO645" s="56"/>
      <c r="OP645" s="56"/>
      <c r="OQ645" s="56"/>
      <c r="OR645" s="56"/>
      <c r="OS645" s="56"/>
      <c r="OT645" s="56"/>
      <c r="OU645" s="56"/>
      <c r="OV645" s="56"/>
      <c r="OW645" s="56"/>
      <c r="OX645" s="56"/>
      <c r="OY645" s="56"/>
      <c r="OZ645" s="56"/>
      <c r="PA645" s="56"/>
    </row>
    <row r="646" spans="1:417" s="116" customFormat="1" ht="189" hidden="1" customHeight="1">
      <c r="A646" s="310"/>
      <c r="B646" s="357"/>
      <c r="C646" s="357"/>
      <c r="D646" s="393"/>
      <c r="E646" s="327"/>
      <c r="F646" s="363"/>
      <c r="G646" s="327"/>
      <c r="H646" s="353"/>
      <c r="I646" s="132" t="s">
        <v>1438</v>
      </c>
      <c r="J646" s="126" t="s">
        <v>1439</v>
      </c>
      <c r="K646" s="123"/>
      <c r="L646" s="183" t="s">
        <v>661</v>
      </c>
      <c r="M646" s="123" t="s">
        <v>501</v>
      </c>
      <c r="N646" s="51" t="s">
        <v>380</v>
      </c>
      <c r="O646" s="56" t="s">
        <v>350</v>
      </c>
      <c r="P646" s="310"/>
      <c r="Q646" s="310"/>
      <c r="R646" s="120"/>
      <c r="S646" s="120"/>
      <c r="T646" s="120"/>
      <c r="U646" s="120"/>
      <c r="V646" s="120"/>
      <c r="W646" s="120"/>
      <c r="X646" s="120"/>
      <c r="Y646" s="120"/>
      <c r="Z646" s="120"/>
      <c r="AA646" s="120"/>
      <c r="AB646" s="120" t="s">
        <v>205</v>
      </c>
      <c r="AC646" s="119">
        <f t="shared" si="902"/>
        <v>1</v>
      </c>
      <c r="AD646" s="229"/>
      <c r="AE646" s="229"/>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70"/>
      <c r="BU646" s="70"/>
      <c r="BV646" s="70"/>
      <c r="BW646" s="70"/>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70"/>
      <c r="DN646" s="70"/>
      <c r="DO646" s="70"/>
      <c r="DP646" s="70"/>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70"/>
      <c r="FG646" s="70"/>
      <c r="FH646" s="70"/>
      <c r="FI646" s="70"/>
      <c r="FJ646" s="70"/>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6"/>
      <c r="GQ646" s="56"/>
      <c r="GR646" s="56"/>
      <c r="GS646" s="56"/>
      <c r="GT646" s="56"/>
      <c r="GU646" s="56"/>
      <c r="GV646" s="56"/>
      <c r="GW646" s="56"/>
      <c r="GX646" s="56"/>
      <c r="GY646" s="56"/>
      <c r="GZ646" s="70"/>
      <c r="HA646" s="70"/>
      <c r="HB646" s="70"/>
      <c r="HC646" s="70"/>
      <c r="HD646" s="70"/>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c r="IJ646" s="56"/>
      <c r="IK646" s="56"/>
      <c r="IL646" s="56"/>
      <c r="IM646" s="56"/>
      <c r="IN646" s="56"/>
      <c r="IO646" s="56"/>
      <c r="IP646" s="56"/>
      <c r="IQ646" s="56"/>
      <c r="IR646" s="56"/>
      <c r="IS646" s="56"/>
      <c r="IT646" s="70"/>
      <c r="IU646" s="70"/>
      <c r="IV646" s="70"/>
      <c r="IW646" s="70"/>
      <c r="IX646" s="56"/>
      <c r="IY646" s="56"/>
      <c r="IZ646" s="56"/>
      <c r="JA646" s="56"/>
      <c r="JB646" s="56"/>
      <c r="JC646" s="56"/>
      <c r="JD646" s="56"/>
      <c r="JE646" s="56"/>
      <c r="JF646" s="56"/>
      <c r="JG646" s="56"/>
      <c r="JH646" s="56"/>
      <c r="JI646" s="56"/>
      <c r="JJ646" s="56"/>
      <c r="JK646" s="56"/>
      <c r="JL646" s="56"/>
      <c r="JM646" s="56"/>
      <c r="JN646" s="56"/>
      <c r="JO646" s="56"/>
      <c r="JP646" s="56"/>
      <c r="JQ646" s="56"/>
      <c r="JR646" s="56"/>
      <c r="JS646" s="56"/>
      <c r="JT646" s="56"/>
      <c r="JU646" s="56"/>
      <c r="JV646" s="56"/>
      <c r="JW646" s="56"/>
      <c r="JX646" s="56"/>
      <c r="JY646" s="56"/>
      <c r="JZ646" s="56"/>
      <c r="KA646" s="56"/>
      <c r="KB646" s="56"/>
      <c r="KC646" s="56"/>
      <c r="KD646" s="56"/>
      <c r="KE646" s="56"/>
      <c r="KF646" s="56"/>
      <c r="KG646" s="56"/>
      <c r="KH646" s="56"/>
      <c r="KI646" s="56"/>
      <c r="KJ646" s="56"/>
      <c r="KK646" s="56"/>
      <c r="KL646" s="71"/>
      <c r="KM646" s="56"/>
      <c r="KN646" s="56"/>
      <c r="KO646" s="56"/>
      <c r="KP646" s="56"/>
      <c r="KQ646" s="56"/>
      <c r="KR646" s="56"/>
      <c r="KS646" s="56"/>
      <c r="KT646" s="56"/>
      <c r="KU646" s="56"/>
      <c r="KV646" s="56"/>
      <c r="KW646" s="56"/>
      <c r="KX646" s="56"/>
      <c r="KY646" s="56"/>
      <c r="KZ646" s="56"/>
      <c r="LA646" s="56"/>
      <c r="LB646" s="56"/>
      <c r="LC646" s="56"/>
      <c r="LD646" s="56"/>
      <c r="LE646" s="56"/>
      <c r="LF646" s="56"/>
      <c r="LG646" s="56"/>
      <c r="LH646" s="56"/>
      <c r="LI646" s="56"/>
      <c r="LJ646" s="56"/>
      <c r="LK646" s="56"/>
      <c r="LL646" s="56"/>
      <c r="LM646" s="56"/>
      <c r="LN646" s="56"/>
      <c r="LO646" s="56"/>
      <c r="LP646" s="56"/>
      <c r="LQ646" s="56"/>
      <c r="LR646" s="56"/>
      <c r="LS646" s="56"/>
      <c r="LT646" s="56"/>
      <c r="LU646" s="56"/>
      <c r="LV646" s="56"/>
      <c r="LW646" s="56"/>
      <c r="LX646" s="56"/>
      <c r="LY646" s="56"/>
      <c r="LZ646" s="56"/>
      <c r="MA646" s="56"/>
      <c r="MB646" s="56"/>
      <c r="MC646" s="71"/>
      <c r="MD646" s="71"/>
      <c r="ME646" s="56"/>
      <c r="MF646" s="56"/>
      <c r="MG646" s="56"/>
      <c r="MH646" s="56"/>
      <c r="MI646" s="56"/>
      <c r="MJ646" s="56"/>
      <c r="MK646" s="56"/>
      <c r="ML646" s="56"/>
      <c r="MM646" s="56"/>
      <c r="MN646" s="56"/>
      <c r="MO646" s="56"/>
      <c r="MP646" s="56"/>
      <c r="MQ646" s="56"/>
      <c r="MR646" s="56"/>
      <c r="MS646" s="56"/>
      <c r="MT646" s="56"/>
      <c r="MU646" s="56"/>
      <c r="MV646" s="56"/>
      <c r="MW646" s="56"/>
      <c r="MX646" s="56"/>
      <c r="MY646" s="56"/>
      <c r="MZ646" s="56"/>
      <c r="NA646" s="56"/>
      <c r="NB646" s="56"/>
      <c r="NC646" s="56"/>
      <c r="ND646" s="56"/>
      <c r="NE646" s="179"/>
      <c r="NF646" s="180"/>
      <c r="NG646" s="179"/>
      <c r="NH646" s="180"/>
      <c r="NI646" s="179"/>
      <c r="NJ646" s="180"/>
      <c r="NK646" s="179"/>
      <c r="NL646" s="180"/>
      <c r="NM646" s="181"/>
      <c r="NN646" s="184"/>
      <c r="NO646" s="56"/>
      <c r="NP646" s="56"/>
      <c r="NQ646" s="56"/>
      <c r="NR646" s="56"/>
      <c r="NS646" s="56"/>
      <c r="NT646" s="56"/>
      <c r="NU646" s="56"/>
      <c r="NV646" s="56"/>
      <c r="NW646" s="56"/>
      <c r="NX646" s="56"/>
      <c r="NY646" s="56"/>
      <c r="NZ646" s="56"/>
      <c r="OA646" s="56"/>
      <c r="OB646" s="56"/>
      <c r="OC646" s="56"/>
      <c r="OD646" s="56"/>
      <c r="OE646" s="56"/>
      <c r="OF646" s="56"/>
      <c r="OG646" s="56"/>
      <c r="OH646" s="56"/>
      <c r="OI646" s="56"/>
      <c r="OJ646" s="56"/>
      <c r="OK646" s="56"/>
      <c r="OL646" s="56"/>
      <c r="OM646" s="56"/>
      <c r="ON646" s="56"/>
      <c r="OO646" s="56"/>
      <c r="OP646" s="56"/>
      <c r="OQ646" s="56"/>
      <c r="OR646" s="56"/>
      <c r="OS646" s="56"/>
      <c r="OT646" s="56"/>
      <c r="OU646" s="56"/>
      <c r="OV646" s="56"/>
      <c r="OW646" s="56"/>
      <c r="OX646" s="56"/>
      <c r="OY646" s="56"/>
      <c r="OZ646" s="56"/>
      <c r="PA646" s="56"/>
    </row>
    <row r="647" spans="1:417" s="116" customFormat="1" ht="48" customHeight="1">
      <c r="A647" s="278"/>
      <c r="B647" s="275"/>
      <c r="C647" s="368">
        <v>253</v>
      </c>
      <c r="D647" s="369" t="s">
        <v>19</v>
      </c>
      <c r="E647" s="327"/>
      <c r="F647" s="283"/>
      <c r="G647" s="276"/>
      <c r="H647" s="316"/>
      <c r="I647" s="342" t="s">
        <v>526</v>
      </c>
      <c r="J647" s="342" t="s">
        <v>1621</v>
      </c>
      <c r="K647" s="316"/>
      <c r="L647" s="334"/>
      <c r="M647" s="316"/>
      <c r="N647" s="51"/>
      <c r="O647" s="278"/>
      <c r="P647" s="278"/>
      <c r="Q647" s="279"/>
      <c r="R647" s="145"/>
      <c r="S647" s="120"/>
      <c r="T647" s="120"/>
      <c r="U647" s="120"/>
      <c r="V647" s="120"/>
      <c r="W647" s="120"/>
      <c r="X647" s="120"/>
      <c r="Y647" s="120"/>
      <c r="Z647" s="120"/>
      <c r="AA647" s="120"/>
      <c r="AB647" s="120"/>
      <c r="AC647" s="119"/>
      <c r="AD647" s="336"/>
      <c r="AE647" s="338" t="s">
        <v>556</v>
      </c>
      <c r="AF647" s="278"/>
      <c r="AG647" s="278"/>
      <c r="AH647" s="278"/>
      <c r="AI647" s="278"/>
      <c r="AJ647" s="278"/>
      <c r="AK647" s="278"/>
      <c r="AL647" s="278"/>
      <c r="AM647" s="278"/>
      <c r="AN647" s="278"/>
      <c r="AO647" s="278"/>
      <c r="AP647" s="278"/>
      <c r="AQ647" s="278"/>
      <c r="AR647" s="278"/>
      <c r="AS647" s="278"/>
      <c r="AT647" s="278"/>
      <c r="AU647" s="278"/>
      <c r="AV647" s="278"/>
      <c r="AW647" s="278"/>
      <c r="AX647" s="278"/>
      <c r="AY647" s="278"/>
      <c r="AZ647" s="278"/>
      <c r="BA647" s="278"/>
      <c r="BB647" s="278"/>
      <c r="BC647" s="278"/>
      <c r="BD647" s="278"/>
      <c r="BE647" s="278"/>
      <c r="BF647" s="278"/>
      <c r="BG647" s="278"/>
      <c r="BH647" s="278"/>
      <c r="BI647" s="278"/>
      <c r="BJ647" s="278"/>
      <c r="BK647" s="278"/>
      <c r="BL647" s="278"/>
      <c r="BM647" s="278"/>
      <c r="BN647" s="278"/>
      <c r="BO647" s="278"/>
      <c r="BP647" s="278"/>
      <c r="BQ647" s="278"/>
      <c r="BR647" s="278"/>
      <c r="BS647" s="278"/>
      <c r="BT647" s="288"/>
      <c r="BU647" s="288"/>
      <c r="BV647" s="288"/>
      <c r="BW647" s="288"/>
      <c r="BX647" s="278"/>
      <c r="BY647" s="278"/>
      <c r="BZ647" s="278"/>
      <c r="CA647" s="278"/>
      <c r="CB647" s="278"/>
      <c r="CC647" s="278"/>
      <c r="CD647" s="278"/>
      <c r="CE647" s="278"/>
      <c r="CF647" s="278"/>
      <c r="CG647" s="278"/>
      <c r="CH647" s="278"/>
      <c r="CI647" s="278"/>
      <c r="CJ647" s="278"/>
      <c r="CK647" s="278"/>
      <c r="CL647" s="278"/>
      <c r="CM647" s="278"/>
      <c r="CN647" s="278"/>
      <c r="CO647" s="278"/>
      <c r="CP647" s="278"/>
      <c r="CQ647" s="278"/>
      <c r="CR647" s="278"/>
      <c r="CS647" s="278"/>
      <c r="CT647" s="278"/>
      <c r="CU647" s="278"/>
      <c r="CV647" s="278"/>
      <c r="CW647" s="278"/>
      <c r="CX647" s="278"/>
      <c r="CY647" s="278"/>
      <c r="CZ647" s="278"/>
      <c r="DA647" s="278"/>
      <c r="DB647" s="278"/>
      <c r="DC647" s="278"/>
      <c r="DD647" s="278"/>
      <c r="DE647" s="278"/>
      <c r="DF647" s="278"/>
      <c r="DG647" s="278"/>
      <c r="DH647" s="278"/>
      <c r="DI647" s="278"/>
      <c r="DJ647" s="278"/>
      <c r="DK647" s="278"/>
      <c r="DL647" s="278"/>
      <c r="DM647" s="288"/>
      <c r="DN647" s="288"/>
      <c r="DO647" s="288"/>
      <c r="DP647" s="288"/>
      <c r="DQ647" s="278"/>
      <c r="DR647" s="278"/>
      <c r="DS647" s="278"/>
      <c r="DT647" s="278"/>
      <c r="DU647" s="278"/>
      <c r="DV647" s="278"/>
      <c r="DW647" s="278"/>
      <c r="DX647" s="278"/>
      <c r="DY647" s="278"/>
      <c r="DZ647" s="278"/>
      <c r="EA647" s="278"/>
      <c r="EB647" s="278"/>
      <c r="EC647" s="278"/>
      <c r="ED647" s="278"/>
      <c r="EE647" s="278"/>
      <c r="EF647" s="278"/>
      <c r="EG647" s="278"/>
      <c r="EH647" s="278"/>
      <c r="EI647" s="278"/>
      <c r="EJ647" s="278"/>
      <c r="EK647" s="278"/>
      <c r="EL647" s="278"/>
      <c r="EM647" s="278"/>
      <c r="EN647" s="278"/>
      <c r="EO647" s="278"/>
      <c r="EP647" s="278"/>
      <c r="EQ647" s="278"/>
      <c r="ER647" s="278"/>
      <c r="ES647" s="278"/>
      <c r="ET647" s="278"/>
      <c r="EU647" s="278"/>
      <c r="EV647" s="278"/>
      <c r="EW647" s="278"/>
      <c r="EX647" s="278"/>
      <c r="EY647" s="278"/>
      <c r="EZ647" s="278"/>
      <c r="FA647" s="278"/>
      <c r="FB647" s="278"/>
      <c r="FC647" s="278"/>
      <c r="FD647" s="278"/>
      <c r="FE647" s="278"/>
      <c r="FF647" s="288"/>
      <c r="FG647" s="288"/>
      <c r="FH647" s="288"/>
      <c r="FI647" s="288"/>
      <c r="FJ647" s="288"/>
      <c r="FK647" s="278"/>
      <c r="FL647" s="278"/>
      <c r="FM647" s="278"/>
      <c r="FN647" s="278"/>
      <c r="FO647" s="278"/>
      <c r="FP647" s="278"/>
      <c r="FQ647" s="278"/>
      <c r="FR647" s="278"/>
      <c r="FS647" s="278"/>
      <c r="FT647" s="278"/>
      <c r="FU647" s="278"/>
      <c r="FV647" s="278"/>
      <c r="FW647" s="278"/>
      <c r="FX647" s="278"/>
      <c r="FY647" s="278"/>
      <c r="FZ647" s="278"/>
      <c r="GA647" s="278"/>
      <c r="GB647" s="278"/>
      <c r="GC647" s="278"/>
      <c r="GD647" s="278"/>
      <c r="GE647" s="278"/>
      <c r="GF647" s="278"/>
      <c r="GG647" s="278"/>
      <c r="GH647" s="278"/>
      <c r="GI647" s="278"/>
      <c r="GJ647" s="278"/>
      <c r="GK647" s="278"/>
      <c r="GL647" s="278"/>
      <c r="GM647" s="278"/>
      <c r="GN647" s="278"/>
      <c r="GO647" s="278"/>
      <c r="GP647" s="278"/>
      <c r="GQ647" s="278"/>
      <c r="GR647" s="278"/>
      <c r="GS647" s="278"/>
      <c r="GT647" s="278"/>
      <c r="GU647" s="278"/>
      <c r="GV647" s="278"/>
      <c r="GW647" s="278"/>
      <c r="GX647" s="278"/>
      <c r="GY647" s="278"/>
      <c r="GZ647" s="288"/>
      <c r="HA647" s="288"/>
      <c r="HB647" s="288"/>
      <c r="HC647" s="288"/>
      <c r="HD647" s="288"/>
      <c r="HE647" s="278"/>
      <c r="HF647" s="278"/>
      <c r="HG647" s="278"/>
      <c r="HH647" s="278"/>
      <c r="HI647" s="278"/>
      <c r="HJ647" s="278"/>
      <c r="HK647" s="278"/>
      <c r="HL647" s="278"/>
      <c r="HM647" s="278"/>
      <c r="HN647" s="278"/>
      <c r="HO647" s="278"/>
      <c r="HP647" s="278"/>
      <c r="HQ647" s="278"/>
      <c r="HR647" s="278"/>
      <c r="HS647" s="278"/>
      <c r="HT647" s="278"/>
      <c r="HU647" s="278"/>
      <c r="HV647" s="278"/>
      <c r="HW647" s="278"/>
      <c r="HX647" s="278"/>
      <c r="HY647" s="278"/>
      <c r="HZ647" s="278"/>
      <c r="IA647" s="278"/>
      <c r="IB647" s="278"/>
      <c r="IC647" s="278"/>
      <c r="ID647" s="278"/>
      <c r="IE647" s="278"/>
      <c r="IF647" s="278"/>
      <c r="IG647" s="278"/>
      <c r="IH647" s="278"/>
      <c r="II647" s="278"/>
      <c r="IJ647" s="278"/>
      <c r="IK647" s="278"/>
      <c r="IL647" s="278"/>
      <c r="IM647" s="278"/>
      <c r="IN647" s="278"/>
      <c r="IO647" s="278"/>
      <c r="IP647" s="278"/>
      <c r="IQ647" s="278"/>
      <c r="IR647" s="278"/>
      <c r="IS647" s="278"/>
      <c r="IT647" s="288"/>
      <c r="IU647" s="288"/>
      <c r="IV647" s="288"/>
      <c r="IW647" s="288"/>
      <c r="IX647" s="278"/>
      <c r="IY647" s="278"/>
      <c r="IZ647" s="278"/>
      <c r="JA647" s="278"/>
      <c r="JB647" s="278"/>
      <c r="JC647" s="278"/>
      <c r="JD647" s="278"/>
      <c r="JE647" s="278"/>
      <c r="JF647" s="278"/>
      <c r="JG647" s="278"/>
      <c r="JH647" s="278"/>
      <c r="JI647" s="278"/>
      <c r="JJ647" s="278"/>
      <c r="JK647" s="278"/>
      <c r="JL647" s="278"/>
      <c r="JM647" s="278"/>
      <c r="JN647" s="278"/>
      <c r="JO647" s="278"/>
      <c r="JP647" s="278"/>
      <c r="JQ647" s="278"/>
      <c r="JR647" s="278"/>
      <c r="JS647" s="278"/>
      <c r="JT647" s="278"/>
      <c r="JU647" s="278"/>
      <c r="JV647" s="278"/>
      <c r="JW647" s="278"/>
      <c r="JX647" s="278"/>
      <c r="JY647" s="278"/>
      <c r="JZ647" s="278"/>
      <c r="KA647" s="278"/>
      <c r="KB647" s="278"/>
      <c r="KC647" s="278"/>
      <c r="KD647" s="278"/>
      <c r="KE647" s="278"/>
      <c r="KF647" s="278"/>
      <c r="KG647" s="278"/>
      <c r="KH647" s="278"/>
      <c r="KI647" s="278"/>
      <c r="KJ647" s="278"/>
      <c r="KK647" s="278"/>
      <c r="KL647" s="71"/>
      <c r="KM647" s="278"/>
      <c r="KN647" s="278"/>
      <c r="KO647" s="278"/>
      <c r="KP647" s="278"/>
      <c r="KQ647" s="278"/>
      <c r="KR647" s="278"/>
      <c r="KS647" s="278"/>
      <c r="KT647" s="278"/>
      <c r="KU647" s="278"/>
      <c r="KV647" s="278"/>
      <c r="KW647" s="278"/>
      <c r="KX647" s="278"/>
      <c r="KY647" s="278"/>
      <c r="KZ647" s="278"/>
      <c r="LA647" s="278"/>
      <c r="LB647" s="278"/>
      <c r="LC647" s="278"/>
      <c r="LD647" s="278"/>
      <c r="LE647" s="278"/>
      <c r="LF647" s="278"/>
      <c r="LG647" s="278"/>
      <c r="LH647" s="278"/>
      <c r="LI647" s="278"/>
      <c r="LJ647" s="278"/>
      <c r="LK647" s="278"/>
      <c r="LL647" s="278"/>
      <c r="LM647" s="278"/>
      <c r="LN647" s="278"/>
      <c r="LO647" s="278"/>
      <c r="LP647" s="278"/>
      <c r="LQ647" s="278"/>
      <c r="LR647" s="278"/>
      <c r="LS647" s="278"/>
      <c r="LT647" s="278"/>
      <c r="LU647" s="278"/>
      <c r="LV647" s="278"/>
      <c r="LW647" s="278"/>
      <c r="LX647" s="278"/>
      <c r="LY647" s="278"/>
      <c r="LZ647" s="278"/>
      <c r="MA647" s="278"/>
      <c r="MB647" s="278"/>
      <c r="MC647" s="71"/>
      <c r="MD647" s="71"/>
      <c r="ME647" s="278"/>
      <c r="MF647" s="278"/>
      <c r="MG647" s="278"/>
      <c r="MH647" s="278"/>
      <c r="MI647" s="278"/>
      <c r="MJ647" s="278"/>
      <c r="MK647" s="278"/>
      <c r="ML647" s="278"/>
      <c r="MM647" s="278"/>
      <c r="MN647" s="278"/>
      <c r="MO647" s="278"/>
      <c r="MP647" s="278"/>
      <c r="MQ647" s="278"/>
      <c r="MR647" s="278"/>
      <c r="MS647" s="278"/>
      <c r="MT647" s="278"/>
      <c r="MU647" s="278"/>
      <c r="MV647" s="278"/>
      <c r="MW647" s="278"/>
      <c r="MX647" s="278"/>
      <c r="MY647" s="278"/>
      <c r="MZ647" s="278"/>
      <c r="NA647" s="278"/>
      <c r="NB647" s="278"/>
      <c r="NC647" s="278"/>
      <c r="ND647" s="278"/>
      <c r="NE647" s="179"/>
      <c r="NF647" s="180"/>
      <c r="NG647" s="179"/>
      <c r="NH647" s="180"/>
      <c r="NI647" s="179"/>
      <c r="NJ647" s="180"/>
      <c r="NK647" s="179"/>
      <c r="NL647" s="180"/>
      <c r="NM647" s="181"/>
      <c r="NN647" s="184"/>
      <c r="NO647" s="278"/>
      <c r="NP647" s="278"/>
      <c r="NQ647" s="278"/>
      <c r="NR647" s="278"/>
      <c r="NS647" s="278"/>
      <c r="NT647" s="278"/>
      <c r="NU647" s="278"/>
      <c r="NV647" s="278"/>
      <c r="NW647" s="278"/>
      <c r="NX647" s="278"/>
      <c r="NY647" s="278"/>
      <c r="NZ647" s="278"/>
      <c r="OA647" s="278"/>
      <c r="OB647" s="278"/>
      <c r="OC647" s="278"/>
      <c r="OD647" s="278"/>
      <c r="OE647" s="278"/>
      <c r="OF647" s="278"/>
      <c r="OG647" s="278"/>
      <c r="OH647" s="278"/>
      <c r="OI647" s="278"/>
      <c r="OJ647" s="278"/>
      <c r="OK647" s="278"/>
      <c r="OL647" s="278"/>
      <c r="OM647" s="278"/>
      <c r="ON647" s="278"/>
      <c r="OO647" s="278"/>
      <c r="OP647" s="278"/>
      <c r="OQ647" s="278"/>
      <c r="OR647" s="278"/>
      <c r="OS647" s="278"/>
      <c r="OT647" s="278"/>
      <c r="OU647" s="278"/>
      <c r="OV647" s="278"/>
      <c r="OW647" s="278"/>
      <c r="OX647" s="278"/>
      <c r="OY647" s="278"/>
      <c r="OZ647" s="278"/>
      <c r="PA647" s="340"/>
    </row>
    <row r="648" spans="1:417" ht="89.25" customHeight="1">
      <c r="A648" s="219"/>
      <c r="B648" s="368">
        <v>565</v>
      </c>
      <c r="C648" s="368"/>
      <c r="D648" s="343"/>
      <c r="E648" s="353"/>
      <c r="F648" s="240"/>
      <c r="G648" s="320" t="s">
        <v>6</v>
      </c>
      <c r="H648" s="327"/>
      <c r="I648" s="369"/>
      <c r="J648" s="343"/>
      <c r="K648" s="353"/>
      <c r="L648" s="335"/>
      <c r="M648" s="353"/>
      <c r="N648" s="51"/>
      <c r="O648" s="219"/>
      <c r="P648" s="219"/>
      <c r="Q648" s="217"/>
      <c r="R648" s="351" t="s">
        <v>205</v>
      </c>
      <c r="S648" s="120"/>
      <c r="T648" s="120"/>
      <c r="U648" s="120"/>
      <c r="V648" s="120"/>
      <c r="W648" s="120"/>
      <c r="X648" s="120"/>
      <c r="Y648" s="120"/>
      <c r="Z648" s="120"/>
      <c r="AA648" s="120"/>
      <c r="AB648" s="120"/>
      <c r="AC648" s="119"/>
      <c r="AD648" s="337"/>
      <c r="AE648" s="339"/>
      <c r="AF648" s="219"/>
      <c r="AG648" s="219"/>
      <c r="AH648" s="219"/>
      <c r="AI648" s="219"/>
      <c r="AJ648" s="219"/>
      <c r="AK648" s="219"/>
      <c r="AL648" s="219"/>
      <c r="AM648" s="219"/>
      <c r="AN648" s="219"/>
      <c r="AO648" s="219"/>
      <c r="AP648" s="219"/>
      <c r="AQ648" s="219"/>
      <c r="AR648" s="219"/>
      <c r="AS648" s="219"/>
      <c r="AT648" s="219"/>
      <c r="AU648" s="219"/>
      <c r="AV648" s="219"/>
      <c r="AW648" s="219"/>
      <c r="AX648" s="219"/>
      <c r="AY648" s="219"/>
      <c r="AZ648" s="219"/>
      <c r="BA648" s="219"/>
      <c r="BB648" s="219"/>
      <c r="BC648" s="219"/>
      <c r="BD648" s="219"/>
      <c r="BE648" s="219"/>
      <c r="BF648" s="219"/>
      <c r="BG648" s="219"/>
      <c r="BH648" s="219"/>
      <c r="BI648" s="219"/>
      <c r="BJ648" s="219"/>
      <c r="BK648" s="219"/>
      <c r="BL648" s="219"/>
      <c r="BM648" s="219"/>
      <c r="BN648" s="219"/>
      <c r="BO648" s="219"/>
      <c r="BP648" s="219"/>
      <c r="BQ648" s="219"/>
      <c r="BR648" s="219"/>
      <c r="BS648" s="219"/>
      <c r="BT648" s="220"/>
      <c r="BU648" s="220"/>
      <c r="BV648" s="220"/>
      <c r="BW648" s="220"/>
      <c r="BX648" s="219"/>
      <c r="BY648" s="219"/>
      <c r="BZ648" s="219"/>
      <c r="CA648" s="219"/>
      <c r="CB648" s="219"/>
      <c r="CC648" s="219"/>
      <c r="CD648" s="219"/>
      <c r="CE648" s="219"/>
      <c r="CF648" s="219"/>
      <c r="CG648" s="219"/>
      <c r="CH648" s="219"/>
      <c r="CI648" s="219"/>
      <c r="CJ648" s="219"/>
      <c r="CK648" s="219"/>
      <c r="CL648" s="219"/>
      <c r="CM648" s="219"/>
      <c r="CN648" s="219"/>
      <c r="CO648" s="219"/>
      <c r="CP648" s="219"/>
      <c r="CQ648" s="219"/>
      <c r="CR648" s="219"/>
      <c r="CS648" s="219"/>
      <c r="CT648" s="219"/>
      <c r="CU648" s="219"/>
      <c r="CV648" s="219"/>
      <c r="CW648" s="219"/>
      <c r="CX648" s="219"/>
      <c r="CY648" s="219"/>
      <c r="CZ648" s="219"/>
      <c r="DA648" s="219"/>
      <c r="DB648" s="219"/>
      <c r="DC648" s="219"/>
      <c r="DD648" s="219"/>
      <c r="DE648" s="219"/>
      <c r="DF648" s="219"/>
      <c r="DG648" s="219"/>
      <c r="DH648" s="219"/>
      <c r="DI648" s="219"/>
      <c r="DJ648" s="219"/>
      <c r="DK648" s="219"/>
      <c r="DL648" s="219"/>
      <c r="DM648" s="220"/>
      <c r="DN648" s="220"/>
      <c r="DO648" s="220"/>
      <c r="DP648" s="220"/>
      <c r="DQ648" s="219"/>
      <c r="DR648" s="219"/>
      <c r="DS648" s="219"/>
      <c r="DT648" s="219"/>
      <c r="DU648" s="219"/>
      <c r="DV648" s="219"/>
      <c r="DW648" s="219"/>
      <c r="DX648" s="219"/>
      <c r="DY648" s="219"/>
      <c r="DZ648" s="219"/>
      <c r="EA648" s="219"/>
      <c r="EB648" s="219"/>
      <c r="EC648" s="219"/>
      <c r="ED648" s="219"/>
      <c r="EE648" s="219"/>
      <c r="EF648" s="219"/>
      <c r="EG648" s="219"/>
      <c r="EH648" s="219"/>
      <c r="EI648" s="219"/>
      <c r="EJ648" s="219"/>
      <c r="EK648" s="219"/>
      <c r="EL648" s="219"/>
      <c r="EM648" s="219"/>
      <c r="EN648" s="219"/>
      <c r="EO648" s="219"/>
      <c r="EP648" s="219"/>
      <c r="EQ648" s="219"/>
      <c r="ER648" s="219"/>
      <c r="ES648" s="219"/>
      <c r="ET648" s="219"/>
      <c r="EU648" s="219"/>
      <c r="EV648" s="219"/>
      <c r="EW648" s="219"/>
      <c r="EX648" s="219"/>
      <c r="EY648" s="219"/>
      <c r="EZ648" s="219"/>
      <c r="FA648" s="219"/>
      <c r="FB648" s="219"/>
      <c r="FC648" s="219"/>
      <c r="FD648" s="219"/>
      <c r="FE648" s="219"/>
      <c r="FF648" s="220"/>
      <c r="FG648" s="220"/>
      <c r="FH648" s="220"/>
      <c r="FI648" s="220"/>
      <c r="FJ648" s="220"/>
      <c r="FK648" s="219"/>
      <c r="FL648" s="219"/>
      <c r="FM648" s="219"/>
      <c r="FN648" s="219"/>
      <c r="FO648" s="219"/>
      <c r="FP648" s="219"/>
      <c r="FQ648" s="219"/>
      <c r="FR648" s="219"/>
      <c r="FS648" s="219"/>
      <c r="FT648" s="219"/>
      <c r="FU648" s="219"/>
      <c r="FV648" s="219"/>
      <c r="FW648" s="219"/>
      <c r="FX648" s="219"/>
      <c r="FY648" s="219"/>
      <c r="FZ648" s="219"/>
      <c r="GA648" s="219"/>
      <c r="GB648" s="219"/>
      <c r="GC648" s="219"/>
      <c r="GD648" s="219"/>
      <c r="GE648" s="219"/>
      <c r="GF648" s="219"/>
      <c r="GG648" s="219"/>
      <c r="GH648" s="219"/>
      <c r="GI648" s="219"/>
      <c r="GJ648" s="219"/>
      <c r="GK648" s="219"/>
      <c r="GL648" s="219"/>
      <c r="GM648" s="219"/>
      <c r="GN648" s="219"/>
      <c r="GO648" s="219"/>
      <c r="GP648" s="219"/>
      <c r="GQ648" s="219"/>
      <c r="GR648" s="219"/>
      <c r="GS648" s="219"/>
      <c r="GT648" s="219"/>
      <c r="GU648" s="219"/>
      <c r="GV648" s="219"/>
      <c r="GW648" s="219"/>
      <c r="GX648" s="219"/>
      <c r="GY648" s="219"/>
      <c r="GZ648" s="220"/>
      <c r="HA648" s="220"/>
      <c r="HB648" s="220"/>
      <c r="HC648" s="220"/>
      <c r="HD648" s="220"/>
      <c r="HE648" s="219"/>
      <c r="HF648" s="219"/>
      <c r="HG648" s="219"/>
      <c r="HH648" s="219"/>
      <c r="HI648" s="219"/>
      <c r="HJ648" s="219"/>
      <c r="HK648" s="219"/>
      <c r="HL648" s="219"/>
      <c r="HM648" s="219"/>
      <c r="HN648" s="219"/>
      <c r="HO648" s="219"/>
      <c r="HP648" s="219"/>
      <c r="HQ648" s="219"/>
      <c r="HR648" s="219"/>
      <c r="HS648" s="219"/>
      <c r="HT648" s="219"/>
      <c r="HU648" s="219"/>
      <c r="HV648" s="219"/>
      <c r="HW648" s="219"/>
      <c r="HX648" s="219"/>
      <c r="HY648" s="219"/>
      <c r="HZ648" s="219"/>
      <c r="IA648" s="219"/>
      <c r="IB648" s="219"/>
      <c r="IC648" s="219"/>
      <c r="ID648" s="219"/>
      <c r="IE648" s="219"/>
      <c r="IF648" s="219"/>
      <c r="IG648" s="219"/>
      <c r="IH648" s="219"/>
      <c r="II648" s="219"/>
      <c r="IJ648" s="219"/>
      <c r="IK648" s="219"/>
      <c r="IL648" s="219"/>
      <c r="IM648" s="219"/>
      <c r="IN648" s="219"/>
      <c r="IO648" s="219"/>
      <c r="IP648" s="219"/>
      <c r="IQ648" s="219"/>
      <c r="IR648" s="219"/>
      <c r="IS648" s="219"/>
      <c r="IT648" s="220"/>
      <c r="IU648" s="220"/>
      <c r="IV648" s="220"/>
      <c r="IW648" s="220"/>
      <c r="IX648" s="219"/>
      <c r="IY648" s="219"/>
      <c r="IZ648" s="219"/>
      <c r="JA648" s="219"/>
      <c r="JB648" s="219"/>
      <c r="JC648" s="219"/>
      <c r="JD648" s="219"/>
      <c r="JE648" s="219"/>
      <c r="JF648" s="219"/>
      <c r="JG648" s="219"/>
      <c r="JH648" s="219"/>
      <c r="JI648" s="219"/>
      <c r="JJ648" s="219"/>
      <c r="JK648" s="219"/>
      <c r="JL648" s="219"/>
      <c r="JM648" s="219"/>
      <c r="JN648" s="219"/>
      <c r="JO648" s="219"/>
      <c r="JP648" s="219"/>
      <c r="JQ648" s="219"/>
      <c r="JR648" s="219"/>
      <c r="JS648" s="219"/>
      <c r="JT648" s="219"/>
      <c r="JU648" s="219"/>
      <c r="JV648" s="219"/>
      <c r="JW648" s="219"/>
      <c r="JX648" s="219"/>
      <c r="JY648" s="219"/>
      <c r="JZ648" s="219"/>
      <c r="KA648" s="219"/>
      <c r="KB648" s="219"/>
      <c r="KC648" s="219"/>
      <c r="KD648" s="219"/>
      <c r="KE648" s="219"/>
      <c r="KF648" s="219"/>
      <c r="KG648" s="219"/>
      <c r="KH648" s="219"/>
      <c r="KI648" s="219"/>
      <c r="KJ648" s="219"/>
      <c r="KK648" s="219"/>
      <c r="KL648" s="71"/>
      <c r="KM648" s="219"/>
      <c r="KN648" s="219"/>
      <c r="KO648" s="219"/>
      <c r="KP648" s="219"/>
      <c r="KQ648" s="219"/>
      <c r="KR648" s="219"/>
      <c r="KS648" s="219"/>
      <c r="KT648" s="219"/>
      <c r="KU648" s="219"/>
      <c r="KV648" s="219"/>
      <c r="KW648" s="219"/>
      <c r="KX648" s="219"/>
      <c r="KY648" s="219"/>
      <c r="KZ648" s="219"/>
      <c r="LA648" s="219"/>
      <c r="LB648" s="219"/>
      <c r="LC648" s="219"/>
      <c r="LD648" s="219"/>
      <c r="LE648" s="219"/>
      <c r="LF648" s="219"/>
      <c r="LG648" s="219"/>
      <c r="LH648" s="219"/>
      <c r="LI648" s="219"/>
      <c r="LJ648" s="219"/>
      <c r="LK648" s="219"/>
      <c r="LL648" s="219"/>
      <c r="LM648" s="219"/>
      <c r="LN648" s="219"/>
      <c r="LO648" s="219"/>
      <c r="LP648" s="219"/>
      <c r="LQ648" s="219"/>
      <c r="LR648" s="219"/>
      <c r="LS648" s="219"/>
      <c r="LT648" s="219"/>
      <c r="LU648" s="219"/>
      <c r="LV648" s="219"/>
      <c r="LW648" s="219"/>
      <c r="LX648" s="219"/>
      <c r="LY648" s="219"/>
      <c r="LZ648" s="219"/>
      <c r="MA648" s="219"/>
      <c r="MB648" s="219"/>
      <c r="MC648" s="71"/>
      <c r="MD648" s="71"/>
      <c r="ME648" s="219"/>
      <c r="MF648" s="219"/>
      <c r="MG648" s="219"/>
      <c r="MH648" s="219"/>
      <c r="MI648" s="219"/>
      <c r="MJ648" s="219"/>
      <c r="MK648" s="219"/>
      <c r="ML648" s="219"/>
      <c r="MM648" s="219"/>
      <c r="MN648" s="219"/>
      <c r="MO648" s="219"/>
      <c r="MP648" s="219"/>
      <c r="MQ648" s="219"/>
      <c r="MR648" s="219"/>
      <c r="MS648" s="219"/>
      <c r="MT648" s="219"/>
      <c r="MU648" s="219"/>
      <c r="MV648" s="219"/>
      <c r="MW648" s="219"/>
      <c r="MX648" s="219"/>
      <c r="MY648" s="219"/>
      <c r="MZ648" s="219"/>
      <c r="NA648" s="219"/>
      <c r="NB648" s="219"/>
      <c r="NC648" s="219"/>
      <c r="ND648" s="219"/>
      <c r="NE648" s="179"/>
      <c r="NF648" s="180"/>
      <c r="NG648" s="179"/>
      <c r="NH648" s="180"/>
      <c r="NI648" s="179"/>
      <c r="NJ648" s="180"/>
      <c r="NK648" s="179"/>
      <c r="NL648" s="180"/>
      <c r="NM648" s="181"/>
      <c r="NN648" s="184"/>
      <c r="NO648" s="219"/>
      <c r="NP648" s="219"/>
      <c r="NQ648" s="219"/>
      <c r="NR648" s="219"/>
      <c r="NS648" s="219"/>
      <c r="NT648" s="219"/>
      <c r="NU648" s="219"/>
      <c r="NV648" s="219"/>
      <c r="NW648" s="219"/>
      <c r="NX648" s="219"/>
      <c r="NY648" s="219"/>
      <c r="NZ648" s="219"/>
      <c r="OA648" s="219"/>
      <c r="OB648" s="219"/>
      <c r="OC648" s="219"/>
      <c r="OD648" s="219"/>
      <c r="OE648" s="219"/>
      <c r="OF648" s="219"/>
      <c r="OG648" s="219"/>
      <c r="OH648" s="219"/>
      <c r="OI648" s="219"/>
      <c r="OJ648" s="219"/>
      <c r="OK648" s="219"/>
      <c r="OL648" s="219"/>
      <c r="OM648" s="219"/>
      <c r="ON648" s="219"/>
      <c r="OO648" s="219"/>
      <c r="OP648" s="219"/>
      <c r="OQ648" s="219"/>
      <c r="OR648" s="219"/>
      <c r="OS648" s="219"/>
      <c r="OT648" s="219"/>
      <c r="OU648" s="219"/>
      <c r="OV648" s="219"/>
      <c r="OW648" s="219"/>
      <c r="OX648" s="219"/>
      <c r="OY648" s="219"/>
      <c r="OZ648" s="219"/>
      <c r="PA648" s="341"/>
    </row>
    <row r="649" spans="1:417" s="116" customFormat="1" ht="94.5" hidden="1" customHeight="1">
      <c r="A649" s="310"/>
      <c r="B649" s="357"/>
      <c r="C649" s="368"/>
      <c r="D649" s="315" t="s">
        <v>19</v>
      </c>
      <c r="E649" s="354" t="s">
        <v>4</v>
      </c>
      <c r="F649" s="315" t="s">
        <v>820</v>
      </c>
      <c r="G649" s="327"/>
      <c r="H649" s="327"/>
      <c r="I649" s="343"/>
      <c r="J649" s="126" t="s">
        <v>1422</v>
      </c>
      <c r="K649" s="123"/>
      <c r="L649" s="183" t="s">
        <v>661</v>
      </c>
      <c r="M649" s="123" t="s">
        <v>501</v>
      </c>
      <c r="N649" s="51" t="s">
        <v>380</v>
      </c>
      <c r="O649" s="56" t="s">
        <v>350</v>
      </c>
      <c r="P649" s="310" t="s">
        <v>205</v>
      </c>
      <c r="Q649" s="340">
        <v>4</v>
      </c>
      <c r="R649" s="352"/>
      <c r="S649" s="120"/>
      <c r="T649" s="120"/>
      <c r="U649" s="120"/>
      <c r="V649" s="120"/>
      <c r="W649" s="120"/>
      <c r="X649" s="120"/>
      <c r="Y649" s="120"/>
      <c r="Z649" s="120"/>
      <c r="AA649" s="120"/>
      <c r="AB649" s="120"/>
      <c r="AC649" s="119">
        <f t="shared" si="902"/>
        <v>0</v>
      </c>
      <c r="AD649" s="229"/>
      <c r="AE649" s="229"/>
      <c r="AF649" s="178">
        <v>2</v>
      </c>
      <c r="AG649" s="178">
        <v>2</v>
      </c>
      <c r="AH649" s="178">
        <v>2</v>
      </c>
      <c r="AI649" s="178">
        <v>1</v>
      </c>
      <c r="AJ649" s="178">
        <v>2</v>
      </c>
      <c r="AK649" s="178">
        <v>2</v>
      </c>
      <c r="AL649" s="178">
        <v>2</v>
      </c>
      <c r="AM649" s="178">
        <v>2</v>
      </c>
      <c r="AN649" s="178">
        <v>1</v>
      </c>
      <c r="AO649" s="178">
        <v>2</v>
      </c>
      <c r="AP649" s="178">
        <v>2</v>
      </c>
      <c r="AQ649" s="178">
        <v>2</v>
      </c>
      <c r="AR649" s="178">
        <v>2</v>
      </c>
      <c r="AS649" s="178">
        <v>2</v>
      </c>
      <c r="AT649" s="178">
        <v>2</v>
      </c>
      <c r="AU649" s="178">
        <v>1</v>
      </c>
      <c r="AV649" s="178">
        <v>2</v>
      </c>
      <c r="AW649" s="178">
        <v>2</v>
      </c>
      <c r="AX649" s="178">
        <v>2</v>
      </c>
      <c r="AY649" s="178">
        <v>2</v>
      </c>
      <c r="AZ649" s="178">
        <v>2</v>
      </c>
      <c r="BA649" s="178">
        <v>2</v>
      </c>
      <c r="BB649" s="178">
        <v>2</v>
      </c>
      <c r="BC649" s="178">
        <v>2</v>
      </c>
      <c r="BD649" s="178">
        <v>2</v>
      </c>
      <c r="BE649" s="178">
        <v>2</v>
      </c>
      <c r="BF649" s="178">
        <v>2</v>
      </c>
      <c r="BG649" s="178">
        <v>2</v>
      </c>
      <c r="BH649" s="178">
        <v>2</v>
      </c>
      <c r="BI649" s="178">
        <v>1</v>
      </c>
      <c r="BJ649" s="179">
        <f>COUNTIF(AF649:BI649,"2")</f>
        <v>26</v>
      </c>
      <c r="BK649" s="180">
        <f>BJ649/(BJ649+BL649+BN649+BP649)</f>
        <v>0.8666666666666667</v>
      </c>
      <c r="BL649" s="179">
        <f>COUNTIF(AF649:BI649,"1")</f>
        <v>4</v>
      </c>
      <c r="BM649" s="180">
        <f>BL649/(BJ649+BL649+BN649+BP649)</f>
        <v>0.13333333333333333</v>
      </c>
      <c r="BN649" s="179">
        <f>COUNTIF(AF649:BI649,"0")</f>
        <v>0</v>
      </c>
      <c r="BO649" s="180">
        <f>BN649/(BJ649+BL649+BN649+BP649)</f>
        <v>0</v>
      </c>
      <c r="BP649" s="179">
        <f>COUNTIF(Q649:BI649,"KĐG")</f>
        <v>0</v>
      </c>
      <c r="BQ649" s="180">
        <f>BP649/(BJ649+BL649+BN649+BP649)</f>
        <v>0</v>
      </c>
      <c r="BR649" s="181">
        <f>(((BJ649*2)+(BL649*1)+(BN649*0)))/(BJ649+BL649+BN649)</f>
        <v>1.8666666666666667</v>
      </c>
      <c r="BS649" s="182" t="str">
        <f>IF(BQ649&gt;=50%,"KĐG",IF(BR649&gt;=1.6,"Đạt mục tiêu",IF(BR649&gt;=1,"Cần cố gắng","Chưa đạt")))</f>
        <v>Đạt mục tiêu</v>
      </c>
      <c r="BT649" s="70"/>
      <c r="BU649" s="70"/>
      <c r="BV649" s="70">
        <v>2</v>
      </c>
      <c r="BW649" s="70">
        <v>2</v>
      </c>
      <c r="BX649" s="56">
        <v>2</v>
      </c>
      <c r="BY649" s="56">
        <v>1</v>
      </c>
      <c r="BZ649" s="56">
        <v>2</v>
      </c>
      <c r="CA649" s="56">
        <v>2</v>
      </c>
      <c r="CB649" s="56">
        <v>2</v>
      </c>
      <c r="CC649" s="56">
        <v>2</v>
      </c>
      <c r="CD649" s="56">
        <v>1</v>
      </c>
      <c r="CE649" s="56">
        <v>2</v>
      </c>
      <c r="CF649" s="56">
        <v>2</v>
      </c>
      <c r="CG649" s="56">
        <v>2</v>
      </c>
      <c r="CH649" s="56">
        <v>2</v>
      </c>
      <c r="CI649" s="56">
        <v>2</v>
      </c>
      <c r="CJ649" s="56">
        <v>2</v>
      </c>
      <c r="CK649" s="56">
        <v>1</v>
      </c>
      <c r="CL649" s="56">
        <v>2</v>
      </c>
      <c r="CM649" s="56">
        <v>2</v>
      </c>
      <c r="CN649" s="56">
        <v>2</v>
      </c>
      <c r="CO649" s="56">
        <v>2</v>
      </c>
      <c r="CP649" s="56">
        <v>2</v>
      </c>
      <c r="CQ649" s="56">
        <v>2</v>
      </c>
      <c r="CR649" s="56">
        <v>2</v>
      </c>
      <c r="CS649" s="56">
        <v>2</v>
      </c>
      <c r="CT649" s="56">
        <v>2</v>
      </c>
      <c r="CU649" s="56">
        <v>2</v>
      </c>
      <c r="CV649" s="56">
        <v>2</v>
      </c>
      <c r="CW649" s="56">
        <v>2</v>
      </c>
      <c r="CX649" s="56">
        <v>2</v>
      </c>
      <c r="CY649" s="56">
        <v>1</v>
      </c>
      <c r="CZ649" s="56">
        <f>COUNTIF(BV649:CY649,"2")</f>
        <v>26</v>
      </c>
      <c r="DA649" s="56">
        <f>CZ649/(CZ649+DB649+DD649+DF649)</f>
        <v>0.8666666666666667</v>
      </c>
      <c r="DB649" s="56">
        <f>COUNTIF(BV649:CY649,"1")</f>
        <v>4</v>
      </c>
      <c r="DC649" s="56">
        <f>DB649/(CZ649+DB649+DD649+DF649)</f>
        <v>0.13333333333333333</v>
      </c>
      <c r="DD649" s="56">
        <f>COUNTIF(BV649:CY649,"0")</f>
        <v>0</v>
      </c>
      <c r="DE649" s="56">
        <f>DD649/(CZ649+DB649+DD649+DF649)</f>
        <v>0</v>
      </c>
      <c r="DF649" s="56">
        <f>COUNTIF(BH649:CY649,"KĐG")</f>
        <v>0</v>
      </c>
      <c r="DG649" s="56">
        <f>DF649/(CZ649+DB649+DD649+DF649)</f>
        <v>0</v>
      </c>
      <c r="DH649" s="56">
        <f>(((CZ649*2)+(DB649*1)+(DD649*0)))/(CZ649+DB649+DD649)</f>
        <v>1.8666666666666667</v>
      </c>
      <c r="DI649" s="56" t="str">
        <f>IF(DG649&gt;=50%,"KĐG",IF(DH649&gt;=1.6,"Đạt mục tiêu",IF(DH649&gt;=1,"Cần cố gắng","Chưa đạt")))</f>
        <v>Đạt mục tiêu</v>
      </c>
      <c r="DJ649" s="56"/>
      <c r="DK649" s="56"/>
      <c r="DL649" s="56"/>
      <c r="DM649" s="70"/>
      <c r="DN649" s="70"/>
      <c r="DO649" s="70"/>
      <c r="DP649" s="70"/>
      <c r="DQ649" s="56"/>
      <c r="DR649" s="56"/>
      <c r="DS649" s="56"/>
      <c r="DT649" s="56"/>
      <c r="DU649" s="56"/>
      <c r="DV649" s="56"/>
      <c r="DW649" s="56"/>
      <c r="DX649" s="56"/>
      <c r="DY649" s="56"/>
      <c r="DZ649" s="56"/>
      <c r="EA649" s="56"/>
      <c r="EB649" s="56"/>
      <c r="EC649" s="56"/>
      <c r="ED649" s="56"/>
      <c r="EE649" s="56"/>
      <c r="EF649" s="56"/>
      <c r="EG649" s="56"/>
      <c r="EH649" s="56"/>
      <c r="EI649" s="56"/>
      <c r="EJ649" s="56"/>
      <c r="EK649" s="56"/>
      <c r="EL649" s="56"/>
      <c r="EM649" s="56"/>
      <c r="EN649" s="56"/>
      <c r="EO649" s="56"/>
      <c r="EP649" s="56"/>
      <c r="EQ649" s="56"/>
      <c r="ER649" s="56"/>
      <c r="ES649" s="56"/>
      <c r="ET649" s="56"/>
      <c r="EU649" s="56"/>
      <c r="EV649" s="56"/>
      <c r="EW649" s="56"/>
      <c r="EX649" s="56"/>
      <c r="EY649" s="56"/>
      <c r="EZ649" s="56"/>
      <c r="FA649" s="56"/>
      <c r="FB649" s="56"/>
      <c r="FC649" s="56"/>
      <c r="FD649" s="56"/>
      <c r="FE649" s="56"/>
      <c r="FF649" s="70"/>
      <c r="FG649" s="70"/>
      <c r="FH649" s="70"/>
      <c r="FI649" s="70"/>
      <c r="FJ649" s="70"/>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6"/>
      <c r="GQ649" s="56"/>
      <c r="GR649" s="56"/>
      <c r="GS649" s="56"/>
      <c r="GT649" s="56"/>
      <c r="GU649" s="56"/>
      <c r="GV649" s="56"/>
      <c r="GW649" s="56"/>
      <c r="GX649" s="56"/>
      <c r="GY649" s="56"/>
      <c r="GZ649" s="70"/>
      <c r="HA649" s="70"/>
      <c r="HB649" s="70"/>
      <c r="HC649" s="70"/>
      <c r="HD649" s="70"/>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c r="IJ649" s="56"/>
      <c r="IK649" s="56"/>
      <c r="IL649" s="56"/>
      <c r="IM649" s="56"/>
      <c r="IN649" s="56"/>
      <c r="IO649" s="56"/>
      <c r="IP649" s="56"/>
      <c r="IQ649" s="56"/>
      <c r="IR649" s="56"/>
      <c r="IS649" s="56"/>
      <c r="IT649" s="70"/>
      <c r="IU649" s="70"/>
      <c r="IV649" s="70"/>
      <c r="IW649" s="70"/>
      <c r="IX649" s="56"/>
      <c r="IY649" s="56"/>
      <c r="IZ649" s="56"/>
      <c r="JA649" s="56"/>
      <c r="JB649" s="56"/>
      <c r="JC649" s="56"/>
      <c r="JD649" s="56"/>
      <c r="JE649" s="56"/>
      <c r="JF649" s="56"/>
      <c r="JG649" s="56"/>
      <c r="JH649" s="56"/>
      <c r="JI649" s="56"/>
      <c r="JJ649" s="56"/>
      <c r="JK649" s="56"/>
      <c r="JL649" s="56"/>
      <c r="JM649" s="56"/>
      <c r="JN649" s="56"/>
      <c r="JO649" s="56"/>
      <c r="JP649" s="56"/>
      <c r="JQ649" s="56"/>
      <c r="JR649" s="56"/>
      <c r="JS649" s="56"/>
      <c r="JT649" s="56"/>
      <c r="JU649" s="56"/>
      <c r="JV649" s="56"/>
      <c r="JW649" s="56"/>
      <c r="JX649" s="56"/>
      <c r="JY649" s="56"/>
      <c r="JZ649" s="56"/>
      <c r="KA649" s="56"/>
      <c r="KB649" s="56"/>
      <c r="KC649" s="56"/>
      <c r="KD649" s="56"/>
      <c r="KE649" s="56"/>
      <c r="KF649" s="56"/>
      <c r="KG649" s="56"/>
      <c r="KH649" s="56"/>
      <c r="KI649" s="56"/>
      <c r="KJ649" s="56"/>
      <c r="KK649" s="56"/>
      <c r="KL649" s="56"/>
      <c r="KM649" s="56"/>
      <c r="KN649" s="56"/>
      <c r="KO649" s="56"/>
      <c r="KP649" s="56"/>
      <c r="KQ649" s="56"/>
      <c r="KR649" s="56"/>
      <c r="KS649" s="56"/>
      <c r="KT649" s="56"/>
      <c r="KU649" s="56"/>
      <c r="KV649" s="56"/>
      <c r="KW649" s="56"/>
      <c r="KX649" s="56"/>
      <c r="KY649" s="56"/>
      <c r="KZ649" s="56"/>
      <c r="LA649" s="56"/>
      <c r="LB649" s="56"/>
      <c r="LC649" s="56"/>
      <c r="LD649" s="56"/>
      <c r="LE649" s="56"/>
      <c r="LF649" s="56"/>
      <c r="LG649" s="56"/>
      <c r="LH649" s="56"/>
      <c r="LI649" s="56"/>
      <c r="LJ649" s="56"/>
      <c r="LK649" s="56"/>
      <c r="LL649" s="56"/>
      <c r="LM649" s="56"/>
      <c r="LN649" s="56"/>
      <c r="LO649" s="56"/>
      <c r="LP649" s="56"/>
      <c r="LQ649" s="56"/>
      <c r="LR649" s="56"/>
      <c r="LS649" s="56"/>
      <c r="LT649" s="56"/>
      <c r="LU649" s="56"/>
      <c r="LV649" s="56"/>
      <c r="LW649" s="56"/>
      <c r="LX649" s="56"/>
      <c r="LY649" s="56"/>
      <c r="LZ649" s="56"/>
      <c r="MA649" s="56"/>
      <c r="MB649" s="56"/>
      <c r="MC649" s="56"/>
      <c r="MD649" s="56"/>
      <c r="ME649" s="56"/>
      <c r="MF649" s="56"/>
      <c r="MG649" s="56"/>
      <c r="MH649" s="56"/>
      <c r="MI649" s="56"/>
      <c r="MJ649" s="56"/>
      <c r="MK649" s="56"/>
      <c r="ML649" s="56"/>
      <c r="MM649" s="56"/>
      <c r="MN649" s="56"/>
      <c r="MO649" s="56"/>
      <c r="MP649" s="56"/>
      <c r="MQ649" s="56"/>
      <c r="MR649" s="56"/>
      <c r="MS649" s="56"/>
      <c r="MT649" s="56"/>
      <c r="MU649" s="56"/>
      <c r="MV649" s="56"/>
      <c r="MW649" s="56"/>
      <c r="MX649" s="56"/>
      <c r="MY649" s="56"/>
      <c r="MZ649" s="56"/>
      <c r="NA649" s="56"/>
      <c r="NB649" s="56"/>
      <c r="NC649" s="56"/>
      <c r="ND649" s="56"/>
      <c r="NE649" s="56"/>
      <c r="NF649" s="56"/>
      <c r="NG649" s="56"/>
      <c r="NH649" s="56"/>
      <c r="NI649" s="56"/>
      <c r="NJ649" s="56"/>
      <c r="NK649" s="56"/>
      <c r="NL649" s="56"/>
      <c r="NM649" s="56"/>
      <c r="NN649" s="56"/>
      <c r="NO649" s="56"/>
      <c r="NP649" s="56"/>
      <c r="NQ649" s="56"/>
      <c r="NR649" s="56"/>
      <c r="NS649" s="56"/>
      <c r="NT649" s="56"/>
      <c r="NU649" s="56"/>
      <c r="NV649" s="56"/>
      <c r="NW649" s="56"/>
      <c r="NX649" s="56"/>
      <c r="NY649" s="56"/>
      <c r="NZ649" s="56"/>
      <c r="OA649" s="56"/>
      <c r="OB649" s="56"/>
      <c r="OC649" s="56"/>
      <c r="OD649" s="56"/>
      <c r="OE649" s="56"/>
      <c r="OF649" s="56"/>
      <c r="OG649" s="56"/>
      <c r="OH649" s="56"/>
      <c r="OI649" s="56"/>
      <c r="OJ649" s="56"/>
      <c r="OK649" s="56"/>
      <c r="OL649" s="56"/>
      <c r="OM649" s="56"/>
      <c r="ON649" s="56"/>
      <c r="OO649" s="56"/>
      <c r="OP649" s="56"/>
      <c r="OQ649" s="56"/>
      <c r="OR649" s="56"/>
      <c r="OS649" s="56"/>
      <c r="OT649" s="56"/>
      <c r="OU649" s="56"/>
      <c r="OV649" s="56"/>
      <c r="OW649" s="56"/>
      <c r="OX649" s="56"/>
      <c r="OY649" s="56"/>
      <c r="OZ649" s="56"/>
      <c r="PA649" s="56"/>
    </row>
    <row r="650" spans="1:417" s="116" customFormat="1" ht="141.75" hidden="1" customHeight="1">
      <c r="A650" s="310"/>
      <c r="B650" s="357"/>
      <c r="C650" s="368"/>
      <c r="D650" s="313"/>
      <c r="E650" s="356"/>
      <c r="F650" s="313"/>
      <c r="G650" s="327"/>
      <c r="H650" s="327"/>
      <c r="I650" s="126" t="s">
        <v>1440</v>
      </c>
      <c r="J650" s="126" t="s">
        <v>1577</v>
      </c>
      <c r="K650" s="123"/>
      <c r="L650" s="183" t="s">
        <v>661</v>
      </c>
      <c r="M650" s="123" t="s">
        <v>501</v>
      </c>
      <c r="N650" s="51" t="s">
        <v>380</v>
      </c>
      <c r="O650" s="56" t="s">
        <v>350</v>
      </c>
      <c r="P650" s="310"/>
      <c r="Q650" s="357"/>
      <c r="R650" s="120"/>
      <c r="S650" s="120" t="s">
        <v>205</v>
      </c>
      <c r="T650" s="120"/>
      <c r="U650" s="120"/>
      <c r="V650" s="120"/>
      <c r="W650" s="120"/>
      <c r="X650" s="120"/>
      <c r="Y650" s="120"/>
      <c r="Z650" s="120"/>
      <c r="AA650" s="120"/>
      <c r="AB650" s="120"/>
      <c r="AC650" s="119">
        <f t="shared" si="902"/>
        <v>1</v>
      </c>
      <c r="AD650" s="229"/>
      <c r="AE650" s="229"/>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70"/>
      <c r="BU650" s="70"/>
      <c r="BV650" s="72"/>
      <c r="BW650" s="182"/>
      <c r="BX650" s="56"/>
      <c r="BY650" s="56"/>
      <c r="BZ650" s="56"/>
      <c r="CA650" s="56"/>
      <c r="CB650" s="56"/>
      <c r="CC650" s="56"/>
      <c r="CD650" s="56"/>
      <c r="CE650" s="56"/>
      <c r="CF650" s="56"/>
      <c r="CG650" s="56"/>
      <c r="CH650" s="56"/>
      <c r="CI650" s="56"/>
      <c r="CJ650" s="56"/>
      <c r="CK650" s="56"/>
      <c r="CL650" s="56"/>
      <c r="CM650" s="56"/>
      <c r="CN650" s="56"/>
      <c r="CO650" s="56"/>
      <c r="CP650" s="56"/>
      <c r="CQ650" s="56"/>
      <c r="CR650" s="56"/>
      <c r="CS650" s="56"/>
      <c r="CT650" s="56"/>
      <c r="CU650" s="56"/>
      <c r="CV650" s="56"/>
      <c r="CW650" s="56"/>
      <c r="CX650" s="56"/>
      <c r="CY650" s="56"/>
      <c r="CZ650" s="56"/>
      <c r="DA650" s="56"/>
      <c r="DB650" s="56"/>
      <c r="DC650" s="179"/>
      <c r="DD650" s="180"/>
      <c r="DE650" s="179"/>
      <c r="DF650" s="180"/>
      <c r="DG650" s="179"/>
      <c r="DH650" s="180"/>
      <c r="DI650" s="179"/>
      <c r="DJ650" s="180" t="e">
        <f>DI650/(DC650+DE650+DG650+DI650)</f>
        <v>#DIV/0!</v>
      </c>
      <c r="DK650" s="181" t="e">
        <f>(((DC650*2)+(DE650*1)+(DG650*0)))/(DC650+DE650+DG650)</f>
        <v>#DIV/0!</v>
      </c>
      <c r="DL650" s="184" t="e">
        <f>IF(DJ650&gt;=50%,"KĐG",IF(DK650&gt;=1.6,"Đạt mục tiêu",IF(DK650&gt;=1,"Cần cố gắng","Chưa đạt")))</f>
        <v>#DIV/0!</v>
      </c>
      <c r="DM650" s="70"/>
      <c r="DN650" s="70"/>
      <c r="DO650" s="70"/>
      <c r="DP650" s="70"/>
      <c r="DQ650" s="178"/>
      <c r="DR650" s="178"/>
      <c r="DS650" s="178"/>
      <c r="DT650" s="178"/>
      <c r="DU650" s="178"/>
      <c r="DV650" s="178"/>
      <c r="DW650" s="178"/>
      <c r="DX650" s="178"/>
      <c r="DY650" s="178"/>
      <c r="DZ650" s="178"/>
      <c r="EA650" s="178"/>
      <c r="EB650" s="178"/>
      <c r="EC650" s="178"/>
      <c r="ED650" s="178"/>
      <c r="EE650" s="178"/>
      <c r="EF650" s="178"/>
      <c r="EG650" s="178"/>
      <c r="EH650" s="178"/>
      <c r="EI650" s="178"/>
      <c r="EJ650" s="178"/>
      <c r="EK650" s="178"/>
      <c r="EL650" s="178"/>
      <c r="EM650" s="178"/>
      <c r="EN650" s="178"/>
      <c r="EO650" s="178"/>
      <c r="EP650" s="178"/>
      <c r="EQ650" s="178"/>
      <c r="ER650" s="178"/>
      <c r="ES650" s="178"/>
      <c r="ET650" s="178"/>
      <c r="EU650" s="178"/>
      <c r="EV650" s="178"/>
      <c r="EW650" s="56"/>
      <c r="EX650" s="56"/>
      <c r="EY650" s="56"/>
      <c r="EZ650" s="56"/>
      <c r="FA650" s="56"/>
      <c r="FB650" s="56"/>
      <c r="FC650" s="56"/>
      <c r="FD650" s="56"/>
      <c r="FE650" s="56"/>
      <c r="FF650" s="70"/>
      <c r="FG650" s="70"/>
      <c r="FH650" s="70"/>
      <c r="FI650" s="70"/>
      <c r="FJ650" s="70"/>
      <c r="FK650" s="56"/>
      <c r="FL650" s="56"/>
      <c r="FM650" s="56"/>
      <c r="FN650" s="56"/>
      <c r="FO650" s="56"/>
      <c r="FP650" s="56"/>
      <c r="FQ650" s="56"/>
      <c r="FR650" s="56"/>
      <c r="FS650" s="56"/>
      <c r="FT650" s="56"/>
      <c r="FU650" s="56"/>
      <c r="FV650" s="56"/>
      <c r="FW650" s="56"/>
      <c r="FX650" s="56"/>
      <c r="FY650" s="56"/>
      <c r="FZ650" s="56"/>
      <c r="GA650" s="56"/>
      <c r="GB650" s="56"/>
      <c r="GC650" s="56"/>
      <c r="GD650" s="56"/>
      <c r="GE650" s="56"/>
      <c r="GF650" s="56"/>
      <c r="GG650" s="56"/>
      <c r="GH650" s="56"/>
      <c r="GI650" s="56"/>
      <c r="GJ650" s="56"/>
      <c r="GK650" s="56"/>
      <c r="GL650" s="56"/>
      <c r="GM650" s="56"/>
      <c r="GN650" s="56"/>
      <c r="GO650" s="56"/>
      <c r="GP650" s="56"/>
      <c r="GQ650" s="56"/>
      <c r="GR650" s="56"/>
      <c r="GS650" s="56"/>
      <c r="GT650" s="56"/>
      <c r="GU650" s="56"/>
      <c r="GV650" s="56"/>
      <c r="GW650" s="56"/>
      <c r="GX650" s="56"/>
      <c r="GY650" s="56"/>
      <c r="GZ650" s="70"/>
      <c r="HA650" s="70"/>
      <c r="HB650" s="70"/>
      <c r="HC650" s="70"/>
      <c r="HD650" s="70"/>
      <c r="HE650" s="56"/>
      <c r="HF650" s="56"/>
      <c r="HG650" s="56"/>
      <c r="HH650" s="56"/>
      <c r="HI650" s="56"/>
      <c r="HJ650" s="56"/>
      <c r="HK650" s="56"/>
      <c r="HL650" s="56"/>
      <c r="HM650" s="56"/>
      <c r="HN650" s="56"/>
      <c r="HO650" s="56"/>
      <c r="HP650" s="56"/>
      <c r="HQ650" s="56"/>
      <c r="HR650" s="56"/>
      <c r="HS650" s="56"/>
      <c r="HT650" s="56"/>
      <c r="HU650" s="56"/>
      <c r="HV650" s="56"/>
      <c r="HW650" s="56"/>
      <c r="HX650" s="56"/>
      <c r="HY650" s="56"/>
      <c r="HZ650" s="56"/>
      <c r="IA650" s="56"/>
      <c r="IB650" s="56"/>
      <c r="IC650" s="56"/>
      <c r="ID650" s="56"/>
      <c r="IE650" s="56"/>
      <c r="IF650" s="56"/>
      <c r="IG650" s="56"/>
      <c r="IH650" s="56"/>
      <c r="II650" s="56"/>
      <c r="IJ650" s="56"/>
      <c r="IK650" s="56"/>
      <c r="IL650" s="56"/>
      <c r="IM650" s="56"/>
      <c r="IN650" s="56"/>
      <c r="IO650" s="56"/>
      <c r="IP650" s="56"/>
      <c r="IQ650" s="56"/>
      <c r="IR650" s="56"/>
      <c r="IS650" s="56"/>
      <c r="IT650" s="70"/>
      <c r="IU650" s="70"/>
      <c r="IV650" s="70"/>
      <c r="IW650" s="70"/>
      <c r="IX650" s="56"/>
      <c r="IY650" s="56"/>
      <c r="IZ650" s="56"/>
      <c r="JA650" s="56"/>
      <c r="JB650" s="56"/>
      <c r="JC650" s="56"/>
      <c r="JD650" s="56"/>
      <c r="JE650" s="56"/>
      <c r="JF650" s="56"/>
      <c r="JG650" s="56"/>
      <c r="JH650" s="56"/>
      <c r="JI650" s="56"/>
      <c r="JJ650" s="56"/>
      <c r="JK650" s="56"/>
      <c r="JL650" s="56"/>
      <c r="JM650" s="56"/>
      <c r="JN650" s="56"/>
      <c r="JO650" s="56"/>
      <c r="JP650" s="56"/>
      <c r="JQ650" s="56"/>
      <c r="JR650" s="56"/>
      <c r="JS650" s="56"/>
      <c r="JT650" s="56"/>
      <c r="JU650" s="56"/>
      <c r="JV650" s="56"/>
      <c r="JW650" s="56"/>
      <c r="JX650" s="56"/>
      <c r="JY650" s="56"/>
      <c r="JZ650" s="56"/>
      <c r="KA650" s="56"/>
      <c r="KB650" s="56"/>
      <c r="KC650" s="56"/>
      <c r="KD650" s="56"/>
      <c r="KE650" s="56"/>
      <c r="KF650" s="56"/>
      <c r="KG650" s="56"/>
      <c r="KH650" s="56"/>
      <c r="KI650" s="56"/>
      <c r="KJ650" s="56"/>
      <c r="KK650" s="56"/>
      <c r="KL650" s="56"/>
      <c r="KM650" s="56"/>
      <c r="KN650" s="56"/>
      <c r="KO650" s="56"/>
      <c r="KP650" s="56"/>
      <c r="KQ650" s="56"/>
      <c r="KR650" s="56"/>
      <c r="KS650" s="56"/>
      <c r="KT650" s="56"/>
      <c r="KU650" s="56"/>
      <c r="KV650" s="56"/>
      <c r="KW650" s="56"/>
      <c r="KX650" s="56"/>
      <c r="KY650" s="56"/>
      <c r="KZ650" s="56"/>
      <c r="LA650" s="56"/>
      <c r="LB650" s="56"/>
      <c r="LC650" s="56"/>
      <c r="LD650" s="56"/>
      <c r="LE650" s="56"/>
      <c r="LF650" s="56"/>
      <c r="LG650" s="56"/>
      <c r="LH650" s="56"/>
      <c r="LI650" s="56"/>
      <c r="LJ650" s="56"/>
      <c r="LK650" s="56"/>
      <c r="LL650" s="56"/>
      <c r="LM650" s="56"/>
      <c r="LN650" s="56"/>
      <c r="LO650" s="56"/>
      <c r="LP650" s="56"/>
      <c r="LQ650" s="56"/>
      <c r="LR650" s="56"/>
      <c r="LS650" s="56"/>
      <c r="LT650" s="56"/>
      <c r="LU650" s="56"/>
      <c r="LV650" s="56"/>
      <c r="LW650" s="56"/>
      <c r="LX650" s="56"/>
      <c r="LY650" s="56"/>
      <c r="LZ650" s="56"/>
      <c r="MA650" s="56"/>
      <c r="MB650" s="56"/>
      <c r="MC650" s="56"/>
      <c r="MD650" s="56"/>
      <c r="ME650" s="56"/>
      <c r="MF650" s="56"/>
      <c r="MG650" s="56"/>
      <c r="MH650" s="56"/>
      <c r="MI650" s="56"/>
      <c r="MJ650" s="56"/>
      <c r="MK650" s="56"/>
      <c r="ML650" s="56"/>
      <c r="MM650" s="56"/>
      <c r="MN650" s="56"/>
      <c r="MO650" s="56"/>
      <c r="MP650" s="56"/>
      <c r="MQ650" s="56"/>
      <c r="MR650" s="56"/>
      <c r="MS650" s="56"/>
      <c r="MT650" s="56"/>
      <c r="MU650" s="56"/>
      <c r="MV650" s="56"/>
      <c r="MW650" s="56"/>
      <c r="MX650" s="56"/>
      <c r="MY650" s="56"/>
      <c r="MZ650" s="56"/>
      <c r="NA650" s="56"/>
      <c r="NB650" s="56"/>
      <c r="NC650" s="56"/>
      <c r="ND650" s="56"/>
      <c r="NE650" s="56"/>
      <c r="NF650" s="56"/>
      <c r="NG650" s="56"/>
      <c r="NH650" s="56"/>
      <c r="NI650" s="56"/>
      <c r="NJ650" s="56"/>
      <c r="NK650" s="56"/>
      <c r="NL650" s="56"/>
      <c r="NM650" s="56"/>
      <c r="NN650" s="56"/>
      <c r="NO650" s="56"/>
      <c r="NP650" s="56"/>
      <c r="NQ650" s="56"/>
      <c r="NR650" s="56"/>
      <c r="NS650" s="56"/>
      <c r="NT650" s="56"/>
      <c r="NU650" s="56"/>
      <c r="NV650" s="56"/>
      <c r="NW650" s="56"/>
      <c r="NX650" s="56"/>
      <c r="NY650" s="56"/>
      <c r="NZ650" s="56"/>
      <c r="OA650" s="56"/>
      <c r="OB650" s="56"/>
      <c r="OC650" s="56"/>
      <c r="OD650" s="56"/>
      <c r="OE650" s="56"/>
      <c r="OF650" s="56"/>
      <c r="OG650" s="56"/>
      <c r="OH650" s="56"/>
      <c r="OI650" s="56"/>
      <c r="OJ650" s="56"/>
      <c r="OK650" s="56"/>
      <c r="OL650" s="56"/>
      <c r="OM650" s="56"/>
      <c r="ON650" s="56"/>
      <c r="OO650" s="56"/>
      <c r="OP650" s="56"/>
      <c r="OQ650" s="56"/>
      <c r="OR650" s="56"/>
      <c r="OS650" s="56"/>
      <c r="OT650" s="56"/>
      <c r="OU650" s="56"/>
      <c r="OV650" s="56"/>
      <c r="OW650" s="56"/>
      <c r="OX650" s="56"/>
      <c r="OY650" s="56"/>
      <c r="OZ650" s="56"/>
      <c r="PA650" s="56"/>
    </row>
    <row r="651" spans="1:417" s="116" customFormat="1" ht="110.25" hidden="1" customHeight="1">
      <c r="A651" s="310"/>
      <c r="B651" s="357"/>
      <c r="C651" s="368"/>
      <c r="D651" s="313"/>
      <c r="E651" s="356"/>
      <c r="F651" s="318"/>
      <c r="G651" s="327"/>
      <c r="H651" s="327"/>
      <c r="I651" s="126" t="s">
        <v>1441</v>
      </c>
      <c r="J651" s="126" t="s">
        <v>1426</v>
      </c>
      <c r="K651" s="123"/>
      <c r="L651" s="183" t="s">
        <v>661</v>
      </c>
      <c r="M651" s="123" t="s">
        <v>501</v>
      </c>
      <c r="N651" s="51" t="s">
        <v>380</v>
      </c>
      <c r="O651" s="56" t="s">
        <v>350</v>
      </c>
      <c r="P651" s="310"/>
      <c r="Q651" s="357"/>
      <c r="R651" s="120"/>
      <c r="S651" s="120"/>
      <c r="T651" s="120" t="s">
        <v>205</v>
      </c>
      <c r="U651" s="120"/>
      <c r="V651" s="120"/>
      <c r="W651" s="120"/>
      <c r="X651" s="120"/>
      <c r="Y651" s="120"/>
      <c r="Z651" s="120"/>
      <c r="AA651" s="120"/>
      <c r="AB651" s="120"/>
      <c r="AC651" s="119">
        <f t="shared" si="902"/>
        <v>1</v>
      </c>
      <c r="AD651" s="229"/>
      <c r="AE651" s="229"/>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70"/>
      <c r="BU651" s="72" t="s">
        <v>552</v>
      </c>
      <c r="BV651" s="70"/>
      <c r="BW651" s="70"/>
      <c r="BX651" s="56"/>
      <c r="BY651" s="56"/>
      <c r="BZ651" s="56"/>
      <c r="CA651" s="56"/>
      <c r="CB651" s="56"/>
      <c r="CC651" s="56"/>
      <c r="CD651" s="56"/>
      <c r="CE651" s="56"/>
      <c r="CF651" s="56"/>
      <c r="CG651" s="56"/>
      <c r="CH651" s="56"/>
      <c r="CI651" s="56"/>
      <c r="CJ651" s="56"/>
      <c r="CK651" s="56"/>
      <c r="CL651" s="56"/>
      <c r="CM651" s="56"/>
      <c r="CN651" s="56"/>
      <c r="CO651" s="56"/>
      <c r="CP651" s="56"/>
      <c r="CQ651" s="56"/>
      <c r="CR651" s="56"/>
      <c r="CS651" s="56"/>
      <c r="CT651" s="56"/>
      <c r="CU651" s="56"/>
      <c r="CV651" s="56"/>
      <c r="CW651" s="56"/>
      <c r="CX651" s="56"/>
      <c r="CY651" s="56"/>
      <c r="CZ651" s="56"/>
      <c r="DA651" s="56"/>
      <c r="DB651" s="56"/>
      <c r="DC651" s="56"/>
      <c r="DD651" s="56"/>
      <c r="DE651" s="56"/>
      <c r="DF651" s="56"/>
      <c r="DG651" s="56"/>
      <c r="DH651" s="56"/>
      <c r="DI651" s="56"/>
      <c r="DJ651" s="56"/>
      <c r="DK651" s="56"/>
      <c r="DL651" s="56"/>
      <c r="DM651" s="70"/>
      <c r="DN651" s="70"/>
      <c r="DO651" s="70"/>
      <c r="DP651" s="70"/>
      <c r="DQ651" s="56"/>
      <c r="DR651" s="56"/>
      <c r="DS651" s="56"/>
      <c r="DT651" s="56"/>
      <c r="DU651" s="56"/>
      <c r="DV651" s="56"/>
      <c r="DW651" s="56"/>
      <c r="DX651" s="56"/>
      <c r="DY651" s="56"/>
      <c r="DZ651" s="56"/>
      <c r="EA651" s="56"/>
      <c r="EB651" s="56"/>
      <c r="EC651" s="56"/>
      <c r="ED651" s="56"/>
      <c r="EE651" s="56"/>
      <c r="EF651" s="56"/>
      <c r="EG651" s="56"/>
      <c r="EH651" s="56"/>
      <c r="EI651" s="56"/>
      <c r="EJ651" s="56"/>
      <c r="EK651" s="56"/>
      <c r="EL651" s="56"/>
      <c r="EM651" s="56"/>
      <c r="EN651" s="56"/>
      <c r="EO651" s="56"/>
      <c r="EP651" s="56"/>
      <c r="EQ651" s="56"/>
      <c r="ER651" s="56"/>
      <c r="ES651" s="56"/>
      <c r="ET651" s="56"/>
      <c r="EU651" s="56"/>
      <c r="EV651" s="56"/>
      <c r="EW651" s="56"/>
      <c r="EX651" s="56"/>
      <c r="EY651" s="56"/>
      <c r="EZ651" s="56"/>
      <c r="FA651" s="56"/>
      <c r="FB651" s="56"/>
      <c r="FC651" s="56"/>
      <c r="FD651" s="56"/>
      <c r="FE651" s="56"/>
      <c r="FF651" s="70"/>
      <c r="FG651" s="70"/>
      <c r="FH651" s="70"/>
      <c r="FI651" s="70"/>
      <c r="FJ651" s="70"/>
      <c r="FK651" s="56"/>
      <c r="FL651" s="56"/>
      <c r="FM651" s="56"/>
      <c r="FN651" s="56"/>
      <c r="FO651" s="56"/>
      <c r="FP651" s="56"/>
      <c r="FQ651" s="56"/>
      <c r="FR651" s="56"/>
      <c r="FS651" s="56"/>
      <c r="FT651" s="56"/>
      <c r="FU651" s="56"/>
      <c r="FV651" s="56"/>
      <c r="FW651" s="56"/>
      <c r="FX651" s="56"/>
      <c r="FY651" s="56"/>
      <c r="FZ651" s="56"/>
      <c r="GA651" s="56"/>
      <c r="GB651" s="56"/>
      <c r="GC651" s="56"/>
      <c r="GD651" s="56"/>
      <c r="GE651" s="56"/>
      <c r="GF651" s="56"/>
      <c r="GG651" s="56"/>
      <c r="GH651" s="56"/>
      <c r="GI651" s="56"/>
      <c r="GJ651" s="56"/>
      <c r="GK651" s="56"/>
      <c r="GL651" s="56"/>
      <c r="GM651" s="56"/>
      <c r="GN651" s="56"/>
      <c r="GO651" s="56"/>
      <c r="GP651" s="56"/>
      <c r="GQ651" s="56"/>
      <c r="GR651" s="56"/>
      <c r="GS651" s="56"/>
      <c r="GT651" s="56"/>
      <c r="GU651" s="56"/>
      <c r="GV651" s="56"/>
      <c r="GW651" s="56"/>
      <c r="GX651" s="56"/>
      <c r="GY651" s="56"/>
      <c r="GZ651" s="70"/>
      <c r="HA651" s="70"/>
      <c r="HB651" s="70"/>
      <c r="HC651" s="70"/>
      <c r="HD651" s="70"/>
      <c r="HE651" s="56"/>
      <c r="HF651" s="56"/>
      <c r="HG651" s="56"/>
      <c r="HH651" s="56"/>
      <c r="HI651" s="56"/>
      <c r="HJ651" s="56"/>
      <c r="HK651" s="56"/>
      <c r="HL651" s="56"/>
      <c r="HM651" s="56"/>
      <c r="HN651" s="56"/>
      <c r="HO651" s="56"/>
      <c r="HP651" s="56"/>
      <c r="HQ651" s="56"/>
      <c r="HR651" s="56"/>
      <c r="HS651" s="56"/>
      <c r="HT651" s="56"/>
      <c r="HU651" s="56"/>
      <c r="HV651" s="56"/>
      <c r="HW651" s="56"/>
      <c r="HX651" s="56"/>
      <c r="HY651" s="56"/>
      <c r="HZ651" s="56"/>
      <c r="IA651" s="56"/>
      <c r="IB651" s="56"/>
      <c r="IC651" s="56"/>
      <c r="ID651" s="56"/>
      <c r="IE651" s="56"/>
      <c r="IF651" s="56"/>
      <c r="IG651" s="56"/>
      <c r="IH651" s="56"/>
      <c r="II651" s="56"/>
      <c r="IJ651" s="56"/>
      <c r="IK651" s="56"/>
      <c r="IL651" s="56"/>
      <c r="IM651" s="56"/>
      <c r="IN651" s="56"/>
      <c r="IO651" s="56"/>
      <c r="IP651" s="56"/>
      <c r="IQ651" s="56"/>
      <c r="IR651" s="56"/>
      <c r="IS651" s="56"/>
      <c r="IT651" s="70"/>
      <c r="IU651" s="70"/>
      <c r="IV651" s="70"/>
      <c r="IW651" s="70"/>
      <c r="IX651" s="56"/>
      <c r="IY651" s="56"/>
      <c r="IZ651" s="56"/>
      <c r="JA651" s="56"/>
      <c r="JB651" s="56"/>
      <c r="JC651" s="56"/>
      <c r="JD651" s="56"/>
      <c r="JE651" s="56"/>
      <c r="JF651" s="56"/>
      <c r="JG651" s="56"/>
      <c r="JH651" s="56"/>
      <c r="JI651" s="56"/>
      <c r="JJ651" s="56"/>
      <c r="JK651" s="56"/>
      <c r="JL651" s="56"/>
      <c r="JM651" s="56"/>
      <c r="JN651" s="56"/>
      <c r="JO651" s="56"/>
      <c r="JP651" s="56"/>
      <c r="JQ651" s="56"/>
      <c r="JR651" s="56"/>
      <c r="JS651" s="56"/>
      <c r="JT651" s="56"/>
      <c r="JU651" s="56"/>
      <c r="JV651" s="56"/>
      <c r="JW651" s="56"/>
      <c r="JX651" s="56"/>
      <c r="JY651" s="56"/>
      <c r="JZ651" s="56"/>
      <c r="KA651" s="56"/>
      <c r="KB651" s="56"/>
      <c r="KC651" s="56"/>
      <c r="KD651" s="56"/>
      <c r="KE651" s="56"/>
      <c r="KF651" s="56"/>
      <c r="KG651" s="56"/>
      <c r="KH651" s="56"/>
      <c r="KI651" s="56"/>
      <c r="KJ651" s="56"/>
      <c r="KK651" s="56"/>
      <c r="KL651" s="56"/>
      <c r="KM651" s="56"/>
      <c r="KN651" s="56"/>
      <c r="KO651" s="56"/>
      <c r="KP651" s="56"/>
      <c r="KQ651" s="56"/>
      <c r="KR651" s="56"/>
      <c r="KS651" s="56"/>
      <c r="KT651" s="56"/>
      <c r="KU651" s="56"/>
      <c r="KV651" s="56"/>
      <c r="KW651" s="56"/>
      <c r="KX651" s="56"/>
      <c r="KY651" s="56"/>
      <c r="KZ651" s="56"/>
      <c r="LA651" s="56"/>
      <c r="LB651" s="56"/>
      <c r="LC651" s="56"/>
      <c r="LD651" s="56"/>
      <c r="LE651" s="56"/>
      <c r="LF651" s="56"/>
      <c r="LG651" s="56"/>
      <c r="LH651" s="56"/>
      <c r="LI651" s="56"/>
      <c r="LJ651" s="56"/>
      <c r="LK651" s="56"/>
      <c r="LL651" s="56"/>
      <c r="LM651" s="56"/>
      <c r="LN651" s="56"/>
      <c r="LO651" s="56"/>
      <c r="LP651" s="56"/>
      <c r="LQ651" s="56"/>
      <c r="LR651" s="56"/>
      <c r="LS651" s="56"/>
      <c r="LT651" s="56"/>
      <c r="LU651" s="56"/>
      <c r="LV651" s="56"/>
      <c r="LW651" s="56"/>
      <c r="LX651" s="56"/>
      <c r="LY651" s="56"/>
      <c r="LZ651" s="56"/>
      <c r="MA651" s="56"/>
      <c r="MB651" s="56"/>
      <c r="MC651" s="56"/>
      <c r="MD651" s="56"/>
      <c r="ME651" s="56"/>
      <c r="MF651" s="56"/>
      <c r="MG651" s="56"/>
      <c r="MH651" s="56"/>
      <c r="MI651" s="56"/>
      <c r="MJ651" s="56"/>
      <c r="MK651" s="56"/>
      <c r="ML651" s="56"/>
      <c r="MM651" s="56"/>
      <c r="MN651" s="56"/>
      <c r="MO651" s="56"/>
      <c r="MP651" s="56"/>
      <c r="MQ651" s="56"/>
      <c r="MR651" s="56"/>
      <c r="MS651" s="56"/>
      <c r="MT651" s="56"/>
      <c r="MU651" s="56"/>
      <c r="MV651" s="56"/>
      <c r="MW651" s="56"/>
      <c r="MX651" s="56"/>
      <c r="MY651" s="56"/>
      <c r="MZ651" s="56"/>
      <c r="NA651" s="56"/>
      <c r="NB651" s="56"/>
      <c r="NC651" s="56"/>
      <c r="ND651" s="56"/>
      <c r="NE651" s="56"/>
      <c r="NF651" s="56"/>
      <c r="NG651" s="56"/>
      <c r="NH651" s="56"/>
      <c r="NI651" s="56"/>
      <c r="NJ651" s="56"/>
      <c r="NK651" s="56"/>
      <c r="NL651" s="56"/>
      <c r="NM651" s="56"/>
      <c r="NN651" s="56"/>
      <c r="NO651" s="56"/>
      <c r="NP651" s="56"/>
      <c r="NQ651" s="56"/>
      <c r="NR651" s="56"/>
      <c r="NS651" s="56"/>
      <c r="NT651" s="56"/>
      <c r="NU651" s="56"/>
      <c r="NV651" s="56"/>
      <c r="NW651" s="56"/>
      <c r="NX651" s="56"/>
      <c r="NY651" s="56"/>
      <c r="NZ651" s="56"/>
      <c r="OA651" s="56"/>
      <c r="OB651" s="56"/>
      <c r="OC651" s="56"/>
      <c r="OD651" s="56"/>
      <c r="OE651" s="56"/>
      <c r="OF651" s="56"/>
      <c r="OG651" s="56"/>
      <c r="OH651" s="56"/>
      <c r="OI651" s="56"/>
      <c r="OJ651" s="56"/>
      <c r="OK651" s="56"/>
      <c r="OL651" s="56"/>
      <c r="OM651" s="56"/>
      <c r="ON651" s="56"/>
      <c r="OO651" s="56"/>
      <c r="OP651" s="56"/>
      <c r="OQ651" s="56"/>
      <c r="OR651" s="56"/>
      <c r="OS651" s="56"/>
      <c r="OT651" s="56"/>
      <c r="OU651" s="56"/>
      <c r="OV651" s="56"/>
      <c r="OW651" s="56"/>
      <c r="OX651" s="56"/>
      <c r="OY651" s="56"/>
      <c r="OZ651" s="56"/>
      <c r="PA651" s="56"/>
    </row>
    <row r="652" spans="1:417" s="116" customFormat="1" ht="220.5" hidden="1" customHeight="1">
      <c r="A652" s="310"/>
      <c r="B652" s="357"/>
      <c r="C652" s="368"/>
      <c r="D652" s="313"/>
      <c r="E652" s="356"/>
      <c r="F652" s="318"/>
      <c r="G652" s="327"/>
      <c r="H652" s="327"/>
      <c r="I652" s="132" t="s">
        <v>1442</v>
      </c>
      <c r="J652" s="126" t="s">
        <v>1427</v>
      </c>
      <c r="K652" s="123"/>
      <c r="L652" s="183" t="s">
        <v>661</v>
      </c>
      <c r="M652" s="123" t="s">
        <v>501</v>
      </c>
      <c r="N652" s="51" t="s">
        <v>380</v>
      </c>
      <c r="O652" s="56" t="s">
        <v>350</v>
      </c>
      <c r="P652" s="310"/>
      <c r="Q652" s="357"/>
      <c r="R652" s="120"/>
      <c r="S652" s="120"/>
      <c r="T652" s="120"/>
      <c r="U652" s="120" t="s">
        <v>205</v>
      </c>
      <c r="V652" s="120"/>
      <c r="W652" s="120"/>
      <c r="X652" s="120"/>
      <c r="Y652" s="120"/>
      <c r="Z652" s="120"/>
      <c r="AA652" s="120"/>
      <c r="AB652" s="120"/>
      <c r="AC652" s="119">
        <f t="shared" si="902"/>
        <v>1</v>
      </c>
      <c r="AD652" s="229"/>
      <c r="AE652" s="229"/>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70"/>
      <c r="BU652" s="70"/>
      <c r="BV652" s="69"/>
      <c r="BW652" s="72"/>
      <c r="BX652" s="56"/>
      <c r="BY652" s="56"/>
      <c r="BZ652" s="56"/>
      <c r="CA652" s="56"/>
      <c r="CB652" s="56"/>
      <c r="CC652" s="56"/>
      <c r="CD652" s="56"/>
      <c r="CE652" s="56"/>
      <c r="CF652" s="56"/>
      <c r="CG652" s="56"/>
      <c r="CH652" s="56"/>
      <c r="CI652" s="56"/>
      <c r="CJ652" s="56"/>
      <c r="CK652" s="56"/>
      <c r="CL652" s="56"/>
      <c r="CM652" s="56"/>
      <c r="CN652" s="56"/>
      <c r="CO652" s="56"/>
      <c r="CP652" s="56"/>
      <c r="CQ652" s="56"/>
      <c r="CR652" s="56"/>
      <c r="CS652" s="56"/>
      <c r="CT652" s="56"/>
      <c r="CU652" s="56"/>
      <c r="CV652" s="56"/>
      <c r="CW652" s="56"/>
      <c r="CX652" s="56"/>
      <c r="CY652" s="56"/>
      <c r="CZ652" s="56"/>
      <c r="DA652" s="56"/>
      <c r="DB652" s="56"/>
      <c r="DC652" s="56"/>
      <c r="DD652" s="56"/>
      <c r="DE652" s="56"/>
      <c r="DF652" s="56"/>
      <c r="DG652" s="56"/>
      <c r="DH652" s="56"/>
      <c r="DI652" s="56"/>
      <c r="DJ652" s="56"/>
      <c r="DK652" s="56"/>
      <c r="DL652" s="56"/>
      <c r="DM652" s="70"/>
      <c r="DN652" s="70"/>
      <c r="DO652" s="70"/>
      <c r="DP652" s="70"/>
      <c r="DQ652" s="178"/>
      <c r="DR652" s="178"/>
      <c r="DS652" s="178"/>
      <c r="DT652" s="178"/>
      <c r="DU652" s="178"/>
      <c r="DV652" s="178"/>
      <c r="DW652" s="178"/>
      <c r="DX652" s="178"/>
      <c r="DY652" s="178"/>
      <c r="DZ652" s="178"/>
      <c r="EA652" s="178"/>
      <c r="EB652" s="178"/>
      <c r="EC652" s="178"/>
      <c r="ED652" s="178"/>
      <c r="EE652" s="178"/>
      <c r="EF652" s="178"/>
      <c r="EG652" s="178"/>
      <c r="EH652" s="178"/>
      <c r="EI652" s="178"/>
      <c r="EJ652" s="178"/>
      <c r="EK652" s="178"/>
      <c r="EL652" s="178"/>
      <c r="EM652" s="178"/>
      <c r="EN652" s="178"/>
      <c r="EO652" s="178"/>
      <c r="EP652" s="178"/>
      <c r="EQ652" s="178"/>
      <c r="ER652" s="178"/>
      <c r="ES652" s="178"/>
      <c r="ET652" s="178"/>
      <c r="EU652" s="178"/>
      <c r="EV652" s="178"/>
      <c r="EW652" s="180"/>
      <c r="EX652" s="179"/>
      <c r="EY652" s="180"/>
      <c r="EZ652" s="179"/>
      <c r="FA652" s="180"/>
      <c r="FB652" s="179"/>
      <c r="FC652" s="180"/>
      <c r="FD652" s="181"/>
      <c r="FE652" s="184"/>
      <c r="FF652" s="70"/>
      <c r="FG652" s="70"/>
      <c r="FH652" s="70"/>
      <c r="FI652" s="70"/>
      <c r="FJ652" s="70"/>
      <c r="FK652" s="56"/>
      <c r="FL652" s="56"/>
      <c r="FM652" s="56"/>
      <c r="FN652" s="56"/>
      <c r="FO652" s="56"/>
      <c r="FP652" s="56"/>
      <c r="FQ652" s="56"/>
      <c r="FR652" s="56"/>
      <c r="FS652" s="56"/>
      <c r="FT652" s="56"/>
      <c r="FU652" s="56"/>
      <c r="FV652" s="56"/>
      <c r="FW652" s="56"/>
      <c r="FX652" s="56"/>
      <c r="FY652" s="56"/>
      <c r="FZ652" s="56"/>
      <c r="GA652" s="56"/>
      <c r="GB652" s="56"/>
      <c r="GC652" s="56"/>
      <c r="GD652" s="56"/>
      <c r="GE652" s="56"/>
      <c r="GF652" s="56"/>
      <c r="GG652" s="56"/>
      <c r="GH652" s="56"/>
      <c r="GI652" s="56"/>
      <c r="GJ652" s="56"/>
      <c r="GK652" s="56"/>
      <c r="GL652" s="56"/>
      <c r="GM652" s="56"/>
      <c r="GN652" s="56"/>
      <c r="GO652" s="56"/>
      <c r="GP652" s="56"/>
      <c r="GQ652" s="56"/>
      <c r="GR652" s="56"/>
      <c r="GS652" s="56"/>
      <c r="GT652" s="56"/>
      <c r="GU652" s="56"/>
      <c r="GV652" s="56"/>
      <c r="GW652" s="56"/>
      <c r="GX652" s="56"/>
      <c r="GY652" s="56"/>
      <c r="GZ652" s="70"/>
      <c r="HA652" s="70"/>
      <c r="HB652" s="70"/>
      <c r="HC652" s="70"/>
      <c r="HD652" s="70"/>
      <c r="HE652" s="56"/>
      <c r="HF652" s="56"/>
      <c r="HG652" s="56"/>
      <c r="HH652" s="56"/>
      <c r="HI652" s="56"/>
      <c r="HJ652" s="56"/>
      <c r="HK652" s="56"/>
      <c r="HL652" s="56"/>
      <c r="HM652" s="56"/>
      <c r="HN652" s="56"/>
      <c r="HO652" s="56"/>
      <c r="HP652" s="56"/>
      <c r="HQ652" s="56"/>
      <c r="HR652" s="56"/>
      <c r="HS652" s="56"/>
      <c r="HT652" s="56"/>
      <c r="HU652" s="56"/>
      <c r="HV652" s="56"/>
      <c r="HW652" s="56"/>
      <c r="HX652" s="56"/>
      <c r="HY652" s="56"/>
      <c r="HZ652" s="56"/>
      <c r="IA652" s="56"/>
      <c r="IB652" s="56"/>
      <c r="IC652" s="56"/>
      <c r="ID652" s="56"/>
      <c r="IE652" s="56"/>
      <c r="IF652" s="56"/>
      <c r="IG652" s="56"/>
      <c r="IH652" s="56"/>
      <c r="II652" s="56"/>
      <c r="IJ652" s="56"/>
      <c r="IK652" s="56"/>
      <c r="IL652" s="56"/>
      <c r="IM652" s="56"/>
      <c r="IN652" s="56"/>
      <c r="IO652" s="56"/>
      <c r="IP652" s="56"/>
      <c r="IQ652" s="56"/>
      <c r="IR652" s="56"/>
      <c r="IS652" s="56"/>
      <c r="IT652" s="70"/>
      <c r="IU652" s="70"/>
      <c r="IV652" s="70"/>
      <c r="IW652" s="70"/>
      <c r="IX652" s="56"/>
      <c r="IY652" s="56"/>
      <c r="IZ652" s="56"/>
      <c r="JA652" s="56"/>
      <c r="JB652" s="56"/>
      <c r="JC652" s="56"/>
      <c r="JD652" s="56"/>
      <c r="JE652" s="56"/>
      <c r="JF652" s="56"/>
      <c r="JG652" s="56"/>
      <c r="JH652" s="56"/>
      <c r="JI652" s="56"/>
      <c r="JJ652" s="56"/>
      <c r="JK652" s="56"/>
      <c r="JL652" s="56"/>
      <c r="JM652" s="56"/>
      <c r="JN652" s="56"/>
      <c r="JO652" s="56"/>
      <c r="JP652" s="56"/>
      <c r="JQ652" s="56"/>
      <c r="JR652" s="56"/>
      <c r="JS652" s="56"/>
      <c r="JT652" s="56"/>
      <c r="JU652" s="56"/>
      <c r="JV652" s="56"/>
      <c r="JW652" s="56"/>
      <c r="JX652" s="56"/>
      <c r="JY652" s="56"/>
      <c r="JZ652" s="56"/>
      <c r="KA652" s="56"/>
      <c r="KB652" s="56"/>
      <c r="KC652" s="56"/>
      <c r="KD652" s="56"/>
      <c r="KE652" s="56"/>
      <c r="KF652" s="56"/>
      <c r="KG652" s="56"/>
      <c r="KH652" s="56"/>
      <c r="KI652" s="56"/>
      <c r="KJ652" s="56"/>
      <c r="KK652" s="56"/>
      <c r="KL652" s="56"/>
      <c r="KM652" s="56"/>
      <c r="KN652" s="56"/>
      <c r="KO652" s="56"/>
      <c r="KP652" s="56"/>
      <c r="KQ652" s="56"/>
      <c r="KR652" s="56"/>
      <c r="KS652" s="56"/>
      <c r="KT652" s="56"/>
      <c r="KU652" s="56"/>
      <c r="KV652" s="56"/>
      <c r="KW652" s="56"/>
      <c r="KX652" s="56"/>
      <c r="KY652" s="56"/>
      <c r="KZ652" s="56"/>
      <c r="LA652" s="56"/>
      <c r="LB652" s="56"/>
      <c r="LC652" s="56"/>
      <c r="LD652" s="56"/>
      <c r="LE652" s="56"/>
      <c r="LF652" s="56"/>
      <c r="LG652" s="56"/>
      <c r="LH652" s="56"/>
      <c r="LI652" s="56"/>
      <c r="LJ652" s="56"/>
      <c r="LK652" s="56"/>
      <c r="LL652" s="56"/>
      <c r="LM652" s="56"/>
      <c r="LN652" s="56"/>
      <c r="LO652" s="56"/>
      <c r="LP652" s="56"/>
      <c r="LQ652" s="56"/>
      <c r="LR652" s="56"/>
      <c r="LS652" s="56"/>
      <c r="LT652" s="56"/>
      <c r="LU652" s="56"/>
      <c r="LV652" s="56"/>
      <c r="LW652" s="56"/>
      <c r="LX652" s="56"/>
      <c r="LY652" s="56"/>
      <c r="LZ652" s="56"/>
      <c r="MA652" s="56"/>
      <c r="MB652" s="56"/>
      <c r="MC652" s="56"/>
      <c r="MD652" s="56"/>
      <c r="ME652" s="56"/>
      <c r="MF652" s="56"/>
      <c r="MG652" s="56"/>
      <c r="MH652" s="56"/>
      <c r="MI652" s="56"/>
      <c r="MJ652" s="56"/>
      <c r="MK652" s="56"/>
      <c r="ML652" s="56"/>
      <c r="MM652" s="56"/>
      <c r="MN652" s="56"/>
      <c r="MO652" s="56"/>
      <c r="MP652" s="56"/>
      <c r="MQ652" s="56"/>
      <c r="MR652" s="56"/>
      <c r="MS652" s="56"/>
      <c r="MT652" s="56"/>
      <c r="MU652" s="56"/>
      <c r="MV652" s="56"/>
      <c r="MW652" s="56"/>
      <c r="MX652" s="56"/>
      <c r="MY652" s="56"/>
      <c r="MZ652" s="56"/>
      <c r="NA652" s="56"/>
      <c r="NB652" s="56"/>
      <c r="NC652" s="56"/>
      <c r="ND652" s="56"/>
      <c r="NE652" s="56"/>
      <c r="NF652" s="56"/>
      <c r="NG652" s="56"/>
      <c r="NH652" s="56"/>
      <c r="NI652" s="56"/>
      <c r="NJ652" s="56"/>
      <c r="NK652" s="56"/>
      <c r="NL652" s="56"/>
      <c r="NM652" s="56"/>
      <c r="NN652" s="56"/>
      <c r="NO652" s="56"/>
      <c r="NP652" s="56"/>
      <c r="NQ652" s="56"/>
      <c r="NR652" s="56"/>
      <c r="NS652" s="56"/>
      <c r="NT652" s="56"/>
      <c r="NU652" s="56"/>
      <c r="NV652" s="56"/>
      <c r="NW652" s="56"/>
      <c r="NX652" s="56"/>
      <c r="NY652" s="56"/>
      <c r="NZ652" s="56"/>
      <c r="OA652" s="56"/>
      <c r="OB652" s="56"/>
      <c r="OC652" s="56"/>
      <c r="OD652" s="56"/>
      <c r="OE652" s="56"/>
      <c r="OF652" s="56"/>
      <c r="OG652" s="56"/>
      <c r="OH652" s="56"/>
      <c r="OI652" s="56"/>
      <c r="OJ652" s="56"/>
      <c r="OK652" s="56"/>
      <c r="OL652" s="56"/>
      <c r="OM652" s="56"/>
      <c r="ON652" s="56"/>
      <c r="OO652" s="56"/>
      <c r="OP652" s="56"/>
      <c r="OQ652" s="56"/>
      <c r="OR652" s="56"/>
      <c r="OS652" s="56"/>
      <c r="OT652" s="56"/>
      <c r="OU652" s="56"/>
      <c r="OV652" s="56"/>
      <c r="OW652" s="56"/>
      <c r="OX652" s="56"/>
      <c r="OY652" s="56"/>
      <c r="OZ652" s="56"/>
      <c r="PA652" s="56"/>
    </row>
    <row r="653" spans="1:417" s="116" customFormat="1" ht="173.25" hidden="1" customHeight="1">
      <c r="A653" s="310"/>
      <c r="B653" s="357"/>
      <c r="C653" s="368"/>
      <c r="D653" s="313"/>
      <c r="E653" s="356"/>
      <c r="F653" s="313"/>
      <c r="G653" s="327"/>
      <c r="H653" s="327"/>
      <c r="I653" s="126" t="s">
        <v>1092</v>
      </c>
      <c r="J653" s="126" t="s">
        <v>1429</v>
      </c>
      <c r="K653" s="123"/>
      <c r="L653" s="183" t="s">
        <v>661</v>
      </c>
      <c r="M653" s="123" t="s">
        <v>501</v>
      </c>
      <c r="N653" s="51" t="s">
        <v>380</v>
      </c>
      <c r="O653" s="56" t="s">
        <v>350</v>
      </c>
      <c r="P653" s="310"/>
      <c r="Q653" s="357"/>
      <c r="R653" s="120"/>
      <c r="S653" s="120"/>
      <c r="T653" s="120"/>
      <c r="U653" s="120"/>
      <c r="V653" s="120" t="s">
        <v>205</v>
      </c>
      <c r="W653" s="120"/>
      <c r="X653" s="120"/>
      <c r="Y653" s="120"/>
      <c r="Z653" s="120"/>
      <c r="AA653" s="120"/>
      <c r="AB653" s="120"/>
      <c r="AC653" s="119">
        <f t="shared" si="902"/>
        <v>1</v>
      </c>
      <c r="AD653" s="229"/>
      <c r="AE653" s="229"/>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70"/>
      <c r="BU653" s="70"/>
      <c r="BV653" s="70"/>
      <c r="BW653" s="70"/>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9"/>
      <c r="DD653" s="180"/>
      <c r="DE653" s="179"/>
      <c r="DF653" s="180"/>
      <c r="DG653" s="179"/>
      <c r="DH653" s="180"/>
      <c r="DI653" s="179"/>
      <c r="DJ653" s="180"/>
      <c r="DK653" s="181"/>
      <c r="DL653" s="184"/>
      <c r="DM653" s="70"/>
      <c r="DN653" s="70"/>
      <c r="DO653" s="70"/>
      <c r="DP653" s="70"/>
      <c r="DQ653" s="178"/>
      <c r="DR653" s="178"/>
      <c r="DS653" s="178"/>
      <c r="DT653" s="178"/>
      <c r="DU653" s="178"/>
      <c r="DV653" s="178"/>
      <c r="DW653" s="178"/>
      <c r="DX653" s="178"/>
      <c r="DY653" s="178"/>
      <c r="DZ653" s="178"/>
      <c r="EA653" s="178"/>
      <c r="EB653" s="178"/>
      <c r="EC653" s="178"/>
      <c r="ED653" s="178"/>
      <c r="EE653" s="178"/>
      <c r="EF653" s="178"/>
      <c r="EG653" s="178"/>
      <c r="EH653" s="178"/>
      <c r="EI653" s="178"/>
      <c r="EJ653" s="178"/>
      <c r="EK653" s="178"/>
      <c r="EL653" s="178"/>
      <c r="EM653" s="178"/>
      <c r="EN653" s="178"/>
      <c r="EO653" s="178"/>
      <c r="EP653" s="178"/>
      <c r="EQ653" s="178"/>
      <c r="ER653" s="178"/>
      <c r="ES653" s="178"/>
      <c r="ET653" s="178"/>
      <c r="EU653" s="178"/>
      <c r="EV653" s="179"/>
      <c r="EW653" s="180"/>
      <c r="EX653" s="179"/>
      <c r="EY653" s="180"/>
      <c r="EZ653" s="179"/>
      <c r="FA653" s="180"/>
      <c r="FB653" s="179"/>
      <c r="FC653" s="180"/>
      <c r="FD653" s="181"/>
      <c r="FE653" s="184"/>
      <c r="FF653" s="72"/>
      <c r="FG653" s="72"/>
      <c r="FH653" s="72"/>
      <c r="FI653" s="72"/>
      <c r="FJ653" s="72" t="s">
        <v>552</v>
      </c>
      <c r="FK653" s="70" t="s">
        <v>464</v>
      </c>
      <c r="FL653" s="70" t="s">
        <v>464</v>
      </c>
      <c r="FM653" s="70" t="s">
        <v>464</v>
      </c>
      <c r="FN653" s="70" t="s">
        <v>1025</v>
      </c>
      <c r="FO653" s="70" t="s">
        <v>1025</v>
      </c>
      <c r="FP653" s="70" t="s">
        <v>464</v>
      </c>
      <c r="FQ653" s="70" t="s">
        <v>1025</v>
      </c>
      <c r="FR653" s="70" t="s">
        <v>464</v>
      </c>
      <c r="FS653" s="70" t="s">
        <v>464</v>
      </c>
      <c r="FT653" s="70" t="s">
        <v>464</v>
      </c>
      <c r="FU653" s="70" t="s">
        <v>464</v>
      </c>
      <c r="FV653" s="70" t="s">
        <v>464</v>
      </c>
      <c r="FW653" s="70" t="s">
        <v>464</v>
      </c>
      <c r="FX653" s="70" t="s">
        <v>464</v>
      </c>
      <c r="FY653" s="70" t="s">
        <v>464</v>
      </c>
      <c r="FZ653" s="70" t="s">
        <v>464</v>
      </c>
      <c r="GA653" s="70" t="s">
        <v>464</v>
      </c>
      <c r="GB653" s="70" t="s">
        <v>464</v>
      </c>
      <c r="GC653" s="70" t="s">
        <v>464</v>
      </c>
      <c r="GD653" s="70" t="s">
        <v>464</v>
      </c>
      <c r="GE653" s="70" t="s">
        <v>464</v>
      </c>
      <c r="GF653" s="70" t="s">
        <v>464</v>
      </c>
      <c r="GG653" s="70" t="s">
        <v>464</v>
      </c>
      <c r="GH653" s="70" t="s">
        <v>464</v>
      </c>
      <c r="GI653" s="70" t="s">
        <v>464</v>
      </c>
      <c r="GJ653" s="70" t="s">
        <v>464</v>
      </c>
      <c r="GK653" s="70" t="s">
        <v>464</v>
      </c>
      <c r="GL653" s="70" t="s">
        <v>464</v>
      </c>
      <c r="GM653" s="70" t="s">
        <v>464</v>
      </c>
      <c r="GN653" s="70" t="s">
        <v>464</v>
      </c>
      <c r="GO653" s="70" t="s">
        <v>464</v>
      </c>
      <c r="GP653" s="179">
        <f t="shared" ref="GP653" si="942">COUNTIF(FA653:GO653,"2")</f>
        <v>28</v>
      </c>
      <c r="GQ653" s="180">
        <f t="shared" ref="GQ653" si="943">GP653/(GP653+GR653+GT653+GV653)</f>
        <v>0.90322580645161288</v>
      </c>
      <c r="GR653" s="179">
        <f t="shared" ref="GR653" si="944">COUNTIF(FA653:GO653,"1")</f>
        <v>3</v>
      </c>
      <c r="GS653" s="180">
        <f t="shared" ref="GS653" si="945">GR653/(GP653+GR653+GT653+GV653)</f>
        <v>9.6774193548387094E-2</v>
      </c>
      <c r="GT653" s="179">
        <f t="shared" ref="GT653" si="946">COUNTIF(FA653:GO653,"0")</f>
        <v>0</v>
      </c>
      <c r="GU653" s="180">
        <f t="shared" ref="GU653" si="947">GT653/(GP653+GR653+GT653+GV653)</f>
        <v>0</v>
      </c>
      <c r="GV653" s="179">
        <f t="shared" ref="GV653" si="948">COUNTIF(FA653:GO653,"KĐG")</f>
        <v>0</v>
      </c>
      <c r="GW653" s="180">
        <f t="shared" ref="GW653" si="949">GV653/(GP653+GR653+GT653+GV653)</f>
        <v>0</v>
      </c>
      <c r="GX653" s="181">
        <f t="shared" ref="GX653" si="950">(((GP653*2)+(GR653*1)+(GT653*0)))/(GP653+GR653+GT653)</f>
        <v>1.903225806451613</v>
      </c>
      <c r="GY653" s="182" t="str">
        <f t="shared" ref="GY653" si="951">IF(GW653&gt;=50%,"KĐG",IF(GX653&gt;=1.6,"Đạt mục tiêu",IF(GX653&gt;=1,"Cần cố gắng","Chưa đạt")))</f>
        <v>Đạt mục tiêu</v>
      </c>
      <c r="GZ653" s="70"/>
      <c r="HA653" s="70"/>
      <c r="HB653" s="70"/>
      <c r="HC653" s="70"/>
      <c r="HD653" s="70"/>
      <c r="HE653" s="56"/>
      <c r="HF653" s="56"/>
      <c r="HG653" s="56"/>
      <c r="HH653" s="56"/>
      <c r="HI653" s="56"/>
      <c r="HJ653" s="56"/>
      <c r="HK653" s="56"/>
      <c r="HL653" s="56"/>
      <c r="HM653" s="56"/>
      <c r="HN653" s="56"/>
      <c r="HO653" s="56"/>
      <c r="HP653" s="56"/>
      <c r="HQ653" s="56"/>
      <c r="HR653" s="56"/>
      <c r="HS653" s="56"/>
      <c r="HT653" s="56"/>
      <c r="HU653" s="56"/>
      <c r="HV653" s="56"/>
      <c r="HW653" s="56"/>
      <c r="HX653" s="56"/>
      <c r="HY653" s="56"/>
      <c r="HZ653" s="56"/>
      <c r="IA653" s="56"/>
      <c r="IB653" s="56"/>
      <c r="IC653" s="56"/>
      <c r="ID653" s="56"/>
      <c r="IE653" s="56"/>
      <c r="IF653" s="56"/>
      <c r="IG653" s="56"/>
      <c r="IH653" s="56"/>
      <c r="II653" s="56"/>
      <c r="IJ653" s="56"/>
      <c r="IK653" s="56"/>
      <c r="IL653" s="56"/>
      <c r="IM653" s="56"/>
      <c r="IN653" s="56"/>
      <c r="IO653" s="56"/>
      <c r="IP653" s="56"/>
      <c r="IQ653" s="56"/>
      <c r="IR653" s="56"/>
      <c r="IS653" s="56"/>
      <c r="IT653" s="70"/>
      <c r="IU653" s="70"/>
      <c r="IV653" s="70"/>
      <c r="IW653" s="70"/>
      <c r="IX653" s="56"/>
      <c r="IY653" s="56"/>
      <c r="IZ653" s="56"/>
      <c r="JA653" s="56"/>
      <c r="JB653" s="56"/>
      <c r="JC653" s="56"/>
      <c r="JD653" s="56"/>
      <c r="JE653" s="56"/>
      <c r="JF653" s="56"/>
      <c r="JG653" s="56"/>
      <c r="JH653" s="56"/>
      <c r="JI653" s="56"/>
      <c r="JJ653" s="56"/>
      <c r="JK653" s="56"/>
      <c r="JL653" s="56"/>
      <c r="JM653" s="56"/>
      <c r="JN653" s="56"/>
      <c r="JO653" s="56"/>
      <c r="JP653" s="56"/>
      <c r="JQ653" s="56"/>
      <c r="JR653" s="56"/>
      <c r="JS653" s="56"/>
      <c r="JT653" s="56"/>
      <c r="JU653" s="56"/>
      <c r="JV653" s="56"/>
      <c r="JW653" s="56"/>
      <c r="JX653" s="56"/>
      <c r="JY653" s="56"/>
      <c r="JZ653" s="56"/>
      <c r="KA653" s="56"/>
      <c r="KB653" s="56"/>
      <c r="KC653" s="56"/>
      <c r="KD653" s="56"/>
      <c r="KE653" s="56"/>
      <c r="KF653" s="56"/>
      <c r="KG653" s="56"/>
      <c r="KH653" s="56"/>
      <c r="KI653" s="56"/>
      <c r="KJ653" s="56"/>
      <c r="KK653" s="56"/>
      <c r="KL653" s="56"/>
      <c r="KM653" s="56"/>
      <c r="KN653" s="56"/>
      <c r="KO653" s="56"/>
      <c r="KP653" s="56"/>
      <c r="KQ653" s="56"/>
      <c r="KR653" s="56"/>
      <c r="KS653" s="56"/>
      <c r="KT653" s="56"/>
      <c r="KU653" s="56"/>
      <c r="KV653" s="56"/>
      <c r="KW653" s="56"/>
      <c r="KX653" s="56"/>
      <c r="KY653" s="56"/>
      <c r="KZ653" s="56"/>
      <c r="LA653" s="56"/>
      <c r="LB653" s="56"/>
      <c r="LC653" s="56"/>
      <c r="LD653" s="56"/>
      <c r="LE653" s="56"/>
      <c r="LF653" s="56"/>
      <c r="LG653" s="56"/>
      <c r="LH653" s="56"/>
      <c r="LI653" s="56"/>
      <c r="LJ653" s="56"/>
      <c r="LK653" s="56"/>
      <c r="LL653" s="56"/>
      <c r="LM653" s="56"/>
      <c r="LN653" s="56"/>
      <c r="LO653" s="56"/>
      <c r="LP653" s="56"/>
      <c r="LQ653" s="56"/>
      <c r="LR653" s="56"/>
      <c r="LS653" s="56"/>
      <c r="LT653" s="56"/>
      <c r="LU653" s="56"/>
      <c r="LV653" s="56"/>
      <c r="LW653" s="56"/>
      <c r="LX653" s="56"/>
      <c r="LY653" s="56"/>
      <c r="LZ653" s="56"/>
      <c r="MA653" s="56"/>
      <c r="MB653" s="56"/>
      <c r="MC653" s="56"/>
      <c r="MD653" s="56"/>
      <c r="ME653" s="56"/>
      <c r="MF653" s="56"/>
      <c r="MG653" s="56"/>
      <c r="MH653" s="56"/>
      <c r="MI653" s="56"/>
      <c r="MJ653" s="56"/>
      <c r="MK653" s="56"/>
      <c r="ML653" s="56"/>
      <c r="MM653" s="56"/>
      <c r="MN653" s="56"/>
      <c r="MO653" s="56"/>
      <c r="MP653" s="56"/>
      <c r="MQ653" s="56"/>
      <c r="MR653" s="56"/>
      <c r="MS653" s="56"/>
      <c r="MT653" s="56"/>
      <c r="MU653" s="56"/>
      <c r="MV653" s="56"/>
      <c r="MW653" s="56"/>
      <c r="MX653" s="56"/>
      <c r="MY653" s="56"/>
      <c r="MZ653" s="56"/>
      <c r="NA653" s="56"/>
      <c r="NB653" s="56"/>
      <c r="NC653" s="56"/>
      <c r="ND653" s="56"/>
      <c r="NE653" s="56"/>
      <c r="NF653" s="56"/>
      <c r="NG653" s="56"/>
      <c r="NH653" s="56"/>
      <c r="NI653" s="56"/>
      <c r="NJ653" s="56"/>
      <c r="NK653" s="56"/>
      <c r="NL653" s="56"/>
      <c r="NM653" s="56"/>
      <c r="NN653" s="56"/>
      <c r="NO653" s="56"/>
      <c r="NP653" s="56"/>
      <c r="NQ653" s="56"/>
      <c r="NR653" s="56"/>
      <c r="NS653" s="56"/>
      <c r="NT653" s="56"/>
      <c r="NU653" s="56"/>
      <c r="NV653" s="56"/>
      <c r="NW653" s="56"/>
      <c r="NX653" s="56"/>
      <c r="NY653" s="56"/>
      <c r="NZ653" s="56"/>
      <c r="OA653" s="56"/>
      <c r="OB653" s="56"/>
      <c r="OC653" s="56"/>
      <c r="OD653" s="56"/>
      <c r="OE653" s="56"/>
      <c r="OF653" s="56"/>
      <c r="OG653" s="56"/>
      <c r="OH653" s="56"/>
      <c r="OI653" s="56"/>
      <c r="OJ653" s="56"/>
      <c r="OK653" s="56"/>
      <c r="OL653" s="56"/>
      <c r="OM653" s="56"/>
      <c r="ON653" s="56"/>
      <c r="OO653" s="56"/>
      <c r="OP653" s="56"/>
      <c r="OQ653" s="56"/>
      <c r="OR653" s="56"/>
      <c r="OS653" s="56"/>
      <c r="OT653" s="56"/>
      <c r="OU653" s="56"/>
      <c r="OV653" s="56"/>
      <c r="OW653" s="56"/>
      <c r="OX653" s="56"/>
      <c r="OY653" s="56"/>
      <c r="OZ653" s="56"/>
      <c r="PA653" s="56"/>
    </row>
    <row r="654" spans="1:417" s="116" customFormat="1" ht="110.25" hidden="1" customHeight="1">
      <c r="A654" s="310"/>
      <c r="B654" s="357"/>
      <c r="C654" s="368"/>
      <c r="D654" s="313"/>
      <c r="E654" s="356"/>
      <c r="F654" s="313"/>
      <c r="G654" s="327"/>
      <c r="H654" s="327"/>
      <c r="I654" s="126" t="s">
        <v>1443</v>
      </c>
      <c r="J654" s="126" t="s">
        <v>1431</v>
      </c>
      <c r="K654" s="123"/>
      <c r="L654" s="183" t="s">
        <v>661</v>
      </c>
      <c r="M654" s="123" t="s">
        <v>501</v>
      </c>
      <c r="N654" s="51" t="s">
        <v>380</v>
      </c>
      <c r="O654" s="56" t="s">
        <v>350</v>
      </c>
      <c r="P654" s="310"/>
      <c r="Q654" s="357"/>
      <c r="R654" s="120"/>
      <c r="S654" s="120"/>
      <c r="T654" s="120"/>
      <c r="U654" s="120"/>
      <c r="V654" s="120"/>
      <c r="W654" s="120" t="s">
        <v>205</v>
      </c>
      <c r="X654" s="120"/>
      <c r="Y654" s="120"/>
      <c r="Z654" s="120"/>
      <c r="AA654" s="120"/>
      <c r="AB654" s="120"/>
      <c r="AC654" s="119">
        <f t="shared" si="902"/>
        <v>1</v>
      </c>
      <c r="AD654" s="229"/>
      <c r="AE654" s="229"/>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70"/>
      <c r="BU654" s="70"/>
      <c r="BV654" s="70"/>
      <c r="BW654" s="70"/>
      <c r="BX654" s="56"/>
      <c r="BY654" s="56"/>
      <c r="BZ654" s="56"/>
      <c r="CA654" s="56"/>
      <c r="CB654" s="56"/>
      <c r="CC654" s="56"/>
      <c r="CD654" s="56"/>
      <c r="CE654" s="56"/>
      <c r="CF654" s="56"/>
      <c r="CG654" s="56"/>
      <c r="CH654" s="56"/>
      <c r="CI654" s="56"/>
      <c r="CJ654" s="56"/>
      <c r="CK654" s="56"/>
      <c r="CL654" s="56"/>
      <c r="CM654" s="56"/>
      <c r="CN654" s="56"/>
      <c r="CO654" s="56"/>
      <c r="CP654" s="56"/>
      <c r="CQ654" s="56"/>
      <c r="CR654" s="56"/>
      <c r="CS654" s="56"/>
      <c r="CT654" s="56"/>
      <c r="CU654" s="56"/>
      <c r="CV654" s="56"/>
      <c r="CW654" s="56"/>
      <c r="CX654" s="56"/>
      <c r="CY654" s="56"/>
      <c r="CZ654" s="56"/>
      <c r="DA654" s="56"/>
      <c r="DB654" s="56"/>
      <c r="DC654" s="56"/>
      <c r="DD654" s="56"/>
      <c r="DE654" s="56"/>
      <c r="DF654" s="56"/>
      <c r="DG654" s="56"/>
      <c r="DH654" s="56"/>
      <c r="DI654" s="56"/>
      <c r="DJ654" s="56"/>
      <c r="DK654" s="56"/>
      <c r="DL654" s="56"/>
      <c r="DM654" s="168"/>
      <c r="DN654" s="168"/>
      <c r="DO654" s="168"/>
      <c r="DP654" s="72" t="s">
        <v>552</v>
      </c>
      <c r="DQ654" s="178">
        <v>2</v>
      </c>
      <c r="DR654" s="178">
        <v>2</v>
      </c>
      <c r="DS654" s="178">
        <v>1</v>
      </c>
      <c r="DT654" s="178">
        <v>2</v>
      </c>
      <c r="DU654" s="178">
        <v>2</v>
      </c>
      <c r="DV654" s="178">
        <v>2</v>
      </c>
      <c r="DW654" s="178">
        <v>2</v>
      </c>
      <c r="DX654" s="178">
        <v>2</v>
      </c>
      <c r="DY654" s="178">
        <v>2</v>
      </c>
      <c r="DZ654" s="178">
        <v>2</v>
      </c>
      <c r="EA654" s="178">
        <v>1</v>
      </c>
      <c r="EB654" s="178">
        <v>2</v>
      </c>
      <c r="EC654" s="178">
        <v>2</v>
      </c>
      <c r="ED654" s="178">
        <v>2</v>
      </c>
      <c r="EE654" s="178">
        <v>2</v>
      </c>
      <c r="EF654" s="178">
        <v>2</v>
      </c>
      <c r="EG654" s="178">
        <v>2</v>
      </c>
      <c r="EH654" s="178">
        <v>2</v>
      </c>
      <c r="EI654" s="178">
        <v>2</v>
      </c>
      <c r="EJ654" s="178">
        <v>2</v>
      </c>
      <c r="EK654" s="178">
        <v>2</v>
      </c>
      <c r="EL654" s="178">
        <v>2</v>
      </c>
      <c r="EM654" s="178">
        <v>2</v>
      </c>
      <c r="EN654" s="178">
        <v>1</v>
      </c>
      <c r="EO654" s="178">
        <v>2</v>
      </c>
      <c r="EP654" s="178">
        <v>2</v>
      </c>
      <c r="EQ654" s="178">
        <v>2</v>
      </c>
      <c r="ER654" s="178">
        <v>2</v>
      </c>
      <c r="ES654" s="178">
        <v>2</v>
      </c>
      <c r="ET654" s="178">
        <v>2</v>
      </c>
      <c r="EU654" s="178">
        <v>2</v>
      </c>
      <c r="EV654" s="179">
        <f>COUNTIF(DM654:EU654,"2")</f>
        <v>28</v>
      </c>
      <c r="EW654" s="180">
        <f>EV654/(EV654+EX654+EZ654+FB654)</f>
        <v>0.90322580645161288</v>
      </c>
      <c r="EX654" s="179">
        <f>COUNTIF(DM654:EU654,"1")</f>
        <v>3</v>
      </c>
      <c r="EY654" s="180">
        <f>EX654/(EV654+EX654+EZ654+FB654)</f>
        <v>9.6774193548387094E-2</v>
      </c>
      <c r="EZ654" s="179">
        <f>COUNTIF(DM654:EU654,"0")</f>
        <v>0</v>
      </c>
      <c r="FA654" s="180">
        <f>EZ654/(EV654+EX654+EZ654+FB654)</f>
        <v>0</v>
      </c>
      <c r="FB654" s="179">
        <f>COUNTIF(DM654:EU654,"KĐG")</f>
        <v>0</v>
      </c>
      <c r="FC654" s="180">
        <f>FB654/(EV654+EX654+EZ654+FB654)</f>
        <v>0</v>
      </c>
      <c r="FD654" s="181">
        <f>(((EV654*2)+(EX654*1)+(EZ654*0)))/(EV654+EX654+EZ654)</f>
        <v>1.903225806451613</v>
      </c>
      <c r="FE654" s="184" t="str">
        <f>IF(FC654&gt;=50%,"KĐG",IF(FD654&gt;=1.6,"Đạt mục tiêu",IF(FD654&gt;=1,"Cần cố gắng","Chưa đạt")))</f>
        <v>Đạt mục tiêu</v>
      </c>
      <c r="FF654" s="70"/>
      <c r="FG654" s="70"/>
      <c r="FH654" s="70"/>
      <c r="FI654" s="70"/>
      <c r="FJ654" s="70"/>
      <c r="FK654" s="56"/>
      <c r="FL654" s="56"/>
      <c r="FM654" s="56"/>
      <c r="FN654" s="56"/>
      <c r="FO654" s="56"/>
      <c r="FP654" s="56"/>
      <c r="FQ654" s="56"/>
      <c r="FR654" s="56"/>
      <c r="FS654" s="56"/>
      <c r="FT654" s="56"/>
      <c r="FU654" s="56"/>
      <c r="FV654" s="56"/>
      <c r="FW654" s="56"/>
      <c r="FX654" s="56"/>
      <c r="FY654" s="56"/>
      <c r="FZ654" s="56"/>
      <c r="GA654" s="56"/>
      <c r="GB654" s="56"/>
      <c r="GC654" s="56"/>
      <c r="GD654" s="56"/>
      <c r="GE654" s="56"/>
      <c r="GF654" s="56"/>
      <c r="GG654" s="56"/>
      <c r="GH654" s="56"/>
      <c r="GI654" s="56"/>
      <c r="GJ654" s="56"/>
      <c r="GK654" s="56"/>
      <c r="GL654" s="56"/>
      <c r="GM654" s="56"/>
      <c r="GN654" s="56"/>
      <c r="GO654" s="56"/>
      <c r="GP654" s="56"/>
      <c r="GQ654" s="56"/>
      <c r="GR654" s="56"/>
      <c r="GS654" s="56"/>
      <c r="GT654" s="56"/>
      <c r="GU654" s="56"/>
      <c r="GV654" s="56"/>
      <c r="GW654" s="56"/>
      <c r="GX654" s="56"/>
      <c r="GY654" s="56"/>
      <c r="GZ654" s="70"/>
      <c r="HA654" s="70"/>
      <c r="HB654" s="70"/>
      <c r="HC654" s="70"/>
      <c r="HD654" s="70"/>
      <c r="HE654" s="56"/>
      <c r="HF654" s="56"/>
      <c r="HG654" s="56"/>
      <c r="HH654" s="56"/>
      <c r="HI654" s="56"/>
      <c r="HJ654" s="56"/>
      <c r="HK654" s="56"/>
      <c r="HL654" s="56"/>
      <c r="HM654" s="56"/>
      <c r="HN654" s="56"/>
      <c r="HO654" s="56"/>
      <c r="HP654" s="56"/>
      <c r="HQ654" s="56"/>
      <c r="HR654" s="56"/>
      <c r="HS654" s="56"/>
      <c r="HT654" s="56"/>
      <c r="HU654" s="56"/>
      <c r="HV654" s="56"/>
      <c r="HW654" s="56"/>
      <c r="HX654" s="56"/>
      <c r="HY654" s="56"/>
      <c r="HZ654" s="56"/>
      <c r="IA654" s="56"/>
      <c r="IB654" s="56"/>
      <c r="IC654" s="56"/>
      <c r="ID654" s="56"/>
      <c r="IE654" s="56"/>
      <c r="IF654" s="56"/>
      <c r="IG654" s="56"/>
      <c r="IH654" s="56"/>
      <c r="II654" s="56"/>
      <c r="IJ654" s="56"/>
      <c r="IK654" s="56"/>
      <c r="IL654" s="56"/>
      <c r="IM654" s="56"/>
      <c r="IN654" s="56"/>
      <c r="IO654" s="56"/>
      <c r="IP654" s="56"/>
      <c r="IQ654" s="56"/>
      <c r="IR654" s="56"/>
      <c r="IS654" s="56"/>
      <c r="IT654" s="70"/>
      <c r="IU654" s="70"/>
      <c r="IV654" s="70"/>
      <c r="IW654" s="70"/>
      <c r="IX654" s="56"/>
      <c r="IY654" s="56"/>
      <c r="IZ654" s="56"/>
      <c r="JA654" s="56"/>
      <c r="JB654" s="56"/>
      <c r="JC654" s="56"/>
      <c r="JD654" s="56"/>
      <c r="JE654" s="56"/>
      <c r="JF654" s="56"/>
      <c r="JG654" s="56"/>
      <c r="JH654" s="56"/>
      <c r="JI654" s="56"/>
      <c r="JJ654" s="56"/>
      <c r="JK654" s="56"/>
      <c r="JL654" s="56"/>
      <c r="JM654" s="56"/>
      <c r="JN654" s="56"/>
      <c r="JO654" s="56"/>
      <c r="JP654" s="56"/>
      <c r="JQ654" s="56"/>
      <c r="JR654" s="56"/>
      <c r="JS654" s="56"/>
      <c r="JT654" s="56"/>
      <c r="JU654" s="56"/>
      <c r="JV654" s="56"/>
      <c r="JW654" s="56"/>
      <c r="JX654" s="56"/>
      <c r="JY654" s="56"/>
      <c r="JZ654" s="56"/>
      <c r="KA654" s="56"/>
      <c r="KB654" s="56"/>
      <c r="KC654" s="56"/>
      <c r="KD654" s="56"/>
      <c r="KE654" s="56"/>
      <c r="KF654" s="56"/>
      <c r="KG654" s="56"/>
      <c r="KH654" s="56"/>
      <c r="KI654" s="56"/>
      <c r="KJ654" s="56"/>
      <c r="KK654" s="56"/>
      <c r="KL654" s="56"/>
      <c r="KM654" s="56"/>
      <c r="KN654" s="56"/>
      <c r="KO654" s="56"/>
      <c r="KP654" s="56"/>
      <c r="KQ654" s="56"/>
      <c r="KR654" s="56"/>
      <c r="KS654" s="56"/>
      <c r="KT654" s="56"/>
      <c r="KU654" s="56"/>
      <c r="KV654" s="56"/>
      <c r="KW654" s="56"/>
      <c r="KX654" s="56"/>
      <c r="KY654" s="56"/>
      <c r="KZ654" s="56"/>
      <c r="LA654" s="56"/>
      <c r="LB654" s="56"/>
      <c r="LC654" s="56"/>
      <c r="LD654" s="56"/>
      <c r="LE654" s="56"/>
      <c r="LF654" s="56"/>
      <c r="LG654" s="56"/>
      <c r="LH654" s="56"/>
      <c r="LI654" s="56"/>
      <c r="LJ654" s="56"/>
      <c r="LK654" s="56"/>
      <c r="LL654" s="56"/>
      <c r="LM654" s="56"/>
      <c r="LN654" s="56"/>
      <c r="LO654" s="56"/>
      <c r="LP654" s="56"/>
      <c r="LQ654" s="56"/>
      <c r="LR654" s="56"/>
      <c r="LS654" s="56"/>
      <c r="LT654" s="56"/>
      <c r="LU654" s="56"/>
      <c r="LV654" s="56"/>
      <c r="LW654" s="56"/>
      <c r="LX654" s="56"/>
      <c r="LY654" s="56"/>
      <c r="LZ654" s="56"/>
      <c r="MA654" s="56"/>
      <c r="MB654" s="56"/>
      <c r="MC654" s="56"/>
      <c r="MD654" s="56"/>
      <c r="ME654" s="56"/>
      <c r="MF654" s="56"/>
      <c r="MG654" s="56"/>
      <c r="MH654" s="56"/>
      <c r="MI654" s="56"/>
      <c r="MJ654" s="56"/>
      <c r="MK654" s="56"/>
      <c r="ML654" s="56"/>
      <c r="MM654" s="56"/>
      <c r="MN654" s="56"/>
      <c r="MO654" s="56"/>
      <c r="MP654" s="56"/>
      <c r="MQ654" s="56"/>
      <c r="MR654" s="56"/>
      <c r="MS654" s="56"/>
      <c r="MT654" s="56"/>
      <c r="MU654" s="56"/>
      <c r="MV654" s="56"/>
      <c r="MW654" s="56"/>
      <c r="MX654" s="56"/>
      <c r="MY654" s="56"/>
      <c r="MZ654" s="56"/>
      <c r="NA654" s="56"/>
      <c r="NB654" s="56"/>
      <c r="NC654" s="56"/>
      <c r="ND654" s="56"/>
      <c r="NE654" s="56"/>
      <c r="NF654" s="56"/>
      <c r="NG654" s="56"/>
      <c r="NH654" s="56"/>
      <c r="NI654" s="56"/>
      <c r="NJ654" s="56"/>
      <c r="NK654" s="56"/>
      <c r="NL654" s="56"/>
      <c r="NM654" s="56"/>
      <c r="NN654" s="56"/>
      <c r="NO654" s="56"/>
      <c r="NP654" s="56"/>
      <c r="NQ654" s="56"/>
      <c r="NR654" s="56"/>
      <c r="NS654" s="56"/>
      <c r="NT654" s="56"/>
      <c r="NU654" s="56"/>
      <c r="NV654" s="56"/>
      <c r="NW654" s="56"/>
      <c r="NX654" s="56"/>
      <c r="NY654" s="56"/>
      <c r="NZ654" s="56"/>
      <c r="OA654" s="56"/>
      <c r="OB654" s="56"/>
      <c r="OC654" s="56"/>
      <c r="OD654" s="56"/>
      <c r="OE654" s="56"/>
      <c r="OF654" s="56"/>
      <c r="OG654" s="56"/>
      <c r="OH654" s="56"/>
      <c r="OI654" s="56"/>
      <c r="OJ654" s="56"/>
      <c r="OK654" s="56"/>
      <c r="OL654" s="56"/>
      <c r="OM654" s="56"/>
      <c r="ON654" s="56"/>
      <c r="OO654" s="56"/>
      <c r="OP654" s="56"/>
      <c r="OQ654" s="56"/>
      <c r="OR654" s="56"/>
      <c r="OS654" s="56"/>
      <c r="OT654" s="56"/>
      <c r="OU654" s="56"/>
      <c r="OV654" s="56"/>
      <c r="OW654" s="56"/>
      <c r="OX654" s="56"/>
      <c r="OY654" s="56"/>
      <c r="OZ654" s="56"/>
      <c r="PA654" s="56"/>
    </row>
    <row r="655" spans="1:417" s="116" customFormat="1" ht="157.5" hidden="1" customHeight="1">
      <c r="A655" s="310"/>
      <c r="B655" s="357"/>
      <c r="C655" s="368"/>
      <c r="D655" s="313"/>
      <c r="E655" s="356"/>
      <c r="F655" s="318"/>
      <c r="G655" s="353"/>
      <c r="H655" s="327"/>
      <c r="I655" s="132" t="s">
        <v>527</v>
      </c>
      <c r="J655" s="126" t="s">
        <v>1433</v>
      </c>
      <c r="K655" s="123"/>
      <c r="L655" s="183" t="s">
        <v>661</v>
      </c>
      <c r="M655" s="123" t="s">
        <v>501</v>
      </c>
      <c r="N655" s="51" t="s">
        <v>380</v>
      </c>
      <c r="O655" s="56" t="s">
        <v>350</v>
      </c>
      <c r="P655" s="310"/>
      <c r="Q655" s="357"/>
      <c r="R655" s="120"/>
      <c r="S655" s="120"/>
      <c r="T655" s="120"/>
      <c r="U655" s="120"/>
      <c r="V655" s="120"/>
      <c r="W655" s="120"/>
      <c r="X655" s="120" t="s">
        <v>205</v>
      </c>
      <c r="Y655" s="120"/>
      <c r="Z655" s="120"/>
      <c r="AA655" s="120"/>
      <c r="AB655" s="120"/>
      <c r="AC655" s="119">
        <f t="shared" si="902"/>
        <v>1</v>
      </c>
      <c r="AD655" s="229"/>
      <c r="AE655" s="229"/>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70"/>
      <c r="BU655" s="70"/>
      <c r="BV655" s="70"/>
      <c r="BW655" s="70"/>
      <c r="BX655" s="56"/>
      <c r="BY655" s="56"/>
      <c r="BZ655" s="56"/>
      <c r="CA655" s="56"/>
      <c r="CB655" s="56"/>
      <c r="CC655" s="56"/>
      <c r="CD655" s="56"/>
      <c r="CE655" s="56"/>
      <c r="CF655" s="56"/>
      <c r="CG655" s="56"/>
      <c r="CH655" s="56"/>
      <c r="CI655" s="56"/>
      <c r="CJ655" s="56"/>
      <c r="CK655" s="56"/>
      <c r="CL655" s="56"/>
      <c r="CM655" s="56"/>
      <c r="CN655" s="56"/>
      <c r="CO655" s="56"/>
      <c r="CP655" s="56"/>
      <c r="CQ655" s="56"/>
      <c r="CR655" s="56"/>
      <c r="CS655" s="56"/>
      <c r="CT655" s="56"/>
      <c r="CU655" s="56"/>
      <c r="CV655" s="56"/>
      <c r="CW655" s="56"/>
      <c r="CX655" s="56"/>
      <c r="CY655" s="56"/>
      <c r="CZ655" s="56"/>
      <c r="DA655" s="56"/>
      <c r="DB655" s="56"/>
      <c r="DC655" s="56"/>
      <c r="DD655" s="56"/>
      <c r="DE655" s="56"/>
      <c r="DF655" s="56"/>
      <c r="DG655" s="56"/>
      <c r="DH655" s="56"/>
      <c r="DI655" s="56"/>
      <c r="DJ655" s="56"/>
      <c r="DK655" s="56"/>
      <c r="DL655" s="56"/>
      <c r="DM655" s="70"/>
      <c r="DN655" s="70"/>
      <c r="DO655" s="70"/>
      <c r="DP655" s="70"/>
      <c r="DQ655" s="56"/>
      <c r="DR655" s="56"/>
      <c r="DS655" s="56"/>
      <c r="DT655" s="56"/>
      <c r="DU655" s="56"/>
      <c r="DV655" s="56"/>
      <c r="DW655" s="56"/>
      <c r="DX655" s="56"/>
      <c r="DY655" s="56"/>
      <c r="DZ655" s="56"/>
      <c r="EA655" s="56"/>
      <c r="EB655" s="56"/>
      <c r="EC655" s="56"/>
      <c r="ED655" s="56"/>
      <c r="EE655" s="56"/>
      <c r="EF655" s="56"/>
      <c r="EG655" s="56"/>
      <c r="EH655" s="56"/>
      <c r="EI655" s="56"/>
      <c r="EJ655" s="56"/>
      <c r="EK655" s="56"/>
      <c r="EL655" s="56"/>
      <c r="EM655" s="56"/>
      <c r="EN655" s="56"/>
      <c r="EO655" s="56"/>
      <c r="EP655" s="56"/>
      <c r="EQ655" s="56"/>
      <c r="ER655" s="56"/>
      <c r="ES655" s="56"/>
      <c r="ET655" s="56"/>
      <c r="EU655" s="56"/>
      <c r="EV655" s="56"/>
      <c r="EW655" s="56"/>
      <c r="EX655" s="56"/>
      <c r="EY655" s="56"/>
      <c r="EZ655" s="56"/>
      <c r="FA655" s="56"/>
      <c r="FB655" s="56"/>
      <c r="FC655" s="56"/>
      <c r="FD655" s="56"/>
      <c r="FE655" s="56"/>
      <c r="FF655" s="70"/>
      <c r="FG655" s="70"/>
      <c r="FH655" s="70"/>
      <c r="FI655" s="70"/>
      <c r="FJ655" s="70"/>
      <c r="FK655" s="56"/>
      <c r="FL655" s="56"/>
      <c r="FM655" s="56"/>
      <c r="FN655" s="56"/>
      <c r="FO655" s="56"/>
      <c r="FP655" s="56"/>
      <c r="FQ655" s="56"/>
      <c r="FR655" s="56"/>
      <c r="FS655" s="56"/>
      <c r="FT655" s="56"/>
      <c r="FU655" s="56"/>
      <c r="FV655" s="56"/>
      <c r="FW655" s="56"/>
      <c r="FX655" s="56"/>
      <c r="FY655" s="56"/>
      <c r="FZ655" s="56"/>
      <c r="GA655" s="56"/>
      <c r="GB655" s="56"/>
      <c r="GC655" s="56"/>
      <c r="GD655" s="56"/>
      <c r="GE655" s="56"/>
      <c r="GF655" s="56"/>
      <c r="GG655" s="56"/>
      <c r="GH655" s="56"/>
      <c r="GI655" s="56"/>
      <c r="GJ655" s="56"/>
      <c r="GK655" s="56"/>
      <c r="GL655" s="56"/>
      <c r="GM655" s="56"/>
      <c r="GN655" s="56"/>
      <c r="GO655" s="56"/>
      <c r="GP655" s="56"/>
      <c r="GQ655" s="56"/>
      <c r="GR655" s="56"/>
      <c r="GS655" s="56"/>
      <c r="GT655" s="56"/>
      <c r="GU655" s="56"/>
      <c r="GV655" s="56"/>
      <c r="GW655" s="56"/>
      <c r="GX655" s="56"/>
      <c r="GY655" s="56"/>
      <c r="GZ655" s="72" t="s">
        <v>552</v>
      </c>
      <c r="HA655" s="70"/>
      <c r="HB655" s="70"/>
      <c r="HC655" s="70"/>
      <c r="HD655" s="70"/>
      <c r="HE655" s="56"/>
      <c r="HF655" s="56"/>
      <c r="HG655" s="56"/>
      <c r="HH655" s="56"/>
      <c r="HI655" s="56"/>
      <c r="HJ655" s="56"/>
      <c r="HK655" s="56"/>
      <c r="HL655" s="56"/>
      <c r="HM655" s="56"/>
      <c r="HN655" s="56"/>
      <c r="HO655" s="56"/>
      <c r="HP655" s="56"/>
      <c r="HQ655" s="56"/>
      <c r="HR655" s="56"/>
      <c r="HS655" s="56"/>
      <c r="HT655" s="56"/>
      <c r="HU655" s="56"/>
      <c r="HV655" s="56"/>
      <c r="HW655" s="56"/>
      <c r="HX655" s="56"/>
      <c r="HY655" s="56"/>
      <c r="HZ655" s="56"/>
      <c r="IA655" s="56"/>
      <c r="IB655" s="56"/>
      <c r="IC655" s="56"/>
      <c r="ID655" s="56"/>
      <c r="IE655" s="56"/>
      <c r="IF655" s="56"/>
      <c r="IG655" s="56"/>
      <c r="IH655" s="56"/>
      <c r="II655" s="56"/>
      <c r="IJ655" s="56"/>
      <c r="IK655" s="56"/>
      <c r="IL655" s="56"/>
      <c r="IM655" s="56"/>
      <c r="IN655" s="56"/>
      <c r="IO655" s="56"/>
      <c r="IP655" s="56"/>
      <c r="IQ655" s="56"/>
      <c r="IR655" s="56"/>
      <c r="IS655" s="56"/>
      <c r="IT655" s="70"/>
      <c r="IU655" s="70"/>
      <c r="IV655" s="70"/>
      <c r="IW655" s="70"/>
      <c r="IX655" s="56"/>
      <c r="IY655" s="56"/>
      <c r="IZ655" s="56"/>
      <c r="JA655" s="56"/>
      <c r="JB655" s="56"/>
      <c r="JC655" s="56"/>
      <c r="JD655" s="56"/>
      <c r="JE655" s="56"/>
      <c r="JF655" s="56"/>
      <c r="JG655" s="56"/>
      <c r="JH655" s="56"/>
      <c r="JI655" s="56"/>
      <c r="JJ655" s="56"/>
      <c r="JK655" s="56"/>
      <c r="JL655" s="56"/>
      <c r="JM655" s="56"/>
      <c r="JN655" s="56"/>
      <c r="JO655" s="56"/>
      <c r="JP655" s="56"/>
      <c r="JQ655" s="56"/>
      <c r="JR655" s="56"/>
      <c r="JS655" s="56"/>
      <c r="JT655" s="56"/>
      <c r="JU655" s="56"/>
      <c r="JV655" s="56"/>
      <c r="JW655" s="56"/>
      <c r="JX655" s="56"/>
      <c r="JY655" s="56"/>
      <c r="JZ655" s="56"/>
      <c r="KA655" s="56"/>
      <c r="KB655" s="56"/>
      <c r="KC655" s="56"/>
      <c r="KD655" s="56"/>
      <c r="KE655" s="56"/>
      <c r="KF655" s="56"/>
      <c r="KG655" s="56"/>
      <c r="KH655" s="56"/>
      <c r="KI655" s="56"/>
      <c r="KJ655" s="56"/>
      <c r="KK655" s="56"/>
      <c r="KL655" s="56"/>
      <c r="KM655" s="56"/>
      <c r="KN655" s="56"/>
      <c r="KO655" s="56"/>
      <c r="KP655" s="56"/>
      <c r="KQ655" s="56"/>
      <c r="KR655" s="56"/>
      <c r="KS655" s="56"/>
      <c r="KT655" s="56"/>
      <c r="KU655" s="56"/>
      <c r="KV655" s="56"/>
      <c r="KW655" s="56"/>
      <c r="KX655" s="56"/>
      <c r="KY655" s="56"/>
      <c r="KZ655" s="56"/>
      <c r="LA655" s="56"/>
      <c r="LB655" s="56"/>
      <c r="LC655" s="56"/>
      <c r="LD655" s="56"/>
      <c r="LE655" s="56"/>
      <c r="LF655" s="56"/>
      <c r="LG655" s="56"/>
      <c r="LH655" s="56"/>
      <c r="LI655" s="56"/>
      <c r="LJ655" s="56"/>
      <c r="LK655" s="56"/>
      <c r="LL655" s="56"/>
      <c r="LM655" s="56"/>
      <c r="LN655" s="56"/>
      <c r="LO655" s="56"/>
      <c r="LP655" s="56"/>
      <c r="LQ655" s="56"/>
      <c r="LR655" s="56"/>
      <c r="LS655" s="56"/>
      <c r="LT655" s="56"/>
      <c r="LU655" s="56"/>
      <c r="LV655" s="56"/>
      <c r="LW655" s="56"/>
      <c r="LX655" s="56"/>
      <c r="LY655" s="56"/>
      <c r="LZ655" s="56"/>
      <c r="MA655" s="56"/>
      <c r="MB655" s="56"/>
      <c r="MC655" s="56"/>
      <c r="MD655" s="56"/>
      <c r="ME655" s="56"/>
      <c r="MF655" s="56"/>
      <c r="MG655" s="56"/>
      <c r="MH655" s="56"/>
      <c r="MI655" s="56"/>
      <c r="MJ655" s="56"/>
      <c r="MK655" s="56"/>
      <c r="ML655" s="56"/>
      <c r="MM655" s="56"/>
      <c r="MN655" s="56"/>
      <c r="MO655" s="56"/>
      <c r="MP655" s="56"/>
      <c r="MQ655" s="56"/>
      <c r="MR655" s="56"/>
      <c r="MS655" s="56"/>
      <c r="MT655" s="56"/>
      <c r="MU655" s="56"/>
      <c r="MV655" s="56"/>
      <c r="MW655" s="56"/>
      <c r="MX655" s="56"/>
      <c r="MY655" s="56"/>
      <c r="MZ655" s="56"/>
      <c r="NA655" s="56"/>
      <c r="NB655" s="56"/>
      <c r="NC655" s="56"/>
      <c r="ND655" s="56"/>
      <c r="NE655" s="56"/>
      <c r="NF655" s="56"/>
      <c r="NG655" s="56"/>
      <c r="NH655" s="56"/>
      <c r="NI655" s="56"/>
      <c r="NJ655" s="56"/>
      <c r="NK655" s="56"/>
      <c r="NL655" s="56"/>
      <c r="NM655" s="56"/>
      <c r="NN655" s="56"/>
      <c r="NO655" s="56"/>
      <c r="NP655" s="56"/>
      <c r="NQ655" s="56"/>
      <c r="NR655" s="56"/>
      <c r="NS655" s="56"/>
      <c r="NT655" s="56"/>
      <c r="NU655" s="56"/>
      <c r="NV655" s="56"/>
      <c r="NW655" s="56"/>
      <c r="NX655" s="56"/>
      <c r="NY655" s="56"/>
      <c r="NZ655" s="56"/>
      <c r="OA655" s="56"/>
      <c r="OB655" s="56"/>
      <c r="OC655" s="56"/>
      <c r="OD655" s="56"/>
      <c r="OE655" s="56"/>
      <c r="OF655" s="56"/>
      <c r="OG655" s="56"/>
      <c r="OH655" s="56"/>
      <c r="OI655" s="56"/>
      <c r="OJ655" s="56"/>
      <c r="OK655" s="56"/>
      <c r="OL655" s="56"/>
      <c r="OM655" s="56"/>
      <c r="ON655" s="56"/>
      <c r="OO655" s="56"/>
      <c r="OP655" s="56"/>
      <c r="OQ655" s="56"/>
      <c r="OR655" s="56"/>
      <c r="OS655" s="56"/>
      <c r="OT655" s="56"/>
      <c r="OU655" s="56"/>
      <c r="OV655" s="56"/>
      <c r="OW655" s="56"/>
      <c r="OX655" s="56"/>
      <c r="OY655" s="56"/>
      <c r="OZ655" s="56"/>
      <c r="PA655" s="56"/>
    </row>
    <row r="656" spans="1:417" s="116" customFormat="1" ht="189" hidden="1" customHeight="1">
      <c r="A656" s="310"/>
      <c r="B656" s="357"/>
      <c r="C656" s="368"/>
      <c r="D656" s="313"/>
      <c r="E656" s="354" t="s">
        <v>4</v>
      </c>
      <c r="F656" s="315" t="s">
        <v>820</v>
      </c>
      <c r="G656" s="316" t="s">
        <v>6</v>
      </c>
      <c r="H656" s="327"/>
      <c r="I656" s="126" t="s">
        <v>1444</v>
      </c>
      <c r="J656" s="126" t="s">
        <v>1434</v>
      </c>
      <c r="K656" s="123" t="s">
        <v>837</v>
      </c>
      <c r="L656" s="183" t="s">
        <v>661</v>
      </c>
      <c r="M656" s="123" t="s">
        <v>501</v>
      </c>
      <c r="N656" s="51" t="s">
        <v>380</v>
      </c>
      <c r="O656" s="56" t="s">
        <v>350</v>
      </c>
      <c r="P656" s="310"/>
      <c r="Q656" s="357"/>
      <c r="R656" s="120"/>
      <c r="S656" s="120"/>
      <c r="T656" s="120"/>
      <c r="U656" s="120"/>
      <c r="V656" s="120"/>
      <c r="W656" s="120"/>
      <c r="X656" s="120"/>
      <c r="Y656" s="120" t="s">
        <v>205</v>
      </c>
      <c r="Z656" s="120"/>
      <c r="AA656" s="120"/>
      <c r="AB656" s="120"/>
      <c r="AC656" s="119">
        <f t="shared" si="902"/>
        <v>1</v>
      </c>
      <c r="AD656" s="229"/>
      <c r="AE656" s="229"/>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70"/>
      <c r="BU656" s="70"/>
      <c r="BV656" s="70"/>
      <c r="BW656" s="70"/>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70"/>
      <c r="DN656" s="70"/>
      <c r="DO656" s="70"/>
      <c r="DP656" s="70"/>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70"/>
      <c r="FG656" s="70"/>
      <c r="FH656" s="70"/>
      <c r="FI656" s="70"/>
      <c r="FJ656" s="70"/>
      <c r="FK656" s="56"/>
      <c r="FL656" s="56"/>
      <c r="FM656" s="56"/>
      <c r="FN656" s="56"/>
      <c r="FO656" s="56"/>
      <c r="FP656" s="56"/>
      <c r="FQ656" s="56"/>
      <c r="FR656" s="56"/>
      <c r="FS656" s="56"/>
      <c r="FT656" s="56"/>
      <c r="FU656" s="56"/>
      <c r="FV656" s="56"/>
      <c r="FW656" s="56"/>
      <c r="FX656" s="56"/>
      <c r="FY656" s="56"/>
      <c r="FZ656" s="56"/>
      <c r="GA656" s="56"/>
      <c r="GB656" s="56"/>
      <c r="GC656" s="56"/>
      <c r="GD656" s="56"/>
      <c r="GE656" s="56"/>
      <c r="GF656" s="56"/>
      <c r="GG656" s="56"/>
      <c r="GH656" s="56"/>
      <c r="GI656" s="56"/>
      <c r="GJ656" s="56"/>
      <c r="GK656" s="56"/>
      <c r="GL656" s="56"/>
      <c r="GM656" s="56"/>
      <c r="GN656" s="56"/>
      <c r="GO656" s="56"/>
      <c r="GP656" s="56"/>
      <c r="GQ656" s="56"/>
      <c r="GR656" s="56"/>
      <c r="GS656" s="56"/>
      <c r="GT656" s="56"/>
      <c r="GU656" s="56"/>
      <c r="GV656" s="56"/>
      <c r="GW656" s="56"/>
      <c r="GX656" s="56"/>
      <c r="GY656" s="56"/>
      <c r="GZ656" s="70"/>
      <c r="HA656" s="70"/>
      <c r="HB656" s="70"/>
      <c r="HC656" s="70"/>
      <c r="HD656" s="70"/>
      <c r="HE656" s="168"/>
      <c r="HF656" s="56"/>
      <c r="HG656" s="56"/>
      <c r="HH656" s="56"/>
      <c r="HI656" s="56"/>
      <c r="HJ656" s="56"/>
      <c r="HK656" s="56"/>
      <c r="HL656" s="56"/>
      <c r="HM656" s="56"/>
      <c r="HN656" s="56"/>
      <c r="HO656" s="56"/>
      <c r="HP656" s="56"/>
      <c r="HQ656" s="56"/>
      <c r="HR656" s="56"/>
      <c r="HS656" s="56"/>
      <c r="HT656" s="56"/>
      <c r="HU656" s="56"/>
      <c r="HV656" s="56"/>
      <c r="HW656" s="56"/>
      <c r="HX656" s="56"/>
      <c r="HY656" s="56"/>
      <c r="HZ656" s="56"/>
      <c r="IA656" s="56"/>
      <c r="IB656" s="56"/>
      <c r="IC656" s="56"/>
      <c r="ID656" s="56"/>
      <c r="IE656" s="56"/>
      <c r="IF656" s="56"/>
      <c r="IG656" s="56"/>
      <c r="IH656" s="56"/>
      <c r="II656" s="56"/>
      <c r="IJ656" s="56"/>
      <c r="IK656" s="56"/>
      <c r="IL656" s="56"/>
      <c r="IM656" s="56"/>
      <c r="IN656" s="56"/>
      <c r="IO656" s="56"/>
      <c r="IP656" s="56"/>
      <c r="IQ656" s="56"/>
      <c r="IR656" s="56"/>
      <c r="IS656" s="56"/>
      <c r="IT656" s="56"/>
      <c r="IU656" s="56"/>
      <c r="IV656" s="71"/>
      <c r="IW656" s="71" t="s">
        <v>552</v>
      </c>
      <c r="IX656" s="56">
        <v>2</v>
      </c>
      <c r="IY656" s="56">
        <v>2</v>
      </c>
      <c r="IZ656" s="56">
        <v>2</v>
      </c>
      <c r="JA656" s="56">
        <v>2</v>
      </c>
      <c r="JB656" s="56">
        <v>2</v>
      </c>
      <c r="JC656" s="56">
        <v>2</v>
      </c>
      <c r="JD656" s="56">
        <v>2</v>
      </c>
      <c r="JE656" s="56">
        <v>2</v>
      </c>
      <c r="JF656" s="56">
        <v>2</v>
      </c>
      <c r="JG656" s="56">
        <v>2</v>
      </c>
      <c r="JH656" s="56">
        <v>2</v>
      </c>
      <c r="JI656" s="56">
        <v>2</v>
      </c>
      <c r="JJ656" s="56">
        <v>2</v>
      </c>
      <c r="JK656" s="56">
        <v>2</v>
      </c>
      <c r="JL656" s="56">
        <v>2</v>
      </c>
      <c r="JM656" s="56">
        <v>2</v>
      </c>
      <c r="JN656" s="56">
        <v>2</v>
      </c>
      <c r="JO656" s="56">
        <v>2</v>
      </c>
      <c r="JP656" s="56">
        <v>2</v>
      </c>
      <c r="JQ656" s="56">
        <v>2</v>
      </c>
      <c r="JR656" s="56">
        <v>2</v>
      </c>
      <c r="JS656" s="56">
        <v>2</v>
      </c>
      <c r="JT656" s="56">
        <v>2</v>
      </c>
      <c r="JU656" s="56">
        <v>2</v>
      </c>
      <c r="JV656" s="56">
        <v>2</v>
      </c>
      <c r="JW656" s="56">
        <v>2</v>
      </c>
      <c r="JX656" s="56">
        <v>2</v>
      </c>
      <c r="JY656" s="56">
        <v>2</v>
      </c>
      <c r="JZ656" s="56">
        <v>2</v>
      </c>
      <c r="KA656" s="56">
        <v>2</v>
      </c>
      <c r="KB656" s="179">
        <f t="shared" ref="KB656" si="952">COUNTIF(IX656:KA656,"2")</f>
        <v>30</v>
      </c>
      <c r="KC656" s="180">
        <f t="shared" ref="KC656" si="953">KB656/(KB656+KD656+KF656+KH656)</f>
        <v>1</v>
      </c>
      <c r="KD656" s="179">
        <f t="shared" ref="KD656" si="954">COUNTIF(IX656:KA656,"1")</f>
        <v>0</v>
      </c>
      <c r="KE656" s="180">
        <f t="shared" ref="KE656" si="955">KD656/(KB656+KD656+KF656+KH656)</f>
        <v>0</v>
      </c>
      <c r="KF656" s="179">
        <f t="shared" ref="KF656" si="956">COUNTIF(IX656:KA656,"0")</f>
        <v>0</v>
      </c>
      <c r="KG656" s="180">
        <f t="shared" ref="KG656" si="957">KF656/(KB656+KD656+KF656+KH656)</f>
        <v>0</v>
      </c>
      <c r="KH656" s="179">
        <f>COUNTIF(IJ656:KA656,"KĐG")</f>
        <v>0</v>
      </c>
      <c r="KI656" s="180">
        <f t="shared" ref="KI656" si="958">KH656/(KB656+KD656+KF656+KH656)</f>
        <v>0</v>
      </c>
      <c r="KJ656" s="181">
        <f t="shared" ref="KJ656" si="959">(((KB656*2)+(KD656*1)+(KF656*0)))/(KB656+KD656+KF656)</f>
        <v>2</v>
      </c>
      <c r="KK656" s="182" t="str">
        <f t="shared" ref="KK656" si="960">IF(KI656&gt;=50%,"KĐG",IF(KJ656&gt;=1.6,"Đạt mục tiêu",IF(KJ656&gt;=1,"Cần cố gắng","Chưa đạt")))</f>
        <v>Đạt mục tiêu</v>
      </c>
      <c r="KL656" s="56"/>
      <c r="KM656" s="56"/>
      <c r="KN656" s="56"/>
      <c r="KO656" s="56"/>
      <c r="KP656" s="56"/>
      <c r="KQ656" s="56"/>
      <c r="KR656" s="56"/>
      <c r="KS656" s="56"/>
      <c r="KT656" s="56"/>
      <c r="KU656" s="56"/>
      <c r="KV656" s="56"/>
      <c r="KW656" s="56"/>
      <c r="KX656" s="56"/>
      <c r="KY656" s="56"/>
      <c r="KZ656" s="56"/>
      <c r="LA656" s="56"/>
      <c r="LB656" s="56"/>
      <c r="LC656" s="56"/>
      <c r="LD656" s="56"/>
      <c r="LE656" s="56"/>
      <c r="LF656" s="56"/>
      <c r="LG656" s="56"/>
      <c r="LH656" s="56"/>
      <c r="LI656" s="56"/>
      <c r="LJ656" s="56"/>
      <c r="LK656" s="56"/>
      <c r="LL656" s="56"/>
      <c r="LM656" s="56"/>
      <c r="LN656" s="56"/>
      <c r="LO656" s="56"/>
      <c r="LP656" s="56"/>
      <c r="LQ656" s="56"/>
      <c r="LR656" s="56"/>
      <c r="LS656" s="56"/>
      <c r="LT656" s="56"/>
      <c r="LU656" s="56"/>
      <c r="LV656" s="56"/>
      <c r="LW656" s="56"/>
      <c r="LX656" s="56"/>
      <c r="LY656" s="56"/>
      <c r="LZ656" s="56"/>
      <c r="MA656" s="56"/>
      <c r="MB656" s="56"/>
      <c r="MC656" s="56"/>
      <c r="MD656" s="56"/>
      <c r="ME656" s="56"/>
      <c r="MF656" s="56"/>
      <c r="MG656" s="56"/>
      <c r="MH656" s="56"/>
      <c r="MI656" s="56"/>
      <c r="MJ656" s="56"/>
      <c r="MK656" s="56"/>
      <c r="ML656" s="56"/>
      <c r="MM656" s="56"/>
      <c r="MN656" s="56"/>
      <c r="MO656" s="56"/>
      <c r="MP656" s="56"/>
      <c r="MQ656" s="56"/>
      <c r="MR656" s="56"/>
      <c r="MS656" s="56"/>
      <c r="MT656" s="56"/>
      <c r="MU656" s="56"/>
      <c r="MV656" s="56"/>
      <c r="MW656" s="56"/>
      <c r="MX656" s="56"/>
      <c r="MY656" s="56"/>
      <c r="MZ656" s="56"/>
      <c r="NA656" s="56"/>
      <c r="NB656" s="56"/>
      <c r="NC656" s="56"/>
      <c r="ND656" s="56"/>
      <c r="NE656" s="56"/>
      <c r="NF656" s="56"/>
      <c r="NG656" s="56"/>
      <c r="NH656" s="56"/>
      <c r="NI656" s="56"/>
      <c r="NJ656" s="56"/>
      <c r="NK656" s="56"/>
      <c r="NL656" s="56"/>
      <c r="NM656" s="56"/>
      <c r="NN656" s="56"/>
      <c r="NO656" s="56"/>
      <c r="NP656" s="56"/>
      <c r="NQ656" s="56"/>
      <c r="NR656" s="56"/>
      <c r="NS656" s="56"/>
      <c r="NT656" s="56"/>
      <c r="NU656" s="56"/>
      <c r="NV656" s="56"/>
      <c r="NW656" s="56"/>
      <c r="NX656" s="56"/>
      <c r="NY656" s="56"/>
      <c r="NZ656" s="56"/>
      <c r="OA656" s="56"/>
      <c r="OB656" s="56"/>
      <c r="OC656" s="56"/>
      <c r="OD656" s="56"/>
      <c r="OE656" s="56"/>
      <c r="OF656" s="56"/>
      <c r="OG656" s="56"/>
      <c r="OH656" s="56"/>
      <c r="OI656" s="56"/>
      <c r="OJ656" s="56"/>
      <c r="OK656" s="56"/>
      <c r="OL656" s="56"/>
      <c r="OM656" s="56"/>
      <c r="ON656" s="56"/>
      <c r="OO656" s="56"/>
      <c r="OP656" s="56"/>
      <c r="OQ656" s="56"/>
      <c r="OR656" s="56"/>
      <c r="OS656" s="56"/>
      <c r="OT656" s="56"/>
      <c r="OU656" s="56"/>
      <c r="OV656" s="56"/>
      <c r="OW656" s="56"/>
      <c r="OX656" s="56"/>
      <c r="OY656" s="56"/>
      <c r="OZ656" s="56"/>
      <c r="PA656" s="56"/>
    </row>
    <row r="657" spans="1:417" s="116" customFormat="1" ht="157.5" hidden="1" customHeight="1">
      <c r="A657" s="310"/>
      <c r="B657" s="357"/>
      <c r="C657" s="368"/>
      <c r="D657" s="313"/>
      <c r="E657" s="356"/>
      <c r="F657" s="313"/>
      <c r="G657" s="327"/>
      <c r="H657" s="327"/>
      <c r="I657" s="126" t="s">
        <v>1445</v>
      </c>
      <c r="J657" s="126" t="s">
        <v>1435</v>
      </c>
      <c r="K657" s="123"/>
      <c r="L657" s="183" t="s">
        <v>661</v>
      </c>
      <c r="M657" s="123" t="s">
        <v>501</v>
      </c>
      <c r="N657" s="51" t="s">
        <v>380</v>
      </c>
      <c r="O657" s="56" t="s">
        <v>350</v>
      </c>
      <c r="P657" s="310"/>
      <c r="Q657" s="357"/>
      <c r="R657" s="120"/>
      <c r="S657" s="120"/>
      <c r="T657" s="120"/>
      <c r="U657" s="120"/>
      <c r="V657" s="120"/>
      <c r="W657" s="120"/>
      <c r="X657" s="120"/>
      <c r="Y657" s="120"/>
      <c r="Z657" s="120" t="s">
        <v>205</v>
      </c>
      <c r="AA657" s="120"/>
      <c r="AB657" s="120"/>
      <c r="AC657" s="119">
        <f t="shared" si="902"/>
        <v>1</v>
      </c>
      <c r="AD657" s="229"/>
      <c r="AE657" s="229"/>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70"/>
      <c r="BU657" s="70"/>
      <c r="BV657" s="70"/>
      <c r="BW657" s="70"/>
      <c r="BX657" s="56"/>
      <c r="BY657" s="56"/>
      <c r="BZ657" s="56"/>
      <c r="CA657" s="56"/>
      <c r="CB657" s="56"/>
      <c r="CC657" s="56"/>
      <c r="CD657" s="56"/>
      <c r="CE657" s="56"/>
      <c r="CF657" s="56"/>
      <c r="CG657" s="56"/>
      <c r="CH657" s="56"/>
      <c r="CI657" s="56"/>
      <c r="CJ657" s="56"/>
      <c r="CK657" s="56"/>
      <c r="CL657" s="56"/>
      <c r="CM657" s="56"/>
      <c r="CN657" s="56"/>
      <c r="CO657" s="56"/>
      <c r="CP657" s="56"/>
      <c r="CQ657" s="56"/>
      <c r="CR657" s="56"/>
      <c r="CS657" s="56"/>
      <c r="CT657" s="56"/>
      <c r="CU657" s="56"/>
      <c r="CV657" s="56"/>
      <c r="CW657" s="56"/>
      <c r="CX657" s="56"/>
      <c r="CY657" s="56"/>
      <c r="CZ657" s="56"/>
      <c r="DA657" s="56"/>
      <c r="DB657" s="56"/>
      <c r="DC657" s="56"/>
      <c r="DD657" s="56"/>
      <c r="DE657" s="56"/>
      <c r="DF657" s="56"/>
      <c r="DG657" s="56"/>
      <c r="DH657" s="56"/>
      <c r="DI657" s="56"/>
      <c r="DJ657" s="56"/>
      <c r="DK657" s="56"/>
      <c r="DL657" s="56"/>
      <c r="DM657" s="70"/>
      <c r="DN657" s="70"/>
      <c r="DO657" s="70"/>
      <c r="DP657" s="70"/>
      <c r="DQ657" s="56"/>
      <c r="DR657" s="56"/>
      <c r="DS657" s="56"/>
      <c r="DT657" s="56"/>
      <c r="DU657" s="56"/>
      <c r="DV657" s="56"/>
      <c r="DW657" s="56"/>
      <c r="DX657" s="56"/>
      <c r="DY657" s="56"/>
      <c r="DZ657" s="56"/>
      <c r="EA657" s="56"/>
      <c r="EB657" s="56"/>
      <c r="EC657" s="56"/>
      <c r="ED657" s="56"/>
      <c r="EE657" s="56"/>
      <c r="EF657" s="56"/>
      <c r="EG657" s="56"/>
      <c r="EH657" s="56"/>
      <c r="EI657" s="56"/>
      <c r="EJ657" s="56"/>
      <c r="EK657" s="56"/>
      <c r="EL657" s="56"/>
      <c r="EM657" s="56"/>
      <c r="EN657" s="56"/>
      <c r="EO657" s="56"/>
      <c r="EP657" s="56"/>
      <c r="EQ657" s="56"/>
      <c r="ER657" s="56"/>
      <c r="ES657" s="56"/>
      <c r="ET657" s="56"/>
      <c r="EU657" s="56"/>
      <c r="EV657" s="56"/>
      <c r="EW657" s="56"/>
      <c r="EX657" s="56"/>
      <c r="EY657" s="56"/>
      <c r="EZ657" s="56"/>
      <c r="FA657" s="56"/>
      <c r="FB657" s="56"/>
      <c r="FC657" s="56"/>
      <c r="FD657" s="56"/>
      <c r="FE657" s="56"/>
      <c r="FF657" s="70"/>
      <c r="FG657" s="70"/>
      <c r="FH657" s="70"/>
      <c r="FI657" s="70"/>
      <c r="FJ657" s="70"/>
      <c r="FK657" s="56"/>
      <c r="FL657" s="56"/>
      <c r="FM657" s="56"/>
      <c r="FN657" s="56"/>
      <c r="FO657" s="56"/>
      <c r="FP657" s="56"/>
      <c r="FQ657" s="56"/>
      <c r="FR657" s="56"/>
      <c r="FS657" s="56"/>
      <c r="FT657" s="56"/>
      <c r="FU657" s="56"/>
      <c r="FV657" s="56"/>
      <c r="FW657" s="56"/>
      <c r="FX657" s="56"/>
      <c r="FY657" s="56"/>
      <c r="FZ657" s="56"/>
      <c r="GA657" s="56"/>
      <c r="GB657" s="56"/>
      <c r="GC657" s="56"/>
      <c r="GD657" s="56"/>
      <c r="GE657" s="56"/>
      <c r="GF657" s="56"/>
      <c r="GG657" s="56"/>
      <c r="GH657" s="56"/>
      <c r="GI657" s="56"/>
      <c r="GJ657" s="56"/>
      <c r="GK657" s="56"/>
      <c r="GL657" s="56"/>
      <c r="GM657" s="56"/>
      <c r="GN657" s="56"/>
      <c r="GO657" s="56"/>
      <c r="GP657" s="56"/>
      <c r="GQ657" s="56"/>
      <c r="GR657" s="56"/>
      <c r="GS657" s="56"/>
      <c r="GT657" s="56"/>
      <c r="GU657" s="56"/>
      <c r="GV657" s="56"/>
      <c r="GW657" s="56"/>
      <c r="GX657" s="56"/>
      <c r="GY657" s="56"/>
      <c r="GZ657" s="70"/>
      <c r="HA657" s="70"/>
      <c r="HB657" s="70"/>
      <c r="HC657" s="70"/>
      <c r="HD657" s="70"/>
      <c r="HE657" s="168"/>
      <c r="HF657" s="56"/>
      <c r="HG657" s="56"/>
      <c r="HH657" s="56"/>
      <c r="HI657" s="56"/>
      <c r="HJ657" s="56"/>
      <c r="HK657" s="56"/>
      <c r="HL657" s="56"/>
      <c r="HM657" s="56"/>
      <c r="HN657" s="56"/>
      <c r="HO657" s="56"/>
      <c r="HP657" s="56"/>
      <c r="HQ657" s="56"/>
      <c r="HR657" s="56"/>
      <c r="HS657" s="56"/>
      <c r="HT657" s="56"/>
      <c r="HU657" s="56"/>
      <c r="HV657" s="56"/>
      <c r="HW657" s="56"/>
      <c r="HX657" s="56"/>
      <c r="HY657" s="56"/>
      <c r="HZ657" s="56"/>
      <c r="IA657" s="56"/>
      <c r="IB657" s="56"/>
      <c r="IC657" s="56"/>
      <c r="ID657" s="56"/>
      <c r="IE657" s="56"/>
      <c r="IF657" s="56"/>
      <c r="IG657" s="56"/>
      <c r="IH657" s="56"/>
      <c r="II657" s="56"/>
      <c r="IJ657" s="56"/>
      <c r="IK657" s="56"/>
      <c r="IL657" s="56"/>
      <c r="IM657" s="56"/>
      <c r="IN657" s="56"/>
      <c r="IO657" s="56"/>
      <c r="IP657" s="56"/>
      <c r="IQ657" s="56"/>
      <c r="IR657" s="56"/>
      <c r="IS657" s="56"/>
      <c r="IT657" s="70"/>
      <c r="IU657" s="70"/>
      <c r="IV657" s="70"/>
      <c r="IW657" s="70"/>
      <c r="IX657" s="56"/>
      <c r="IY657" s="56"/>
      <c r="IZ657" s="56"/>
      <c r="JA657" s="56"/>
      <c r="JB657" s="56"/>
      <c r="JC657" s="56"/>
      <c r="JD657" s="56"/>
      <c r="JE657" s="56"/>
      <c r="JF657" s="56"/>
      <c r="JG657" s="56"/>
      <c r="JH657" s="56"/>
      <c r="JI657" s="56"/>
      <c r="JJ657" s="56"/>
      <c r="JK657" s="56"/>
      <c r="JL657" s="56"/>
      <c r="JM657" s="56"/>
      <c r="JN657" s="56"/>
      <c r="JO657" s="56"/>
      <c r="JP657" s="56"/>
      <c r="JQ657" s="56"/>
      <c r="JR657" s="56"/>
      <c r="JS657" s="56"/>
      <c r="JT657" s="56"/>
      <c r="JU657" s="56"/>
      <c r="JV657" s="56"/>
      <c r="JW657" s="56"/>
      <c r="JX657" s="56"/>
      <c r="JY657" s="56"/>
      <c r="JZ657" s="56"/>
      <c r="KA657" s="56"/>
      <c r="KB657" s="179"/>
      <c r="KC657" s="180"/>
      <c r="KD657" s="179"/>
      <c r="KE657" s="180"/>
      <c r="KF657" s="179"/>
      <c r="KG657" s="180"/>
      <c r="KH657" s="179"/>
      <c r="KI657" s="180"/>
      <c r="KJ657" s="181"/>
      <c r="KK657" s="185"/>
      <c r="KL657" s="56"/>
      <c r="KM657" s="56"/>
      <c r="KN657" s="71" t="s">
        <v>552</v>
      </c>
      <c r="KO657" s="56">
        <v>2</v>
      </c>
      <c r="KP657" s="56">
        <v>2</v>
      </c>
      <c r="KQ657" s="56">
        <v>2</v>
      </c>
      <c r="KR657" s="56">
        <v>2</v>
      </c>
      <c r="KS657" s="56">
        <v>2</v>
      </c>
      <c r="KT657" s="56">
        <v>2</v>
      </c>
      <c r="KU657" s="56">
        <v>2</v>
      </c>
      <c r="KV657" s="56">
        <v>2</v>
      </c>
      <c r="KW657" s="56">
        <v>2</v>
      </c>
      <c r="KX657" s="56">
        <v>2</v>
      </c>
      <c r="KY657" s="56">
        <v>2</v>
      </c>
      <c r="KZ657" s="56">
        <v>2</v>
      </c>
      <c r="LA657" s="56">
        <v>2</v>
      </c>
      <c r="LB657" s="56">
        <v>2</v>
      </c>
      <c r="LC657" s="56">
        <v>2</v>
      </c>
      <c r="LD657" s="56">
        <v>1</v>
      </c>
      <c r="LE657" s="56">
        <v>2</v>
      </c>
      <c r="LF657" s="56">
        <v>2</v>
      </c>
      <c r="LG657" s="56">
        <v>2</v>
      </c>
      <c r="LH657" s="56">
        <v>2</v>
      </c>
      <c r="LI657" s="56">
        <v>2</v>
      </c>
      <c r="LJ657" s="56">
        <v>2</v>
      </c>
      <c r="LK657" s="56">
        <v>2</v>
      </c>
      <c r="LL657" s="56">
        <v>2</v>
      </c>
      <c r="LM657" s="56">
        <v>2</v>
      </c>
      <c r="LN657" s="56">
        <v>2</v>
      </c>
      <c r="LO657" s="56">
        <v>2</v>
      </c>
      <c r="LP657" s="56">
        <v>2</v>
      </c>
      <c r="LQ657" s="56">
        <v>2</v>
      </c>
      <c r="LR657" s="56">
        <v>2</v>
      </c>
      <c r="LS657" s="179">
        <f>COUNTIF(KO657:LR657,"2")</f>
        <v>29</v>
      </c>
      <c r="LT657" s="180">
        <f>LS657/(LS657+LU657+LW657+LY657)</f>
        <v>0.96666666666666667</v>
      </c>
      <c r="LU657" s="179">
        <f>COUNTIF(KO657:LR657,"1")</f>
        <v>1</v>
      </c>
      <c r="LV657" s="180">
        <f>LU657/(LS657+LU657+LW657+LY657)</f>
        <v>3.3333333333333333E-2</v>
      </c>
      <c r="LW657" s="179">
        <f>COUNTIF(KO657:LR657,"0")</f>
        <v>0</v>
      </c>
      <c r="LX657" s="180">
        <f>LW657/(LS657+LU657+LW657+LY657)</f>
        <v>0</v>
      </c>
      <c r="LY657" s="179">
        <f>COUNTIF(KB657:LR657,"KĐG")</f>
        <v>0</v>
      </c>
      <c r="LZ657" s="180">
        <f>LY657/(LS657+LU657+LW657+LY657)</f>
        <v>0</v>
      </c>
      <c r="MA657" s="181">
        <f>(((LS657*2)+(LU657*1)+(LW657*0)))/(LS657+LU657+LW657)</f>
        <v>1.9666666666666666</v>
      </c>
      <c r="MB657" s="185" t="str">
        <f>IF(LZ657&gt;=50%,"KĐG",IF(MA657&gt;=1.6,"Đạt mục tiêu",IF(MA657&gt;=1,"Cần cố gắng","Chưa đạt")))</f>
        <v>Đạt mục tiêu</v>
      </c>
      <c r="MC657" s="56"/>
      <c r="MD657" s="56"/>
      <c r="ME657" s="56"/>
      <c r="MF657" s="56"/>
      <c r="MG657" s="56"/>
      <c r="MH657" s="56"/>
      <c r="MI657" s="56"/>
      <c r="MJ657" s="56"/>
      <c r="MK657" s="56"/>
      <c r="ML657" s="56"/>
      <c r="MM657" s="56"/>
      <c r="MN657" s="56"/>
      <c r="MO657" s="56"/>
      <c r="MP657" s="56"/>
      <c r="MQ657" s="56"/>
      <c r="MR657" s="56"/>
      <c r="MS657" s="56"/>
      <c r="MT657" s="56"/>
      <c r="MU657" s="56"/>
      <c r="MV657" s="56"/>
      <c r="MW657" s="56"/>
      <c r="MX657" s="56"/>
      <c r="MY657" s="56"/>
      <c r="MZ657" s="56"/>
      <c r="NA657" s="56"/>
      <c r="NB657" s="56"/>
      <c r="NC657" s="56"/>
      <c r="ND657" s="56"/>
      <c r="NE657" s="56"/>
      <c r="NF657" s="56"/>
      <c r="NG657" s="56"/>
      <c r="NH657" s="56"/>
      <c r="NI657" s="56"/>
      <c r="NJ657" s="56"/>
      <c r="NK657" s="56"/>
      <c r="NL657" s="56"/>
      <c r="NM657" s="56"/>
      <c r="NN657" s="56"/>
      <c r="NO657" s="56"/>
      <c r="NP657" s="56"/>
      <c r="NQ657" s="56"/>
      <c r="NR657" s="56"/>
      <c r="NS657" s="56"/>
      <c r="NT657" s="56"/>
      <c r="NU657" s="56"/>
      <c r="NV657" s="56"/>
      <c r="NW657" s="56"/>
      <c r="NX657" s="56"/>
      <c r="NY657" s="56"/>
      <c r="NZ657" s="56"/>
      <c r="OA657" s="56"/>
      <c r="OB657" s="56"/>
      <c r="OC657" s="56"/>
      <c r="OD657" s="56"/>
      <c r="OE657" s="56"/>
      <c r="OF657" s="56"/>
      <c r="OG657" s="56"/>
      <c r="OH657" s="56"/>
      <c r="OI657" s="56"/>
      <c r="OJ657" s="56"/>
      <c r="OK657" s="56"/>
      <c r="OL657" s="56"/>
      <c r="OM657" s="56"/>
      <c r="ON657" s="56"/>
      <c r="OO657" s="56"/>
      <c r="OP657" s="56"/>
      <c r="OQ657" s="56"/>
      <c r="OR657" s="56"/>
      <c r="OS657" s="56"/>
      <c r="OT657" s="56"/>
      <c r="OU657" s="56"/>
      <c r="OV657" s="56"/>
      <c r="OW657" s="56"/>
      <c r="OX657" s="56"/>
      <c r="OY657" s="56"/>
      <c r="OZ657" s="56"/>
      <c r="PA657" s="56"/>
    </row>
    <row r="658" spans="1:417" s="116" customFormat="1" ht="126" hidden="1" customHeight="1">
      <c r="A658" s="310"/>
      <c r="B658" s="357"/>
      <c r="C658" s="368"/>
      <c r="D658" s="313"/>
      <c r="E658" s="356"/>
      <c r="F658" s="313"/>
      <c r="G658" s="327"/>
      <c r="H658" s="327"/>
      <c r="I658" s="126" t="s">
        <v>943</v>
      </c>
      <c r="J658" s="126" t="s">
        <v>1437</v>
      </c>
      <c r="K658" s="123"/>
      <c r="L658" s="183"/>
      <c r="M658" s="123"/>
      <c r="N658" s="123" t="s">
        <v>380</v>
      </c>
      <c r="O658" s="56" t="s">
        <v>350</v>
      </c>
      <c r="P658" s="310"/>
      <c r="Q658" s="357"/>
      <c r="R658" s="120"/>
      <c r="S658" s="120"/>
      <c r="T658" s="120"/>
      <c r="U658" s="120"/>
      <c r="V658" s="120"/>
      <c r="W658" s="120"/>
      <c r="X658" s="120"/>
      <c r="Y658" s="120"/>
      <c r="Z658" s="120"/>
      <c r="AA658" s="120" t="s">
        <v>205</v>
      </c>
      <c r="AB658" s="120"/>
      <c r="AC658" s="119">
        <f t="shared" si="902"/>
        <v>1</v>
      </c>
      <c r="AD658" s="229"/>
      <c r="AE658" s="229"/>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70"/>
      <c r="BU658" s="70"/>
      <c r="BV658" s="70"/>
      <c r="BW658" s="70"/>
      <c r="BX658" s="56"/>
      <c r="BY658" s="56"/>
      <c r="BZ658" s="56"/>
      <c r="CA658" s="56"/>
      <c r="CB658" s="56"/>
      <c r="CC658" s="56"/>
      <c r="CD658" s="56"/>
      <c r="CE658" s="56"/>
      <c r="CF658" s="56"/>
      <c r="CG658" s="56"/>
      <c r="CH658" s="56"/>
      <c r="CI658" s="56"/>
      <c r="CJ658" s="56"/>
      <c r="CK658" s="56"/>
      <c r="CL658" s="56"/>
      <c r="CM658" s="56"/>
      <c r="CN658" s="56"/>
      <c r="CO658" s="56"/>
      <c r="CP658" s="56"/>
      <c r="CQ658" s="56"/>
      <c r="CR658" s="56"/>
      <c r="CS658" s="56"/>
      <c r="CT658" s="56"/>
      <c r="CU658" s="56"/>
      <c r="CV658" s="56"/>
      <c r="CW658" s="56"/>
      <c r="CX658" s="56"/>
      <c r="CY658" s="56"/>
      <c r="CZ658" s="56"/>
      <c r="DA658" s="56"/>
      <c r="DB658" s="56"/>
      <c r="DC658" s="56"/>
      <c r="DD658" s="56"/>
      <c r="DE658" s="56"/>
      <c r="DF658" s="56"/>
      <c r="DG658" s="56"/>
      <c r="DH658" s="56"/>
      <c r="DI658" s="56"/>
      <c r="DJ658" s="56"/>
      <c r="DK658" s="56"/>
      <c r="DL658" s="56"/>
      <c r="DM658" s="70"/>
      <c r="DN658" s="70"/>
      <c r="DO658" s="70"/>
      <c r="DP658" s="70"/>
      <c r="DQ658" s="56"/>
      <c r="DR658" s="56"/>
      <c r="DS658" s="56"/>
      <c r="DT658" s="56"/>
      <c r="DU658" s="56"/>
      <c r="DV658" s="56"/>
      <c r="DW658" s="56"/>
      <c r="DX658" s="56"/>
      <c r="DY658" s="56"/>
      <c r="DZ658" s="56"/>
      <c r="EA658" s="56"/>
      <c r="EB658" s="56"/>
      <c r="EC658" s="56"/>
      <c r="ED658" s="56"/>
      <c r="EE658" s="56"/>
      <c r="EF658" s="56"/>
      <c r="EG658" s="56"/>
      <c r="EH658" s="56"/>
      <c r="EI658" s="56"/>
      <c r="EJ658" s="56"/>
      <c r="EK658" s="56"/>
      <c r="EL658" s="56"/>
      <c r="EM658" s="56"/>
      <c r="EN658" s="56"/>
      <c r="EO658" s="56"/>
      <c r="EP658" s="56"/>
      <c r="EQ658" s="56"/>
      <c r="ER658" s="56"/>
      <c r="ES658" s="56"/>
      <c r="ET658" s="56"/>
      <c r="EU658" s="56"/>
      <c r="EV658" s="56"/>
      <c r="EW658" s="56"/>
      <c r="EX658" s="56"/>
      <c r="EY658" s="56"/>
      <c r="EZ658" s="56"/>
      <c r="FA658" s="56"/>
      <c r="FB658" s="56"/>
      <c r="FC658" s="56"/>
      <c r="FD658" s="56"/>
      <c r="FE658" s="56"/>
      <c r="FF658" s="70"/>
      <c r="FG658" s="70"/>
      <c r="FH658" s="70"/>
      <c r="FI658" s="70"/>
      <c r="FJ658" s="70"/>
      <c r="FK658" s="56"/>
      <c r="FL658" s="56"/>
      <c r="FM658" s="56"/>
      <c r="FN658" s="56"/>
      <c r="FO658" s="56"/>
      <c r="FP658" s="56"/>
      <c r="FQ658" s="56"/>
      <c r="FR658" s="56"/>
      <c r="FS658" s="56"/>
      <c r="FT658" s="56"/>
      <c r="FU658" s="56"/>
      <c r="FV658" s="56"/>
      <c r="FW658" s="56"/>
      <c r="FX658" s="56"/>
      <c r="FY658" s="56"/>
      <c r="FZ658" s="56"/>
      <c r="GA658" s="56"/>
      <c r="GB658" s="56"/>
      <c r="GC658" s="56"/>
      <c r="GD658" s="56"/>
      <c r="GE658" s="56"/>
      <c r="GF658" s="56"/>
      <c r="GG658" s="56"/>
      <c r="GH658" s="56"/>
      <c r="GI658" s="56"/>
      <c r="GJ658" s="56"/>
      <c r="GK658" s="56"/>
      <c r="GL658" s="56"/>
      <c r="GM658" s="56"/>
      <c r="GN658" s="56"/>
      <c r="GO658" s="56"/>
      <c r="GP658" s="56"/>
      <c r="GQ658" s="56"/>
      <c r="GR658" s="56"/>
      <c r="GS658" s="56"/>
      <c r="GT658" s="56"/>
      <c r="GU658" s="56"/>
      <c r="GV658" s="56"/>
      <c r="GW658" s="56"/>
      <c r="GX658" s="56"/>
      <c r="GY658" s="56"/>
      <c r="GZ658" s="70"/>
      <c r="HA658" s="70"/>
      <c r="HB658" s="70"/>
      <c r="HC658" s="70"/>
      <c r="HD658" s="70"/>
      <c r="HE658" s="168"/>
      <c r="HF658" s="56"/>
      <c r="HG658" s="56"/>
      <c r="HH658" s="56"/>
      <c r="HI658" s="56"/>
      <c r="HJ658" s="56"/>
      <c r="HK658" s="56"/>
      <c r="HL658" s="56"/>
      <c r="HM658" s="56"/>
      <c r="HN658" s="56"/>
      <c r="HO658" s="56"/>
      <c r="HP658" s="56"/>
      <c r="HQ658" s="56"/>
      <c r="HR658" s="56"/>
      <c r="HS658" s="56"/>
      <c r="HT658" s="56"/>
      <c r="HU658" s="56"/>
      <c r="HV658" s="56"/>
      <c r="HW658" s="56"/>
      <c r="HX658" s="56"/>
      <c r="HY658" s="56"/>
      <c r="HZ658" s="56"/>
      <c r="IA658" s="56"/>
      <c r="IB658" s="56"/>
      <c r="IC658" s="56"/>
      <c r="ID658" s="56"/>
      <c r="IE658" s="56"/>
      <c r="IF658" s="56"/>
      <c r="IG658" s="56"/>
      <c r="IH658" s="56"/>
      <c r="II658" s="56"/>
      <c r="IJ658" s="56"/>
      <c r="IK658" s="56"/>
      <c r="IL658" s="56"/>
      <c r="IM658" s="56"/>
      <c r="IN658" s="56"/>
      <c r="IO658" s="56"/>
      <c r="IP658" s="56"/>
      <c r="IQ658" s="56"/>
      <c r="IR658" s="56"/>
      <c r="IS658" s="56"/>
      <c r="IT658" s="70"/>
      <c r="IU658" s="70"/>
      <c r="IV658" s="70"/>
      <c r="IW658" s="70"/>
      <c r="IX658" s="56"/>
      <c r="IY658" s="56"/>
      <c r="IZ658" s="56"/>
      <c r="JA658" s="56"/>
      <c r="JB658" s="56"/>
      <c r="JC658" s="56"/>
      <c r="JD658" s="56"/>
      <c r="JE658" s="56"/>
      <c r="JF658" s="56"/>
      <c r="JG658" s="56"/>
      <c r="JH658" s="56"/>
      <c r="JI658" s="56"/>
      <c r="JJ658" s="56"/>
      <c r="JK658" s="56"/>
      <c r="JL658" s="56"/>
      <c r="JM658" s="56"/>
      <c r="JN658" s="56"/>
      <c r="JO658" s="56"/>
      <c r="JP658" s="56"/>
      <c r="JQ658" s="56"/>
      <c r="JR658" s="56"/>
      <c r="JS658" s="56"/>
      <c r="JT658" s="56"/>
      <c r="JU658" s="56"/>
      <c r="JV658" s="56"/>
      <c r="JW658" s="56"/>
      <c r="JX658" s="56"/>
      <c r="JY658" s="56"/>
      <c r="JZ658" s="56"/>
      <c r="KA658" s="56"/>
      <c r="KB658" s="179"/>
      <c r="KC658" s="180"/>
      <c r="KD658" s="179"/>
      <c r="KE658" s="180"/>
      <c r="KF658" s="179"/>
      <c r="KG658" s="180"/>
      <c r="KH658" s="179"/>
      <c r="KI658" s="180"/>
      <c r="KJ658" s="181"/>
      <c r="KK658" s="185"/>
      <c r="KL658" s="56"/>
      <c r="KM658" s="56"/>
      <c r="KN658" s="71"/>
      <c r="KO658" s="56"/>
      <c r="KP658" s="56"/>
      <c r="KQ658" s="56"/>
      <c r="KR658" s="56"/>
      <c r="KS658" s="56"/>
      <c r="KT658" s="56"/>
      <c r="KU658" s="56"/>
      <c r="KV658" s="56"/>
      <c r="KW658" s="56"/>
      <c r="KX658" s="56"/>
      <c r="KY658" s="56"/>
      <c r="KZ658" s="56"/>
      <c r="LA658" s="56"/>
      <c r="LB658" s="56"/>
      <c r="LC658" s="56"/>
      <c r="LD658" s="56"/>
      <c r="LE658" s="56"/>
      <c r="LF658" s="56"/>
      <c r="LG658" s="56"/>
      <c r="LH658" s="56"/>
      <c r="LI658" s="56"/>
      <c r="LJ658" s="56"/>
      <c r="LK658" s="56"/>
      <c r="LL658" s="56"/>
      <c r="LM658" s="56"/>
      <c r="LN658" s="56"/>
      <c r="LO658" s="56"/>
      <c r="LP658" s="56"/>
      <c r="LQ658" s="56"/>
      <c r="LR658" s="56"/>
      <c r="LS658" s="179"/>
      <c r="LT658" s="180"/>
      <c r="LU658" s="179"/>
      <c r="LV658" s="180"/>
      <c r="LW658" s="179"/>
      <c r="LX658" s="180"/>
      <c r="LY658" s="179"/>
      <c r="LZ658" s="180"/>
      <c r="MA658" s="181"/>
      <c r="MB658" s="185"/>
      <c r="MC658" s="56"/>
      <c r="MD658" s="56"/>
      <c r="ME658" s="56"/>
      <c r="MF658" s="56"/>
      <c r="MG658" s="56"/>
      <c r="MH658" s="56"/>
      <c r="MI658" s="56"/>
      <c r="MJ658" s="56"/>
      <c r="MK658" s="56"/>
      <c r="ML658" s="56"/>
      <c r="MM658" s="56"/>
      <c r="MN658" s="56"/>
      <c r="MO658" s="56"/>
      <c r="MP658" s="56"/>
      <c r="MQ658" s="56"/>
      <c r="MR658" s="56"/>
      <c r="MS658" s="56"/>
      <c r="MT658" s="56"/>
      <c r="MU658" s="56"/>
      <c r="MV658" s="56"/>
      <c r="MW658" s="56"/>
      <c r="MX658" s="56"/>
      <c r="MY658" s="56"/>
      <c r="MZ658" s="56"/>
      <c r="NA658" s="56"/>
      <c r="NB658" s="56"/>
      <c r="NC658" s="56"/>
      <c r="ND658" s="56"/>
      <c r="NE658" s="56"/>
      <c r="NF658" s="56"/>
      <c r="NG658" s="56"/>
      <c r="NH658" s="56"/>
      <c r="NI658" s="56"/>
      <c r="NJ658" s="56"/>
      <c r="NK658" s="56"/>
      <c r="NL658" s="56"/>
      <c r="NM658" s="56"/>
      <c r="NN658" s="56"/>
      <c r="NO658" s="56"/>
      <c r="NP658" s="56"/>
      <c r="NQ658" s="56"/>
      <c r="NR658" s="56"/>
      <c r="NS658" s="56"/>
      <c r="NT658" s="56"/>
      <c r="NU658" s="56"/>
      <c r="NV658" s="56"/>
      <c r="NW658" s="56"/>
      <c r="NX658" s="56"/>
      <c r="NY658" s="56"/>
      <c r="NZ658" s="56"/>
      <c r="OA658" s="56"/>
      <c r="OB658" s="56"/>
      <c r="OC658" s="56"/>
      <c r="OD658" s="56"/>
      <c r="OE658" s="56"/>
      <c r="OF658" s="56"/>
      <c r="OG658" s="56"/>
      <c r="OH658" s="56"/>
      <c r="OI658" s="56"/>
      <c r="OJ658" s="56"/>
      <c r="OK658" s="56"/>
      <c r="OL658" s="56"/>
      <c r="OM658" s="56"/>
      <c r="ON658" s="56"/>
      <c r="OO658" s="56"/>
      <c r="OP658" s="56"/>
      <c r="OQ658" s="56"/>
      <c r="OR658" s="56"/>
      <c r="OS658" s="56"/>
      <c r="OT658" s="56"/>
      <c r="OU658" s="56"/>
      <c r="OV658" s="56"/>
      <c r="OW658" s="56"/>
      <c r="OX658" s="56"/>
      <c r="OY658" s="56"/>
      <c r="OZ658" s="56"/>
      <c r="PA658" s="56"/>
    </row>
    <row r="659" spans="1:417" s="116" customFormat="1" ht="189" hidden="1" customHeight="1">
      <c r="A659" s="310"/>
      <c r="B659" s="341"/>
      <c r="C659" s="345"/>
      <c r="D659" s="314"/>
      <c r="E659" s="326"/>
      <c r="F659" s="314"/>
      <c r="G659" s="353"/>
      <c r="H659" s="353"/>
      <c r="I659" s="126" t="s">
        <v>1446</v>
      </c>
      <c r="J659" s="126" t="s">
        <v>1447</v>
      </c>
      <c r="K659" s="123"/>
      <c r="L659" s="183" t="s">
        <v>661</v>
      </c>
      <c r="M659" s="123" t="s">
        <v>501</v>
      </c>
      <c r="N659" s="51" t="s">
        <v>380</v>
      </c>
      <c r="O659" s="56" t="s">
        <v>350</v>
      </c>
      <c r="P659" s="310"/>
      <c r="Q659" s="341"/>
      <c r="R659" s="120"/>
      <c r="S659" s="120"/>
      <c r="T659" s="120"/>
      <c r="U659" s="120"/>
      <c r="V659" s="120"/>
      <c r="W659" s="120"/>
      <c r="X659" s="120"/>
      <c r="Y659" s="120"/>
      <c r="Z659" s="120"/>
      <c r="AA659" s="120"/>
      <c r="AB659" s="120" t="s">
        <v>205</v>
      </c>
      <c r="AC659" s="119">
        <f t="shared" si="902"/>
        <v>1</v>
      </c>
      <c r="AD659" s="229"/>
      <c r="AE659" s="229"/>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70"/>
      <c r="BU659" s="70"/>
      <c r="BV659" s="70"/>
      <c r="BW659" s="70"/>
      <c r="BX659" s="56"/>
      <c r="BY659" s="56"/>
      <c r="BZ659" s="56"/>
      <c r="CA659" s="56"/>
      <c r="CB659" s="56"/>
      <c r="CC659" s="56"/>
      <c r="CD659" s="56"/>
      <c r="CE659" s="56"/>
      <c r="CF659" s="56"/>
      <c r="CG659" s="56"/>
      <c r="CH659" s="56"/>
      <c r="CI659" s="56"/>
      <c r="CJ659" s="56"/>
      <c r="CK659" s="56"/>
      <c r="CL659" s="56"/>
      <c r="CM659" s="56"/>
      <c r="CN659" s="56"/>
      <c r="CO659" s="56"/>
      <c r="CP659" s="56"/>
      <c r="CQ659" s="56"/>
      <c r="CR659" s="56"/>
      <c r="CS659" s="56"/>
      <c r="CT659" s="56"/>
      <c r="CU659" s="56"/>
      <c r="CV659" s="56"/>
      <c r="CW659" s="56"/>
      <c r="CX659" s="56"/>
      <c r="CY659" s="56"/>
      <c r="CZ659" s="56"/>
      <c r="DA659" s="56"/>
      <c r="DB659" s="56"/>
      <c r="DC659" s="56"/>
      <c r="DD659" s="56"/>
      <c r="DE659" s="56"/>
      <c r="DF659" s="56"/>
      <c r="DG659" s="56"/>
      <c r="DH659" s="56"/>
      <c r="DI659" s="56"/>
      <c r="DJ659" s="56"/>
      <c r="DK659" s="56"/>
      <c r="DL659" s="56"/>
      <c r="DM659" s="70"/>
      <c r="DN659" s="70"/>
      <c r="DO659" s="70"/>
      <c r="DP659" s="70"/>
      <c r="DQ659" s="56"/>
      <c r="DR659" s="56"/>
      <c r="DS659" s="56"/>
      <c r="DT659" s="56"/>
      <c r="DU659" s="56"/>
      <c r="DV659" s="56"/>
      <c r="DW659" s="56"/>
      <c r="DX659" s="56"/>
      <c r="DY659" s="56"/>
      <c r="DZ659" s="56"/>
      <c r="EA659" s="56"/>
      <c r="EB659" s="56"/>
      <c r="EC659" s="56"/>
      <c r="ED659" s="56"/>
      <c r="EE659" s="56"/>
      <c r="EF659" s="56"/>
      <c r="EG659" s="56"/>
      <c r="EH659" s="56"/>
      <c r="EI659" s="56"/>
      <c r="EJ659" s="56"/>
      <c r="EK659" s="56"/>
      <c r="EL659" s="56"/>
      <c r="EM659" s="56"/>
      <c r="EN659" s="56"/>
      <c r="EO659" s="56"/>
      <c r="EP659" s="56"/>
      <c r="EQ659" s="56"/>
      <c r="ER659" s="56"/>
      <c r="ES659" s="56"/>
      <c r="ET659" s="56"/>
      <c r="EU659" s="56"/>
      <c r="EV659" s="56"/>
      <c r="EW659" s="56"/>
      <c r="EX659" s="56"/>
      <c r="EY659" s="56"/>
      <c r="EZ659" s="56"/>
      <c r="FA659" s="56"/>
      <c r="FB659" s="56"/>
      <c r="FC659" s="56"/>
      <c r="FD659" s="56"/>
      <c r="FE659" s="56"/>
      <c r="FF659" s="70"/>
      <c r="FG659" s="70"/>
      <c r="FH659" s="70"/>
      <c r="FI659" s="70"/>
      <c r="FJ659" s="70"/>
      <c r="FK659" s="56"/>
      <c r="FL659" s="56"/>
      <c r="FM659" s="56"/>
      <c r="FN659" s="56"/>
      <c r="FO659" s="56"/>
      <c r="FP659" s="56"/>
      <c r="FQ659" s="56"/>
      <c r="FR659" s="56"/>
      <c r="FS659" s="56"/>
      <c r="FT659" s="56"/>
      <c r="FU659" s="56"/>
      <c r="FV659" s="56"/>
      <c r="FW659" s="56"/>
      <c r="FX659" s="56"/>
      <c r="FY659" s="56"/>
      <c r="FZ659" s="56"/>
      <c r="GA659" s="56"/>
      <c r="GB659" s="56"/>
      <c r="GC659" s="56"/>
      <c r="GD659" s="56"/>
      <c r="GE659" s="56"/>
      <c r="GF659" s="56"/>
      <c r="GG659" s="56"/>
      <c r="GH659" s="56"/>
      <c r="GI659" s="56"/>
      <c r="GJ659" s="56"/>
      <c r="GK659" s="56"/>
      <c r="GL659" s="56"/>
      <c r="GM659" s="56"/>
      <c r="GN659" s="56"/>
      <c r="GO659" s="56"/>
      <c r="GP659" s="56"/>
      <c r="GQ659" s="56"/>
      <c r="GR659" s="56"/>
      <c r="GS659" s="56"/>
      <c r="GT659" s="56"/>
      <c r="GU659" s="56"/>
      <c r="GV659" s="56"/>
      <c r="GW659" s="56"/>
      <c r="GX659" s="56"/>
      <c r="GY659" s="56"/>
      <c r="GZ659" s="70"/>
      <c r="HA659" s="70"/>
      <c r="HB659" s="70"/>
      <c r="HC659" s="70"/>
      <c r="HD659" s="70"/>
      <c r="HE659" s="56"/>
      <c r="HF659" s="56"/>
      <c r="HG659" s="56"/>
      <c r="HH659" s="56"/>
      <c r="HI659" s="56"/>
      <c r="HJ659" s="56"/>
      <c r="HK659" s="56"/>
      <c r="HL659" s="56"/>
      <c r="HM659" s="56"/>
      <c r="HN659" s="56"/>
      <c r="HO659" s="56"/>
      <c r="HP659" s="56"/>
      <c r="HQ659" s="56"/>
      <c r="HR659" s="56"/>
      <c r="HS659" s="56"/>
      <c r="HT659" s="56"/>
      <c r="HU659" s="56"/>
      <c r="HV659" s="56"/>
      <c r="HW659" s="56"/>
      <c r="HX659" s="56"/>
      <c r="HY659" s="56"/>
      <c r="HZ659" s="56"/>
      <c r="IA659" s="56"/>
      <c r="IB659" s="56"/>
      <c r="IC659" s="56"/>
      <c r="ID659" s="56"/>
      <c r="IE659" s="56"/>
      <c r="IF659" s="56"/>
      <c r="IG659" s="56"/>
      <c r="IH659" s="56"/>
      <c r="II659" s="56"/>
      <c r="IJ659" s="56"/>
      <c r="IK659" s="56"/>
      <c r="IL659" s="56"/>
      <c r="IM659" s="56"/>
      <c r="IN659" s="56"/>
      <c r="IO659" s="56"/>
      <c r="IP659" s="56"/>
      <c r="IQ659" s="56"/>
      <c r="IR659" s="56"/>
      <c r="IS659" s="56"/>
      <c r="IT659" s="70"/>
      <c r="IU659" s="70"/>
      <c r="IV659" s="70"/>
      <c r="IW659" s="70"/>
      <c r="IX659" s="56"/>
      <c r="IY659" s="56"/>
      <c r="IZ659" s="56"/>
      <c r="JA659" s="56"/>
      <c r="JB659" s="56"/>
      <c r="JC659" s="56"/>
      <c r="JD659" s="56"/>
      <c r="JE659" s="56"/>
      <c r="JF659" s="56"/>
      <c r="JG659" s="56"/>
      <c r="JH659" s="56"/>
      <c r="JI659" s="56"/>
      <c r="JJ659" s="56"/>
      <c r="JK659" s="56"/>
      <c r="JL659" s="56"/>
      <c r="JM659" s="56"/>
      <c r="JN659" s="56"/>
      <c r="JO659" s="56"/>
      <c r="JP659" s="56"/>
      <c r="JQ659" s="56"/>
      <c r="JR659" s="56"/>
      <c r="JS659" s="56"/>
      <c r="JT659" s="56"/>
      <c r="JU659" s="56"/>
      <c r="JV659" s="56"/>
      <c r="JW659" s="56"/>
      <c r="JX659" s="56"/>
      <c r="JY659" s="56"/>
      <c r="JZ659" s="56"/>
      <c r="KA659" s="56"/>
      <c r="KB659" s="56"/>
      <c r="KC659" s="56"/>
      <c r="KD659" s="56"/>
      <c r="KE659" s="56"/>
      <c r="KF659" s="56"/>
      <c r="KG659" s="56"/>
      <c r="KH659" s="56"/>
      <c r="KI659" s="56"/>
      <c r="KJ659" s="56"/>
      <c r="KK659" s="56"/>
      <c r="KL659" s="56"/>
      <c r="KM659" s="56"/>
      <c r="KN659" s="56"/>
      <c r="KO659" s="56"/>
      <c r="KP659" s="56"/>
      <c r="KQ659" s="56"/>
      <c r="KR659" s="56"/>
      <c r="KS659" s="56"/>
      <c r="KT659" s="56"/>
      <c r="KU659" s="56"/>
      <c r="KV659" s="56"/>
      <c r="KW659" s="56"/>
      <c r="KX659" s="56"/>
      <c r="KY659" s="56"/>
      <c r="KZ659" s="56"/>
      <c r="LA659" s="56"/>
      <c r="LB659" s="56"/>
      <c r="LC659" s="56"/>
      <c r="LD659" s="56"/>
      <c r="LE659" s="56"/>
      <c r="LF659" s="56"/>
      <c r="LG659" s="56"/>
      <c r="LH659" s="56"/>
      <c r="LI659" s="56"/>
      <c r="LJ659" s="56"/>
      <c r="LK659" s="56"/>
      <c r="LL659" s="56"/>
      <c r="LM659" s="56"/>
      <c r="LN659" s="56"/>
      <c r="LO659" s="56"/>
      <c r="LP659" s="56"/>
      <c r="LQ659" s="56"/>
      <c r="LR659" s="56"/>
      <c r="LS659" s="56"/>
      <c r="LT659" s="56"/>
      <c r="LU659" s="56"/>
      <c r="LV659" s="56"/>
      <c r="LW659" s="56"/>
      <c r="LX659" s="56"/>
      <c r="LY659" s="56"/>
      <c r="LZ659" s="56"/>
      <c r="MA659" s="56"/>
      <c r="MB659" s="56"/>
      <c r="MC659" s="71"/>
      <c r="MD659" s="71" t="s">
        <v>552</v>
      </c>
      <c r="ME659" s="56">
        <v>2</v>
      </c>
      <c r="MF659" s="56">
        <v>2</v>
      </c>
      <c r="MG659" s="56">
        <v>2</v>
      </c>
      <c r="MH659" s="56">
        <v>2</v>
      </c>
      <c r="MI659" s="56">
        <v>2</v>
      </c>
      <c r="MJ659" s="56">
        <v>2</v>
      </c>
      <c r="MK659" s="56">
        <v>2</v>
      </c>
      <c r="ML659" s="56">
        <v>2</v>
      </c>
      <c r="MM659" s="56">
        <v>2</v>
      </c>
      <c r="MN659" s="56">
        <v>2</v>
      </c>
      <c r="MO659" s="56">
        <v>2</v>
      </c>
      <c r="MP659" s="56">
        <v>2</v>
      </c>
      <c r="MQ659" s="56">
        <v>1</v>
      </c>
      <c r="MR659" s="56">
        <v>2</v>
      </c>
      <c r="MS659" s="56">
        <v>2</v>
      </c>
      <c r="MT659" s="56">
        <v>2</v>
      </c>
      <c r="MU659" s="56">
        <v>2</v>
      </c>
      <c r="MV659" s="56">
        <v>2</v>
      </c>
      <c r="MW659" s="56">
        <v>2</v>
      </c>
      <c r="MX659" s="56">
        <v>2</v>
      </c>
      <c r="MY659" s="56">
        <v>2</v>
      </c>
      <c r="MZ659" s="56">
        <v>2</v>
      </c>
      <c r="NA659" s="56">
        <v>2</v>
      </c>
      <c r="NB659" s="56">
        <v>2</v>
      </c>
      <c r="NC659" s="56">
        <v>2</v>
      </c>
      <c r="ND659" s="56">
        <v>2</v>
      </c>
      <c r="NE659" s="179">
        <f>COUNTIF(ME659:ND659,"2")</f>
        <v>25</v>
      </c>
      <c r="NF659" s="180">
        <f>NE659/(NE659+NG659+NI659+NK659)</f>
        <v>0.96153846153846156</v>
      </c>
      <c r="NG659" s="179">
        <f>COUNTIF(ME659:ND659,"1")</f>
        <v>1</v>
      </c>
      <c r="NH659" s="180">
        <f>NG659/(NE659+NG659+NI659+NK659)</f>
        <v>3.8461538461538464E-2</v>
      </c>
      <c r="NI659" s="179">
        <f>COUNTIF(ME659:ND659,"0")</f>
        <v>0</v>
      </c>
      <c r="NJ659" s="180">
        <f>NI659/(NE659+NG659+NI659+NK659)</f>
        <v>0</v>
      </c>
      <c r="NK659" s="179">
        <f>COUNTIF(LR659:ND659,"KĐG")</f>
        <v>0</v>
      </c>
      <c r="NL659" s="180">
        <f>NK659/(NE659+NG659+NI659+NK659)</f>
        <v>0</v>
      </c>
      <c r="NM659" s="181">
        <f>(((NE659*2)+(NG659*1)+(NI659*0)))/(NE659+NG659+NI659)</f>
        <v>1.9615384615384615</v>
      </c>
      <c r="NN659" s="184" t="str">
        <f>IF(NL659&gt;=50%,"KĐG",IF(NM659&gt;=1.6,"Đạt mục tiêu",IF(NM659&gt;=1,"Cần cố gắng","Chưa đạt")))</f>
        <v>Đạt mục tiêu</v>
      </c>
      <c r="NO659" s="56"/>
      <c r="NP659" s="56"/>
      <c r="NQ659" s="56"/>
      <c r="NR659" s="56"/>
      <c r="NS659" s="56"/>
      <c r="NT659" s="56"/>
      <c r="NU659" s="56"/>
      <c r="NV659" s="56"/>
      <c r="NW659" s="56"/>
      <c r="NX659" s="56"/>
      <c r="NY659" s="56"/>
      <c r="NZ659" s="56"/>
      <c r="OA659" s="56"/>
      <c r="OB659" s="56"/>
      <c r="OC659" s="56"/>
      <c r="OD659" s="56"/>
      <c r="OE659" s="56"/>
      <c r="OF659" s="56"/>
      <c r="OG659" s="56"/>
      <c r="OH659" s="56"/>
      <c r="OI659" s="56"/>
      <c r="OJ659" s="56"/>
      <c r="OK659" s="56"/>
      <c r="OL659" s="56"/>
      <c r="OM659" s="56"/>
      <c r="ON659" s="56"/>
      <c r="OO659" s="56"/>
      <c r="OP659" s="56"/>
      <c r="OQ659" s="56"/>
      <c r="OR659" s="56"/>
      <c r="OS659" s="56"/>
      <c r="OT659" s="56"/>
      <c r="OU659" s="56"/>
      <c r="OV659" s="56"/>
      <c r="OW659" s="56"/>
      <c r="OX659" s="56"/>
      <c r="OY659" s="56"/>
      <c r="OZ659" s="56"/>
      <c r="PA659" s="56"/>
    </row>
    <row r="660" spans="1:417" ht="39" customHeight="1">
      <c r="A660" s="223"/>
      <c r="B660" s="210">
        <v>568</v>
      </c>
      <c r="C660" s="344">
        <v>254</v>
      </c>
      <c r="D660" s="342" t="s">
        <v>20</v>
      </c>
      <c r="E660" s="319" t="s">
        <v>4</v>
      </c>
      <c r="F660" s="242" t="s">
        <v>821</v>
      </c>
      <c r="G660" s="243" t="s">
        <v>6</v>
      </c>
      <c r="H660" s="319"/>
      <c r="I660" s="342" t="s">
        <v>821</v>
      </c>
      <c r="J660" s="208" t="s">
        <v>1612</v>
      </c>
      <c r="K660" s="76"/>
      <c r="L660" s="234"/>
      <c r="M660" s="76"/>
      <c r="N660" s="51"/>
      <c r="O660" s="223"/>
      <c r="P660" s="223"/>
      <c r="Q660" s="226"/>
      <c r="R660" s="244" t="s">
        <v>205</v>
      </c>
      <c r="S660" s="120"/>
      <c r="T660" s="120"/>
      <c r="U660" s="120"/>
      <c r="V660" s="120"/>
      <c r="W660" s="120"/>
      <c r="X660" s="120"/>
      <c r="Y660" s="120"/>
      <c r="Z660" s="120"/>
      <c r="AA660" s="120"/>
      <c r="AB660" s="120"/>
      <c r="AC660" s="119"/>
      <c r="AD660" s="299"/>
      <c r="AE660" s="300" t="s">
        <v>556</v>
      </c>
      <c r="AF660" s="223"/>
      <c r="AG660" s="223"/>
      <c r="AH660" s="223"/>
      <c r="AI660" s="223"/>
      <c r="AJ660" s="223"/>
      <c r="AK660" s="223"/>
      <c r="AL660" s="223"/>
      <c r="AM660" s="223"/>
      <c r="AN660" s="223"/>
      <c r="AO660" s="223"/>
      <c r="AP660" s="223"/>
      <c r="AQ660" s="223"/>
      <c r="AR660" s="223"/>
      <c r="AS660" s="223"/>
      <c r="AT660" s="223"/>
      <c r="AU660" s="223"/>
      <c r="AV660" s="223"/>
      <c r="AW660" s="223"/>
      <c r="AX660" s="223"/>
      <c r="AY660" s="223"/>
      <c r="AZ660" s="223"/>
      <c r="BA660" s="223"/>
      <c r="BB660" s="223"/>
      <c r="BC660" s="223"/>
      <c r="BD660" s="223"/>
      <c r="BE660" s="223"/>
      <c r="BF660" s="223"/>
      <c r="BG660" s="223"/>
      <c r="BH660" s="223"/>
      <c r="BI660" s="223"/>
      <c r="BJ660" s="223"/>
      <c r="BK660" s="223"/>
      <c r="BL660" s="223"/>
      <c r="BM660" s="223"/>
      <c r="BN660" s="223"/>
      <c r="BO660" s="223"/>
      <c r="BP660" s="223"/>
      <c r="BQ660" s="223"/>
      <c r="BR660" s="223"/>
      <c r="BS660" s="223"/>
      <c r="BT660" s="229"/>
      <c r="BU660" s="229"/>
      <c r="BV660" s="229"/>
      <c r="BW660" s="229"/>
      <c r="BX660" s="223"/>
      <c r="BY660" s="223"/>
      <c r="BZ660" s="223"/>
      <c r="CA660" s="223"/>
      <c r="CB660" s="223"/>
      <c r="CC660" s="223"/>
      <c r="CD660" s="223"/>
      <c r="CE660" s="223"/>
      <c r="CF660" s="223"/>
      <c r="CG660" s="223"/>
      <c r="CH660" s="223"/>
      <c r="CI660" s="223"/>
      <c r="CJ660" s="223"/>
      <c r="CK660" s="223"/>
      <c r="CL660" s="223"/>
      <c r="CM660" s="223"/>
      <c r="CN660" s="223"/>
      <c r="CO660" s="223"/>
      <c r="CP660" s="223"/>
      <c r="CQ660" s="223"/>
      <c r="CR660" s="223"/>
      <c r="CS660" s="223"/>
      <c r="CT660" s="223"/>
      <c r="CU660" s="223"/>
      <c r="CV660" s="223"/>
      <c r="CW660" s="223"/>
      <c r="CX660" s="223"/>
      <c r="CY660" s="223"/>
      <c r="CZ660" s="223"/>
      <c r="DA660" s="223"/>
      <c r="DB660" s="223"/>
      <c r="DC660" s="223"/>
      <c r="DD660" s="223"/>
      <c r="DE660" s="223"/>
      <c r="DF660" s="223"/>
      <c r="DG660" s="223"/>
      <c r="DH660" s="223"/>
      <c r="DI660" s="223"/>
      <c r="DJ660" s="223"/>
      <c r="DK660" s="223"/>
      <c r="DL660" s="223"/>
      <c r="DM660" s="229"/>
      <c r="DN660" s="229"/>
      <c r="DO660" s="229"/>
      <c r="DP660" s="229"/>
      <c r="DQ660" s="223"/>
      <c r="DR660" s="223"/>
      <c r="DS660" s="223"/>
      <c r="DT660" s="223"/>
      <c r="DU660" s="223"/>
      <c r="DV660" s="223"/>
      <c r="DW660" s="223"/>
      <c r="DX660" s="223"/>
      <c r="DY660" s="223"/>
      <c r="DZ660" s="223"/>
      <c r="EA660" s="223"/>
      <c r="EB660" s="223"/>
      <c r="EC660" s="223"/>
      <c r="ED660" s="223"/>
      <c r="EE660" s="223"/>
      <c r="EF660" s="223"/>
      <c r="EG660" s="223"/>
      <c r="EH660" s="223"/>
      <c r="EI660" s="223"/>
      <c r="EJ660" s="223"/>
      <c r="EK660" s="223"/>
      <c r="EL660" s="223"/>
      <c r="EM660" s="223"/>
      <c r="EN660" s="223"/>
      <c r="EO660" s="223"/>
      <c r="EP660" s="223"/>
      <c r="EQ660" s="223"/>
      <c r="ER660" s="223"/>
      <c r="ES660" s="223"/>
      <c r="ET660" s="223"/>
      <c r="EU660" s="223"/>
      <c r="EV660" s="223"/>
      <c r="EW660" s="223"/>
      <c r="EX660" s="223"/>
      <c r="EY660" s="223"/>
      <c r="EZ660" s="223"/>
      <c r="FA660" s="223"/>
      <c r="FB660" s="223"/>
      <c r="FC660" s="223"/>
      <c r="FD660" s="223"/>
      <c r="FE660" s="223"/>
      <c r="FF660" s="229"/>
      <c r="FG660" s="229"/>
      <c r="FH660" s="229"/>
      <c r="FI660" s="229"/>
      <c r="FJ660" s="229"/>
      <c r="FK660" s="223"/>
      <c r="FL660" s="223"/>
      <c r="FM660" s="223"/>
      <c r="FN660" s="223"/>
      <c r="FO660" s="223"/>
      <c r="FP660" s="223"/>
      <c r="FQ660" s="223"/>
      <c r="FR660" s="223"/>
      <c r="FS660" s="223"/>
      <c r="FT660" s="223"/>
      <c r="FU660" s="223"/>
      <c r="FV660" s="223"/>
      <c r="FW660" s="223"/>
      <c r="FX660" s="223"/>
      <c r="FY660" s="223"/>
      <c r="FZ660" s="223"/>
      <c r="GA660" s="223"/>
      <c r="GB660" s="223"/>
      <c r="GC660" s="223"/>
      <c r="GD660" s="223"/>
      <c r="GE660" s="223"/>
      <c r="GF660" s="223"/>
      <c r="GG660" s="223"/>
      <c r="GH660" s="223"/>
      <c r="GI660" s="223"/>
      <c r="GJ660" s="223"/>
      <c r="GK660" s="223"/>
      <c r="GL660" s="223"/>
      <c r="GM660" s="223"/>
      <c r="GN660" s="223"/>
      <c r="GO660" s="223"/>
      <c r="GP660" s="223"/>
      <c r="GQ660" s="223"/>
      <c r="GR660" s="223"/>
      <c r="GS660" s="223"/>
      <c r="GT660" s="223"/>
      <c r="GU660" s="223"/>
      <c r="GV660" s="223"/>
      <c r="GW660" s="223"/>
      <c r="GX660" s="223"/>
      <c r="GY660" s="223"/>
      <c r="GZ660" s="229"/>
      <c r="HA660" s="229"/>
      <c r="HB660" s="229"/>
      <c r="HC660" s="229"/>
      <c r="HD660" s="229"/>
      <c r="HE660" s="223"/>
      <c r="HF660" s="223"/>
      <c r="HG660" s="223"/>
      <c r="HH660" s="223"/>
      <c r="HI660" s="223"/>
      <c r="HJ660" s="223"/>
      <c r="HK660" s="223"/>
      <c r="HL660" s="223"/>
      <c r="HM660" s="223"/>
      <c r="HN660" s="223"/>
      <c r="HO660" s="223"/>
      <c r="HP660" s="223"/>
      <c r="HQ660" s="223"/>
      <c r="HR660" s="223"/>
      <c r="HS660" s="223"/>
      <c r="HT660" s="223"/>
      <c r="HU660" s="223"/>
      <c r="HV660" s="223"/>
      <c r="HW660" s="223"/>
      <c r="HX660" s="223"/>
      <c r="HY660" s="223"/>
      <c r="HZ660" s="223"/>
      <c r="IA660" s="223"/>
      <c r="IB660" s="223"/>
      <c r="IC660" s="223"/>
      <c r="ID660" s="223"/>
      <c r="IE660" s="223"/>
      <c r="IF660" s="223"/>
      <c r="IG660" s="223"/>
      <c r="IH660" s="223"/>
      <c r="II660" s="223"/>
      <c r="IJ660" s="223"/>
      <c r="IK660" s="223"/>
      <c r="IL660" s="223"/>
      <c r="IM660" s="223"/>
      <c r="IN660" s="223"/>
      <c r="IO660" s="223"/>
      <c r="IP660" s="223"/>
      <c r="IQ660" s="223"/>
      <c r="IR660" s="223"/>
      <c r="IS660" s="223"/>
      <c r="IT660" s="229"/>
      <c r="IU660" s="229"/>
      <c r="IV660" s="229"/>
      <c r="IW660" s="229"/>
      <c r="IX660" s="223"/>
      <c r="IY660" s="223"/>
      <c r="IZ660" s="223"/>
      <c r="JA660" s="223"/>
      <c r="JB660" s="223"/>
      <c r="JC660" s="223"/>
      <c r="JD660" s="223"/>
      <c r="JE660" s="223"/>
      <c r="JF660" s="223"/>
      <c r="JG660" s="223"/>
      <c r="JH660" s="223"/>
      <c r="JI660" s="223"/>
      <c r="JJ660" s="223"/>
      <c r="JK660" s="223"/>
      <c r="JL660" s="223"/>
      <c r="JM660" s="223"/>
      <c r="JN660" s="223"/>
      <c r="JO660" s="223"/>
      <c r="JP660" s="223"/>
      <c r="JQ660" s="223"/>
      <c r="JR660" s="223"/>
      <c r="JS660" s="223"/>
      <c r="JT660" s="223"/>
      <c r="JU660" s="223"/>
      <c r="JV660" s="223"/>
      <c r="JW660" s="223"/>
      <c r="JX660" s="223"/>
      <c r="JY660" s="223"/>
      <c r="JZ660" s="223"/>
      <c r="KA660" s="223"/>
      <c r="KB660" s="223"/>
      <c r="KC660" s="223"/>
      <c r="KD660" s="223"/>
      <c r="KE660" s="223"/>
      <c r="KF660" s="223"/>
      <c r="KG660" s="223"/>
      <c r="KH660" s="223"/>
      <c r="KI660" s="223"/>
      <c r="KJ660" s="223"/>
      <c r="KK660" s="223"/>
      <c r="KL660" s="223"/>
      <c r="KM660" s="223"/>
      <c r="KN660" s="223"/>
      <c r="KO660" s="223"/>
      <c r="KP660" s="223"/>
      <c r="KQ660" s="223"/>
      <c r="KR660" s="223"/>
      <c r="KS660" s="223"/>
      <c r="KT660" s="223"/>
      <c r="KU660" s="223"/>
      <c r="KV660" s="223"/>
      <c r="KW660" s="223"/>
      <c r="KX660" s="223"/>
      <c r="KY660" s="223"/>
      <c r="KZ660" s="223"/>
      <c r="LA660" s="223"/>
      <c r="LB660" s="223"/>
      <c r="LC660" s="223"/>
      <c r="LD660" s="223"/>
      <c r="LE660" s="223"/>
      <c r="LF660" s="223"/>
      <c r="LG660" s="223"/>
      <c r="LH660" s="223"/>
      <c r="LI660" s="223"/>
      <c r="LJ660" s="223"/>
      <c r="LK660" s="223"/>
      <c r="LL660" s="223"/>
      <c r="LM660" s="223"/>
      <c r="LN660" s="223"/>
      <c r="LO660" s="223"/>
      <c r="LP660" s="223"/>
      <c r="LQ660" s="223"/>
      <c r="LR660" s="223"/>
      <c r="LS660" s="223"/>
      <c r="LT660" s="223"/>
      <c r="LU660" s="223"/>
      <c r="LV660" s="223"/>
      <c r="LW660" s="223"/>
      <c r="LX660" s="223"/>
      <c r="LY660" s="223"/>
      <c r="LZ660" s="223"/>
      <c r="MA660" s="223"/>
      <c r="MB660" s="223"/>
      <c r="MC660" s="71"/>
      <c r="MD660" s="71"/>
      <c r="ME660" s="223"/>
      <c r="MF660" s="223"/>
      <c r="MG660" s="223"/>
      <c r="MH660" s="223"/>
      <c r="MI660" s="223"/>
      <c r="MJ660" s="223"/>
      <c r="MK660" s="223"/>
      <c r="ML660" s="223"/>
      <c r="MM660" s="223"/>
      <c r="MN660" s="223"/>
      <c r="MO660" s="223"/>
      <c r="MP660" s="223"/>
      <c r="MQ660" s="223"/>
      <c r="MR660" s="223"/>
      <c r="MS660" s="223"/>
      <c r="MT660" s="223"/>
      <c r="MU660" s="223"/>
      <c r="MV660" s="223"/>
      <c r="MW660" s="223"/>
      <c r="MX660" s="223"/>
      <c r="MY660" s="223"/>
      <c r="MZ660" s="223"/>
      <c r="NA660" s="223"/>
      <c r="NB660" s="223"/>
      <c r="NC660" s="223"/>
      <c r="ND660" s="223"/>
      <c r="NE660" s="179"/>
      <c r="NF660" s="180"/>
      <c r="NG660" s="179"/>
      <c r="NH660" s="180"/>
      <c r="NI660" s="179"/>
      <c r="NJ660" s="180"/>
      <c r="NK660" s="179"/>
      <c r="NL660" s="180"/>
      <c r="NM660" s="181"/>
      <c r="NN660" s="184"/>
      <c r="NO660" s="223"/>
      <c r="NP660" s="223"/>
      <c r="NQ660" s="223"/>
      <c r="NR660" s="223"/>
      <c r="NS660" s="223"/>
      <c r="NT660" s="223"/>
      <c r="NU660" s="223"/>
      <c r="NV660" s="223"/>
      <c r="NW660" s="223"/>
      <c r="NX660" s="223"/>
      <c r="NY660" s="223"/>
      <c r="NZ660" s="223"/>
      <c r="OA660" s="223"/>
      <c r="OB660" s="223"/>
      <c r="OC660" s="223"/>
      <c r="OD660" s="223"/>
      <c r="OE660" s="223"/>
      <c r="OF660" s="223"/>
      <c r="OG660" s="223"/>
      <c r="OH660" s="223"/>
      <c r="OI660" s="223"/>
      <c r="OJ660" s="223"/>
      <c r="OK660" s="223"/>
      <c r="OL660" s="223"/>
      <c r="OM660" s="223"/>
      <c r="ON660" s="223"/>
      <c r="OO660" s="223"/>
      <c r="OP660" s="223"/>
      <c r="OQ660" s="223"/>
      <c r="OR660" s="223"/>
      <c r="OS660" s="223"/>
      <c r="OT660" s="223"/>
      <c r="OU660" s="223"/>
      <c r="OV660" s="223"/>
      <c r="OW660" s="223"/>
      <c r="OX660" s="223"/>
      <c r="OY660" s="223"/>
      <c r="OZ660" s="223"/>
      <c r="PA660" s="2"/>
    </row>
    <row r="661" spans="1:417" s="116" customFormat="1" ht="43.5" customHeight="1">
      <c r="A661" s="219"/>
      <c r="B661" s="263"/>
      <c r="C661" s="368"/>
      <c r="D661" s="369"/>
      <c r="E661" s="320"/>
      <c r="F661" s="240"/>
      <c r="G661" s="241"/>
      <c r="H661" s="320"/>
      <c r="I661" s="369"/>
      <c r="J661" s="208" t="s">
        <v>1611</v>
      </c>
      <c r="K661" s="76"/>
      <c r="L661" s="234"/>
      <c r="M661" s="76"/>
      <c r="N661" s="51"/>
      <c r="O661" s="219"/>
      <c r="P661" s="219"/>
      <c r="Q661" s="218"/>
      <c r="R661" s="244" t="s">
        <v>205</v>
      </c>
      <c r="S661" s="120"/>
      <c r="T661" s="120"/>
      <c r="U661" s="120"/>
      <c r="V661" s="120"/>
      <c r="W661" s="120"/>
      <c r="X661" s="120"/>
      <c r="Y661" s="120"/>
      <c r="Z661" s="120"/>
      <c r="AA661" s="120"/>
      <c r="AB661" s="120"/>
      <c r="AC661" s="119"/>
      <c r="AD661" s="299"/>
      <c r="AE661" s="300" t="s">
        <v>552</v>
      </c>
      <c r="AF661" s="219"/>
      <c r="AG661" s="219"/>
      <c r="AH661" s="219"/>
      <c r="AI661" s="219"/>
      <c r="AJ661" s="219"/>
      <c r="AK661" s="219"/>
      <c r="AL661" s="219"/>
      <c r="AM661" s="219"/>
      <c r="AN661" s="219"/>
      <c r="AO661" s="219"/>
      <c r="AP661" s="219"/>
      <c r="AQ661" s="219"/>
      <c r="AR661" s="219"/>
      <c r="AS661" s="219"/>
      <c r="AT661" s="219"/>
      <c r="AU661" s="219"/>
      <c r="AV661" s="219"/>
      <c r="AW661" s="219"/>
      <c r="AX661" s="219"/>
      <c r="AY661" s="219"/>
      <c r="AZ661" s="219"/>
      <c r="BA661" s="219"/>
      <c r="BB661" s="219"/>
      <c r="BC661" s="219"/>
      <c r="BD661" s="219"/>
      <c r="BE661" s="219"/>
      <c r="BF661" s="219"/>
      <c r="BG661" s="219"/>
      <c r="BH661" s="219"/>
      <c r="BI661" s="219"/>
      <c r="BJ661" s="219"/>
      <c r="BK661" s="219"/>
      <c r="BL661" s="219"/>
      <c r="BM661" s="219"/>
      <c r="BN661" s="219"/>
      <c r="BO661" s="219"/>
      <c r="BP661" s="219"/>
      <c r="BQ661" s="219"/>
      <c r="BR661" s="219"/>
      <c r="BS661" s="219"/>
      <c r="BT661" s="220"/>
      <c r="BU661" s="220"/>
      <c r="BV661" s="220"/>
      <c r="BW661" s="220"/>
      <c r="BX661" s="219"/>
      <c r="BY661" s="219"/>
      <c r="BZ661" s="219"/>
      <c r="CA661" s="219"/>
      <c r="CB661" s="219"/>
      <c r="CC661" s="219"/>
      <c r="CD661" s="219"/>
      <c r="CE661" s="219"/>
      <c r="CF661" s="219"/>
      <c r="CG661" s="219"/>
      <c r="CH661" s="219"/>
      <c r="CI661" s="219"/>
      <c r="CJ661" s="219"/>
      <c r="CK661" s="219"/>
      <c r="CL661" s="219"/>
      <c r="CM661" s="219"/>
      <c r="CN661" s="219"/>
      <c r="CO661" s="219"/>
      <c r="CP661" s="219"/>
      <c r="CQ661" s="219"/>
      <c r="CR661" s="219"/>
      <c r="CS661" s="219"/>
      <c r="CT661" s="219"/>
      <c r="CU661" s="219"/>
      <c r="CV661" s="219"/>
      <c r="CW661" s="219"/>
      <c r="CX661" s="219"/>
      <c r="CY661" s="219"/>
      <c r="CZ661" s="219"/>
      <c r="DA661" s="219"/>
      <c r="DB661" s="219"/>
      <c r="DC661" s="219"/>
      <c r="DD661" s="219"/>
      <c r="DE661" s="219"/>
      <c r="DF661" s="219"/>
      <c r="DG661" s="219"/>
      <c r="DH661" s="219"/>
      <c r="DI661" s="219"/>
      <c r="DJ661" s="219"/>
      <c r="DK661" s="219"/>
      <c r="DL661" s="219"/>
      <c r="DM661" s="220"/>
      <c r="DN661" s="220"/>
      <c r="DO661" s="220"/>
      <c r="DP661" s="220"/>
      <c r="DQ661" s="219"/>
      <c r="DR661" s="219"/>
      <c r="DS661" s="219"/>
      <c r="DT661" s="219"/>
      <c r="DU661" s="219"/>
      <c r="DV661" s="219"/>
      <c r="DW661" s="219"/>
      <c r="DX661" s="219"/>
      <c r="DY661" s="219"/>
      <c r="DZ661" s="219"/>
      <c r="EA661" s="219"/>
      <c r="EB661" s="219"/>
      <c r="EC661" s="219"/>
      <c r="ED661" s="219"/>
      <c r="EE661" s="219"/>
      <c r="EF661" s="219"/>
      <c r="EG661" s="219"/>
      <c r="EH661" s="219"/>
      <c r="EI661" s="219"/>
      <c r="EJ661" s="219"/>
      <c r="EK661" s="219"/>
      <c r="EL661" s="219"/>
      <c r="EM661" s="219"/>
      <c r="EN661" s="219"/>
      <c r="EO661" s="219"/>
      <c r="EP661" s="219"/>
      <c r="EQ661" s="219"/>
      <c r="ER661" s="219"/>
      <c r="ES661" s="219"/>
      <c r="ET661" s="219"/>
      <c r="EU661" s="219"/>
      <c r="EV661" s="219"/>
      <c r="EW661" s="219"/>
      <c r="EX661" s="219"/>
      <c r="EY661" s="219"/>
      <c r="EZ661" s="219"/>
      <c r="FA661" s="219"/>
      <c r="FB661" s="219"/>
      <c r="FC661" s="219"/>
      <c r="FD661" s="219"/>
      <c r="FE661" s="219"/>
      <c r="FF661" s="220"/>
      <c r="FG661" s="220"/>
      <c r="FH661" s="220"/>
      <c r="FI661" s="220"/>
      <c r="FJ661" s="220"/>
      <c r="FK661" s="219"/>
      <c r="FL661" s="219"/>
      <c r="FM661" s="219"/>
      <c r="FN661" s="219"/>
      <c r="FO661" s="219"/>
      <c r="FP661" s="219"/>
      <c r="FQ661" s="219"/>
      <c r="FR661" s="219"/>
      <c r="FS661" s="219"/>
      <c r="FT661" s="219"/>
      <c r="FU661" s="219"/>
      <c r="FV661" s="219"/>
      <c r="FW661" s="219"/>
      <c r="FX661" s="219"/>
      <c r="FY661" s="219"/>
      <c r="FZ661" s="219"/>
      <c r="GA661" s="219"/>
      <c r="GB661" s="219"/>
      <c r="GC661" s="219"/>
      <c r="GD661" s="219"/>
      <c r="GE661" s="219"/>
      <c r="GF661" s="219"/>
      <c r="GG661" s="219"/>
      <c r="GH661" s="219"/>
      <c r="GI661" s="219"/>
      <c r="GJ661" s="219"/>
      <c r="GK661" s="219"/>
      <c r="GL661" s="219"/>
      <c r="GM661" s="219"/>
      <c r="GN661" s="219"/>
      <c r="GO661" s="219"/>
      <c r="GP661" s="219"/>
      <c r="GQ661" s="219"/>
      <c r="GR661" s="219"/>
      <c r="GS661" s="219"/>
      <c r="GT661" s="219"/>
      <c r="GU661" s="219"/>
      <c r="GV661" s="219"/>
      <c r="GW661" s="219"/>
      <c r="GX661" s="219"/>
      <c r="GY661" s="219"/>
      <c r="GZ661" s="220"/>
      <c r="HA661" s="220"/>
      <c r="HB661" s="220"/>
      <c r="HC661" s="220"/>
      <c r="HD661" s="220"/>
      <c r="HE661" s="219"/>
      <c r="HF661" s="219"/>
      <c r="HG661" s="219"/>
      <c r="HH661" s="219"/>
      <c r="HI661" s="219"/>
      <c r="HJ661" s="219"/>
      <c r="HK661" s="219"/>
      <c r="HL661" s="219"/>
      <c r="HM661" s="219"/>
      <c r="HN661" s="219"/>
      <c r="HO661" s="219"/>
      <c r="HP661" s="219"/>
      <c r="HQ661" s="219"/>
      <c r="HR661" s="219"/>
      <c r="HS661" s="219"/>
      <c r="HT661" s="219"/>
      <c r="HU661" s="219"/>
      <c r="HV661" s="219"/>
      <c r="HW661" s="219"/>
      <c r="HX661" s="219"/>
      <c r="HY661" s="219"/>
      <c r="HZ661" s="219"/>
      <c r="IA661" s="219"/>
      <c r="IB661" s="219"/>
      <c r="IC661" s="219"/>
      <c r="ID661" s="219"/>
      <c r="IE661" s="219"/>
      <c r="IF661" s="219"/>
      <c r="IG661" s="219"/>
      <c r="IH661" s="219"/>
      <c r="II661" s="219"/>
      <c r="IJ661" s="219"/>
      <c r="IK661" s="219"/>
      <c r="IL661" s="219"/>
      <c r="IM661" s="219"/>
      <c r="IN661" s="219"/>
      <c r="IO661" s="219"/>
      <c r="IP661" s="219"/>
      <c r="IQ661" s="219"/>
      <c r="IR661" s="219"/>
      <c r="IS661" s="219"/>
      <c r="IT661" s="220"/>
      <c r="IU661" s="220"/>
      <c r="IV661" s="220"/>
      <c r="IW661" s="220"/>
      <c r="IX661" s="219"/>
      <c r="IY661" s="219"/>
      <c r="IZ661" s="219"/>
      <c r="JA661" s="219"/>
      <c r="JB661" s="219"/>
      <c r="JC661" s="219"/>
      <c r="JD661" s="219"/>
      <c r="JE661" s="219"/>
      <c r="JF661" s="219"/>
      <c r="JG661" s="219"/>
      <c r="JH661" s="219"/>
      <c r="JI661" s="219"/>
      <c r="JJ661" s="219"/>
      <c r="JK661" s="219"/>
      <c r="JL661" s="219"/>
      <c r="JM661" s="219"/>
      <c r="JN661" s="219"/>
      <c r="JO661" s="219"/>
      <c r="JP661" s="219"/>
      <c r="JQ661" s="219"/>
      <c r="JR661" s="219"/>
      <c r="JS661" s="219"/>
      <c r="JT661" s="219"/>
      <c r="JU661" s="219"/>
      <c r="JV661" s="219"/>
      <c r="JW661" s="219"/>
      <c r="JX661" s="219"/>
      <c r="JY661" s="219"/>
      <c r="JZ661" s="219"/>
      <c r="KA661" s="219"/>
      <c r="KB661" s="219"/>
      <c r="KC661" s="219"/>
      <c r="KD661" s="219"/>
      <c r="KE661" s="219"/>
      <c r="KF661" s="219"/>
      <c r="KG661" s="219"/>
      <c r="KH661" s="219"/>
      <c r="KI661" s="219"/>
      <c r="KJ661" s="219"/>
      <c r="KK661" s="219"/>
      <c r="KL661" s="219"/>
      <c r="KM661" s="219"/>
      <c r="KN661" s="219"/>
      <c r="KO661" s="219"/>
      <c r="KP661" s="219"/>
      <c r="KQ661" s="219"/>
      <c r="KR661" s="219"/>
      <c r="KS661" s="219"/>
      <c r="KT661" s="219"/>
      <c r="KU661" s="219"/>
      <c r="KV661" s="219"/>
      <c r="KW661" s="219"/>
      <c r="KX661" s="219"/>
      <c r="KY661" s="219"/>
      <c r="KZ661" s="219"/>
      <c r="LA661" s="219"/>
      <c r="LB661" s="219"/>
      <c r="LC661" s="219"/>
      <c r="LD661" s="219"/>
      <c r="LE661" s="219"/>
      <c r="LF661" s="219"/>
      <c r="LG661" s="219"/>
      <c r="LH661" s="219"/>
      <c r="LI661" s="219"/>
      <c r="LJ661" s="219"/>
      <c r="LK661" s="219"/>
      <c r="LL661" s="219"/>
      <c r="LM661" s="219"/>
      <c r="LN661" s="219"/>
      <c r="LO661" s="219"/>
      <c r="LP661" s="219"/>
      <c r="LQ661" s="219"/>
      <c r="LR661" s="219"/>
      <c r="LS661" s="219"/>
      <c r="LT661" s="219"/>
      <c r="LU661" s="219"/>
      <c r="LV661" s="219"/>
      <c r="LW661" s="219"/>
      <c r="LX661" s="219"/>
      <c r="LY661" s="219"/>
      <c r="LZ661" s="219"/>
      <c r="MA661" s="219"/>
      <c r="MB661" s="219"/>
      <c r="MC661" s="71"/>
      <c r="MD661" s="71"/>
      <c r="ME661" s="219"/>
      <c r="MF661" s="219"/>
      <c r="MG661" s="219"/>
      <c r="MH661" s="219"/>
      <c r="MI661" s="219"/>
      <c r="MJ661" s="219"/>
      <c r="MK661" s="219"/>
      <c r="ML661" s="219"/>
      <c r="MM661" s="219"/>
      <c r="MN661" s="219"/>
      <c r="MO661" s="219"/>
      <c r="MP661" s="219"/>
      <c r="MQ661" s="219"/>
      <c r="MR661" s="219"/>
      <c r="MS661" s="219"/>
      <c r="MT661" s="219"/>
      <c r="MU661" s="219"/>
      <c r="MV661" s="219"/>
      <c r="MW661" s="219"/>
      <c r="MX661" s="219"/>
      <c r="MY661" s="219"/>
      <c r="MZ661" s="219"/>
      <c r="NA661" s="219"/>
      <c r="NB661" s="219"/>
      <c r="NC661" s="219"/>
      <c r="ND661" s="219"/>
      <c r="NE661" s="179"/>
      <c r="NF661" s="180"/>
      <c r="NG661" s="179"/>
      <c r="NH661" s="180"/>
      <c r="NI661" s="179"/>
      <c r="NJ661" s="180"/>
      <c r="NK661" s="179"/>
      <c r="NL661" s="180"/>
      <c r="NM661" s="181"/>
      <c r="NN661" s="184"/>
      <c r="NO661" s="219"/>
      <c r="NP661" s="219"/>
      <c r="NQ661" s="219"/>
      <c r="NR661" s="219"/>
      <c r="NS661" s="219"/>
      <c r="NT661" s="219"/>
      <c r="NU661" s="219"/>
      <c r="NV661" s="219"/>
      <c r="NW661" s="219"/>
      <c r="NX661" s="219"/>
      <c r="NY661" s="219"/>
      <c r="NZ661" s="219"/>
      <c r="OA661" s="219"/>
      <c r="OB661" s="219"/>
      <c r="OC661" s="219"/>
      <c r="OD661" s="219"/>
      <c r="OE661" s="219"/>
      <c r="OF661" s="219"/>
      <c r="OG661" s="219"/>
      <c r="OH661" s="219"/>
      <c r="OI661" s="219"/>
      <c r="OJ661" s="219"/>
      <c r="OK661" s="219"/>
      <c r="OL661" s="219"/>
      <c r="OM661" s="219"/>
      <c r="ON661" s="219"/>
      <c r="OO661" s="219"/>
      <c r="OP661" s="219"/>
      <c r="OQ661" s="219"/>
      <c r="OR661" s="219"/>
      <c r="OS661" s="219"/>
      <c r="OT661" s="219"/>
      <c r="OU661" s="219"/>
      <c r="OV661" s="219"/>
      <c r="OW661" s="219"/>
      <c r="OX661" s="219"/>
      <c r="OY661" s="219"/>
      <c r="OZ661" s="219"/>
      <c r="PA661" s="2"/>
    </row>
    <row r="662" spans="1:417" s="116" customFormat="1" ht="43.5" customHeight="1">
      <c r="A662" s="310"/>
      <c r="B662" s="272"/>
      <c r="C662" s="368"/>
      <c r="D662" s="369"/>
      <c r="E662" s="320"/>
      <c r="F662" s="273"/>
      <c r="G662" s="274"/>
      <c r="H662" s="320"/>
      <c r="I662" s="369"/>
      <c r="J662" s="208" t="s">
        <v>1601</v>
      </c>
      <c r="K662" s="76"/>
      <c r="L662" s="234" t="s">
        <v>661</v>
      </c>
      <c r="M662" s="76" t="s">
        <v>501</v>
      </c>
      <c r="N662" s="51" t="s">
        <v>380</v>
      </c>
      <c r="O662" s="56" t="s">
        <v>350</v>
      </c>
      <c r="P662" s="310" t="s">
        <v>205</v>
      </c>
      <c r="Q662" s="310"/>
      <c r="R662" s="244" t="s">
        <v>205</v>
      </c>
      <c r="S662" s="120"/>
      <c r="T662" s="120"/>
      <c r="U662" s="120"/>
      <c r="V662" s="120"/>
      <c r="W662" s="120"/>
      <c r="X662" s="120"/>
      <c r="Y662" s="120"/>
      <c r="Z662" s="120"/>
      <c r="AA662" s="120"/>
      <c r="AB662" s="120"/>
      <c r="AC662" s="119">
        <f t="shared" si="902"/>
        <v>1</v>
      </c>
      <c r="AD662" s="299"/>
      <c r="AE662" s="300" t="s">
        <v>555</v>
      </c>
      <c r="AF662" s="178">
        <v>2</v>
      </c>
      <c r="AG662" s="178">
        <v>2</v>
      </c>
      <c r="AH662" s="178">
        <v>2</v>
      </c>
      <c r="AI662" s="178">
        <v>2</v>
      </c>
      <c r="AJ662" s="178">
        <v>2</v>
      </c>
      <c r="AK662" s="178">
        <v>2</v>
      </c>
      <c r="AL662" s="178">
        <v>2</v>
      </c>
      <c r="AM662" s="178">
        <v>2</v>
      </c>
      <c r="AN662" s="178">
        <v>2</v>
      </c>
      <c r="AO662" s="178">
        <v>2</v>
      </c>
      <c r="AP662" s="178">
        <v>2</v>
      </c>
      <c r="AQ662" s="178">
        <v>2</v>
      </c>
      <c r="AR662" s="178">
        <v>1</v>
      </c>
      <c r="AS662" s="178">
        <v>2</v>
      </c>
      <c r="AT662" s="178">
        <v>2</v>
      </c>
      <c r="AU662" s="178">
        <v>2</v>
      </c>
      <c r="AV662" s="178">
        <v>2</v>
      </c>
      <c r="AW662" s="178">
        <v>2</v>
      </c>
      <c r="AX662" s="178">
        <v>2</v>
      </c>
      <c r="AY662" s="178">
        <v>2</v>
      </c>
      <c r="AZ662" s="178">
        <v>1</v>
      </c>
      <c r="BA662" s="178">
        <v>2</v>
      </c>
      <c r="BB662" s="178">
        <v>2</v>
      </c>
      <c r="BC662" s="178">
        <v>2</v>
      </c>
      <c r="BD662" s="178">
        <v>1</v>
      </c>
      <c r="BE662" s="178">
        <v>2</v>
      </c>
      <c r="BF662" s="178">
        <v>2</v>
      </c>
      <c r="BG662" s="178">
        <v>2</v>
      </c>
      <c r="BH662" s="178">
        <v>2</v>
      </c>
      <c r="BI662" s="178">
        <v>2</v>
      </c>
      <c r="BJ662" s="179">
        <f>COUNTIF(AF662:BI662,"2")</f>
        <v>27</v>
      </c>
      <c r="BK662" s="180">
        <f>BJ662/(BJ662+BL662+BN662+BP662)</f>
        <v>0.9</v>
      </c>
      <c r="BL662" s="179">
        <f>COUNTIF(AF662:BI662,"1")</f>
        <v>3</v>
      </c>
      <c r="BM662" s="180">
        <f>BL662/(BJ662+BL662+BN662+BP662)</f>
        <v>0.1</v>
      </c>
      <c r="BN662" s="179">
        <f>COUNTIF(AF662:BI662,"0")</f>
        <v>0</v>
      </c>
      <c r="BO662" s="180">
        <f>BN662/(BJ662+BL662+BN662+BP662)</f>
        <v>0</v>
      </c>
      <c r="BP662" s="179">
        <f>COUNTIF(Q662:BI662,"KĐG")</f>
        <v>0</v>
      </c>
      <c r="BQ662" s="180">
        <f>BP662/(BJ662+BL662+BN662+BP662)</f>
        <v>0</v>
      </c>
      <c r="BR662" s="181">
        <f>(((BJ662*2)+(BL662*1)+(BN662*0)))/(BJ662+BL662+BN662)</f>
        <v>1.9</v>
      </c>
      <c r="BS662" s="182" t="str">
        <f>IF(BQ662&gt;=50%,"KĐG",IF(BR662&gt;=1.6,"Đạt mục tiêu",IF(BR662&gt;=1,"Cần cố gắng","Chưa đạt")))</f>
        <v>Đạt mục tiêu</v>
      </c>
      <c r="BT662" s="70"/>
      <c r="BU662" s="70"/>
      <c r="BV662" s="70">
        <v>2</v>
      </c>
      <c r="BW662" s="70">
        <v>2</v>
      </c>
      <c r="BX662" s="56">
        <v>2</v>
      </c>
      <c r="BY662" s="56">
        <v>2</v>
      </c>
      <c r="BZ662" s="56">
        <v>2</v>
      </c>
      <c r="CA662" s="56">
        <v>2</v>
      </c>
      <c r="CB662" s="56">
        <v>2</v>
      </c>
      <c r="CC662" s="56">
        <v>2</v>
      </c>
      <c r="CD662" s="56">
        <v>2</v>
      </c>
      <c r="CE662" s="56">
        <v>2</v>
      </c>
      <c r="CF662" s="56">
        <v>2</v>
      </c>
      <c r="CG662" s="56">
        <v>2</v>
      </c>
      <c r="CH662" s="56">
        <v>1</v>
      </c>
      <c r="CI662" s="56">
        <v>2</v>
      </c>
      <c r="CJ662" s="56">
        <v>2</v>
      </c>
      <c r="CK662" s="56">
        <v>2</v>
      </c>
      <c r="CL662" s="56">
        <v>2</v>
      </c>
      <c r="CM662" s="56">
        <v>2</v>
      </c>
      <c r="CN662" s="56">
        <v>2</v>
      </c>
      <c r="CO662" s="56">
        <v>2</v>
      </c>
      <c r="CP662" s="56">
        <v>1</v>
      </c>
      <c r="CQ662" s="56">
        <v>2</v>
      </c>
      <c r="CR662" s="56">
        <v>2</v>
      </c>
      <c r="CS662" s="56">
        <v>2</v>
      </c>
      <c r="CT662" s="56">
        <v>1</v>
      </c>
      <c r="CU662" s="56">
        <v>2</v>
      </c>
      <c r="CV662" s="56">
        <v>2</v>
      </c>
      <c r="CW662" s="56">
        <v>2</v>
      </c>
      <c r="CX662" s="56">
        <v>2</v>
      </c>
      <c r="CY662" s="56">
        <v>2</v>
      </c>
      <c r="CZ662" s="56">
        <f>COUNTIF(BV662:CY662,"2")</f>
        <v>27</v>
      </c>
      <c r="DA662" s="56">
        <f>CZ662/(CZ662+DB662+DD662+DF662)</f>
        <v>0.9</v>
      </c>
      <c r="DB662" s="56">
        <f>COUNTIF(BV662:CY662,"1")</f>
        <v>3</v>
      </c>
      <c r="DC662" s="56">
        <f>DB662/(CZ662+DB662+DD662+DF662)</f>
        <v>0.1</v>
      </c>
      <c r="DD662" s="56">
        <f>COUNTIF(BV662:CY662,"0")</f>
        <v>0</v>
      </c>
      <c r="DE662" s="56">
        <f>DD662/(CZ662+DB662+DD662+DF662)</f>
        <v>0</v>
      </c>
      <c r="DF662" s="56">
        <f>COUNTIF(BH662:CY662,"KĐG")</f>
        <v>0</v>
      </c>
      <c r="DG662" s="56">
        <f>DF662/(CZ662+DB662+DD662+DF662)</f>
        <v>0</v>
      </c>
      <c r="DH662" s="56">
        <f>(((CZ662*2)+(DB662*1)+(DD662*0)))/(CZ662+DB662+DD662)</f>
        <v>1.9</v>
      </c>
      <c r="DI662" s="56" t="str">
        <f>IF(DG662&gt;=50%,"KĐG",IF(DH662&gt;=1.6,"Đạt mục tiêu",IF(DH662&gt;=1,"Cần cố gắng","Chưa đạt")))</f>
        <v>Đạt mục tiêu</v>
      </c>
      <c r="DJ662" s="56"/>
      <c r="DK662" s="56"/>
      <c r="DL662" s="56"/>
      <c r="DM662" s="70"/>
      <c r="DN662" s="70"/>
      <c r="DO662" s="70"/>
      <c r="DP662" s="70"/>
      <c r="DQ662" s="56"/>
      <c r="DR662" s="56"/>
      <c r="DS662" s="56"/>
      <c r="DT662" s="56"/>
      <c r="DU662" s="56"/>
      <c r="DV662" s="56"/>
      <c r="DW662" s="56"/>
      <c r="DX662" s="56"/>
      <c r="DY662" s="56"/>
      <c r="DZ662" s="56"/>
      <c r="EA662" s="56"/>
      <c r="EB662" s="56"/>
      <c r="EC662" s="56"/>
      <c r="ED662" s="56"/>
      <c r="EE662" s="56"/>
      <c r="EF662" s="56"/>
      <c r="EG662" s="56"/>
      <c r="EH662" s="56"/>
      <c r="EI662" s="56"/>
      <c r="EJ662" s="56"/>
      <c r="EK662" s="56"/>
      <c r="EL662" s="56"/>
      <c r="EM662" s="56"/>
      <c r="EN662" s="56"/>
      <c r="EO662" s="56"/>
      <c r="EP662" s="56"/>
      <c r="EQ662" s="56"/>
      <c r="ER662" s="56"/>
      <c r="ES662" s="56"/>
      <c r="ET662" s="56"/>
      <c r="EU662" s="56"/>
      <c r="EV662" s="56"/>
      <c r="EW662" s="56"/>
      <c r="EX662" s="56"/>
      <c r="EY662" s="56"/>
      <c r="EZ662" s="56"/>
      <c r="FA662" s="56"/>
      <c r="FB662" s="56"/>
      <c r="FC662" s="56"/>
      <c r="FD662" s="56"/>
      <c r="FE662" s="56"/>
      <c r="FF662" s="70"/>
      <c r="FG662" s="70"/>
      <c r="FH662" s="70"/>
      <c r="FI662" s="70"/>
      <c r="FJ662" s="70"/>
      <c r="FK662" s="56"/>
      <c r="FL662" s="56"/>
      <c r="FM662" s="56"/>
      <c r="FN662" s="56"/>
      <c r="FO662" s="56"/>
      <c r="FP662" s="56"/>
      <c r="FQ662" s="56"/>
      <c r="FR662" s="56"/>
      <c r="FS662" s="56"/>
      <c r="FT662" s="56"/>
      <c r="FU662" s="56"/>
      <c r="FV662" s="56"/>
      <c r="FW662" s="56"/>
      <c r="FX662" s="56"/>
      <c r="FY662" s="56"/>
      <c r="FZ662" s="56"/>
      <c r="GA662" s="56"/>
      <c r="GB662" s="56"/>
      <c r="GC662" s="56"/>
      <c r="GD662" s="56"/>
      <c r="GE662" s="56"/>
      <c r="GF662" s="56"/>
      <c r="GG662" s="56"/>
      <c r="GH662" s="56"/>
      <c r="GI662" s="56"/>
      <c r="GJ662" s="56"/>
      <c r="GK662" s="56"/>
      <c r="GL662" s="56"/>
      <c r="GM662" s="56"/>
      <c r="GN662" s="56"/>
      <c r="GO662" s="56"/>
      <c r="GP662" s="56"/>
      <c r="GQ662" s="56"/>
      <c r="GR662" s="56"/>
      <c r="GS662" s="56"/>
      <c r="GT662" s="56"/>
      <c r="GU662" s="56"/>
      <c r="GV662" s="56"/>
      <c r="GW662" s="56"/>
      <c r="GX662" s="56"/>
      <c r="GY662" s="56"/>
      <c r="GZ662" s="70"/>
      <c r="HA662" s="70"/>
      <c r="HB662" s="70"/>
      <c r="HC662" s="70"/>
      <c r="HD662" s="70"/>
      <c r="HE662" s="56"/>
      <c r="HF662" s="56"/>
      <c r="HG662" s="56"/>
      <c r="HH662" s="56"/>
      <c r="HI662" s="56"/>
      <c r="HJ662" s="56"/>
      <c r="HK662" s="56"/>
      <c r="HL662" s="56"/>
      <c r="HM662" s="56"/>
      <c r="HN662" s="56"/>
      <c r="HO662" s="56"/>
      <c r="HP662" s="56"/>
      <c r="HQ662" s="56"/>
      <c r="HR662" s="56"/>
      <c r="HS662" s="56"/>
      <c r="HT662" s="56"/>
      <c r="HU662" s="56"/>
      <c r="HV662" s="56"/>
      <c r="HW662" s="56"/>
      <c r="HX662" s="56"/>
      <c r="HY662" s="56"/>
      <c r="HZ662" s="56"/>
      <c r="IA662" s="56"/>
      <c r="IB662" s="56"/>
      <c r="IC662" s="56"/>
      <c r="ID662" s="56"/>
      <c r="IE662" s="56"/>
      <c r="IF662" s="56"/>
      <c r="IG662" s="56"/>
      <c r="IH662" s="56"/>
      <c r="II662" s="56"/>
      <c r="IJ662" s="56"/>
      <c r="IK662" s="56"/>
      <c r="IL662" s="56"/>
      <c r="IM662" s="56"/>
      <c r="IN662" s="56"/>
      <c r="IO662" s="56"/>
      <c r="IP662" s="56"/>
      <c r="IQ662" s="56"/>
      <c r="IR662" s="56"/>
      <c r="IS662" s="56"/>
      <c r="IT662" s="70"/>
      <c r="IU662" s="70"/>
      <c r="IV662" s="70"/>
      <c r="IW662" s="70"/>
      <c r="IX662" s="56"/>
      <c r="IY662" s="56"/>
      <c r="IZ662" s="56"/>
      <c r="JA662" s="56"/>
      <c r="JB662" s="56"/>
      <c r="JC662" s="56"/>
      <c r="JD662" s="56"/>
      <c r="JE662" s="56"/>
      <c r="JF662" s="56"/>
      <c r="JG662" s="56"/>
      <c r="JH662" s="56"/>
      <c r="JI662" s="56"/>
      <c r="JJ662" s="56"/>
      <c r="JK662" s="56"/>
      <c r="JL662" s="56"/>
      <c r="JM662" s="56"/>
      <c r="JN662" s="56"/>
      <c r="JO662" s="56"/>
      <c r="JP662" s="56"/>
      <c r="JQ662" s="56"/>
      <c r="JR662" s="56"/>
      <c r="JS662" s="56"/>
      <c r="JT662" s="56"/>
      <c r="JU662" s="56"/>
      <c r="JV662" s="56"/>
      <c r="JW662" s="56"/>
      <c r="JX662" s="56"/>
      <c r="JY662" s="56"/>
      <c r="JZ662" s="56"/>
      <c r="KA662" s="56"/>
      <c r="KB662" s="56"/>
      <c r="KC662" s="56"/>
      <c r="KD662" s="56"/>
      <c r="KE662" s="56"/>
      <c r="KF662" s="56"/>
      <c r="KG662" s="56"/>
      <c r="KH662" s="56"/>
      <c r="KI662" s="56"/>
      <c r="KJ662" s="56"/>
      <c r="KK662" s="56"/>
      <c r="KL662" s="56"/>
      <c r="KM662" s="56"/>
      <c r="KN662" s="56"/>
      <c r="KO662" s="56"/>
      <c r="KP662" s="56"/>
      <c r="KQ662" s="56"/>
      <c r="KR662" s="56"/>
      <c r="KS662" s="56"/>
      <c r="KT662" s="56"/>
      <c r="KU662" s="56"/>
      <c r="KV662" s="56"/>
      <c r="KW662" s="56"/>
      <c r="KX662" s="56"/>
      <c r="KY662" s="56"/>
      <c r="KZ662" s="56"/>
      <c r="LA662" s="56"/>
      <c r="LB662" s="56"/>
      <c r="LC662" s="56"/>
      <c r="LD662" s="56"/>
      <c r="LE662" s="56"/>
      <c r="LF662" s="56"/>
      <c r="LG662" s="56"/>
      <c r="LH662" s="56"/>
      <c r="LI662" s="56"/>
      <c r="LJ662" s="56"/>
      <c r="LK662" s="56"/>
      <c r="LL662" s="56"/>
      <c r="LM662" s="56"/>
      <c r="LN662" s="56"/>
      <c r="LO662" s="56"/>
      <c r="LP662" s="56"/>
      <c r="LQ662" s="56"/>
      <c r="LR662" s="56"/>
      <c r="LS662" s="56"/>
      <c r="LT662" s="56"/>
      <c r="LU662" s="56"/>
      <c r="LV662" s="56"/>
      <c r="LW662" s="56"/>
      <c r="LX662" s="56"/>
      <c r="LY662" s="56"/>
      <c r="LZ662" s="56"/>
      <c r="MA662" s="56"/>
      <c r="MB662" s="56"/>
      <c r="MC662" s="56"/>
      <c r="MD662" s="56"/>
      <c r="ME662" s="56"/>
      <c r="MF662" s="56"/>
      <c r="MG662" s="56"/>
      <c r="MH662" s="56"/>
      <c r="MI662" s="56"/>
      <c r="MJ662" s="56"/>
      <c r="MK662" s="56"/>
      <c r="ML662" s="56"/>
      <c r="MM662" s="56"/>
      <c r="MN662" s="56"/>
      <c r="MO662" s="56"/>
      <c r="MP662" s="56"/>
      <c r="MQ662" s="56"/>
      <c r="MR662" s="56"/>
      <c r="MS662" s="56"/>
      <c r="MT662" s="56"/>
      <c r="MU662" s="56"/>
      <c r="MV662" s="56"/>
      <c r="MW662" s="56"/>
      <c r="MX662" s="56"/>
      <c r="MY662" s="56"/>
      <c r="MZ662" s="56"/>
      <c r="NA662" s="56"/>
      <c r="NB662" s="56"/>
      <c r="NC662" s="56"/>
      <c r="ND662" s="56"/>
      <c r="NE662" s="56"/>
      <c r="NF662" s="56"/>
      <c r="NG662" s="56"/>
      <c r="NH662" s="56"/>
      <c r="NI662" s="56"/>
      <c r="NJ662" s="56"/>
      <c r="NK662" s="56"/>
      <c r="NL662" s="56"/>
      <c r="NM662" s="56"/>
      <c r="NN662" s="56"/>
      <c r="NO662" s="56"/>
      <c r="NP662" s="56"/>
      <c r="NQ662" s="56"/>
      <c r="NR662" s="56"/>
      <c r="NS662" s="56"/>
      <c r="NT662" s="56"/>
      <c r="NU662" s="56"/>
      <c r="NV662" s="56"/>
      <c r="NW662" s="56"/>
      <c r="NX662" s="56"/>
      <c r="NY662" s="56"/>
      <c r="NZ662" s="56"/>
      <c r="OA662" s="56"/>
      <c r="OB662" s="56"/>
      <c r="OC662" s="56"/>
      <c r="OD662" s="56"/>
      <c r="OE662" s="56"/>
      <c r="OF662" s="56"/>
      <c r="OG662" s="56"/>
      <c r="OH662" s="56"/>
      <c r="OI662" s="56"/>
      <c r="OJ662" s="56"/>
      <c r="OK662" s="56"/>
      <c r="OL662" s="56"/>
      <c r="OM662" s="56"/>
      <c r="ON662" s="56"/>
      <c r="OO662" s="56"/>
      <c r="OP662" s="56"/>
      <c r="OQ662" s="56"/>
      <c r="OR662" s="56"/>
      <c r="OS662" s="56"/>
      <c r="OT662" s="56"/>
      <c r="OU662" s="56"/>
      <c r="OV662" s="56"/>
      <c r="OW662" s="56"/>
      <c r="OX662" s="56"/>
      <c r="OY662" s="56"/>
      <c r="OZ662" s="56"/>
      <c r="PA662" s="2"/>
    </row>
    <row r="663" spans="1:417" s="116" customFormat="1" ht="78.75" hidden="1" customHeight="1">
      <c r="A663" s="310"/>
      <c r="B663" s="225"/>
      <c r="C663" s="225"/>
      <c r="D663" s="228"/>
      <c r="E663" s="221"/>
      <c r="F663" s="228"/>
      <c r="G663" s="221"/>
      <c r="H663" s="221"/>
      <c r="I663" s="228"/>
      <c r="J663" s="126" t="s">
        <v>1537</v>
      </c>
      <c r="K663" s="123"/>
      <c r="L663" s="183" t="s">
        <v>661</v>
      </c>
      <c r="M663" s="123" t="s">
        <v>501</v>
      </c>
      <c r="N663" s="51" t="s">
        <v>380</v>
      </c>
      <c r="O663" s="56" t="s">
        <v>350</v>
      </c>
      <c r="P663" s="310"/>
      <c r="Q663" s="310"/>
      <c r="R663" s="120"/>
      <c r="S663" s="120" t="s">
        <v>205</v>
      </c>
      <c r="T663" s="120"/>
      <c r="U663" s="120"/>
      <c r="V663" s="120"/>
      <c r="W663" s="120"/>
      <c r="X663" s="120"/>
      <c r="Y663" s="120"/>
      <c r="Z663" s="120"/>
      <c r="AA663" s="120"/>
      <c r="AB663" s="120"/>
      <c r="AC663" s="119">
        <f t="shared" si="902"/>
        <v>1</v>
      </c>
      <c r="AD663" s="229"/>
      <c r="AE663" s="229"/>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179"/>
      <c r="BK663" s="180"/>
      <c r="BL663" s="179"/>
      <c r="BM663" s="180"/>
      <c r="BN663" s="179"/>
      <c r="BO663" s="180"/>
      <c r="BP663" s="179"/>
      <c r="BQ663" s="180"/>
      <c r="BR663" s="181"/>
      <c r="BS663" s="184"/>
      <c r="BT663" s="70"/>
      <c r="BU663" s="70"/>
      <c r="BV663" s="72"/>
      <c r="BW663" s="72"/>
      <c r="BX663" s="56"/>
      <c r="BY663" s="56"/>
      <c r="BZ663" s="56"/>
      <c r="CA663" s="56"/>
      <c r="CB663" s="56"/>
      <c r="CC663" s="56"/>
      <c r="CD663" s="56"/>
      <c r="CE663" s="56"/>
      <c r="CF663" s="56"/>
      <c r="CG663" s="56"/>
      <c r="CH663" s="56"/>
      <c r="CI663" s="56"/>
      <c r="CJ663" s="56"/>
      <c r="CK663" s="56"/>
      <c r="CL663" s="56"/>
      <c r="CM663" s="56"/>
      <c r="CN663" s="56"/>
      <c r="CO663" s="56"/>
      <c r="CP663" s="56"/>
      <c r="CQ663" s="56"/>
      <c r="CR663" s="56"/>
      <c r="CS663" s="56"/>
      <c r="CT663" s="56"/>
      <c r="CU663" s="56"/>
      <c r="CV663" s="56"/>
      <c r="CW663" s="56"/>
      <c r="CX663" s="56"/>
      <c r="CY663" s="56"/>
      <c r="CZ663" s="56"/>
      <c r="DA663" s="56"/>
      <c r="DB663" s="56"/>
      <c r="DC663" s="179"/>
      <c r="DD663" s="180"/>
      <c r="DE663" s="179"/>
      <c r="DF663" s="180"/>
      <c r="DG663" s="179"/>
      <c r="DH663" s="180"/>
      <c r="DI663" s="179"/>
      <c r="DJ663" s="180" t="e">
        <f>DI663/(DC663+DE663+DG663+DI663)</f>
        <v>#DIV/0!</v>
      </c>
      <c r="DK663" s="181" t="e">
        <f>(((DC663*2)+(DE663*1)+(DG663*0)))/(DC663+DE663+DG663)</f>
        <v>#DIV/0!</v>
      </c>
      <c r="DL663" s="184" t="e">
        <f>IF(DJ663&gt;=50%,"KĐG",IF(DK663&gt;=1.6,"Đạt mục tiêu",IF(DK663&gt;=1,"Cần cố gắng","Chưa đạt")))</f>
        <v>#DIV/0!</v>
      </c>
      <c r="DM663" s="70"/>
      <c r="DN663" s="70"/>
      <c r="DO663" s="70"/>
      <c r="DP663" s="70"/>
      <c r="DQ663" s="178">
        <v>2</v>
      </c>
      <c r="DR663" s="178">
        <v>2</v>
      </c>
      <c r="DS663" s="178">
        <v>2</v>
      </c>
      <c r="DT663" s="178">
        <v>2</v>
      </c>
      <c r="DU663" s="178">
        <v>2</v>
      </c>
      <c r="DV663" s="178">
        <v>2</v>
      </c>
      <c r="DW663" s="178">
        <v>2</v>
      </c>
      <c r="DX663" s="178">
        <v>2</v>
      </c>
      <c r="DY663" s="178">
        <v>2</v>
      </c>
      <c r="DZ663" s="178">
        <v>2</v>
      </c>
      <c r="EA663" s="178">
        <v>2</v>
      </c>
      <c r="EB663" s="178">
        <v>2</v>
      </c>
      <c r="EC663" s="178">
        <v>2</v>
      </c>
      <c r="ED663" s="178">
        <v>2</v>
      </c>
      <c r="EE663" s="178">
        <v>2</v>
      </c>
      <c r="EF663" s="178">
        <v>2</v>
      </c>
      <c r="EG663" s="178">
        <v>2</v>
      </c>
      <c r="EH663" s="178">
        <v>2</v>
      </c>
      <c r="EI663" s="178">
        <v>2</v>
      </c>
      <c r="EJ663" s="178">
        <v>2</v>
      </c>
      <c r="EK663" s="178">
        <v>2</v>
      </c>
      <c r="EL663" s="178">
        <v>2</v>
      </c>
      <c r="EM663" s="178">
        <v>2</v>
      </c>
      <c r="EN663" s="178">
        <v>2</v>
      </c>
      <c r="EO663" s="178">
        <v>2</v>
      </c>
      <c r="EP663" s="178">
        <v>2</v>
      </c>
      <c r="EQ663" s="178">
        <v>2</v>
      </c>
      <c r="ER663" s="178">
        <v>2</v>
      </c>
      <c r="ES663" s="178">
        <v>2</v>
      </c>
      <c r="ET663" s="178">
        <v>2</v>
      </c>
      <c r="EU663" s="178">
        <v>2</v>
      </c>
      <c r="EV663" s="56"/>
      <c r="EW663" s="56"/>
      <c r="EX663" s="56"/>
      <c r="EY663" s="56"/>
      <c r="EZ663" s="56"/>
      <c r="FA663" s="56"/>
      <c r="FB663" s="56"/>
      <c r="FC663" s="56"/>
      <c r="FD663" s="56"/>
      <c r="FE663" s="56"/>
      <c r="FF663" s="70"/>
      <c r="FG663" s="70"/>
      <c r="FH663" s="70"/>
      <c r="FI663" s="70"/>
      <c r="FJ663" s="70"/>
      <c r="FK663" s="56"/>
      <c r="FL663" s="56"/>
      <c r="FM663" s="56"/>
      <c r="FN663" s="56"/>
      <c r="FO663" s="56"/>
      <c r="FP663" s="56"/>
      <c r="FQ663" s="56"/>
      <c r="FR663" s="56"/>
      <c r="FS663" s="56"/>
      <c r="FT663" s="56"/>
      <c r="FU663" s="56"/>
      <c r="FV663" s="56"/>
      <c r="FW663" s="56"/>
      <c r="FX663" s="56"/>
      <c r="FY663" s="56"/>
      <c r="FZ663" s="56"/>
      <c r="GA663" s="56"/>
      <c r="GB663" s="56"/>
      <c r="GC663" s="56"/>
      <c r="GD663" s="56"/>
      <c r="GE663" s="56"/>
      <c r="GF663" s="56"/>
      <c r="GG663" s="56"/>
      <c r="GH663" s="56"/>
      <c r="GI663" s="56"/>
      <c r="GJ663" s="56"/>
      <c r="GK663" s="56"/>
      <c r="GL663" s="56"/>
      <c r="GM663" s="56"/>
      <c r="GN663" s="56"/>
      <c r="GO663" s="56"/>
      <c r="GP663" s="56"/>
      <c r="GQ663" s="56"/>
      <c r="GR663" s="56"/>
      <c r="GS663" s="56"/>
      <c r="GT663" s="56"/>
      <c r="GU663" s="56"/>
      <c r="GV663" s="56"/>
      <c r="GW663" s="56"/>
      <c r="GX663" s="56"/>
      <c r="GY663" s="56"/>
      <c r="GZ663" s="70"/>
      <c r="HA663" s="70"/>
      <c r="HB663" s="70"/>
      <c r="HC663" s="70"/>
      <c r="HD663" s="70"/>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c r="IJ663" s="56"/>
      <c r="IK663" s="56"/>
      <c r="IL663" s="56"/>
      <c r="IM663" s="56"/>
      <c r="IN663" s="56"/>
      <c r="IO663" s="56"/>
      <c r="IP663" s="56"/>
      <c r="IQ663" s="56"/>
      <c r="IR663" s="56"/>
      <c r="IS663" s="56"/>
      <c r="IT663" s="70"/>
      <c r="IU663" s="70"/>
      <c r="IV663" s="70"/>
      <c r="IW663" s="70"/>
      <c r="IX663" s="56"/>
      <c r="IY663" s="56"/>
      <c r="IZ663" s="56"/>
      <c r="JA663" s="56"/>
      <c r="JB663" s="56"/>
      <c r="JC663" s="56"/>
      <c r="JD663" s="56"/>
      <c r="JE663" s="56"/>
      <c r="JF663" s="56"/>
      <c r="JG663" s="56"/>
      <c r="JH663" s="56"/>
      <c r="JI663" s="56"/>
      <c r="JJ663" s="56"/>
      <c r="JK663" s="56"/>
      <c r="JL663" s="56"/>
      <c r="JM663" s="56"/>
      <c r="JN663" s="56"/>
      <c r="JO663" s="56"/>
      <c r="JP663" s="56"/>
      <c r="JQ663" s="56"/>
      <c r="JR663" s="56"/>
      <c r="JS663" s="56"/>
      <c r="JT663" s="56"/>
      <c r="JU663" s="56"/>
      <c r="JV663" s="56"/>
      <c r="JW663" s="56"/>
      <c r="JX663" s="56"/>
      <c r="JY663" s="56"/>
      <c r="JZ663" s="56"/>
      <c r="KA663" s="56"/>
      <c r="KB663" s="56"/>
      <c r="KC663" s="56"/>
      <c r="KD663" s="56"/>
      <c r="KE663" s="56"/>
      <c r="KF663" s="56"/>
      <c r="KG663" s="56"/>
      <c r="KH663" s="56"/>
      <c r="KI663" s="56"/>
      <c r="KJ663" s="56"/>
      <c r="KK663" s="56"/>
      <c r="KL663" s="56"/>
      <c r="KM663" s="56"/>
      <c r="KN663" s="56"/>
      <c r="KO663" s="56"/>
      <c r="KP663" s="56"/>
      <c r="KQ663" s="56"/>
      <c r="KR663" s="56"/>
      <c r="KS663" s="56"/>
      <c r="KT663" s="56"/>
      <c r="KU663" s="56"/>
      <c r="KV663" s="56"/>
      <c r="KW663" s="56"/>
      <c r="KX663" s="56"/>
      <c r="KY663" s="56"/>
      <c r="KZ663" s="56"/>
      <c r="LA663" s="56"/>
      <c r="LB663" s="56"/>
      <c r="LC663" s="56"/>
      <c r="LD663" s="56"/>
      <c r="LE663" s="56"/>
      <c r="LF663" s="56"/>
      <c r="LG663" s="56"/>
      <c r="LH663" s="56"/>
      <c r="LI663" s="56"/>
      <c r="LJ663" s="56"/>
      <c r="LK663" s="56"/>
      <c r="LL663" s="56"/>
      <c r="LM663" s="56"/>
      <c r="LN663" s="56"/>
      <c r="LO663" s="56"/>
      <c r="LP663" s="56"/>
      <c r="LQ663" s="56"/>
      <c r="LR663" s="56"/>
      <c r="LS663" s="56"/>
      <c r="LT663" s="56"/>
      <c r="LU663" s="56"/>
      <c r="LV663" s="56"/>
      <c r="LW663" s="56"/>
      <c r="LX663" s="56"/>
      <c r="LY663" s="56"/>
      <c r="LZ663" s="56"/>
      <c r="MA663" s="56"/>
      <c r="MB663" s="56"/>
      <c r="MC663" s="56"/>
      <c r="MD663" s="56"/>
      <c r="ME663" s="56"/>
      <c r="MF663" s="56"/>
      <c r="MG663" s="56"/>
      <c r="MH663" s="56"/>
      <c r="MI663" s="56"/>
      <c r="MJ663" s="56"/>
      <c r="MK663" s="56"/>
      <c r="ML663" s="56"/>
      <c r="MM663" s="56"/>
      <c r="MN663" s="56"/>
      <c r="MO663" s="56"/>
      <c r="MP663" s="56"/>
      <c r="MQ663" s="56"/>
      <c r="MR663" s="56"/>
      <c r="MS663" s="56"/>
      <c r="MT663" s="56"/>
      <c r="MU663" s="56"/>
      <c r="MV663" s="56"/>
      <c r="MW663" s="56"/>
      <c r="MX663" s="56"/>
      <c r="MY663" s="56"/>
      <c r="MZ663" s="56"/>
      <c r="NA663" s="56"/>
      <c r="NB663" s="56"/>
      <c r="NC663" s="56"/>
      <c r="ND663" s="56"/>
      <c r="NE663" s="56"/>
      <c r="NF663" s="56"/>
      <c r="NG663" s="56"/>
      <c r="NH663" s="56"/>
      <c r="NI663" s="56"/>
      <c r="NJ663" s="56"/>
      <c r="NK663" s="56"/>
      <c r="NL663" s="56"/>
      <c r="NM663" s="56"/>
      <c r="NN663" s="56"/>
      <c r="NO663" s="56"/>
      <c r="NP663" s="56"/>
      <c r="NQ663" s="56"/>
      <c r="NR663" s="56"/>
      <c r="NS663" s="56"/>
      <c r="NT663" s="56"/>
      <c r="NU663" s="56"/>
      <c r="NV663" s="56"/>
      <c r="NW663" s="56"/>
      <c r="NX663" s="56"/>
      <c r="NY663" s="56"/>
      <c r="NZ663" s="56"/>
      <c r="OA663" s="56"/>
      <c r="OB663" s="56"/>
      <c r="OC663" s="56"/>
      <c r="OD663" s="56"/>
      <c r="OE663" s="56"/>
      <c r="OF663" s="56"/>
      <c r="OG663" s="56"/>
      <c r="OH663" s="56"/>
      <c r="OI663" s="56"/>
      <c r="OJ663" s="56"/>
      <c r="OK663" s="56"/>
      <c r="OL663" s="56"/>
      <c r="OM663" s="56"/>
      <c r="ON663" s="56"/>
      <c r="OO663" s="56"/>
      <c r="OP663" s="56"/>
      <c r="OQ663" s="56"/>
      <c r="OR663" s="56"/>
      <c r="OS663" s="56"/>
      <c r="OT663" s="56"/>
      <c r="OU663" s="56"/>
      <c r="OV663" s="56"/>
      <c r="OW663" s="56"/>
      <c r="OX663" s="56"/>
      <c r="OY663" s="56"/>
      <c r="OZ663" s="56"/>
      <c r="PA663" s="56"/>
    </row>
    <row r="664" spans="1:417" s="116" customFormat="1" ht="94.5" hidden="1" customHeight="1">
      <c r="A664" s="310"/>
      <c r="B664" s="225"/>
      <c r="C664" s="225"/>
      <c r="D664" s="228"/>
      <c r="E664" s="221"/>
      <c r="F664" s="228"/>
      <c r="G664" s="221"/>
      <c r="H664" s="221"/>
      <c r="I664" s="228"/>
      <c r="J664" s="126" t="s">
        <v>1448</v>
      </c>
      <c r="K664" s="123"/>
      <c r="L664" s="183" t="s">
        <v>661</v>
      </c>
      <c r="M664" s="123" t="s">
        <v>501</v>
      </c>
      <c r="N664" s="51" t="s">
        <v>380</v>
      </c>
      <c r="O664" s="56" t="s">
        <v>350</v>
      </c>
      <c r="P664" s="310"/>
      <c r="Q664" s="310"/>
      <c r="R664" s="120"/>
      <c r="S664" s="120"/>
      <c r="T664" s="120" t="s">
        <v>205</v>
      </c>
      <c r="U664" s="120"/>
      <c r="V664" s="120"/>
      <c r="W664" s="120"/>
      <c r="X664" s="120"/>
      <c r="Y664" s="120"/>
      <c r="Z664" s="120"/>
      <c r="AA664" s="120"/>
      <c r="AB664" s="120"/>
      <c r="AC664" s="119">
        <f t="shared" si="902"/>
        <v>1</v>
      </c>
      <c r="AD664" s="229"/>
      <c r="AE664" s="229"/>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179"/>
      <c r="BK664" s="180"/>
      <c r="BL664" s="179"/>
      <c r="BM664" s="180"/>
      <c r="BN664" s="179"/>
      <c r="BO664" s="180"/>
      <c r="BP664" s="179"/>
      <c r="BQ664" s="180"/>
      <c r="BR664" s="181"/>
      <c r="BS664" s="184"/>
      <c r="BT664" s="70"/>
      <c r="BU664" s="70"/>
      <c r="BV664" s="70"/>
      <c r="BW664" s="70"/>
      <c r="BX664" s="56"/>
      <c r="BY664" s="56"/>
      <c r="BZ664" s="56"/>
      <c r="CA664" s="56"/>
      <c r="CB664" s="56"/>
      <c r="CC664" s="56"/>
      <c r="CD664" s="56"/>
      <c r="CE664" s="56"/>
      <c r="CF664" s="56"/>
      <c r="CG664" s="56"/>
      <c r="CH664" s="56"/>
      <c r="CI664" s="56"/>
      <c r="CJ664" s="56"/>
      <c r="CK664" s="56"/>
      <c r="CL664" s="56"/>
      <c r="CM664" s="56"/>
      <c r="CN664" s="56"/>
      <c r="CO664" s="56"/>
      <c r="CP664" s="56"/>
      <c r="CQ664" s="56"/>
      <c r="CR664" s="56"/>
      <c r="CS664" s="56"/>
      <c r="CT664" s="56"/>
      <c r="CU664" s="56"/>
      <c r="CV664" s="56"/>
      <c r="CW664" s="56"/>
      <c r="CX664" s="56"/>
      <c r="CY664" s="56"/>
      <c r="CZ664" s="56"/>
      <c r="DA664" s="56"/>
      <c r="DB664" s="56"/>
      <c r="DC664" s="56"/>
      <c r="DD664" s="56"/>
      <c r="DE664" s="56"/>
      <c r="DF664" s="56"/>
      <c r="DG664" s="56"/>
      <c r="DH664" s="56"/>
      <c r="DI664" s="56"/>
      <c r="DJ664" s="56"/>
      <c r="DK664" s="56"/>
      <c r="DL664" s="56"/>
      <c r="DM664" s="70"/>
      <c r="DN664" s="70"/>
      <c r="DO664" s="70"/>
      <c r="DP664" s="70"/>
      <c r="DQ664" s="56"/>
      <c r="DR664" s="56"/>
      <c r="DS664" s="56"/>
      <c r="DT664" s="56"/>
      <c r="DU664" s="56"/>
      <c r="DV664" s="56"/>
      <c r="DW664" s="56"/>
      <c r="DX664" s="56"/>
      <c r="DY664" s="56"/>
      <c r="DZ664" s="56"/>
      <c r="EA664" s="56"/>
      <c r="EB664" s="56"/>
      <c r="EC664" s="56"/>
      <c r="ED664" s="56"/>
      <c r="EE664" s="56"/>
      <c r="EF664" s="56"/>
      <c r="EG664" s="56"/>
      <c r="EH664" s="56"/>
      <c r="EI664" s="56"/>
      <c r="EJ664" s="56"/>
      <c r="EK664" s="56"/>
      <c r="EL664" s="56"/>
      <c r="EM664" s="56"/>
      <c r="EN664" s="56"/>
      <c r="EO664" s="56"/>
      <c r="EP664" s="56"/>
      <c r="EQ664" s="56"/>
      <c r="ER664" s="56"/>
      <c r="ES664" s="56"/>
      <c r="ET664" s="56"/>
      <c r="EU664" s="56"/>
      <c r="EV664" s="56"/>
      <c r="EW664" s="56"/>
      <c r="EX664" s="56"/>
      <c r="EY664" s="56"/>
      <c r="EZ664" s="56"/>
      <c r="FA664" s="56"/>
      <c r="FB664" s="56"/>
      <c r="FC664" s="56"/>
      <c r="FD664" s="56"/>
      <c r="FE664" s="56"/>
      <c r="FF664" s="72"/>
      <c r="FG664" s="72"/>
      <c r="FH664" s="72"/>
      <c r="FI664" s="72"/>
      <c r="FJ664" s="72" t="s">
        <v>552</v>
      </c>
      <c r="FK664" s="70" t="s">
        <v>464</v>
      </c>
      <c r="FL664" s="70" t="s">
        <v>464</v>
      </c>
      <c r="FM664" s="70" t="s">
        <v>464</v>
      </c>
      <c r="FN664" s="70" t="s">
        <v>1025</v>
      </c>
      <c r="FO664" s="70" t="s">
        <v>464</v>
      </c>
      <c r="FP664" s="70" t="s">
        <v>464</v>
      </c>
      <c r="FQ664" s="70" t="s">
        <v>464</v>
      </c>
      <c r="FR664" s="70" t="s">
        <v>464</v>
      </c>
      <c r="FS664" s="70" t="s">
        <v>464</v>
      </c>
      <c r="FT664" s="70" t="s">
        <v>464</v>
      </c>
      <c r="FU664" s="70" t="s">
        <v>464</v>
      </c>
      <c r="FV664" s="70" t="s">
        <v>464</v>
      </c>
      <c r="FW664" s="70" t="s">
        <v>464</v>
      </c>
      <c r="FX664" s="70" t="s">
        <v>464</v>
      </c>
      <c r="FY664" s="70" t="s">
        <v>464</v>
      </c>
      <c r="FZ664" s="70" t="s">
        <v>464</v>
      </c>
      <c r="GA664" s="70" t="s">
        <v>464</v>
      </c>
      <c r="GB664" s="70" t="s">
        <v>464</v>
      </c>
      <c r="GC664" s="70" t="s">
        <v>464</v>
      </c>
      <c r="GD664" s="70" t="s">
        <v>464</v>
      </c>
      <c r="GE664" s="70" t="s">
        <v>464</v>
      </c>
      <c r="GF664" s="70" t="s">
        <v>464</v>
      </c>
      <c r="GG664" s="70" t="s">
        <v>464</v>
      </c>
      <c r="GH664" s="70" t="s">
        <v>464</v>
      </c>
      <c r="GI664" s="70" t="s">
        <v>464</v>
      </c>
      <c r="GJ664" s="70" t="s">
        <v>464</v>
      </c>
      <c r="GK664" s="70" t="s">
        <v>464</v>
      </c>
      <c r="GL664" s="70" t="s">
        <v>464</v>
      </c>
      <c r="GM664" s="70" t="s">
        <v>464</v>
      </c>
      <c r="GN664" s="70" t="s">
        <v>1025</v>
      </c>
      <c r="GO664" s="70" t="s">
        <v>464</v>
      </c>
      <c r="GP664" s="179">
        <f t="shared" ref="GP664" si="961">COUNTIF(FA664:GO664,"2")</f>
        <v>29</v>
      </c>
      <c r="GQ664" s="180">
        <f t="shared" ref="GQ664" si="962">GP664/(GP664+GR664+GT664+GV664)</f>
        <v>0.93548387096774188</v>
      </c>
      <c r="GR664" s="179">
        <f t="shared" ref="GR664" si="963">COUNTIF(FA664:GO664,"1")</f>
        <v>2</v>
      </c>
      <c r="GS664" s="180">
        <f t="shared" ref="GS664" si="964">GR664/(GP664+GR664+GT664+GV664)</f>
        <v>6.4516129032258063E-2</v>
      </c>
      <c r="GT664" s="179">
        <f t="shared" ref="GT664" si="965">COUNTIF(FA664:GO664,"0")</f>
        <v>0</v>
      </c>
      <c r="GU664" s="180">
        <f t="shared" ref="GU664" si="966">GT664/(GP664+GR664+GT664+GV664)</f>
        <v>0</v>
      </c>
      <c r="GV664" s="179">
        <f t="shared" ref="GV664" si="967">COUNTIF(FA664:GO664,"KĐG")</f>
        <v>0</v>
      </c>
      <c r="GW664" s="180">
        <f t="shared" ref="GW664" si="968">GV664/(GP664+GR664+GT664+GV664)</f>
        <v>0</v>
      </c>
      <c r="GX664" s="181">
        <f t="shared" ref="GX664" si="969">(((GP664*2)+(GR664*1)+(GT664*0)))/(GP664+GR664+GT664)</f>
        <v>1.935483870967742</v>
      </c>
      <c r="GY664" s="182" t="str">
        <f t="shared" ref="GY664" si="970">IF(GW664&gt;=50%,"KĐG",IF(GX664&gt;=1.6,"Đạt mục tiêu",IF(GX664&gt;=1,"Cần cố gắng","Chưa đạt")))</f>
        <v>Đạt mục tiêu</v>
      </c>
      <c r="GZ664" s="70"/>
      <c r="HA664" s="70"/>
      <c r="HB664" s="70"/>
      <c r="HC664" s="70"/>
      <c r="HD664" s="70"/>
      <c r="HE664" s="56"/>
      <c r="HF664" s="56"/>
      <c r="HG664" s="56"/>
      <c r="HH664" s="56"/>
      <c r="HI664" s="56"/>
      <c r="HJ664" s="56"/>
      <c r="HK664" s="56"/>
      <c r="HL664" s="56"/>
      <c r="HM664" s="56"/>
      <c r="HN664" s="56"/>
      <c r="HO664" s="56"/>
      <c r="HP664" s="56"/>
      <c r="HQ664" s="56"/>
      <c r="HR664" s="56"/>
      <c r="HS664" s="56"/>
      <c r="HT664" s="56"/>
      <c r="HU664" s="56"/>
      <c r="HV664" s="56"/>
      <c r="HW664" s="56"/>
      <c r="HX664" s="56"/>
      <c r="HY664" s="56"/>
      <c r="HZ664" s="56"/>
      <c r="IA664" s="56"/>
      <c r="IB664" s="56"/>
      <c r="IC664" s="56"/>
      <c r="ID664" s="56"/>
      <c r="IE664" s="56"/>
      <c r="IF664" s="56"/>
      <c r="IG664" s="56"/>
      <c r="IH664" s="56"/>
      <c r="II664" s="56"/>
      <c r="IJ664" s="56"/>
      <c r="IK664" s="56"/>
      <c r="IL664" s="56"/>
      <c r="IM664" s="56"/>
      <c r="IN664" s="56"/>
      <c r="IO664" s="56"/>
      <c r="IP664" s="56"/>
      <c r="IQ664" s="56"/>
      <c r="IR664" s="56"/>
      <c r="IS664" s="56"/>
      <c r="IT664" s="70"/>
      <c r="IU664" s="70"/>
      <c r="IV664" s="70"/>
      <c r="IW664" s="70"/>
      <c r="IX664" s="56"/>
      <c r="IY664" s="56"/>
      <c r="IZ664" s="56"/>
      <c r="JA664" s="56"/>
      <c r="JB664" s="56"/>
      <c r="JC664" s="56"/>
      <c r="JD664" s="56"/>
      <c r="JE664" s="56"/>
      <c r="JF664" s="56"/>
      <c r="JG664" s="56"/>
      <c r="JH664" s="56"/>
      <c r="JI664" s="56"/>
      <c r="JJ664" s="56"/>
      <c r="JK664" s="56"/>
      <c r="JL664" s="56"/>
      <c r="JM664" s="56"/>
      <c r="JN664" s="56"/>
      <c r="JO664" s="56"/>
      <c r="JP664" s="56"/>
      <c r="JQ664" s="56"/>
      <c r="JR664" s="56"/>
      <c r="JS664" s="56"/>
      <c r="JT664" s="56"/>
      <c r="JU664" s="56"/>
      <c r="JV664" s="56"/>
      <c r="JW664" s="56"/>
      <c r="JX664" s="56"/>
      <c r="JY664" s="56"/>
      <c r="JZ664" s="56"/>
      <c r="KA664" s="56"/>
      <c r="KB664" s="56"/>
      <c r="KC664" s="56"/>
      <c r="KD664" s="56"/>
      <c r="KE664" s="56"/>
      <c r="KF664" s="56"/>
      <c r="KG664" s="56"/>
      <c r="KH664" s="56"/>
      <c r="KI664" s="56"/>
      <c r="KJ664" s="56"/>
      <c r="KK664" s="56"/>
      <c r="KL664" s="56"/>
      <c r="KM664" s="56"/>
      <c r="KN664" s="56"/>
      <c r="KO664" s="56"/>
      <c r="KP664" s="56"/>
      <c r="KQ664" s="56"/>
      <c r="KR664" s="56"/>
      <c r="KS664" s="56"/>
      <c r="KT664" s="56"/>
      <c r="KU664" s="56"/>
      <c r="KV664" s="56"/>
      <c r="KW664" s="56"/>
      <c r="KX664" s="56"/>
      <c r="KY664" s="56"/>
      <c r="KZ664" s="56"/>
      <c r="LA664" s="56"/>
      <c r="LB664" s="56"/>
      <c r="LC664" s="56"/>
      <c r="LD664" s="56"/>
      <c r="LE664" s="56"/>
      <c r="LF664" s="56"/>
      <c r="LG664" s="56"/>
      <c r="LH664" s="56"/>
      <c r="LI664" s="56"/>
      <c r="LJ664" s="56"/>
      <c r="LK664" s="56"/>
      <c r="LL664" s="56"/>
      <c r="LM664" s="56"/>
      <c r="LN664" s="56"/>
      <c r="LO664" s="56"/>
      <c r="LP664" s="56"/>
      <c r="LQ664" s="56"/>
      <c r="LR664" s="56"/>
      <c r="LS664" s="56"/>
      <c r="LT664" s="56"/>
      <c r="LU664" s="56"/>
      <c r="LV664" s="56"/>
      <c r="LW664" s="56"/>
      <c r="LX664" s="56"/>
      <c r="LY664" s="56"/>
      <c r="LZ664" s="56"/>
      <c r="MA664" s="56"/>
      <c r="MB664" s="56"/>
      <c r="MC664" s="56"/>
      <c r="MD664" s="56"/>
      <c r="ME664" s="56"/>
      <c r="MF664" s="56"/>
      <c r="MG664" s="56"/>
      <c r="MH664" s="56"/>
      <c r="MI664" s="56"/>
      <c r="MJ664" s="56"/>
      <c r="MK664" s="56"/>
      <c r="ML664" s="56"/>
      <c r="MM664" s="56"/>
      <c r="MN664" s="56"/>
      <c r="MO664" s="56"/>
      <c r="MP664" s="56"/>
      <c r="MQ664" s="56"/>
      <c r="MR664" s="56"/>
      <c r="MS664" s="56"/>
      <c r="MT664" s="56"/>
      <c r="MU664" s="56"/>
      <c r="MV664" s="56"/>
      <c r="MW664" s="56"/>
      <c r="MX664" s="56"/>
      <c r="MY664" s="56"/>
      <c r="MZ664" s="56"/>
      <c r="NA664" s="56"/>
      <c r="NB664" s="56"/>
      <c r="NC664" s="56"/>
      <c r="ND664" s="56"/>
      <c r="NE664" s="56"/>
      <c r="NF664" s="56"/>
      <c r="NG664" s="56"/>
      <c r="NH664" s="56"/>
      <c r="NI664" s="56"/>
      <c r="NJ664" s="56"/>
      <c r="NK664" s="56"/>
      <c r="NL664" s="56"/>
      <c r="NM664" s="56"/>
      <c r="NN664" s="56"/>
      <c r="NO664" s="56"/>
      <c r="NP664" s="56"/>
      <c r="NQ664" s="56"/>
      <c r="NR664" s="56"/>
      <c r="NS664" s="56"/>
      <c r="NT664" s="56"/>
      <c r="NU664" s="56"/>
      <c r="NV664" s="56"/>
      <c r="NW664" s="56"/>
      <c r="NX664" s="56"/>
      <c r="NY664" s="56"/>
      <c r="NZ664" s="56"/>
      <c r="OA664" s="56"/>
      <c r="OB664" s="56"/>
      <c r="OC664" s="56"/>
      <c r="OD664" s="56"/>
      <c r="OE664" s="56"/>
      <c r="OF664" s="56"/>
      <c r="OG664" s="56"/>
      <c r="OH664" s="56"/>
      <c r="OI664" s="56"/>
      <c r="OJ664" s="56"/>
      <c r="OK664" s="56"/>
      <c r="OL664" s="56"/>
      <c r="OM664" s="56"/>
      <c r="ON664" s="56"/>
      <c r="OO664" s="56"/>
      <c r="OP664" s="56"/>
      <c r="OQ664" s="56"/>
      <c r="OR664" s="56"/>
      <c r="OS664" s="56"/>
      <c r="OT664" s="56"/>
      <c r="OU664" s="56"/>
      <c r="OV664" s="56"/>
      <c r="OW664" s="56"/>
      <c r="OX664" s="56"/>
      <c r="OY664" s="56"/>
      <c r="OZ664" s="56"/>
      <c r="PA664" s="56"/>
    </row>
    <row r="665" spans="1:417" s="116" customFormat="1" ht="141.75" hidden="1" customHeight="1">
      <c r="A665" s="310"/>
      <c r="B665" s="225"/>
      <c r="C665" s="225"/>
      <c r="D665" s="228"/>
      <c r="E665" s="221"/>
      <c r="F665" s="228"/>
      <c r="G665" s="221"/>
      <c r="H665" s="221"/>
      <c r="I665" s="228"/>
      <c r="J665" s="126" t="s">
        <v>1531</v>
      </c>
      <c r="K665" s="123"/>
      <c r="L665" s="183" t="s">
        <v>661</v>
      </c>
      <c r="M665" s="123" t="s">
        <v>501</v>
      </c>
      <c r="N665" s="51" t="s">
        <v>380</v>
      </c>
      <c r="O665" s="56" t="s">
        <v>350</v>
      </c>
      <c r="P665" s="310"/>
      <c r="Q665" s="310"/>
      <c r="R665" s="120"/>
      <c r="S665" s="120"/>
      <c r="T665" s="120"/>
      <c r="U665" s="120" t="s">
        <v>205</v>
      </c>
      <c r="V665" s="120"/>
      <c r="W665" s="120"/>
      <c r="X665" s="120"/>
      <c r="Y665" s="120"/>
      <c r="Z665" s="120"/>
      <c r="AA665" s="120"/>
      <c r="AB665" s="120"/>
      <c r="AC665" s="119">
        <f t="shared" si="902"/>
        <v>1</v>
      </c>
      <c r="AD665" s="229"/>
      <c r="AE665" s="229"/>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179"/>
      <c r="BK665" s="180"/>
      <c r="BL665" s="179"/>
      <c r="BM665" s="180"/>
      <c r="BN665" s="179"/>
      <c r="BO665" s="180"/>
      <c r="BP665" s="179"/>
      <c r="BQ665" s="180"/>
      <c r="BR665" s="181"/>
      <c r="BS665" s="184"/>
      <c r="BT665" s="70"/>
      <c r="BU665" s="70"/>
      <c r="BV665" s="70"/>
      <c r="BW665" s="70"/>
      <c r="BX665" s="56"/>
      <c r="BY665" s="56"/>
      <c r="BZ665" s="56"/>
      <c r="CA665" s="56"/>
      <c r="CB665" s="56"/>
      <c r="CC665" s="56"/>
      <c r="CD665" s="56"/>
      <c r="CE665" s="56"/>
      <c r="CF665" s="56"/>
      <c r="CG665" s="56"/>
      <c r="CH665" s="56"/>
      <c r="CI665" s="56"/>
      <c r="CJ665" s="56"/>
      <c r="CK665" s="56"/>
      <c r="CL665" s="56"/>
      <c r="CM665" s="56"/>
      <c r="CN665" s="56"/>
      <c r="CO665" s="56"/>
      <c r="CP665" s="56"/>
      <c r="CQ665" s="56"/>
      <c r="CR665" s="56"/>
      <c r="CS665" s="56"/>
      <c r="CT665" s="56"/>
      <c r="CU665" s="56"/>
      <c r="CV665" s="56"/>
      <c r="CW665" s="56"/>
      <c r="CX665" s="56"/>
      <c r="CY665" s="56"/>
      <c r="CZ665" s="56"/>
      <c r="DA665" s="56"/>
      <c r="DB665" s="56"/>
      <c r="DC665" s="56"/>
      <c r="DD665" s="56"/>
      <c r="DE665" s="56"/>
      <c r="DF665" s="56"/>
      <c r="DG665" s="56"/>
      <c r="DH665" s="56"/>
      <c r="DI665" s="56"/>
      <c r="DJ665" s="56"/>
      <c r="DK665" s="56"/>
      <c r="DL665" s="56"/>
      <c r="DM665" s="70"/>
      <c r="DN665" s="70"/>
      <c r="DO665" s="70"/>
      <c r="DP665" s="70"/>
      <c r="DQ665" s="56"/>
      <c r="DR665" s="56"/>
      <c r="DS665" s="56"/>
      <c r="DT665" s="56"/>
      <c r="DU665" s="56"/>
      <c r="DV665" s="56"/>
      <c r="DW665" s="56"/>
      <c r="DX665" s="56"/>
      <c r="DY665" s="56"/>
      <c r="DZ665" s="56"/>
      <c r="EA665" s="56"/>
      <c r="EB665" s="56"/>
      <c r="EC665" s="56"/>
      <c r="ED665" s="56"/>
      <c r="EE665" s="56"/>
      <c r="EF665" s="56"/>
      <c r="EG665" s="56"/>
      <c r="EH665" s="56"/>
      <c r="EI665" s="56"/>
      <c r="EJ665" s="56"/>
      <c r="EK665" s="56"/>
      <c r="EL665" s="56"/>
      <c r="EM665" s="56"/>
      <c r="EN665" s="56"/>
      <c r="EO665" s="56"/>
      <c r="EP665" s="56"/>
      <c r="EQ665" s="56"/>
      <c r="ER665" s="56"/>
      <c r="ES665" s="56"/>
      <c r="ET665" s="56"/>
      <c r="EU665" s="56"/>
      <c r="EV665" s="56"/>
      <c r="EW665" s="56"/>
      <c r="EX665" s="56"/>
      <c r="EY665" s="56"/>
      <c r="EZ665" s="56"/>
      <c r="FA665" s="56"/>
      <c r="FB665" s="56"/>
      <c r="FC665" s="56"/>
      <c r="FD665" s="56"/>
      <c r="FE665" s="56"/>
      <c r="FF665" s="72" t="s">
        <v>555</v>
      </c>
      <c r="FG665" s="72" t="s">
        <v>555</v>
      </c>
      <c r="FH665" s="72" t="s">
        <v>555</v>
      </c>
      <c r="FI665" s="72" t="s">
        <v>555</v>
      </c>
      <c r="FJ665" s="72" t="s">
        <v>555</v>
      </c>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56"/>
      <c r="HF665" s="56"/>
      <c r="HG665" s="56"/>
      <c r="HH665" s="56"/>
      <c r="HI665" s="56"/>
      <c r="HJ665" s="56"/>
      <c r="HK665" s="56"/>
      <c r="HL665" s="56"/>
      <c r="HM665" s="56"/>
      <c r="HN665" s="56"/>
      <c r="HO665" s="56"/>
      <c r="HP665" s="56"/>
      <c r="HQ665" s="56"/>
      <c r="HR665" s="56"/>
      <c r="HS665" s="56"/>
      <c r="HT665" s="56"/>
      <c r="HU665" s="56"/>
      <c r="HV665" s="56"/>
      <c r="HW665" s="56"/>
      <c r="HX665" s="56"/>
      <c r="HY665" s="56"/>
      <c r="HZ665" s="56"/>
      <c r="IA665" s="56"/>
      <c r="IB665" s="56"/>
      <c r="IC665" s="56"/>
      <c r="ID665" s="56"/>
      <c r="IE665" s="56"/>
      <c r="IF665" s="56"/>
      <c r="IG665" s="56"/>
      <c r="IH665" s="56"/>
      <c r="II665" s="56"/>
      <c r="IJ665" s="56"/>
      <c r="IK665" s="56"/>
      <c r="IL665" s="56"/>
      <c r="IM665" s="56"/>
      <c r="IN665" s="56"/>
      <c r="IO665" s="56"/>
      <c r="IP665" s="56"/>
      <c r="IQ665" s="56"/>
      <c r="IR665" s="56"/>
      <c r="IS665" s="56"/>
      <c r="IT665" s="70"/>
      <c r="IU665" s="70"/>
      <c r="IV665" s="70"/>
      <c r="IW665" s="70"/>
      <c r="IX665" s="56"/>
      <c r="IY665" s="56"/>
      <c r="IZ665" s="56"/>
      <c r="JA665" s="56"/>
      <c r="JB665" s="56"/>
      <c r="JC665" s="56"/>
      <c r="JD665" s="56"/>
      <c r="JE665" s="56"/>
      <c r="JF665" s="56"/>
      <c r="JG665" s="56"/>
      <c r="JH665" s="56"/>
      <c r="JI665" s="56"/>
      <c r="JJ665" s="56"/>
      <c r="JK665" s="56"/>
      <c r="JL665" s="56"/>
      <c r="JM665" s="56"/>
      <c r="JN665" s="56"/>
      <c r="JO665" s="56"/>
      <c r="JP665" s="56"/>
      <c r="JQ665" s="56"/>
      <c r="JR665" s="56"/>
      <c r="JS665" s="56"/>
      <c r="JT665" s="56"/>
      <c r="JU665" s="56"/>
      <c r="JV665" s="56"/>
      <c r="JW665" s="56"/>
      <c r="JX665" s="56"/>
      <c r="JY665" s="56"/>
      <c r="JZ665" s="56"/>
      <c r="KA665" s="56"/>
      <c r="KB665" s="56"/>
      <c r="KC665" s="56"/>
      <c r="KD665" s="56"/>
      <c r="KE665" s="56"/>
      <c r="KF665" s="56"/>
      <c r="KG665" s="56"/>
      <c r="KH665" s="56"/>
      <c r="KI665" s="56"/>
      <c r="KJ665" s="56"/>
      <c r="KK665" s="56"/>
      <c r="KL665" s="56"/>
      <c r="KM665" s="56"/>
      <c r="KN665" s="56"/>
      <c r="KO665" s="56"/>
      <c r="KP665" s="56"/>
      <c r="KQ665" s="56"/>
      <c r="KR665" s="56"/>
      <c r="KS665" s="56"/>
      <c r="KT665" s="56"/>
      <c r="KU665" s="56"/>
      <c r="KV665" s="56"/>
      <c r="KW665" s="56"/>
      <c r="KX665" s="56"/>
      <c r="KY665" s="56"/>
      <c r="KZ665" s="56"/>
      <c r="LA665" s="56"/>
      <c r="LB665" s="56"/>
      <c r="LC665" s="56"/>
      <c r="LD665" s="56"/>
      <c r="LE665" s="56"/>
      <c r="LF665" s="56"/>
      <c r="LG665" s="56"/>
      <c r="LH665" s="56"/>
      <c r="LI665" s="56"/>
      <c r="LJ665" s="56"/>
      <c r="LK665" s="56"/>
      <c r="LL665" s="56"/>
      <c r="LM665" s="56"/>
      <c r="LN665" s="56"/>
      <c r="LO665" s="56"/>
      <c r="LP665" s="56"/>
      <c r="LQ665" s="56"/>
      <c r="LR665" s="56"/>
      <c r="LS665" s="56"/>
      <c r="LT665" s="56"/>
      <c r="LU665" s="56"/>
      <c r="LV665" s="56"/>
      <c r="LW665" s="56"/>
      <c r="LX665" s="56"/>
      <c r="LY665" s="56"/>
      <c r="LZ665" s="56"/>
      <c r="MA665" s="56"/>
      <c r="MB665" s="56"/>
      <c r="MC665" s="56"/>
      <c r="MD665" s="56"/>
      <c r="ME665" s="56"/>
      <c r="MF665" s="56"/>
      <c r="MG665" s="56"/>
      <c r="MH665" s="56"/>
      <c r="MI665" s="56"/>
      <c r="MJ665" s="56"/>
      <c r="MK665" s="56"/>
      <c r="ML665" s="56"/>
      <c r="MM665" s="56"/>
      <c r="MN665" s="56"/>
      <c r="MO665" s="56"/>
      <c r="MP665" s="56"/>
      <c r="MQ665" s="56"/>
      <c r="MR665" s="56"/>
      <c r="MS665" s="56"/>
      <c r="MT665" s="56"/>
      <c r="MU665" s="56"/>
      <c r="MV665" s="56"/>
      <c r="MW665" s="56"/>
      <c r="MX665" s="56"/>
      <c r="MY665" s="56"/>
      <c r="MZ665" s="56"/>
      <c r="NA665" s="56"/>
      <c r="NB665" s="56"/>
      <c r="NC665" s="56"/>
      <c r="ND665" s="56"/>
      <c r="NE665" s="56"/>
      <c r="NF665" s="56"/>
      <c r="NG665" s="56"/>
      <c r="NH665" s="56"/>
      <c r="NI665" s="56"/>
      <c r="NJ665" s="56"/>
      <c r="NK665" s="56"/>
      <c r="NL665" s="56"/>
      <c r="NM665" s="56"/>
      <c r="NN665" s="56"/>
      <c r="NO665" s="56"/>
      <c r="NP665" s="56"/>
      <c r="NQ665" s="56"/>
      <c r="NR665" s="56"/>
      <c r="NS665" s="56"/>
      <c r="NT665" s="56"/>
      <c r="NU665" s="56"/>
      <c r="NV665" s="56"/>
      <c r="NW665" s="56"/>
      <c r="NX665" s="56"/>
      <c r="NY665" s="56"/>
      <c r="NZ665" s="56"/>
      <c r="OA665" s="56"/>
      <c r="OB665" s="56"/>
      <c r="OC665" s="56"/>
      <c r="OD665" s="56"/>
      <c r="OE665" s="56"/>
      <c r="OF665" s="56"/>
      <c r="OG665" s="56"/>
      <c r="OH665" s="56"/>
      <c r="OI665" s="56"/>
      <c r="OJ665" s="56"/>
      <c r="OK665" s="56"/>
      <c r="OL665" s="56"/>
      <c r="OM665" s="56"/>
      <c r="ON665" s="56"/>
      <c r="OO665" s="56"/>
      <c r="OP665" s="56"/>
      <c r="OQ665" s="56"/>
      <c r="OR665" s="56"/>
      <c r="OS665" s="56"/>
      <c r="OT665" s="56"/>
      <c r="OU665" s="56"/>
      <c r="OV665" s="56"/>
      <c r="OW665" s="56"/>
      <c r="OX665" s="56"/>
      <c r="OY665" s="56"/>
      <c r="OZ665" s="56"/>
      <c r="PA665" s="56"/>
    </row>
    <row r="666" spans="1:417" s="116" customFormat="1" ht="157.5" hidden="1" customHeight="1">
      <c r="A666" s="310"/>
      <c r="B666" s="225"/>
      <c r="C666" s="225"/>
      <c r="D666" s="228"/>
      <c r="E666" s="221"/>
      <c r="F666" s="228"/>
      <c r="G666" s="221"/>
      <c r="H666" s="221"/>
      <c r="I666" s="228"/>
      <c r="J666" s="126" t="s">
        <v>1449</v>
      </c>
      <c r="K666" s="123"/>
      <c r="L666" s="183" t="s">
        <v>661</v>
      </c>
      <c r="M666" s="123" t="s">
        <v>501</v>
      </c>
      <c r="N666" s="51" t="s">
        <v>380</v>
      </c>
      <c r="O666" s="56" t="s">
        <v>350</v>
      </c>
      <c r="P666" s="310"/>
      <c r="Q666" s="310"/>
      <c r="R666" s="120"/>
      <c r="S666" s="120"/>
      <c r="T666" s="120"/>
      <c r="U666" s="120"/>
      <c r="V666" s="120" t="s">
        <v>205</v>
      </c>
      <c r="W666" s="120"/>
      <c r="X666" s="120"/>
      <c r="Y666" s="120"/>
      <c r="Z666" s="120"/>
      <c r="AA666" s="120"/>
      <c r="AB666" s="120"/>
      <c r="AC666" s="119">
        <f t="shared" si="902"/>
        <v>1</v>
      </c>
      <c r="AD666" s="229"/>
      <c r="AE666" s="229"/>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179"/>
      <c r="BK666" s="180"/>
      <c r="BL666" s="179"/>
      <c r="BM666" s="180"/>
      <c r="BN666" s="179"/>
      <c r="BO666" s="180"/>
      <c r="BP666" s="179"/>
      <c r="BQ666" s="180"/>
      <c r="BR666" s="181"/>
      <c r="BS666" s="184"/>
      <c r="BT666" s="70"/>
      <c r="BU666" s="70"/>
      <c r="BV666" s="70"/>
      <c r="BW666" s="70"/>
      <c r="BX666" s="56"/>
      <c r="BY666" s="56"/>
      <c r="BZ666" s="56"/>
      <c r="CA666" s="56"/>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c r="CX666" s="56"/>
      <c r="CY666" s="56"/>
      <c r="CZ666" s="56"/>
      <c r="DA666" s="56"/>
      <c r="DB666" s="56"/>
      <c r="DC666" s="56"/>
      <c r="DD666" s="56"/>
      <c r="DE666" s="56"/>
      <c r="DF666" s="56"/>
      <c r="DG666" s="56"/>
      <c r="DH666" s="56"/>
      <c r="DI666" s="56"/>
      <c r="DJ666" s="56"/>
      <c r="DK666" s="56"/>
      <c r="DL666" s="56"/>
      <c r="DM666" s="70"/>
      <c r="DN666" s="70"/>
      <c r="DO666" s="70"/>
      <c r="DP666" s="70"/>
      <c r="DQ666" s="56"/>
      <c r="DR666" s="56"/>
      <c r="DS666" s="56"/>
      <c r="DT666" s="56"/>
      <c r="DU666" s="56"/>
      <c r="DV666" s="56"/>
      <c r="DW666" s="56"/>
      <c r="DX666" s="56"/>
      <c r="DY666" s="56"/>
      <c r="DZ666" s="56"/>
      <c r="EA666" s="56"/>
      <c r="EB666" s="56"/>
      <c r="EC666" s="56"/>
      <c r="ED666" s="56"/>
      <c r="EE666" s="56"/>
      <c r="EF666" s="56"/>
      <c r="EG666" s="56"/>
      <c r="EH666" s="56"/>
      <c r="EI666" s="56"/>
      <c r="EJ666" s="56"/>
      <c r="EK666" s="56"/>
      <c r="EL666" s="56"/>
      <c r="EM666" s="56"/>
      <c r="EN666" s="56"/>
      <c r="EO666" s="56"/>
      <c r="EP666" s="56"/>
      <c r="EQ666" s="56"/>
      <c r="ER666" s="56"/>
      <c r="ES666" s="56"/>
      <c r="ET666" s="56"/>
      <c r="EU666" s="56"/>
      <c r="EV666" s="56"/>
      <c r="EW666" s="56"/>
      <c r="EX666" s="56"/>
      <c r="EY666" s="56"/>
      <c r="EZ666" s="56"/>
      <c r="FA666" s="56"/>
      <c r="FB666" s="56"/>
      <c r="FC666" s="56"/>
      <c r="FD666" s="56"/>
      <c r="FE666" s="56"/>
      <c r="FF666" s="70"/>
      <c r="FG666" s="70"/>
      <c r="FH666" s="70"/>
      <c r="FI666" s="70"/>
      <c r="FJ666" s="70"/>
      <c r="FK666" s="56"/>
      <c r="FL666" s="56"/>
      <c r="FM666" s="56"/>
      <c r="FN666" s="56"/>
      <c r="FO666" s="56"/>
      <c r="FP666" s="56"/>
      <c r="FQ666" s="56"/>
      <c r="FR666" s="56"/>
      <c r="FS666" s="56"/>
      <c r="FT666" s="56"/>
      <c r="FU666" s="56"/>
      <c r="FV666" s="56"/>
      <c r="FW666" s="56"/>
      <c r="FX666" s="56"/>
      <c r="FY666" s="56"/>
      <c r="FZ666" s="56"/>
      <c r="GA666" s="56"/>
      <c r="GB666" s="56"/>
      <c r="GC666" s="56"/>
      <c r="GD666" s="56"/>
      <c r="GE666" s="56"/>
      <c r="GF666" s="56"/>
      <c r="GG666" s="56"/>
      <c r="GH666" s="56"/>
      <c r="GI666" s="56"/>
      <c r="GJ666" s="56"/>
      <c r="GK666" s="56"/>
      <c r="GL666" s="56"/>
      <c r="GM666" s="56"/>
      <c r="GN666" s="56"/>
      <c r="GO666" s="56"/>
      <c r="GP666" s="56"/>
      <c r="GQ666" s="56"/>
      <c r="GR666" s="56"/>
      <c r="GS666" s="56"/>
      <c r="GT666" s="56"/>
      <c r="GU666" s="56"/>
      <c r="GV666" s="56"/>
      <c r="GW666" s="56"/>
      <c r="GX666" s="56"/>
      <c r="GY666" s="56"/>
      <c r="GZ666" s="70"/>
      <c r="HA666" s="70"/>
      <c r="HB666" s="70"/>
      <c r="HC666" s="70"/>
      <c r="HD666" s="70"/>
      <c r="HE666" s="56"/>
      <c r="HF666" s="56"/>
      <c r="HG666" s="56"/>
      <c r="HH666" s="56"/>
      <c r="HI666" s="56"/>
      <c r="HJ666" s="56"/>
      <c r="HK666" s="56"/>
      <c r="HL666" s="56"/>
      <c r="HM666" s="56"/>
      <c r="HN666" s="56"/>
      <c r="HO666" s="56"/>
      <c r="HP666" s="56"/>
      <c r="HQ666" s="56"/>
      <c r="HR666" s="56"/>
      <c r="HS666" s="56"/>
      <c r="HT666" s="56"/>
      <c r="HU666" s="56"/>
      <c r="HV666" s="56"/>
      <c r="HW666" s="56"/>
      <c r="HX666" s="56"/>
      <c r="HY666" s="56"/>
      <c r="HZ666" s="56"/>
      <c r="IA666" s="56"/>
      <c r="IB666" s="56"/>
      <c r="IC666" s="56"/>
      <c r="ID666" s="56"/>
      <c r="IE666" s="56"/>
      <c r="IF666" s="56"/>
      <c r="IG666" s="56"/>
      <c r="IH666" s="56"/>
      <c r="II666" s="56"/>
      <c r="IJ666" s="56"/>
      <c r="IK666" s="56"/>
      <c r="IL666" s="56"/>
      <c r="IM666" s="56"/>
      <c r="IN666" s="56"/>
      <c r="IO666" s="56"/>
      <c r="IP666" s="56"/>
      <c r="IQ666" s="56"/>
      <c r="IR666" s="56"/>
      <c r="IS666" s="56"/>
      <c r="IT666" s="70"/>
      <c r="IU666" s="70"/>
      <c r="IV666" s="70"/>
      <c r="IW666" s="70"/>
      <c r="IX666" s="56"/>
      <c r="IY666" s="56"/>
      <c r="IZ666" s="56"/>
      <c r="JA666" s="56"/>
      <c r="JB666" s="56"/>
      <c r="JC666" s="56"/>
      <c r="JD666" s="56"/>
      <c r="JE666" s="56"/>
      <c r="JF666" s="56"/>
      <c r="JG666" s="56"/>
      <c r="JH666" s="56"/>
      <c r="JI666" s="56"/>
      <c r="JJ666" s="56"/>
      <c r="JK666" s="56"/>
      <c r="JL666" s="56"/>
      <c r="JM666" s="56"/>
      <c r="JN666" s="56"/>
      <c r="JO666" s="56"/>
      <c r="JP666" s="56"/>
      <c r="JQ666" s="56"/>
      <c r="JR666" s="56"/>
      <c r="JS666" s="56"/>
      <c r="JT666" s="56"/>
      <c r="JU666" s="56"/>
      <c r="JV666" s="56"/>
      <c r="JW666" s="56"/>
      <c r="JX666" s="56"/>
      <c r="JY666" s="56"/>
      <c r="JZ666" s="56"/>
      <c r="KA666" s="56"/>
      <c r="KB666" s="56"/>
      <c r="KC666" s="56"/>
      <c r="KD666" s="56"/>
      <c r="KE666" s="56"/>
      <c r="KF666" s="56"/>
      <c r="KG666" s="56"/>
      <c r="KH666" s="56"/>
      <c r="KI666" s="56"/>
      <c r="KJ666" s="56"/>
      <c r="KK666" s="56"/>
      <c r="KL666" s="56"/>
      <c r="KM666" s="56"/>
      <c r="KN666" s="56"/>
      <c r="KO666" s="56"/>
      <c r="KP666" s="56"/>
      <c r="KQ666" s="56"/>
      <c r="KR666" s="56"/>
      <c r="KS666" s="56"/>
      <c r="KT666" s="56"/>
      <c r="KU666" s="56"/>
      <c r="KV666" s="56"/>
      <c r="KW666" s="56"/>
      <c r="KX666" s="56"/>
      <c r="KY666" s="56"/>
      <c r="KZ666" s="56"/>
      <c r="LA666" s="56"/>
      <c r="LB666" s="56"/>
      <c r="LC666" s="56"/>
      <c r="LD666" s="56"/>
      <c r="LE666" s="56"/>
      <c r="LF666" s="56"/>
      <c r="LG666" s="56"/>
      <c r="LH666" s="56"/>
      <c r="LI666" s="56"/>
      <c r="LJ666" s="56"/>
      <c r="LK666" s="56"/>
      <c r="LL666" s="56"/>
      <c r="LM666" s="56"/>
      <c r="LN666" s="56"/>
      <c r="LO666" s="56"/>
      <c r="LP666" s="56"/>
      <c r="LQ666" s="56"/>
      <c r="LR666" s="56"/>
      <c r="LS666" s="56"/>
      <c r="LT666" s="56"/>
      <c r="LU666" s="56"/>
      <c r="LV666" s="56"/>
      <c r="LW666" s="56"/>
      <c r="LX666" s="56"/>
      <c r="LY666" s="56"/>
      <c r="LZ666" s="56"/>
      <c r="MA666" s="56"/>
      <c r="MB666" s="56"/>
      <c r="MC666" s="56"/>
      <c r="MD666" s="56"/>
      <c r="ME666" s="56"/>
      <c r="MF666" s="56"/>
      <c r="MG666" s="56"/>
      <c r="MH666" s="56"/>
      <c r="MI666" s="56"/>
      <c r="MJ666" s="56"/>
      <c r="MK666" s="56"/>
      <c r="ML666" s="56"/>
      <c r="MM666" s="56"/>
      <c r="MN666" s="56"/>
      <c r="MO666" s="56"/>
      <c r="MP666" s="56"/>
      <c r="MQ666" s="56"/>
      <c r="MR666" s="56"/>
      <c r="MS666" s="56"/>
      <c r="MT666" s="56"/>
      <c r="MU666" s="56"/>
      <c r="MV666" s="56"/>
      <c r="MW666" s="56"/>
      <c r="MX666" s="56"/>
      <c r="MY666" s="56"/>
      <c r="MZ666" s="56"/>
      <c r="NA666" s="56"/>
      <c r="NB666" s="56"/>
      <c r="NC666" s="56"/>
      <c r="ND666" s="56"/>
      <c r="NE666" s="56"/>
      <c r="NF666" s="56"/>
      <c r="NG666" s="56"/>
      <c r="NH666" s="56"/>
      <c r="NI666" s="56"/>
      <c r="NJ666" s="56"/>
      <c r="NK666" s="56"/>
      <c r="NL666" s="56"/>
      <c r="NM666" s="56"/>
      <c r="NN666" s="56"/>
      <c r="NO666" s="56"/>
      <c r="NP666" s="56"/>
      <c r="NQ666" s="56"/>
      <c r="NR666" s="56"/>
      <c r="NS666" s="56"/>
      <c r="NT666" s="56"/>
      <c r="NU666" s="56"/>
      <c r="NV666" s="56"/>
      <c r="NW666" s="56"/>
      <c r="NX666" s="56"/>
      <c r="NY666" s="56"/>
      <c r="NZ666" s="56"/>
      <c r="OA666" s="56"/>
      <c r="OB666" s="56"/>
      <c r="OC666" s="56"/>
      <c r="OD666" s="56"/>
      <c r="OE666" s="56"/>
      <c r="OF666" s="56"/>
      <c r="OG666" s="56"/>
      <c r="OH666" s="56"/>
      <c r="OI666" s="56"/>
      <c r="OJ666" s="56"/>
      <c r="OK666" s="56"/>
      <c r="OL666" s="56"/>
      <c r="OM666" s="56"/>
      <c r="ON666" s="56"/>
      <c r="OO666" s="56"/>
      <c r="OP666" s="56"/>
      <c r="OQ666" s="56"/>
      <c r="OR666" s="56"/>
      <c r="OS666" s="56"/>
      <c r="OT666" s="56"/>
      <c r="OU666" s="56"/>
      <c r="OV666" s="56"/>
      <c r="OW666" s="56"/>
      <c r="OX666" s="56"/>
      <c r="OY666" s="56"/>
      <c r="OZ666" s="56"/>
      <c r="PA666" s="56"/>
    </row>
    <row r="667" spans="1:417" s="116" customFormat="1" ht="110.25" hidden="1" customHeight="1">
      <c r="A667" s="310"/>
      <c r="B667" s="225"/>
      <c r="C667" s="225"/>
      <c r="D667" s="228"/>
      <c r="E667" s="221"/>
      <c r="F667" s="228"/>
      <c r="G667" s="221"/>
      <c r="H667" s="221"/>
      <c r="I667" s="228"/>
      <c r="J667" s="118" t="s">
        <v>1450</v>
      </c>
      <c r="K667" s="123"/>
      <c r="L667" s="183" t="s">
        <v>661</v>
      </c>
      <c r="M667" s="123" t="s">
        <v>501</v>
      </c>
      <c r="N667" s="51" t="s">
        <v>380</v>
      </c>
      <c r="O667" s="56" t="s">
        <v>350</v>
      </c>
      <c r="P667" s="310"/>
      <c r="Q667" s="310"/>
      <c r="R667" s="120"/>
      <c r="S667" s="120"/>
      <c r="T667" s="120"/>
      <c r="U667" s="120"/>
      <c r="V667" s="120"/>
      <c r="W667" s="120" t="s">
        <v>205</v>
      </c>
      <c r="X667" s="120"/>
      <c r="Y667" s="120"/>
      <c r="Z667" s="120"/>
      <c r="AA667" s="120"/>
      <c r="AB667" s="120"/>
      <c r="AC667" s="119">
        <f t="shared" si="902"/>
        <v>1</v>
      </c>
      <c r="AD667" s="229"/>
      <c r="AE667" s="229"/>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179"/>
      <c r="BK667" s="180"/>
      <c r="BL667" s="179"/>
      <c r="BM667" s="180"/>
      <c r="BN667" s="179"/>
      <c r="BO667" s="180"/>
      <c r="BP667" s="179"/>
      <c r="BQ667" s="180"/>
      <c r="BR667" s="181"/>
      <c r="BS667" s="184"/>
      <c r="BT667" s="70"/>
      <c r="BU667" s="70"/>
      <c r="BV667" s="70"/>
      <c r="BW667" s="70"/>
      <c r="BX667" s="56"/>
      <c r="BY667" s="56"/>
      <c r="BZ667" s="56"/>
      <c r="CA667" s="56"/>
      <c r="CB667" s="56"/>
      <c r="CC667" s="56"/>
      <c r="CD667" s="56"/>
      <c r="CE667" s="56"/>
      <c r="CF667" s="56"/>
      <c r="CG667" s="56"/>
      <c r="CH667" s="56"/>
      <c r="CI667" s="56"/>
      <c r="CJ667" s="56"/>
      <c r="CK667" s="56"/>
      <c r="CL667" s="56"/>
      <c r="CM667" s="56"/>
      <c r="CN667" s="56"/>
      <c r="CO667" s="56"/>
      <c r="CP667" s="56"/>
      <c r="CQ667" s="56"/>
      <c r="CR667" s="56"/>
      <c r="CS667" s="56"/>
      <c r="CT667" s="56"/>
      <c r="CU667" s="56"/>
      <c r="CV667" s="56"/>
      <c r="CW667" s="56"/>
      <c r="CX667" s="56"/>
      <c r="CY667" s="56"/>
      <c r="CZ667" s="56"/>
      <c r="DA667" s="56"/>
      <c r="DB667" s="56"/>
      <c r="DC667" s="56"/>
      <c r="DD667" s="56"/>
      <c r="DE667" s="56"/>
      <c r="DF667" s="56"/>
      <c r="DG667" s="56"/>
      <c r="DH667" s="56"/>
      <c r="DI667" s="56"/>
      <c r="DJ667" s="56"/>
      <c r="DK667" s="56"/>
      <c r="DL667" s="56"/>
      <c r="DM667" s="70"/>
      <c r="DN667" s="70"/>
      <c r="DO667" s="70"/>
      <c r="DP667" s="70"/>
      <c r="DQ667" s="56"/>
      <c r="DR667" s="56"/>
      <c r="DS667" s="56"/>
      <c r="DT667" s="56"/>
      <c r="DU667" s="56"/>
      <c r="DV667" s="56"/>
      <c r="DW667" s="56"/>
      <c r="DX667" s="56"/>
      <c r="DY667" s="56"/>
      <c r="DZ667" s="56"/>
      <c r="EA667" s="56"/>
      <c r="EB667" s="56"/>
      <c r="EC667" s="56"/>
      <c r="ED667" s="56"/>
      <c r="EE667" s="56"/>
      <c r="EF667" s="56"/>
      <c r="EG667" s="56"/>
      <c r="EH667" s="56"/>
      <c r="EI667" s="56"/>
      <c r="EJ667" s="56"/>
      <c r="EK667" s="56"/>
      <c r="EL667" s="56"/>
      <c r="EM667" s="56"/>
      <c r="EN667" s="56"/>
      <c r="EO667" s="56"/>
      <c r="EP667" s="56"/>
      <c r="EQ667" s="56"/>
      <c r="ER667" s="56"/>
      <c r="ES667" s="56"/>
      <c r="ET667" s="56"/>
      <c r="EU667" s="56"/>
      <c r="EV667" s="56"/>
      <c r="EW667" s="56"/>
      <c r="EX667" s="56"/>
      <c r="EY667" s="56"/>
      <c r="EZ667" s="56"/>
      <c r="FA667" s="56"/>
      <c r="FB667" s="56"/>
      <c r="FC667" s="56"/>
      <c r="FD667" s="56"/>
      <c r="FE667" s="56"/>
      <c r="FF667" s="72"/>
      <c r="FG667" s="72"/>
      <c r="FH667" s="72"/>
      <c r="FI667" s="72" t="s">
        <v>552</v>
      </c>
      <c r="FJ667" s="72"/>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56"/>
      <c r="HF667" s="56"/>
      <c r="HG667" s="56"/>
      <c r="HH667" s="56"/>
      <c r="HI667" s="56"/>
      <c r="HJ667" s="56"/>
      <c r="HK667" s="56"/>
      <c r="HL667" s="56"/>
      <c r="HM667" s="56"/>
      <c r="HN667" s="56"/>
      <c r="HO667" s="56"/>
      <c r="HP667" s="56"/>
      <c r="HQ667" s="56"/>
      <c r="HR667" s="56"/>
      <c r="HS667" s="56"/>
      <c r="HT667" s="56"/>
      <c r="HU667" s="56"/>
      <c r="HV667" s="56"/>
      <c r="HW667" s="56"/>
      <c r="HX667" s="56"/>
      <c r="HY667" s="56"/>
      <c r="HZ667" s="56"/>
      <c r="IA667" s="56"/>
      <c r="IB667" s="56"/>
      <c r="IC667" s="56"/>
      <c r="ID667" s="56"/>
      <c r="IE667" s="56"/>
      <c r="IF667" s="56"/>
      <c r="IG667" s="56"/>
      <c r="IH667" s="56"/>
      <c r="II667" s="56"/>
      <c r="IJ667" s="56"/>
      <c r="IK667" s="56"/>
      <c r="IL667" s="56"/>
      <c r="IM667" s="56"/>
      <c r="IN667" s="56"/>
      <c r="IO667" s="56"/>
      <c r="IP667" s="56"/>
      <c r="IQ667" s="56"/>
      <c r="IR667" s="56"/>
      <c r="IS667" s="56"/>
      <c r="IT667" s="70"/>
      <c r="IU667" s="70"/>
      <c r="IV667" s="70"/>
      <c r="IW667" s="70"/>
      <c r="IX667" s="56"/>
      <c r="IY667" s="56"/>
      <c r="IZ667" s="56"/>
      <c r="JA667" s="56"/>
      <c r="JB667" s="56"/>
      <c r="JC667" s="56"/>
      <c r="JD667" s="56"/>
      <c r="JE667" s="56"/>
      <c r="JF667" s="56"/>
      <c r="JG667" s="56"/>
      <c r="JH667" s="56"/>
      <c r="JI667" s="56"/>
      <c r="JJ667" s="56"/>
      <c r="JK667" s="56"/>
      <c r="JL667" s="56"/>
      <c r="JM667" s="56"/>
      <c r="JN667" s="56"/>
      <c r="JO667" s="56"/>
      <c r="JP667" s="56"/>
      <c r="JQ667" s="56"/>
      <c r="JR667" s="56"/>
      <c r="JS667" s="56"/>
      <c r="JT667" s="56"/>
      <c r="JU667" s="56"/>
      <c r="JV667" s="56"/>
      <c r="JW667" s="56"/>
      <c r="JX667" s="56"/>
      <c r="JY667" s="56"/>
      <c r="JZ667" s="56"/>
      <c r="KA667" s="56"/>
      <c r="KB667" s="56"/>
      <c r="KC667" s="56"/>
      <c r="KD667" s="56"/>
      <c r="KE667" s="56"/>
      <c r="KF667" s="56"/>
      <c r="KG667" s="56"/>
      <c r="KH667" s="56"/>
      <c r="KI667" s="56"/>
      <c r="KJ667" s="56"/>
      <c r="KK667" s="56"/>
      <c r="KL667" s="56"/>
      <c r="KM667" s="56"/>
      <c r="KN667" s="56"/>
      <c r="KO667" s="56"/>
      <c r="KP667" s="56"/>
      <c r="KQ667" s="56"/>
      <c r="KR667" s="56"/>
      <c r="KS667" s="56"/>
      <c r="KT667" s="56"/>
      <c r="KU667" s="56"/>
      <c r="KV667" s="56"/>
      <c r="KW667" s="56"/>
      <c r="KX667" s="56"/>
      <c r="KY667" s="56"/>
      <c r="KZ667" s="56"/>
      <c r="LA667" s="56"/>
      <c r="LB667" s="56"/>
      <c r="LC667" s="56"/>
      <c r="LD667" s="56"/>
      <c r="LE667" s="56"/>
      <c r="LF667" s="56"/>
      <c r="LG667" s="56"/>
      <c r="LH667" s="56"/>
      <c r="LI667" s="56"/>
      <c r="LJ667" s="56"/>
      <c r="LK667" s="56"/>
      <c r="LL667" s="56"/>
      <c r="LM667" s="56"/>
      <c r="LN667" s="56"/>
      <c r="LO667" s="56"/>
      <c r="LP667" s="56"/>
      <c r="LQ667" s="56"/>
      <c r="LR667" s="56"/>
      <c r="LS667" s="56"/>
      <c r="LT667" s="56"/>
      <c r="LU667" s="56"/>
      <c r="LV667" s="56"/>
      <c r="LW667" s="56"/>
      <c r="LX667" s="56"/>
      <c r="LY667" s="56"/>
      <c r="LZ667" s="56"/>
      <c r="MA667" s="56"/>
      <c r="MB667" s="56"/>
      <c r="MC667" s="56"/>
      <c r="MD667" s="56"/>
      <c r="ME667" s="56"/>
      <c r="MF667" s="56"/>
      <c r="MG667" s="56"/>
      <c r="MH667" s="56"/>
      <c r="MI667" s="56"/>
      <c r="MJ667" s="56"/>
      <c r="MK667" s="56"/>
      <c r="ML667" s="56"/>
      <c r="MM667" s="56"/>
      <c r="MN667" s="56"/>
      <c r="MO667" s="56"/>
      <c r="MP667" s="56"/>
      <c r="MQ667" s="56"/>
      <c r="MR667" s="56"/>
      <c r="MS667" s="56"/>
      <c r="MT667" s="56"/>
      <c r="MU667" s="56"/>
      <c r="MV667" s="56"/>
      <c r="MW667" s="56"/>
      <c r="MX667" s="56"/>
      <c r="MY667" s="56"/>
      <c r="MZ667" s="56"/>
      <c r="NA667" s="56"/>
      <c r="NB667" s="56"/>
      <c r="NC667" s="56"/>
      <c r="ND667" s="56"/>
      <c r="NE667" s="56"/>
      <c r="NF667" s="56"/>
      <c r="NG667" s="56"/>
      <c r="NH667" s="56"/>
      <c r="NI667" s="56"/>
      <c r="NJ667" s="56"/>
      <c r="NK667" s="56"/>
      <c r="NL667" s="56"/>
      <c r="NM667" s="56"/>
      <c r="NN667" s="56"/>
      <c r="NO667" s="56"/>
      <c r="NP667" s="56"/>
      <c r="NQ667" s="56"/>
      <c r="NR667" s="56"/>
      <c r="NS667" s="56"/>
      <c r="NT667" s="56"/>
      <c r="NU667" s="56"/>
      <c r="NV667" s="56"/>
      <c r="NW667" s="56"/>
      <c r="NX667" s="56"/>
      <c r="NY667" s="56"/>
      <c r="NZ667" s="56"/>
      <c r="OA667" s="56"/>
      <c r="OB667" s="56"/>
      <c r="OC667" s="56"/>
      <c r="OD667" s="56"/>
      <c r="OE667" s="56"/>
      <c r="OF667" s="56"/>
      <c r="OG667" s="56"/>
      <c r="OH667" s="56"/>
      <c r="OI667" s="56"/>
      <c r="OJ667" s="56"/>
      <c r="OK667" s="56"/>
      <c r="OL667" s="56"/>
      <c r="OM667" s="56"/>
      <c r="ON667" s="56"/>
      <c r="OO667" s="56"/>
      <c r="OP667" s="56"/>
      <c r="OQ667" s="56"/>
      <c r="OR667" s="56"/>
      <c r="OS667" s="56"/>
      <c r="OT667" s="56"/>
      <c r="OU667" s="56"/>
      <c r="OV667" s="56"/>
      <c r="OW667" s="56"/>
      <c r="OX667" s="56"/>
      <c r="OY667" s="56"/>
      <c r="OZ667" s="56"/>
      <c r="PA667" s="56"/>
    </row>
    <row r="668" spans="1:417" s="116" customFormat="1" ht="94.5" hidden="1" customHeight="1">
      <c r="A668" s="310"/>
      <c r="B668" s="225"/>
      <c r="C668" s="225"/>
      <c r="D668" s="228"/>
      <c r="E668" s="221"/>
      <c r="F668" s="228"/>
      <c r="G668" s="221"/>
      <c r="H668" s="221"/>
      <c r="I668" s="228"/>
      <c r="J668" s="126" t="s">
        <v>1535</v>
      </c>
      <c r="K668" s="123"/>
      <c r="L668" s="183" t="s">
        <v>661</v>
      </c>
      <c r="M668" s="123" t="s">
        <v>501</v>
      </c>
      <c r="N668" s="51" t="s">
        <v>380</v>
      </c>
      <c r="O668" s="56" t="s">
        <v>350</v>
      </c>
      <c r="P668" s="310"/>
      <c r="Q668" s="310"/>
      <c r="R668" s="120"/>
      <c r="S668" s="120"/>
      <c r="T668" s="120"/>
      <c r="U668" s="120"/>
      <c r="V668" s="120"/>
      <c r="W668" s="120"/>
      <c r="X668" s="120" t="s">
        <v>205</v>
      </c>
      <c r="Y668" s="120"/>
      <c r="Z668" s="120"/>
      <c r="AA668" s="120"/>
      <c r="AB668" s="120"/>
      <c r="AC668" s="119">
        <f t="shared" si="902"/>
        <v>1</v>
      </c>
      <c r="AD668" s="229"/>
      <c r="AE668" s="229"/>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70"/>
      <c r="BU668" s="70"/>
      <c r="BV668" s="70"/>
      <c r="BW668" s="70"/>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c r="CV668" s="178"/>
      <c r="CW668" s="178"/>
      <c r="CX668" s="178"/>
      <c r="CY668" s="178"/>
      <c r="CZ668" s="178"/>
      <c r="DA668" s="178"/>
      <c r="DB668" s="178"/>
      <c r="DC668" s="179"/>
      <c r="DD668" s="180"/>
      <c r="DE668" s="179"/>
      <c r="DF668" s="180"/>
      <c r="DG668" s="179"/>
      <c r="DH668" s="180"/>
      <c r="DI668" s="179"/>
      <c r="DJ668" s="180" t="e">
        <f>DI668/(DC668+DE668+DG668+DI668)</f>
        <v>#DIV/0!</v>
      </c>
      <c r="DK668" s="181" t="e">
        <f>(((DC668*2)+(DE668*1)+(DG668*0)))/(DC668+DE668+DG668)</f>
        <v>#DIV/0!</v>
      </c>
      <c r="DL668" s="184" t="e">
        <f>IF(DJ668&gt;=50%,"KĐG",IF(DK668&gt;=1.6,"Đạt mục tiêu",IF(DK668&gt;=1,"Cần cố gắng","Chưa đạt")))</f>
        <v>#DIV/0!</v>
      </c>
      <c r="DM668" s="70"/>
      <c r="DN668" s="70"/>
      <c r="DO668" s="70"/>
      <c r="DP668" s="70"/>
      <c r="DQ668" s="178">
        <v>2</v>
      </c>
      <c r="DR668" s="178">
        <v>2</v>
      </c>
      <c r="DS668" s="178">
        <v>2</v>
      </c>
      <c r="DT668" s="178">
        <v>2</v>
      </c>
      <c r="DU668" s="178">
        <v>2</v>
      </c>
      <c r="DV668" s="178">
        <v>2</v>
      </c>
      <c r="DW668" s="178">
        <v>2</v>
      </c>
      <c r="DX668" s="178">
        <v>1</v>
      </c>
      <c r="DY668" s="178">
        <v>2</v>
      </c>
      <c r="DZ668" s="178">
        <v>2</v>
      </c>
      <c r="EA668" s="178">
        <v>2</v>
      </c>
      <c r="EB668" s="178">
        <v>2</v>
      </c>
      <c r="EC668" s="178">
        <v>2</v>
      </c>
      <c r="ED668" s="178">
        <v>2</v>
      </c>
      <c r="EE668" s="178">
        <v>2</v>
      </c>
      <c r="EF668" s="178">
        <v>2</v>
      </c>
      <c r="EG668" s="178">
        <v>2</v>
      </c>
      <c r="EH668" s="178">
        <v>1</v>
      </c>
      <c r="EI668" s="178">
        <v>2</v>
      </c>
      <c r="EJ668" s="178">
        <v>2</v>
      </c>
      <c r="EK668" s="178">
        <v>2</v>
      </c>
      <c r="EL668" s="178"/>
      <c r="EM668" s="178"/>
      <c r="EN668" s="178"/>
      <c r="EO668" s="178"/>
      <c r="EP668" s="178"/>
      <c r="EQ668" s="178">
        <v>2</v>
      </c>
      <c r="ER668" s="178">
        <v>2</v>
      </c>
      <c r="ES668" s="178">
        <v>2</v>
      </c>
      <c r="ET668" s="178"/>
      <c r="EU668" s="178">
        <v>2</v>
      </c>
      <c r="EV668" s="179">
        <v>23</v>
      </c>
      <c r="EW668" s="180">
        <v>0.85185185185185186</v>
      </c>
      <c r="EX668" s="179">
        <v>2</v>
      </c>
      <c r="EY668" s="180">
        <v>7.407407407407407E-2</v>
      </c>
      <c r="EZ668" s="179">
        <v>2</v>
      </c>
      <c r="FA668" s="180">
        <v>7.407407407407407E-2</v>
      </c>
      <c r="FB668" s="179">
        <v>0</v>
      </c>
      <c r="FC668" s="180">
        <v>0</v>
      </c>
      <c r="FD668" s="181">
        <v>1.7777777777777777</v>
      </c>
      <c r="FE668" s="184" t="s">
        <v>670</v>
      </c>
      <c r="FF668" s="72" t="s">
        <v>808</v>
      </c>
      <c r="FG668" s="72"/>
      <c r="FH668" s="72"/>
      <c r="FI668" s="72"/>
      <c r="FJ668" s="72"/>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56"/>
      <c r="HF668" s="56"/>
      <c r="HG668" s="56"/>
      <c r="HH668" s="56"/>
      <c r="HI668" s="56"/>
      <c r="HJ668" s="56"/>
      <c r="HK668" s="56"/>
      <c r="HL668" s="56"/>
      <c r="HM668" s="56"/>
      <c r="HN668" s="56"/>
      <c r="HO668" s="56"/>
      <c r="HP668" s="56"/>
      <c r="HQ668" s="56"/>
      <c r="HR668" s="56"/>
      <c r="HS668" s="56"/>
      <c r="HT668" s="56"/>
      <c r="HU668" s="56"/>
      <c r="HV668" s="56"/>
      <c r="HW668" s="56"/>
      <c r="HX668" s="56"/>
      <c r="HY668" s="56"/>
      <c r="HZ668" s="56"/>
      <c r="IA668" s="56"/>
      <c r="IB668" s="56"/>
      <c r="IC668" s="56"/>
      <c r="ID668" s="56"/>
      <c r="IE668" s="56"/>
      <c r="IF668" s="56"/>
      <c r="IG668" s="56"/>
      <c r="IH668" s="56"/>
      <c r="II668" s="56"/>
      <c r="IJ668" s="56"/>
      <c r="IK668" s="56"/>
      <c r="IL668" s="56"/>
      <c r="IM668" s="56"/>
      <c r="IN668" s="56"/>
      <c r="IO668" s="56"/>
      <c r="IP668" s="56"/>
      <c r="IQ668" s="56"/>
      <c r="IR668" s="56"/>
      <c r="IS668" s="56"/>
      <c r="IT668" s="70"/>
      <c r="IU668" s="70"/>
      <c r="IV668" s="70"/>
      <c r="IW668" s="70"/>
      <c r="IX668" s="56"/>
      <c r="IY668" s="56"/>
      <c r="IZ668" s="56"/>
      <c r="JA668" s="56"/>
      <c r="JB668" s="56"/>
      <c r="JC668" s="56"/>
      <c r="JD668" s="56"/>
      <c r="JE668" s="56"/>
      <c r="JF668" s="56"/>
      <c r="JG668" s="56"/>
      <c r="JH668" s="56"/>
      <c r="JI668" s="56"/>
      <c r="JJ668" s="56"/>
      <c r="JK668" s="56"/>
      <c r="JL668" s="56"/>
      <c r="JM668" s="56"/>
      <c r="JN668" s="56"/>
      <c r="JO668" s="56"/>
      <c r="JP668" s="56"/>
      <c r="JQ668" s="56"/>
      <c r="JR668" s="56"/>
      <c r="JS668" s="56"/>
      <c r="JT668" s="56"/>
      <c r="JU668" s="56"/>
      <c r="JV668" s="56"/>
      <c r="JW668" s="56"/>
      <c r="JX668" s="56"/>
      <c r="JY668" s="56"/>
      <c r="JZ668" s="56"/>
      <c r="KA668" s="56"/>
      <c r="KB668" s="56"/>
      <c r="KC668" s="56"/>
      <c r="KD668" s="56"/>
      <c r="KE668" s="56"/>
      <c r="KF668" s="56"/>
      <c r="KG668" s="56"/>
      <c r="KH668" s="56"/>
      <c r="KI668" s="56"/>
      <c r="KJ668" s="56"/>
      <c r="KK668" s="56"/>
      <c r="KL668" s="56"/>
      <c r="KM668" s="56"/>
      <c r="KN668" s="56"/>
      <c r="KO668" s="56"/>
      <c r="KP668" s="56"/>
      <c r="KQ668" s="56"/>
      <c r="KR668" s="56"/>
      <c r="KS668" s="56"/>
      <c r="KT668" s="56"/>
      <c r="KU668" s="56"/>
      <c r="KV668" s="56"/>
      <c r="KW668" s="56"/>
      <c r="KX668" s="56"/>
      <c r="KY668" s="56"/>
      <c r="KZ668" s="56"/>
      <c r="LA668" s="56"/>
      <c r="LB668" s="56"/>
      <c r="LC668" s="56"/>
      <c r="LD668" s="56"/>
      <c r="LE668" s="56"/>
      <c r="LF668" s="56"/>
      <c r="LG668" s="56"/>
      <c r="LH668" s="56"/>
      <c r="LI668" s="56"/>
      <c r="LJ668" s="56"/>
      <c r="LK668" s="56"/>
      <c r="LL668" s="56"/>
      <c r="LM668" s="56"/>
      <c r="LN668" s="56"/>
      <c r="LO668" s="56"/>
      <c r="LP668" s="56"/>
      <c r="LQ668" s="56"/>
      <c r="LR668" s="56"/>
      <c r="LS668" s="56"/>
      <c r="LT668" s="56"/>
      <c r="LU668" s="56"/>
      <c r="LV668" s="56"/>
      <c r="LW668" s="56"/>
      <c r="LX668" s="56"/>
      <c r="LY668" s="56"/>
      <c r="LZ668" s="56"/>
      <c r="MA668" s="56"/>
      <c r="MB668" s="56"/>
      <c r="MC668" s="56"/>
      <c r="MD668" s="56"/>
      <c r="ME668" s="56"/>
      <c r="MF668" s="56"/>
      <c r="MG668" s="56"/>
      <c r="MH668" s="56"/>
      <c r="MI668" s="56"/>
      <c r="MJ668" s="56"/>
      <c r="MK668" s="56"/>
      <c r="ML668" s="56"/>
      <c r="MM668" s="56"/>
      <c r="MN668" s="56"/>
      <c r="MO668" s="56"/>
      <c r="MP668" s="56"/>
      <c r="MQ668" s="56"/>
      <c r="MR668" s="56"/>
      <c r="MS668" s="56"/>
      <c r="MT668" s="56"/>
      <c r="MU668" s="56"/>
      <c r="MV668" s="56"/>
      <c r="MW668" s="56"/>
      <c r="MX668" s="56"/>
      <c r="MY668" s="56"/>
      <c r="MZ668" s="56"/>
      <c r="NA668" s="56"/>
      <c r="NB668" s="56"/>
      <c r="NC668" s="56"/>
      <c r="ND668" s="56"/>
      <c r="NE668" s="56"/>
      <c r="NF668" s="56"/>
      <c r="NG668" s="56"/>
      <c r="NH668" s="56"/>
      <c r="NI668" s="56"/>
      <c r="NJ668" s="56"/>
      <c r="NK668" s="56"/>
      <c r="NL668" s="56"/>
      <c r="NM668" s="56"/>
      <c r="NN668" s="56"/>
      <c r="NO668" s="56"/>
      <c r="NP668" s="56"/>
      <c r="NQ668" s="56"/>
      <c r="NR668" s="56"/>
      <c r="NS668" s="56"/>
      <c r="NT668" s="56"/>
      <c r="NU668" s="56"/>
      <c r="NV668" s="56"/>
      <c r="NW668" s="56"/>
      <c r="NX668" s="56"/>
      <c r="NY668" s="56"/>
      <c r="NZ668" s="56"/>
      <c r="OA668" s="56"/>
      <c r="OB668" s="56"/>
      <c r="OC668" s="56"/>
      <c r="OD668" s="56"/>
      <c r="OE668" s="56"/>
      <c r="OF668" s="56"/>
      <c r="OG668" s="56"/>
      <c r="OH668" s="56"/>
      <c r="OI668" s="56"/>
      <c r="OJ668" s="56"/>
      <c r="OK668" s="56"/>
      <c r="OL668" s="56"/>
      <c r="OM668" s="56"/>
      <c r="ON668" s="56"/>
      <c r="OO668" s="56"/>
      <c r="OP668" s="56"/>
      <c r="OQ668" s="56"/>
      <c r="OR668" s="56"/>
      <c r="OS668" s="56"/>
      <c r="OT668" s="56"/>
      <c r="OU668" s="56"/>
      <c r="OV668" s="56"/>
      <c r="OW668" s="56"/>
      <c r="OX668" s="56"/>
      <c r="OY668" s="56"/>
      <c r="OZ668" s="56"/>
      <c r="PA668" s="56"/>
    </row>
    <row r="669" spans="1:417" s="116" customFormat="1" ht="94.5" hidden="1" customHeight="1">
      <c r="A669" s="310"/>
      <c r="B669" s="225"/>
      <c r="C669" s="225"/>
      <c r="D669" s="228"/>
      <c r="E669" s="221"/>
      <c r="F669" s="228"/>
      <c r="G669" s="221"/>
      <c r="H669" s="221"/>
      <c r="I669" s="228"/>
      <c r="J669" s="126" t="s">
        <v>1562</v>
      </c>
      <c r="K669" s="123"/>
      <c r="L669" s="183" t="s">
        <v>661</v>
      </c>
      <c r="M669" s="123" t="s">
        <v>501</v>
      </c>
      <c r="N669" s="51" t="s">
        <v>380</v>
      </c>
      <c r="O669" s="56" t="s">
        <v>350</v>
      </c>
      <c r="P669" s="310"/>
      <c r="Q669" s="310"/>
      <c r="R669" s="120"/>
      <c r="S669" s="120"/>
      <c r="T669" s="120"/>
      <c r="U669" s="120"/>
      <c r="V669" s="120"/>
      <c r="W669" s="120"/>
      <c r="X669" s="120"/>
      <c r="Y669" s="120" t="s">
        <v>205</v>
      </c>
      <c r="Z669" s="120"/>
      <c r="AA669" s="120"/>
      <c r="AB669" s="120"/>
      <c r="AC669" s="119">
        <f t="shared" si="902"/>
        <v>1</v>
      </c>
      <c r="AD669" s="229"/>
      <c r="AE669" s="229"/>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70"/>
      <c r="BU669" s="70"/>
      <c r="BV669" s="70"/>
      <c r="BW669" s="70"/>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c r="CV669" s="178"/>
      <c r="CW669" s="178"/>
      <c r="CX669" s="178"/>
      <c r="CY669" s="178"/>
      <c r="CZ669" s="178"/>
      <c r="DA669" s="178"/>
      <c r="DB669" s="178"/>
      <c r="DC669" s="179"/>
      <c r="DD669" s="180"/>
      <c r="DE669" s="179"/>
      <c r="DF669" s="180"/>
      <c r="DG669" s="179"/>
      <c r="DH669" s="180"/>
      <c r="DI669" s="179"/>
      <c r="DJ669" s="180"/>
      <c r="DK669" s="181"/>
      <c r="DL669" s="184"/>
      <c r="DM669" s="70"/>
      <c r="DN669" s="70"/>
      <c r="DO669" s="70"/>
      <c r="DP669" s="70"/>
      <c r="DQ669" s="178"/>
      <c r="DR669" s="178"/>
      <c r="DS669" s="178"/>
      <c r="DT669" s="178"/>
      <c r="DU669" s="178"/>
      <c r="DV669" s="178"/>
      <c r="DW669" s="178"/>
      <c r="DX669" s="178"/>
      <c r="DY669" s="178"/>
      <c r="DZ669" s="178"/>
      <c r="EA669" s="178"/>
      <c r="EB669" s="178"/>
      <c r="EC669" s="178"/>
      <c r="ED669" s="178"/>
      <c r="EE669" s="178"/>
      <c r="EF669" s="178"/>
      <c r="EG669" s="178"/>
      <c r="EH669" s="178"/>
      <c r="EI669" s="178"/>
      <c r="EJ669" s="178"/>
      <c r="EK669" s="178"/>
      <c r="EL669" s="178"/>
      <c r="EM669" s="178"/>
      <c r="EN669" s="178"/>
      <c r="EO669" s="178"/>
      <c r="EP669" s="178"/>
      <c r="EQ669" s="178"/>
      <c r="ER669" s="178"/>
      <c r="ES669" s="178"/>
      <c r="ET669" s="178"/>
      <c r="EU669" s="178"/>
      <c r="EV669" s="179"/>
      <c r="EW669" s="180"/>
      <c r="EX669" s="179"/>
      <c r="EY669" s="180"/>
      <c r="EZ669" s="179"/>
      <c r="FA669" s="180"/>
      <c r="FB669" s="179"/>
      <c r="FC669" s="180"/>
      <c r="FD669" s="181"/>
      <c r="FE669" s="184"/>
      <c r="FF669" s="72"/>
      <c r="FG669" s="72"/>
      <c r="FH669" s="72"/>
      <c r="FI669" s="72"/>
      <c r="FJ669" s="72"/>
      <c r="FK669" s="56"/>
      <c r="FL669" s="56"/>
      <c r="FM669" s="56"/>
      <c r="FN669" s="56"/>
      <c r="FO669" s="56"/>
      <c r="FP669" s="56"/>
      <c r="FQ669" s="56"/>
      <c r="FR669" s="56"/>
      <c r="FS669" s="56"/>
      <c r="FT669" s="56"/>
      <c r="FU669" s="56"/>
      <c r="FV669" s="56"/>
      <c r="FW669" s="56"/>
      <c r="FX669" s="56"/>
      <c r="FY669" s="56"/>
      <c r="FZ669" s="56"/>
      <c r="GA669" s="56"/>
      <c r="GB669" s="56"/>
      <c r="GC669" s="56"/>
      <c r="GD669" s="56"/>
      <c r="GE669" s="56"/>
      <c r="GF669" s="56"/>
      <c r="GG669" s="56"/>
      <c r="GH669" s="56"/>
      <c r="GI669" s="56"/>
      <c r="GJ669" s="56"/>
      <c r="GK669" s="56"/>
      <c r="GL669" s="56"/>
      <c r="GM669" s="56"/>
      <c r="GN669" s="56"/>
      <c r="GO669" s="56"/>
      <c r="GP669" s="56"/>
      <c r="GQ669" s="56"/>
      <c r="GR669" s="56"/>
      <c r="GS669" s="56"/>
      <c r="GT669" s="56"/>
      <c r="GU669" s="56"/>
      <c r="GV669" s="56"/>
      <c r="GW669" s="56"/>
      <c r="GX669" s="56"/>
      <c r="GY669" s="56"/>
      <c r="GZ669" s="70"/>
      <c r="HA669" s="70"/>
      <c r="HB669" s="70"/>
      <c r="HC669" s="70"/>
      <c r="HD669" s="70"/>
      <c r="HE669" s="56"/>
      <c r="HF669" s="56"/>
      <c r="HG669" s="56"/>
      <c r="HH669" s="56"/>
      <c r="HI669" s="56"/>
      <c r="HJ669" s="56"/>
      <c r="HK669" s="56"/>
      <c r="HL669" s="56"/>
      <c r="HM669" s="56"/>
      <c r="HN669" s="56"/>
      <c r="HO669" s="56"/>
      <c r="HP669" s="56"/>
      <c r="HQ669" s="56"/>
      <c r="HR669" s="56"/>
      <c r="HS669" s="56"/>
      <c r="HT669" s="56"/>
      <c r="HU669" s="56"/>
      <c r="HV669" s="56"/>
      <c r="HW669" s="56"/>
      <c r="HX669" s="56"/>
      <c r="HY669" s="56"/>
      <c r="HZ669" s="56"/>
      <c r="IA669" s="56"/>
      <c r="IB669" s="56"/>
      <c r="IC669" s="56"/>
      <c r="ID669" s="56"/>
      <c r="IE669" s="56"/>
      <c r="IF669" s="56"/>
      <c r="IG669" s="56"/>
      <c r="IH669" s="56"/>
      <c r="II669" s="56"/>
      <c r="IJ669" s="56"/>
      <c r="IK669" s="56"/>
      <c r="IL669" s="56"/>
      <c r="IM669" s="56"/>
      <c r="IN669" s="56"/>
      <c r="IO669" s="56"/>
      <c r="IP669" s="56"/>
      <c r="IQ669" s="56"/>
      <c r="IR669" s="56"/>
      <c r="IS669" s="71" t="s">
        <v>555</v>
      </c>
      <c r="IT669" s="71" t="s">
        <v>555</v>
      </c>
      <c r="IU669" s="71" t="s">
        <v>555</v>
      </c>
      <c r="IV669" s="71" t="s">
        <v>555</v>
      </c>
      <c r="IW669" s="71" t="s">
        <v>555</v>
      </c>
      <c r="IX669" s="56">
        <v>2</v>
      </c>
      <c r="IY669" s="56">
        <v>2</v>
      </c>
      <c r="IZ669" s="56">
        <v>2</v>
      </c>
      <c r="JA669" s="56">
        <v>2</v>
      </c>
      <c r="JB669" s="56">
        <v>2</v>
      </c>
      <c r="JC669" s="56">
        <v>2</v>
      </c>
      <c r="JD669" s="56">
        <v>2</v>
      </c>
      <c r="JE669" s="56">
        <v>2</v>
      </c>
      <c r="JF669" s="56">
        <v>2</v>
      </c>
      <c r="JG669" s="56">
        <v>2</v>
      </c>
      <c r="JH669" s="56">
        <v>2</v>
      </c>
      <c r="JI669" s="56">
        <v>2</v>
      </c>
      <c r="JJ669" s="56">
        <v>2</v>
      </c>
      <c r="JK669" s="56">
        <v>2</v>
      </c>
      <c r="JL669" s="56">
        <v>2</v>
      </c>
      <c r="JM669" s="56">
        <v>2</v>
      </c>
      <c r="JN669" s="56">
        <v>2</v>
      </c>
      <c r="JO669" s="56">
        <v>2</v>
      </c>
      <c r="JP669" s="56">
        <v>2</v>
      </c>
      <c r="JQ669" s="56">
        <v>2</v>
      </c>
      <c r="JR669" s="56">
        <v>2</v>
      </c>
      <c r="JS669" s="56">
        <v>2</v>
      </c>
      <c r="JT669" s="56">
        <v>2</v>
      </c>
      <c r="JU669" s="56">
        <v>2</v>
      </c>
      <c r="JV669" s="56">
        <v>2</v>
      </c>
      <c r="JW669" s="56">
        <v>2</v>
      </c>
      <c r="JX669" s="56">
        <v>2</v>
      </c>
      <c r="JY669" s="56">
        <v>2</v>
      </c>
      <c r="JZ669" s="56">
        <v>2</v>
      </c>
      <c r="KA669" s="56">
        <v>2</v>
      </c>
      <c r="KB669" s="179">
        <f t="shared" ref="KB669:KB671" si="971">COUNTIF(IX669:KA669,"2")</f>
        <v>30</v>
      </c>
      <c r="KC669" s="180">
        <f t="shared" ref="KC669:KC671" si="972">KB669/(KB669+KD669+KF669+KH669)</f>
        <v>1</v>
      </c>
      <c r="KD669" s="179">
        <f t="shared" ref="KD669:KD671" si="973">COUNTIF(IX669:KA669,"1")</f>
        <v>0</v>
      </c>
      <c r="KE669" s="180">
        <f t="shared" ref="KE669:KE671" si="974">KD669/(KB669+KD669+KF669+KH669)</f>
        <v>0</v>
      </c>
      <c r="KF669" s="179">
        <f t="shared" ref="KF669:KF671" si="975">COUNTIF(IX669:KA669,"0")</f>
        <v>0</v>
      </c>
      <c r="KG669" s="180">
        <f t="shared" ref="KG669:KG671" si="976">KF669/(KB669+KD669+KF669+KH669)</f>
        <v>0</v>
      </c>
      <c r="KH669" s="179">
        <f t="shared" ref="KH669:KH671" si="977">COUNTIF(IJ669:KA669,"KĐG")</f>
        <v>0</v>
      </c>
      <c r="KI669" s="180">
        <f t="shared" ref="KI669:KI671" si="978">KH669/(KB669+KD669+KF669+KH669)</f>
        <v>0</v>
      </c>
      <c r="KJ669" s="181">
        <f t="shared" ref="KJ669:KJ671" si="979">(((KB669*2)+(KD669*1)+(KF669*0)))/(KB669+KD669+KF669)</f>
        <v>2</v>
      </c>
      <c r="KK669" s="182" t="str">
        <f t="shared" ref="KK669:KK671" si="980">IF(KI669&gt;=50%,"KĐG",IF(KJ669&gt;=1.6,"Đạt mục tiêu",IF(KJ669&gt;=1,"Cần cố gắng","Chưa đạt")))</f>
        <v>Đạt mục tiêu</v>
      </c>
      <c r="KL669" s="56"/>
      <c r="KM669" s="56"/>
      <c r="KN669" s="56"/>
      <c r="KO669" s="56"/>
      <c r="KP669" s="56"/>
      <c r="KQ669" s="56"/>
      <c r="KR669" s="56"/>
      <c r="KS669" s="56"/>
      <c r="KT669" s="56"/>
      <c r="KU669" s="56"/>
      <c r="KV669" s="56"/>
      <c r="KW669" s="56"/>
      <c r="KX669" s="56"/>
      <c r="KY669" s="56"/>
      <c r="KZ669" s="56"/>
      <c r="LA669" s="56"/>
      <c r="LB669" s="56"/>
      <c r="LC669" s="56"/>
      <c r="LD669" s="56"/>
      <c r="LE669" s="56"/>
      <c r="LF669" s="56"/>
      <c r="LG669" s="56"/>
      <c r="LH669" s="56"/>
      <c r="LI669" s="56"/>
      <c r="LJ669" s="56"/>
      <c r="LK669" s="56"/>
      <c r="LL669" s="56"/>
      <c r="LM669" s="56"/>
      <c r="LN669" s="56"/>
      <c r="LO669" s="56"/>
      <c r="LP669" s="56"/>
      <c r="LQ669" s="56"/>
      <c r="LR669" s="56"/>
      <c r="LS669" s="56"/>
      <c r="LT669" s="56"/>
      <c r="LU669" s="56"/>
      <c r="LV669" s="56"/>
      <c r="LW669" s="56"/>
      <c r="LX669" s="56"/>
      <c r="LY669" s="56"/>
      <c r="LZ669" s="56"/>
      <c r="MA669" s="56"/>
      <c r="MB669" s="56"/>
      <c r="MC669" s="56"/>
      <c r="MD669" s="56"/>
      <c r="ME669" s="56"/>
      <c r="MF669" s="56"/>
      <c r="MG669" s="56"/>
      <c r="MH669" s="56"/>
      <c r="MI669" s="56"/>
      <c r="MJ669" s="56"/>
      <c r="MK669" s="56"/>
      <c r="ML669" s="56"/>
      <c r="MM669" s="56"/>
      <c r="MN669" s="56"/>
      <c r="MO669" s="56"/>
      <c r="MP669" s="56"/>
      <c r="MQ669" s="56"/>
      <c r="MR669" s="56"/>
      <c r="MS669" s="56"/>
      <c r="MT669" s="56"/>
      <c r="MU669" s="56"/>
      <c r="MV669" s="56"/>
      <c r="MW669" s="56"/>
      <c r="MX669" s="56"/>
      <c r="MY669" s="56"/>
      <c r="MZ669" s="56"/>
      <c r="NA669" s="56"/>
      <c r="NB669" s="56"/>
      <c r="NC669" s="56"/>
      <c r="ND669" s="56"/>
      <c r="NE669" s="56"/>
      <c r="NF669" s="56"/>
      <c r="NG669" s="56"/>
      <c r="NH669" s="56"/>
      <c r="NI669" s="56"/>
      <c r="NJ669" s="56"/>
      <c r="NK669" s="56"/>
      <c r="NL669" s="56"/>
      <c r="NM669" s="56"/>
      <c r="NN669" s="56"/>
      <c r="NO669" s="56"/>
      <c r="NP669" s="56"/>
      <c r="NQ669" s="56"/>
      <c r="NR669" s="56"/>
      <c r="NS669" s="56"/>
      <c r="NT669" s="56"/>
      <c r="NU669" s="56"/>
      <c r="NV669" s="56"/>
      <c r="NW669" s="56"/>
      <c r="NX669" s="56"/>
      <c r="NY669" s="56"/>
      <c r="NZ669" s="56"/>
      <c r="OA669" s="56"/>
      <c r="OB669" s="56"/>
      <c r="OC669" s="56"/>
      <c r="OD669" s="56"/>
      <c r="OE669" s="56"/>
      <c r="OF669" s="56"/>
      <c r="OG669" s="56"/>
      <c r="OH669" s="56"/>
      <c r="OI669" s="56"/>
      <c r="OJ669" s="56"/>
      <c r="OK669" s="56"/>
      <c r="OL669" s="56"/>
      <c r="OM669" s="56"/>
      <c r="ON669" s="56"/>
      <c r="OO669" s="56"/>
      <c r="OP669" s="56"/>
      <c r="OQ669" s="56"/>
      <c r="OR669" s="56"/>
      <c r="OS669" s="56"/>
      <c r="OT669" s="56"/>
      <c r="OU669" s="56"/>
      <c r="OV669" s="56"/>
      <c r="OW669" s="56"/>
      <c r="OX669" s="56"/>
      <c r="OY669" s="56"/>
      <c r="OZ669" s="56"/>
      <c r="PA669" s="56"/>
    </row>
    <row r="670" spans="1:417" s="116" customFormat="1" ht="63" hidden="1" customHeight="1">
      <c r="A670" s="310"/>
      <c r="B670" s="225"/>
      <c r="C670" s="225"/>
      <c r="D670" s="228"/>
      <c r="E670" s="221"/>
      <c r="F670" s="228"/>
      <c r="G670" s="221"/>
      <c r="H670" s="221"/>
      <c r="I670" s="228"/>
      <c r="J670" s="126" t="s">
        <v>1451</v>
      </c>
      <c r="K670" s="123"/>
      <c r="L670" s="183" t="s">
        <v>661</v>
      </c>
      <c r="M670" s="123" t="s">
        <v>501</v>
      </c>
      <c r="N670" s="51" t="s">
        <v>380</v>
      </c>
      <c r="O670" s="56" t="s">
        <v>350</v>
      </c>
      <c r="P670" s="310"/>
      <c r="Q670" s="310"/>
      <c r="R670" s="120"/>
      <c r="S670" s="120"/>
      <c r="T670" s="120"/>
      <c r="U670" s="120"/>
      <c r="V670" s="120"/>
      <c r="W670" s="120"/>
      <c r="X670" s="120"/>
      <c r="Y670" s="120"/>
      <c r="Z670" s="120" t="s">
        <v>205</v>
      </c>
      <c r="AA670" s="120"/>
      <c r="AB670" s="120"/>
      <c r="AC670" s="119">
        <f t="shared" si="902"/>
        <v>1</v>
      </c>
      <c r="AD670" s="229"/>
      <c r="AE670" s="229"/>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70"/>
      <c r="BU670" s="70"/>
      <c r="BV670" s="70"/>
      <c r="BW670" s="70"/>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c r="CV670" s="178"/>
      <c r="CW670" s="178"/>
      <c r="CX670" s="178"/>
      <c r="CY670" s="178"/>
      <c r="CZ670" s="178"/>
      <c r="DA670" s="178"/>
      <c r="DB670" s="178"/>
      <c r="DC670" s="179"/>
      <c r="DD670" s="180"/>
      <c r="DE670" s="179"/>
      <c r="DF670" s="180"/>
      <c r="DG670" s="179"/>
      <c r="DH670" s="180"/>
      <c r="DI670" s="179"/>
      <c r="DJ670" s="180"/>
      <c r="DK670" s="181"/>
      <c r="DL670" s="184"/>
      <c r="DM670" s="70"/>
      <c r="DN670" s="70"/>
      <c r="DO670" s="70"/>
      <c r="DP670" s="70"/>
      <c r="DQ670" s="178"/>
      <c r="DR670" s="178"/>
      <c r="DS670" s="178"/>
      <c r="DT670" s="178"/>
      <c r="DU670" s="178"/>
      <c r="DV670" s="178"/>
      <c r="DW670" s="178"/>
      <c r="DX670" s="178"/>
      <c r="DY670" s="178"/>
      <c r="DZ670" s="178"/>
      <c r="EA670" s="178"/>
      <c r="EB670" s="178"/>
      <c r="EC670" s="178"/>
      <c r="ED670" s="178"/>
      <c r="EE670" s="178"/>
      <c r="EF670" s="178"/>
      <c r="EG670" s="178"/>
      <c r="EH670" s="178"/>
      <c r="EI670" s="178"/>
      <c r="EJ670" s="178"/>
      <c r="EK670" s="178"/>
      <c r="EL670" s="178"/>
      <c r="EM670" s="178"/>
      <c r="EN670" s="178"/>
      <c r="EO670" s="178"/>
      <c r="EP670" s="178"/>
      <c r="EQ670" s="178"/>
      <c r="ER670" s="178"/>
      <c r="ES670" s="178"/>
      <c r="ET670" s="178"/>
      <c r="EU670" s="178"/>
      <c r="EV670" s="179"/>
      <c r="EW670" s="180"/>
      <c r="EX670" s="179"/>
      <c r="EY670" s="180"/>
      <c r="EZ670" s="179"/>
      <c r="FA670" s="180"/>
      <c r="FB670" s="179"/>
      <c r="FC670" s="180"/>
      <c r="FD670" s="181"/>
      <c r="FE670" s="184"/>
      <c r="FF670" s="72"/>
      <c r="FG670" s="72"/>
      <c r="FH670" s="72"/>
      <c r="FI670" s="72"/>
      <c r="FJ670" s="72"/>
      <c r="FK670" s="56"/>
      <c r="FL670" s="56"/>
      <c r="FM670" s="56"/>
      <c r="FN670" s="56"/>
      <c r="FO670" s="56"/>
      <c r="FP670" s="56"/>
      <c r="FQ670" s="56"/>
      <c r="FR670" s="56"/>
      <c r="FS670" s="56"/>
      <c r="FT670" s="56"/>
      <c r="FU670" s="56"/>
      <c r="FV670" s="56"/>
      <c r="FW670" s="56"/>
      <c r="FX670" s="56"/>
      <c r="FY670" s="56"/>
      <c r="FZ670" s="56"/>
      <c r="GA670" s="56"/>
      <c r="GB670" s="56"/>
      <c r="GC670" s="56"/>
      <c r="GD670" s="56"/>
      <c r="GE670" s="56"/>
      <c r="GF670" s="56"/>
      <c r="GG670" s="56"/>
      <c r="GH670" s="56"/>
      <c r="GI670" s="56"/>
      <c r="GJ670" s="56"/>
      <c r="GK670" s="56"/>
      <c r="GL670" s="56"/>
      <c r="GM670" s="56"/>
      <c r="GN670" s="56"/>
      <c r="GO670" s="56"/>
      <c r="GP670" s="56"/>
      <c r="GQ670" s="56"/>
      <c r="GR670" s="56"/>
      <c r="GS670" s="56"/>
      <c r="GT670" s="56"/>
      <c r="GU670" s="56"/>
      <c r="GV670" s="56"/>
      <c r="GW670" s="56"/>
      <c r="GX670" s="56"/>
      <c r="GY670" s="56"/>
      <c r="GZ670" s="70"/>
      <c r="HA670" s="70"/>
      <c r="HB670" s="70"/>
      <c r="HC670" s="70"/>
      <c r="HD670" s="70"/>
      <c r="HE670" s="56"/>
      <c r="HF670" s="56"/>
      <c r="HG670" s="56"/>
      <c r="HH670" s="56"/>
      <c r="HI670" s="56"/>
      <c r="HJ670" s="56"/>
      <c r="HK670" s="56"/>
      <c r="HL670" s="56"/>
      <c r="HM670" s="56"/>
      <c r="HN670" s="56"/>
      <c r="HO670" s="56"/>
      <c r="HP670" s="56"/>
      <c r="HQ670" s="56"/>
      <c r="HR670" s="56"/>
      <c r="HS670" s="56"/>
      <c r="HT670" s="56"/>
      <c r="HU670" s="56"/>
      <c r="HV670" s="56"/>
      <c r="HW670" s="56"/>
      <c r="HX670" s="56"/>
      <c r="HY670" s="56"/>
      <c r="HZ670" s="56"/>
      <c r="IA670" s="56"/>
      <c r="IB670" s="56"/>
      <c r="IC670" s="56"/>
      <c r="ID670" s="56"/>
      <c r="IE670" s="56"/>
      <c r="IF670" s="56"/>
      <c r="IG670" s="56"/>
      <c r="IH670" s="56"/>
      <c r="II670" s="56"/>
      <c r="IJ670" s="56"/>
      <c r="IK670" s="56"/>
      <c r="IL670" s="56"/>
      <c r="IM670" s="56"/>
      <c r="IN670" s="56"/>
      <c r="IO670" s="56"/>
      <c r="IP670" s="56"/>
      <c r="IQ670" s="56"/>
      <c r="IR670" s="56"/>
      <c r="IS670" s="71"/>
      <c r="IT670" s="71" t="s">
        <v>552</v>
      </c>
      <c r="IU670" s="71"/>
      <c r="IV670" s="71"/>
      <c r="IW670" s="71"/>
      <c r="IX670" s="56">
        <v>2</v>
      </c>
      <c r="IY670" s="56">
        <v>2</v>
      </c>
      <c r="IZ670" s="56">
        <v>2</v>
      </c>
      <c r="JA670" s="56">
        <v>2</v>
      </c>
      <c r="JB670" s="56">
        <v>2</v>
      </c>
      <c r="JC670" s="56">
        <v>2</v>
      </c>
      <c r="JD670" s="56">
        <v>2</v>
      </c>
      <c r="JE670" s="56">
        <v>2</v>
      </c>
      <c r="JF670" s="56">
        <v>2</v>
      </c>
      <c r="JG670" s="56">
        <v>2</v>
      </c>
      <c r="JH670" s="56">
        <v>2</v>
      </c>
      <c r="JI670" s="56">
        <v>2</v>
      </c>
      <c r="JJ670" s="56">
        <v>2</v>
      </c>
      <c r="JK670" s="56">
        <v>2</v>
      </c>
      <c r="JL670" s="56">
        <v>2</v>
      </c>
      <c r="JM670" s="56">
        <v>2</v>
      </c>
      <c r="JN670" s="56">
        <v>2</v>
      </c>
      <c r="JO670" s="56">
        <v>2</v>
      </c>
      <c r="JP670" s="56">
        <v>2</v>
      </c>
      <c r="JQ670" s="56">
        <v>2</v>
      </c>
      <c r="JR670" s="56">
        <v>2</v>
      </c>
      <c r="JS670" s="56">
        <v>2</v>
      </c>
      <c r="JT670" s="56">
        <v>2</v>
      </c>
      <c r="JU670" s="56">
        <v>2</v>
      </c>
      <c r="JV670" s="56">
        <v>2</v>
      </c>
      <c r="JW670" s="56">
        <v>2</v>
      </c>
      <c r="JX670" s="56">
        <v>2</v>
      </c>
      <c r="JY670" s="56">
        <v>2</v>
      </c>
      <c r="JZ670" s="56">
        <v>2</v>
      </c>
      <c r="KA670" s="56">
        <v>2</v>
      </c>
      <c r="KB670" s="179">
        <f t="shared" si="971"/>
        <v>30</v>
      </c>
      <c r="KC670" s="180">
        <f t="shared" si="972"/>
        <v>1</v>
      </c>
      <c r="KD670" s="179">
        <f t="shared" si="973"/>
        <v>0</v>
      </c>
      <c r="KE670" s="180">
        <f t="shared" si="974"/>
        <v>0</v>
      </c>
      <c r="KF670" s="179">
        <f t="shared" si="975"/>
        <v>0</v>
      </c>
      <c r="KG670" s="180">
        <f t="shared" si="976"/>
        <v>0</v>
      </c>
      <c r="KH670" s="179">
        <f t="shared" si="977"/>
        <v>0</v>
      </c>
      <c r="KI670" s="180">
        <f t="shared" si="978"/>
        <v>0</v>
      </c>
      <c r="KJ670" s="181">
        <f t="shared" si="979"/>
        <v>2</v>
      </c>
      <c r="KK670" s="182" t="str">
        <f t="shared" si="980"/>
        <v>Đạt mục tiêu</v>
      </c>
      <c r="KL670" s="56"/>
      <c r="KM670" s="56"/>
      <c r="KN670" s="56"/>
      <c r="KO670" s="56"/>
      <c r="KP670" s="56"/>
      <c r="KQ670" s="56"/>
      <c r="KR670" s="56"/>
      <c r="KS670" s="56"/>
      <c r="KT670" s="56"/>
      <c r="KU670" s="56"/>
      <c r="KV670" s="56"/>
      <c r="KW670" s="56"/>
      <c r="KX670" s="56"/>
      <c r="KY670" s="56"/>
      <c r="KZ670" s="56"/>
      <c r="LA670" s="56"/>
      <c r="LB670" s="56"/>
      <c r="LC670" s="56"/>
      <c r="LD670" s="56"/>
      <c r="LE670" s="56"/>
      <c r="LF670" s="56"/>
      <c r="LG670" s="56"/>
      <c r="LH670" s="56"/>
      <c r="LI670" s="56"/>
      <c r="LJ670" s="56"/>
      <c r="LK670" s="56"/>
      <c r="LL670" s="56"/>
      <c r="LM670" s="56"/>
      <c r="LN670" s="56"/>
      <c r="LO670" s="56"/>
      <c r="LP670" s="56"/>
      <c r="LQ670" s="56"/>
      <c r="LR670" s="56"/>
      <c r="LS670" s="56"/>
      <c r="LT670" s="56"/>
      <c r="LU670" s="56"/>
      <c r="LV670" s="56"/>
      <c r="LW670" s="56"/>
      <c r="LX670" s="56"/>
      <c r="LY670" s="56"/>
      <c r="LZ670" s="56"/>
      <c r="MA670" s="56"/>
      <c r="MB670" s="56"/>
      <c r="MC670" s="56"/>
      <c r="MD670" s="56"/>
      <c r="ME670" s="56"/>
      <c r="MF670" s="56"/>
      <c r="MG670" s="56"/>
      <c r="MH670" s="56"/>
      <c r="MI670" s="56"/>
      <c r="MJ670" s="56"/>
      <c r="MK670" s="56"/>
      <c r="ML670" s="56"/>
      <c r="MM670" s="56"/>
      <c r="MN670" s="56"/>
      <c r="MO670" s="56"/>
      <c r="MP670" s="56"/>
      <c r="MQ670" s="56"/>
      <c r="MR670" s="56"/>
      <c r="MS670" s="56"/>
      <c r="MT670" s="56"/>
      <c r="MU670" s="56"/>
      <c r="MV670" s="56"/>
      <c r="MW670" s="56"/>
      <c r="MX670" s="56"/>
      <c r="MY670" s="56"/>
      <c r="MZ670" s="56"/>
      <c r="NA670" s="56"/>
      <c r="NB670" s="56"/>
      <c r="NC670" s="56"/>
      <c r="ND670" s="56"/>
      <c r="NE670" s="56"/>
      <c r="NF670" s="56"/>
      <c r="NG670" s="56"/>
      <c r="NH670" s="56"/>
      <c r="NI670" s="56"/>
      <c r="NJ670" s="56"/>
      <c r="NK670" s="56"/>
      <c r="NL670" s="56"/>
      <c r="NM670" s="56"/>
      <c r="NN670" s="56"/>
      <c r="NO670" s="56"/>
      <c r="NP670" s="56"/>
      <c r="NQ670" s="56"/>
      <c r="NR670" s="56"/>
      <c r="NS670" s="56"/>
      <c r="NT670" s="56"/>
      <c r="NU670" s="56"/>
      <c r="NV670" s="56"/>
      <c r="NW670" s="56"/>
      <c r="NX670" s="56"/>
      <c r="NY670" s="56"/>
      <c r="NZ670" s="56"/>
      <c r="OA670" s="56"/>
      <c r="OB670" s="56"/>
      <c r="OC670" s="56"/>
      <c r="OD670" s="56"/>
      <c r="OE670" s="56"/>
      <c r="OF670" s="56"/>
      <c r="OG670" s="56"/>
      <c r="OH670" s="56"/>
      <c r="OI670" s="56"/>
      <c r="OJ670" s="56"/>
      <c r="OK670" s="56"/>
      <c r="OL670" s="56"/>
      <c r="OM670" s="56"/>
      <c r="ON670" s="56"/>
      <c r="OO670" s="56"/>
      <c r="OP670" s="56"/>
      <c r="OQ670" s="56"/>
      <c r="OR670" s="56"/>
      <c r="OS670" s="56"/>
      <c r="OT670" s="56"/>
      <c r="OU670" s="56"/>
      <c r="OV670" s="56"/>
      <c r="OW670" s="56"/>
      <c r="OX670" s="56"/>
      <c r="OY670" s="56"/>
      <c r="OZ670" s="56"/>
      <c r="PA670" s="56"/>
    </row>
    <row r="671" spans="1:417" s="116" customFormat="1" ht="78.75" hidden="1" customHeight="1">
      <c r="A671" s="310"/>
      <c r="B671" s="225"/>
      <c r="C671" s="225"/>
      <c r="D671" s="228"/>
      <c r="E671" s="221"/>
      <c r="F671" s="228"/>
      <c r="G671" s="221"/>
      <c r="H671" s="221"/>
      <c r="I671" s="228"/>
      <c r="J671" s="118" t="s">
        <v>1452</v>
      </c>
      <c r="K671" s="123"/>
      <c r="L671" s="183" t="s">
        <v>661</v>
      </c>
      <c r="M671" s="123" t="s">
        <v>501</v>
      </c>
      <c r="N671" s="51" t="s">
        <v>380</v>
      </c>
      <c r="O671" s="56" t="s">
        <v>350</v>
      </c>
      <c r="P671" s="310"/>
      <c r="Q671" s="310"/>
      <c r="R671" s="120"/>
      <c r="S671" s="120"/>
      <c r="T671" s="120"/>
      <c r="U671" s="120"/>
      <c r="V671" s="120"/>
      <c r="W671" s="120"/>
      <c r="X671" s="120"/>
      <c r="Y671" s="120"/>
      <c r="Z671" s="120"/>
      <c r="AA671" s="120" t="s">
        <v>205</v>
      </c>
      <c r="AB671" s="120"/>
      <c r="AC671" s="119">
        <f t="shared" si="902"/>
        <v>1</v>
      </c>
      <c r="AD671" s="229"/>
      <c r="AE671" s="229"/>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70"/>
      <c r="BU671" s="70"/>
      <c r="BV671" s="70"/>
      <c r="BW671" s="70"/>
      <c r="BX671" s="56"/>
      <c r="BY671" s="56"/>
      <c r="BZ671" s="56"/>
      <c r="CA671" s="56"/>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c r="DA671" s="56"/>
      <c r="DB671" s="56"/>
      <c r="DC671" s="56"/>
      <c r="DD671" s="56"/>
      <c r="DE671" s="56"/>
      <c r="DF671" s="56"/>
      <c r="DG671" s="56"/>
      <c r="DH671" s="56"/>
      <c r="DI671" s="56"/>
      <c r="DJ671" s="56"/>
      <c r="DK671" s="56"/>
      <c r="DL671" s="56"/>
      <c r="DM671" s="70"/>
      <c r="DN671" s="70"/>
      <c r="DO671" s="70"/>
      <c r="DP671" s="70"/>
      <c r="DQ671" s="178">
        <v>2</v>
      </c>
      <c r="DR671" s="178">
        <v>2</v>
      </c>
      <c r="DS671" s="178">
        <v>1</v>
      </c>
      <c r="DT671" s="178">
        <v>2</v>
      </c>
      <c r="DU671" s="178">
        <v>2</v>
      </c>
      <c r="DV671" s="178">
        <v>2</v>
      </c>
      <c r="DW671" s="178">
        <v>2</v>
      </c>
      <c r="DX671" s="178">
        <v>2</v>
      </c>
      <c r="DY671" s="178">
        <v>2</v>
      </c>
      <c r="DZ671" s="178">
        <v>2</v>
      </c>
      <c r="EA671" s="178">
        <v>1</v>
      </c>
      <c r="EB671" s="178">
        <v>2</v>
      </c>
      <c r="EC671" s="178">
        <v>2</v>
      </c>
      <c r="ED671" s="178">
        <v>2</v>
      </c>
      <c r="EE671" s="178">
        <v>2</v>
      </c>
      <c r="EF671" s="178">
        <v>2</v>
      </c>
      <c r="EG671" s="178">
        <v>2</v>
      </c>
      <c r="EH671" s="178">
        <v>2</v>
      </c>
      <c r="EI671" s="178">
        <v>2</v>
      </c>
      <c r="EJ671" s="178">
        <v>2</v>
      </c>
      <c r="EK671" s="178">
        <v>2</v>
      </c>
      <c r="EL671" s="178"/>
      <c r="EM671" s="178"/>
      <c r="EN671" s="178"/>
      <c r="EO671" s="178"/>
      <c r="EP671" s="178"/>
      <c r="EQ671" s="178">
        <v>2</v>
      </c>
      <c r="ER671" s="178">
        <v>2</v>
      </c>
      <c r="ES671" s="178">
        <v>2</v>
      </c>
      <c r="ET671" s="178"/>
      <c r="EU671" s="178">
        <v>2</v>
      </c>
      <c r="EV671" s="179">
        <f>COUNTIF(DM671:EU671,"2")</f>
        <v>23</v>
      </c>
      <c r="EW671" s="180">
        <f>EV671/(EV671+EX671+EZ671+FB671)</f>
        <v>0.92</v>
      </c>
      <c r="EX671" s="179">
        <f>COUNTIF(DM671:EU671,"1")</f>
        <v>2</v>
      </c>
      <c r="EY671" s="180">
        <f>EX671/(EV671+EX671+EZ671+FB671)</f>
        <v>0.08</v>
      </c>
      <c r="EZ671" s="179">
        <f>COUNTIF(DM671:EU671,"0")</f>
        <v>0</v>
      </c>
      <c r="FA671" s="180">
        <f>EZ671/(EV671+EX671+EZ671+FB671)</f>
        <v>0</v>
      </c>
      <c r="FB671" s="179">
        <f>COUNTIF(DM671:EU671,"KĐG")</f>
        <v>0</v>
      </c>
      <c r="FC671" s="180">
        <f>FB671/(EV671+EX671+EZ671+FB671)</f>
        <v>0</v>
      </c>
      <c r="FD671" s="181">
        <f>(((EV671*2)+(EX671*1)+(EZ671*0)))/(EV671+EX671+EZ671)</f>
        <v>1.92</v>
      </c>
      <c r="FE671" s="184" t="str">
        <f>IF(FC671&gt;=50%,"KĐG",IF(FD671&gt;=1.6,"Đạt mục tiêu",IF(FD671&gt;=1,"Cần cố gắng","Chưa đạt")))</f>
        <v>Đạt mục tiêu</v>
      </c>
      <c r="FF671" s="70"/>
      <c r="FG671" s="70"/>
      <c r="FH671" s="70"/>
      <c r="FI671" s="70"/>
      <c r="FJ671" s="70"/>
      <c r="FK671" s="56"/>
      <c r="FL671" s="56"/>
      <c r="FM671" s="56"/>
      <c r="FN671" s="56"/>
      <c r="FO671" s="56"/>
      <c r="FP671" s="56"/>
      <c r="FQ671" s="56"/>
      <c r="FR671" s="56"/>
      <c r="FS671" s="56"/>
      <c r="FT671" s="56"/>
      <c r="FU671" s="56"/>
      <c r="FV671" s="56"/>
      <c r="FW671" s="56"/>
      <c r="FX671" s="56"/>
      <c r="FY671" s="56"/>
      <c r="FZ671" s="56"/>
      <c r="GA671" s="56"/>
      <c r="GB671" s="56"/>
      <c r="GC671" s="56"/>
      <c r="GD671" s="56"/>
      <c r="GE671" s="56"/>
      <c r="GF671" s="56"/>
      <c r="GG671" s="56"/>
      <c r="GH671" s="56"/>
      <c r="GI671" s="56"/>
      <c r="GJ671" s="56"/>
      <c r="GK671" s="56"/>
      <c r="GL671" s="56"/>
      <c r="GM671" s="56"/>
      <c r="GN671" s="56"/>
      <c r="GO671" s="56"/>
      <c r="GP671" s="56"/>
      <c r="GQ671" s="56"/>
      <c r="GR671" s="56"/>
      <c r="GS671" s="56"/>
      <c r="GT671" s="56"/>
      <c r="GU671" s="56"/>
      <c r="GV671" s="56"/>
      <c r="GW671" s="56"/>
      <c r="GX671" s="56"/>
      <c r="GY671" s="56"/>
      <c r="GZ671" s="70"/>
      <c r="HA671" s="70"/>
      <c r="HB671" s="70"/>
      <c r="HC671" s="70"/>
      <c r="HD671" s="70"/>
      <c r="HE671" s="56"/>
      <c r="HF671" s="56"/>
      <c r="HG671" s="56"/>
      <c r="HH671" s="56"/>
      <c r="HI671" s="56"/>
      <c r="HJ671" s="56"/>
      <c r="HK671" s="56"/>
      <c r="HL671" s="56"/>
      <c r="HM671" s="56"/>
      <c r="HN671" s="56"/>
      <c r="HO671" s="56"/>
      <c r="HP671" s="56"/>
      <c r="HQ671" s="56"/>
      <c r="HR671" s="56"/>
      <c r="HS671" s="56"/>
      <c r="HT671" s="56"/>
      <c r="HU671" s="56"/>
      <c r="HV671" s="56"/>
      <c r="HW671" s="56"/>
      <c r="HX671" s="56"/>
      <c r="HY671" s="56"/>
      <c r="HZ671" s="56"/>
      <c r="IA671" s="56"/>
      <c r="IB671" s="56"/>
      <c r="IC671" s="56"/>
      <c r="ID671" s="56"/>
      <c r="IE671" s="56"/>
      <c r="IF671" s="56"/>
      <c r="IG671" s="56"/>
      <c r="IH671" s="56"/>
      <c r="II671" s="56"/>
      <c r="IJ671" s="56"/>
      <c r="IK671" s="56"/>
      <c r="IL671" s="56"/>
      <c r="IM671" s="56"/>
      <c r="IN671" s="56"/>
      <c r="IO671" s="56"/>
      <c r="IP671" s="56"/>
      <c r="IQ671" s="56"/>
      <c r="IR671" s="56"/>
      <c r="IS671" s="71" t="s">
        <v>555</v>
      </c>
      <c r="IT671" s="71"/>
      <c r="IU671" s="71"/>
      <c r="IV671" s="71"/>
      <c r="IW671" s="71"/>
      <c r="IX671" s="56">
        <v>2</v>
      </c>
      <c r="IY671" s="56">
        <v>2</v>
      </c>
      <c r="IZ671" s="56">
        <v>2</v>
      </c>
      <c r="JA671" s="56">
        <v>2</v>
      </c>
      <c r="JB671" s="56">
        <v>2</v>
      </c>
      <c r="JC671" s="56">
        <v>2</v>
      </c>
      <c r="JD671" s="56">
        <v>2</v>
      </c>
      <c r="JE671" s="56">
        <v>2</v>
      </c>
      <c r="JF671" s="56">
        <v>2</v>
      </c>
      <c r="JG671" s="56">
        <v>2</v>
      </c>
      <c r="JH671" s="56">
        <v>2</v>
      </c>
      <c r="JI671" s="56">
        <v>2</v>
      </c>
      <c r="JJ671" s="56">
        <v>2</v>
      </c>
      <c r="JK671" s="56">
        <v>2</v>
      </c>
      <c r="JL671" s="56">
        <v>2</v>
      </c>
      <c r="JM671" s="56">
        <v>2</v>
      </c>
      <c r="JN671" s="56">
        <v>2</v>
      </c>
      <c r="JO671" s="56">
        <v>2</v>
      </c>
      <c r="JP671" s="56">
        <v>2</v>
      </c>
      <c r="JQ671" s="56">
        <v>2</v>
      </c>
      <c r="JR671" s="56">
        <v>2</v>
      </c>
      <c r="JS671" s="56">
        <v>2</v>
      </c>
      <c r="JT671" s="56">
        <v>2</v>
      </c>
      <c r="JU671" s="56">
        <v>2</v>
      </c>
      <c r="JV671" s="56">
        <v>2</v>
      </c>
      <c r="JW671" s="56">
        <v>2</v>
      </c>
      <c r="JX671" s="56">
        <v>2</v>
      </c>
      <c r="JY671" s="56">
        <v>2</v>
      </c>
      <c r="JZ671" s="56">
        <v>2</v>
      </c>
      <c r="KA671" s="56">
        <v>2</v>
      </c>
      <c r="KB671" s="179">
        <f t="shared" si="971"/>
        <v>30</v>
      </c>
      <c r="KC671" s="180">
        <f t="shared" si="972"/>
        <v>1</v>
      </c>
      <c r="KD671" s="179">
        <f t="shared" si="973"/>
        <v>0</v>
      </c>
      <c r="KE671" s="180">
        <f t="shared" si="974"/>
        <v>0</v>
      </c>
      <c r="KF671" s="179">
        <f t="shared" si="975"/>
        <v>0</v>
      </c>
      <c r="KG671" s="180">
        <f t="shared" si="976"/>
        <v>0</v>
      </c>
      <c r="KH671" s="179">
        <f t="shared" si="977"/>
        <v>0</v>
      </c>
      <c r="KI671" s="180">
        <f t="shared" si="978"/>
        <v>0</v>
      </c>
      <c r="KJ671" s="181">
        <f t="shared" si="979"/>
        <v>2</v>
      </c>
      <c r="KK671" s="182" t="str">
        <f t="shared" si="980"/>
        <v>Đạt mục tiêu</v>
      </c>
      <c r="KL671" s="56"/>
      <c r="KM671" s="56"/>
      <c r="KN671" s="56"/>
      <c r="KO671" s="56"/>
      <c r="KP671" s="56"/>
      <c r="KQ671" s="56"/>
      <c r="KR671" s="56"/>
      <c r="KS671" s="56"/>
      <c r="KT671" s="56"/>
      <c r="KU671" s="56"/>
      <c r="KV671" s="56"/>
      <c r="KW671" s="56"/>
      <c r="KX671" s="56"/>
      <c r="KY671" s="56"/>
      <c r="KZ671" s="56"/>
      <c r="LA671" s="56"/>
      <c r="LB671" s="56"/>
      <c r="LC671" s="56"/>
      <c r="LD671" s="56"/>
      <c r="LE671" s="56"/>
      <c r="LF671" s="56"/>
      <c r="LG671" s="56"/>
      <c r="LH671" s="56"/>
      <c r="LI671" s="56"/>
      <c r="LJ671" s="56"/>
      <c r="LK671" s="56"/>
      <c r="LL671" s="56"/>
      <c r="LM671" s="56"/>
      <c r="LN671" s="56"/>
      <c r="LO671" s="56"/>
      <c r="LP671" s="56"/>
      <c r="LQ671" s="56"/>
      <c r="LR671" s="56"/>
      <c r="LS671" s="56"/>
      <c r="LT671" s="56"/>
      <c r="LU671" s="56"/>
      <c r="LV671" s="56"/>
      <c r="LW671" s="56"/>
      <c r="LX671" s="56"/>
      <c r="LY671" s="56"/>
      <c r="LZ671" s="56"/>
      <c r="MA671" s="56"/>
      <c r="MB671" s="56"/>
      <c r="MC671" s="56"/>
      <c r="MD671" s="56"/>
      <c r="ME671" s="56"/>
      <c r="MF671" s="56"/>
      <c r="MG671" s="56"/>
      <c r="MH671" s="56"/>
      <c r="MI671" s="56"/>
      <c r="MJ671" s="56"/>
      <c r="MK671" s="56"/>
      <c r="ML671" s="56"/>
      <c r="MM671" s="56"/>
      <c r="MN671" s="56"/>
      <c r="MO671" s="56"/>
      <c r="MP671" s="56"/>
      <c r="MQ671" s="56"/>
      <c r="MR671" s="56"/>
      <c r="MS671" s="56"/>
      <c r="MT671" s="56"/>
      <c r="MU671" s="56"/>
      <c r="MV671" s="56"/>
      <c r="MW671" s="56"/>
      <c r="MX671" s="56"/>
      <c r="MY671" s="56"/>
      <c r="MZ671" s="56"/>
      <c r="NA671" s="56"/>
      <c r="NB671" s="56"/>
      <c r="NC671" s="56"/>
      <c r="ND671" s="56"/>
      <c r="NE671" s="56"/>
      <c r="NF671" s="56"/>
      <c r="NG671" s="56"/>
      <c r="NH671" s="56"/>
      <c r="NI671" s="56"/>
      <c r="NJ671" s="56"/>
      <c r="NK671" s="56"/>
      <c r="NL671" s="56"/>
      <c r="NM671" s="56"/>
      <c r="NN671" s="56"/>
      <c r="NO671" s="56"/>
      <c r="NP671" s="56"/>
      <c r="NQ671" s="56"/>
      <c r="NR671" s="56"/>
      <c r="NS671" s="56"/>
      <c r="NT671" s="56"/>
      <c r="NU671" s="56"/>
      <c r="NV671" s="56"/>
      <c r="NW671" s="56"/>
      <c r="NX671" s="56"/>
      <c r="NY671" s="56"/>
      <c r="NZ671" s="56"/>
      <c r="OA671" s="56"/>
      <c r="OB671" s="56"/>
      <c r="OC671" s="56"/>
      <c r="OD671" s="56"/>
      <c r="OE671" s="56"/>
      <c r="OF671" s="56"/>
      <c r="OG671" s="56"/>
      <c r="OH671" s="56"/>
      <c r="OI671" s="56"/>
      <c r="OJ671" s="56"/>
      <c r="OK671" s="56"/>
      <c r="OL671" s="56"/>
      <c r="OM671" s="56"/>
      <c r="ON671" s="56"/>
      <c r="OO671" s="56"/>
      <c r="OP671" s="56"/>
      <c r="OQ671" s="56"/>
      <c r="OR671" s="56"/>
      <c r="OS671" s="56"/>
      <c r="OT671" s="56"/>
      <c r="OU671" s="56"/>
      <c r="OV671" s="56"/>
      <c r="OW671" s="56"/>
      <c r="OX671" s="56"/>
      <c r="OY671" s="56"/>
      <c r="OZ671" s="56"/>
      <c r="PA671" s="56"/>
    </row>
    <row r="672" spans="1:417" s="116" customFormat="1" ht="78.75" hidden="1" customHeight="1">
      <c r="A672" s="310"/>
      <c r="B672" s="226"/>
      <c r="C672" s="226"/>
      <c r="D672" s="227"/>
      <c r="E672" s="222"/>
      <c r="F672" s="227"/>
      <c r="G672" s="222"/>
      <c r="H672" s="222"/>
      <c r="I672" s="227"/>
      <c r="J672" s="126" t="s">
        <v>1453</v>
      </c>
      <c r="K672" s="123"/>
      <c r="L672" s="183" t="s">
        <v>661</v>
      </c>
      <c r="M672" s="123" t="s">
        <v>501</v>
      </c>
      <c r="N672" s="51" t="s">
        <v>380</v>
      </c>
      <c r="O672" s="56" t="s">
        <v>350</v>
      </c>
      <c r="P672" s="310"/>
      <c r="Q672" s="310"/>
      <c r="R672" s="120"/>
      <c r="S672" s="120"/>
      <c r="T672" s="120"/>
      <c r="U672" s="120"/>
      <c r="V672" s="120"/>
      <c r="W672" s="120"/>
      <c r="X672" s="120"/>
      <c r="Y672" s="120"/>
      <c r="Z672" s="120"/>
      <c r="AA672" s="120"/>
      <c r="AB672" s="120" t="s">
        <v>205</v>
      </c>
      <c r="AC672" s="119">
        <f t="shared" si="902"/>
        <v>1</v>
      </c>
      <c r="AD672" s="229"/>
      <c r="AE672" s="229"/>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70"/>
      <c r="BU672" s="70"/>
      <c r="BV672" s="70"/>
      <c r="BW672" s="70"/>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168"/>
      <c r="DP672" s="72" t="s">
        <v>808</v>
      </c>
      <c r="DQ672" s="178"/>
      <c r="DR672" s="178"/>
      <c r="DS672" s="178"/>
      <c r="DT672" s="178"/>
      <c r="DU672" s="178"/>
      <c r="DV672" s="178"/>
      <c r="DW672" s="178"/>
      <c r="DX672" s="178"/>
      <c r="DY672" s="178"/>
      <c r="DZ672" s="178"/>
      <c r="EA672" s="178"/>
      <c r="EB672" s="178"/>
      <c r="EC672" s="178"/>
      <c r="ED672" s="178"/>
      <c r="EE672" s="178"/>
      <c r="EF672" s="178"/>
      <c r="EG672" s="178"/>
      <c r="EH672" s="178"/>
      <c r="EI672" s="178"/>
      <c r="EJ672" s="178"/>
      <c r="EK672" s="178"/>
      <c r="EL672" s="178"/>
      <c r="EM672" s="178"/>
      <c r="EN672" s="178"/>
      <c r="EO672" s="178"/>
      <c r="EP672" s="178"/>
      <c r="EQ672" s="178"/>
      <c r="ER672" s="178"/>
      <c r="ES672" s="178"/>
      <c r="ET672" s="178"/>
      <c r="EU672" s="178"/>
      <c r="EV672" s="178"/>
      <c r="EW672" s="178"/>
      <c r="EX672" s="178"/>
      <c r="EY672" s="178"/>
      <c r="EZ672" s="178"/>
      <c r="FA672" s="178"/>
      <c r="FB672" s="178"/>
      <c r="FC672" s="178"/>
      <c r="FD672" s="178"/>
      <c r="FE672" s="178"/>
      <c r="FF672" s="70"/>
      <c r="FG672" s="70"/>
      <c r="FH672" s="70"/>
      <c r="FI672" s="70"/>
      <c r="FJ672" s="70"/>
      <c r="FK672" s="56"/>
      <c r="FL672" s="56"/>
      <c r="FM672" s="56"/>
      <c r="FN672" s="56"/>
      <c r="FO672" s="56"/>
      <c r="FP672" s="56"/>
      <c r="FQ672" s="56"/>
      <c r="FR672" s="56"/>
      <c r="FS672" s="56"/>
      <c r="FT672" s="56"/>
      <c r="FU672" s="56"/>
      <c r="FV672" s="56"/>
      <c r="FW672" s="56"/>
      <c r="FX672" s="56"/>
      <c r="FY672" s="56"/>
      <c r="FZ672" s="56"/>
      <c r="GA672" s="56"/>
      <c r="GB672" s="56"/>
      <c r="GC672" s="56"/>
      <c r="GD672" s="56"/>
      <c r="GE672" s="56"/>
      <c r="GF672" s="56"/>
      <c r="GG672" s="56"/>
      <c r="GH672" s="56"/>
      <c r="GI672" s="56"/>
      <c r="GJ672" s="56"/>
      <c r="GK672" s="56"/>
      <c r="GL672" s="56"/>
      <c r="GM672" s="56"/>
      <c r="GN672" s="56"/>
      <c r="GO672" s="56"/>
      <c r="GP672" s="56"/>
      <c r="GQ672" s="56"/>
      <c r="GR672" s="56"/>
      <c r="GS672" s="56"/>
      <c r="GT672" s="56"/>
      <c r="GU672" s="56"/>
      <c r="GV672" s="56"/>
      <c r="GW672" s="56"/>
      <c r="GX672" s="56"/>
      <c r="GY672" s="56"/>
      <c r="GZ672" s="70"/>
      <c r="HA672" s="70"/>
      <c r="HB672" s="70"/>
      <c r="HC672" s="70"/>
      <c r="HD672" s="70"/>
      <c r="HE672" s="56"/>
      <c r="HF672" s="56"/>
      <c r="HG672" s="56"/>
      <c r="HH672" s="56"/>
      <c r="HI672" s="56"/>
      <c r="HJ672" s="56"/>
      <c r="HK672" s="56"/>
      <c r="HL672" s="56"/>
      <c r="HM672" s="56"/>
      <c r="HN672" s="56"/>
      <c r="HO672" s="56"/>
      <c r="HP672" s="56"/>
      <c r="HQ672" s="56"/>
      <c r="HR672" s="56"/>
      <c r="HS672" s="56"/>
      <c r="HT672" s="56"/>
      <c r="HU672" s="56"/>
      <c r="HV672" s="56"/>
      <c r="HW672" s="56"/>
      <c r="HX672" s="56"/>
      <c r="HY672" s="56"/>
      <c r="HZ672" s="56"/>
      <c r="IA672" s="56"/>
      <c r="IB672" s="56"/>
      <c r="IC672" s="56"/>
      <c r="ID672" s="56"/>
      <c r="IE672" s="56"/>
      <c r="IF672" s="56"/>
      <c r="IG672" s="56"/>
      <c r="IH672" s="56"/>
      <c r="II672" s="56"/>
      <c r="IJ672" s="56"/>
      <c r="IK672" s="56"/>
      <c r="IL672" s="56"/>
      <c r="IM672" s="56"/>
      <c r="IN672" s="56"/>
      <c r="IO672" s="56"/>
      <c r="IP672" s="56"/>
      <c r="IQ672" s="56"/>
      <c r="IR672" s="56"/>
      <c r="IS672" s="56"/>
      <c r="IT672" s="70"/>
      <c r="IU672" s="70"/>
      <c r="IV672" s="70"/>
      <c r="IW672" s="70"/>
      <c r="IX672" s="56"/>
      <c r="IY672" s="56"/>
      <c r="IZ672" s="56"/>
      <c r="JA672" s="56"/>
      <c r="JB672" s="56"/>
      <c r="JC672" s="56"/>
      <c r="JD672" s="56"/>
      <c r="JE672" s="56"/>
      <c r="JF672" s="56"/>
      <c r="JG672" s="56"/>
      <c r="JH672" s="56"/>
      <c r="JI672" s="56"/>
      <c r="JJ672" s="56"/>
      <c r="JK672" s="56"/>
      <c r="JL672" s="56"/>
      <c r="JM672" s="56"/>
      <c r="JN672" s="56"/>
      <c r="JO672" s="56"/>
      <c r="JP672" s="56"/>
      <c r="JQ672" s="56"/>
      <c r="JR672" s="56"/>
      <c r="JS672" s="56"/>
      <c r="JT672" s="56"/>
      <c r="JU672" s="56"/>
      <c r="JV672" s="56"/>
      <c r="JW672" s="56"/>
      <c r="JX672" s="56"/>
      <c r="JY672" s="56"/>
      <c r="JZ672" s="56"/>
      <c r="KA672" s="56"/>
      <c r="KB672" s="56"/>
      <c r="KC672" s="56"/>
      <c r="KD672" s="56"/>
      <c r="KE672" s="56"/>
      <c r="KF672" s="56"/>
      <c r="KG672" s="56"/>
      <c r="KH672" s="56"/>
      <c r="KI672" s="56"/>
      <c r="KJ672" s="56"/>
      <c r="KK672" s="56"/>
      <c r="KL672" s="56"/>
      <c r="KM672" s="56"/>
      <c r="KN672" s="56"/>
      <c r="KO672" s="56"/>
      <c r="KP672" s="56"/>
      <c r="KQ672" s="56"/>
      <c r="KR672" s="56"/>
      <c r="KS672" s="56"/>
      <c r="KT672" s="56"/>
      <c r="KU672" s="56"/>
      <c r="KV672" s="56"/>
      <c r="KW672" s="56"/>
      <c r="KX672" s="56"/>
      <c r="KY672" s="56"/>
      <c r="KZ672" s="56"/>
      <c r="LA672" s="56"/>
      <c r="LB672" s="56"/>
      <c r="LC672" s="56"/>
      <c r="LD672" s="56"/>
      <c r="LE672" s="56"/>
      <c r="LF672" s="56"/>
      <c r="LG672" s="56"/>
      <c r="LH672" s="56"/>
      <c r="LI672" s="56"/>
      <c r="LJ672" s="56"/>
      <c r="LK672" s="56"/>
      <c r="LL672" s="56"/>
      <c r="LM672" s="56"/>
      <c r="LN672" s="56"/>
      <c r="LO672" s="56"/>
      <c r="LP672" s="56"/>
      <c r="LQ672" s="56"/>
      <c r="LR672" s="56"/>
      <c r="LS672" s="56"/>
      <c r="LT672" s="56"/>
      <c r="LU672" s="56"/>
      <c r="LV672" s="56"/>
      <c r="LW672" s="56"/>
      <c r="LX672" s="56"/>
      <c r="LY672" s="56"/>
      <c r="LZ672" s="56"/>
      <c r="MA672" s="56"/>
      <c r="MB672" s="56"/>
      <c r="MC672" s="56"/>
      <c r="MD672" s="56"/>
      <c r="ME672" s="56"/>
      <c r="MF672" s="56"/>
      <c r="MG672" s="56"/>
      <c r="MH672" s="56"/>
      <c r="MI672" s="56"/>
      <c r="MJ672" s="56"/>
      <c r="MK672" s="56"/>
      <c r="ML672" s="56"/>
      <c r="MM672" s="56"/>
      <c r="MN672" s="56"/>
      <c r="MO672" s="56"/>
      <c r="MP672" s="56"/>
      <c r="MQ672" s="56"/>
      <c r="MR672" s="56"/>
      <c r="MS672" s="56"/>
      <c r="MT672" s="56"/>
      <c r="MU672" s="56"/>
      <c r="MV672" s="56"/>
      <c r="MW672" s="56"/>
      <c r="MX672" s="56"/>
      <c r="MY672" s="56"/>
      <c r="MZ672" s="56"/>
      <c r="NA672" s="56"/>
      <c r="NB672" s="56"/>
      <c r="NC672" s="56"/>
      <c r="ND672" s="56"/>
      <c r="NE672" s="56"/>
      <c r="NF672" s="56"/>
      <c r="NG672" s="56"/>
      <c r="NH672" s="56"/>
      <c r="NI672" s="56"/>
      <c r="NJ672" s="56"/>
      <c r="NK672" s="56"/>
      <c r="NL672" s="56"/>
      <c r="NM672" s="56"/>
      <c r="NN672" s="56"/>
      <c r="NO672" s="56"/>
      <c r="NP672" s="56"/>
      <c r="NQ672" s="56"/>
      <c r="NR672" s="56"/>
      <c r="NS672" s="56"/>
      <c r="NT672" s="56"/>
      <c r="NU672" s="56"/>
      <c r="NV672" s="56"/>
      <c r="NW672" s="56"/>
      <c r="NX672" s="56"/>
      <c r="NY672" s="56"/>
      <c r="NZ672" s="56"/>
      <c r="OA672" s="56"/>
      <c r="OB672" s="56"/>
      <c r="OC672" s="56"/>
      <c r="OD672" s="56"/>
      <c r="OE672" s="56"/>
      <c r="OF672" s="56"/>
      <c r="OG672" s="56"/>
      <c r="OH672" s="56"/>
      <c r="OI672" s="56"/>
      <c r="OJ672" s="56"/>
      <c r="OK672" s="56"/>
      <c r="OL672" s="56"/>
      <c r="OM672" s="56"/>
      <c r="ON672" s="56"/>
      <c r="OO672" s="56"/>
      <c r="OP672" s="56"/>
      <c r="OQ672" s="56"/>
      <c r="OR672" s="56"/>
      <c r="OS672" s="56"/>
      <c r="OT672" s="56"/>
      <c r="OU672" s="56"/>
      <c r="OV672" s="56"/>
      <c r="OW672" s="56"/>
      <c r="OX672" s="56"/>
      <c r="OY672" s="56"/>
      <c r="OZ672" s="56"/>
      <c r="PA672" s="56"/>
    </row>
    <row r="673" spans="1:417" ht="108.75" customHeight="1">
      <c r="A673" s="219"/>
      <c r="B673" s="245"/>
      <c r="C673" s="344">
        <v>255</v>
      </c>
      <c r="D673" s="342" t="s">
        <v>1265</v>
      </c>
      <c r="E673" s="319" t="s">
        <v>4</v>
      </c>
      <c r="F673" s="342" t="s">
        <v>1265</v>
      </c>
      <c r="G673" s="319" t="s">
        <v>6</v>
      </c>
      <c r="H673" s="319"/>
      <c r="I673" s="342" t="s">
        <v>528</v>
      </c>
      <c r="J673" s="292" t="s">
        <v>1633</v>
      </c>
      <c r="K673" s="76"/>
      <c r="L673" s="234"/>
      <c r="M673" s="76"/>
      <c r="N673" s="51"/>
      <c r="O673" s="219"/>
      <c r="P673" s="219"/>
      <c r="Q673" s="219"/>
      <c r="R673" s="351" t="s">
        <v>205</v>
      </c>
      <c r="S673" s="120"/>
      <c r="T673" s="120"/>
      <c r="U673" s="120"/>
      <c r="V673" s="120"/>
      <c r="W673" s="120"/>
      <c r="X673" s="120"/>
      <c r="Y673" s="120"/>
      <c r="Z673" s="120"/>
      <c r="AA673" s="120"/>
      <c r="AB673" s="120"/>
      <c r="AC673" s="119"/>
      <c r="AD673" s="299"/>
      <c r="AE673" s="300" t="s">
        <v>556</v>
      </c>
      <c r="AF673" s="219"/>
      <c r="AG673" s="219"/>
      <c r="AH673" s="219"/>
      <c r="AI673" s="219"/>
      <c r="AJ673" s="219"/>
      <c r="AK673" s="219"/>
      <c r="AL673" s="219"/>
      <c r="AM673" s="219"/>
      <c r="AN673" s="219"/>
      <c r="AO673" s="219"/>
      <c r="AP673" s="219"/>
      <c r="AQ673" s="219"/>
      <c r="AR673" s="219"/>
      <c r="AS673" s="219"/>
      <c r="AT673" s="219"/>
      <c r="AU673" s="219"/>
      <c r="AV673" s="219"/>
      <c r="AW673" s="219"/>
      <c r="AX673" s="219"/>
      <c r="AY673" s="219"/>
      <c r="AZ673" s="219"/>
      <c r="BA673" s="219"/>
      <c r="BB673" s="219"/>
      <c r="BC673" s="219"/>
      <c r="BD673" s="219"/>
      <c r="BE673" s="219"/>
      <c r="BF673" s="219"/>
      <c r="BG673" s="219"/>
      <c r="BH673" s="219"/>
      <c r="BI673" s="219"/>
      <c r="BJ673" s="219"/>
      <c r="BK673" s="219"/>
      <c r="BL673" s="219"/>
      <c r="BM673" s="219"/>
      <c r="BN673" s="219"/>
      <c r="BO673" s="219"/>
      <c r="BP673" s="219"/>
      <c r="BQ673" s="219"/>
      <c r="BR673" s="219"/>
      <c r="BS673" s="219"/>
      <c r="BT673" s="220"/>
      <c r="BU673" s="220"/>
      <c r="BV673" s="220"/>
      <c r="BW673" s="220"/>
      <c r="BX673" s="219"/>
      <c r="BY673" s="219"/>
      <c r="BZ673" s="219"/>
      <c r="CA673" s="219"/>
      <c r="CB673" s="219"/>
      <c r="CC673" s="219"/>
      <c r="CD673" s="219"/>
      <c r="CE673" s="219"/>
      <c r="CF673" s="219"/>
      <c r="CG673" s="219"/>
      <c r="CH673" s="219"/>
      <c r="CI673" s="219"/>
      <c r="CJ673" s="219"/>
      <c r="CK673" s="219"/>
      <c r="CL673" s="219"/>
      <c r="CM673" s="219"/>
      <c r="CN673" s="219"/>
      <c r="CO673" s="219"/>
      <c r="CP673" s="219"/>
      <c r="CQ673" s="219"/>
      <c r="CR673" s="219"/>
      <c r="CS673" s="219"/>
      <c r="CT673" s="219"/>
      <c r="CU673" s="219"/>
      <c r="CV673" s="219"/>
      <c r="CW673" s="219"/>
      <c r="CX673" s="219"/>
      <c r="CY673" s="219"/>
      <c r="CZ673" s="219"/>
      <c r="DA673" s="219"/>
      <c r="DB673" s="219"/>
      <c r="DC673" s="219"/>
      <c r="DD673" s="219"/>
      <c r="DE673" s="219"/>
      <c r="DF673" s="219"/>
      <c r="DG673" s="219"/>
      <c r="DH673" s="219"/>
      <c r="DI673" s="219"/>
      <c r="DJ673" s="219"/>
      <c r="DK673" s="219"/>
      <c r="DL673" s="219"/>
      <c r="DM673" s="219"/>
      <c r="DN673" s="219"/>
      <c r="DO673" s="168"/>
      <c r="DP673" s="72"/>
      <c r="DQ673" s="178"/>
      <c r="DR673" s="178"/>
      <c r="DS673" s="178"/>
      <c r="DT673" s="178"/>
      <c r="DU673" s="178"/>
      <c r="DV673" s="178"/>
      <c r="DW673" s="178"/>
      <c r="DX673" s="178"/>
      <c r="DY673" s="178"/>
      <c r="DZ673" s="178"/>
      <c r="EA673" s="178"/>
      <c r="EB673" s="178"/>
      <c r="EC673" s="178"/>
      <c r="ED673" s="178"/>
      <c r="EE673" s="178"/>
      <c r="EF673" s="178"/>
      <c r="EG673" s="178"/>
      <c r="EH673" s="178"/>
      <c r="EI673" s="178"/>
      <c r="EJ673" s="178"/>
      <c r="EK673" s="178"/>
      <c r="EL673" s="178"/>
      <c r="EM673" s="178"/>
      <c r="EN673" s="178"/>
      <c r="EO673" s="178"/>
      <c r="EP673" s="178"/>
      <c r="EQ673" s="178"/>
      <c r="ER673" s="178"/>
      <c r="ES673" s="178"/>
      <c r="ET673" s="178"/>
      <c r="EU673" s="178"/>
      <c r="EV673" s="178"/>
      <c r="EW673" s="178"/>
      <c r="EX673" s="178"/>
      <c r="EY673" s="178"/>
      <c r="EZ673" s="178"/>
      <c r="FA673" s="178"/>
      <c r="FB673" s="178"/>
      <c r="FC673" s="178"/>
      <c r="FD673" s="178"/>
      <c r="FE673" s="178"/>
      <c r="FF673" s="220"/>
      <c r="FG673" s="220"/>
      <c r="FH673" s="220"/>
      <c r="FI673" s="220"/>
      <c r="FJ673" s="220"/>
      <c r="FK673" s="219"/>
      <c r="FL673" s="219"/>
      <c r="FM673" s="219"/>
      <c r="FN673" s="219"/>
      <c r="FO673" s="219"/>
      <c r="FP673" s="219"/>
      <c r="FQ673" s="219"/>
      <c r="FR673" s="219"/>
      <c r="FS673" s="219"/>
      <c r="FT673" s="219"/>
      <c r="FU673" s="219"/>
      <c r="FV673" s="219"/>
      <c r="FW673" s="219"/>
      <c r="FX673" s="219"/>
      <c r="FY673" s="219"/>
      <c r="FZ673" s="219"/>
      <c r="GA673" s="219"/>
      <c r="GB673" s="219"/>
      <c r="GC673" s="219"/>
      <c r="GD673" s="219"/>
      <c r="GE673" s="219"/>
      <c r="GF673" s="219"/>
      <c r="GG673" s="219"/>
      <c r="GH673" s="219"/>
      <c r="GI673" s="219"/>
      <c r="GJ673" s="219"/>
      <c r="GK673" s="219"/>
      <c r="GL673" s="219"/>
      <c r="GM673" s="219"/>
      <c r="GN673" s="219"/>
      <c r="GO673" s="219"/>
      <c r="GP673" s="219"/>
      <c r="GQ673" s="219"/>
      <c r="GR673" s="219"/>
      <c r="GS673" s="219"/>
      <c r="GT673" s="219"/>
      <c r="GU673" s="219"/>
      <c r="GV673" s="219"/>
      <c r="GW673" s="219"/>
      <c r="GX673" s="219"/>
      <c r="GY673" s="219"/>
      <c r="GZ673" s="220"/>
      <c r="HA673" s="220"/>
      <c r="HB673" s="220"/>
      <c r="HC673" s="220"/>
      <c r="HD673" s="220"/>
      <c r="HE673" s="219"/>
      <c r="HF673" s="219"/>
      <c r="HG673" s="219"/>
      <c r="HH673" s="219"/>
      <c r="HI673" s="219"/>
      <c r="HJ673" s="219"/>
      <c r="HK673" s="219"/>
      <c r="HL673" s="219"/>
      <c r="HM673" s="219"/>
      <c r="HN673" s="219"/>
      <c r="HO673" s="219"/>
      <c r="HP673" s="219"/>
      <c r="HQ673" s="219"/>
      <c r="HR673" s="219"/>
      <c r="HS673" s="219"/>
      <c r="HT673" s="219"/>
      <c r="HU673" s="219"/>
      <c r="HV673" s="219"/>
      <c r="HW673" s="219"/>
      <c r="HX673" s="219"/>
      <c r="HY673" s="219"/>
      <c r="HZ673" s="219"/>
      <c r="IA673" s="219"/>
      <c r="IB673" s="219"/>
      <c r="IC673" s="219"/>
      <c r="ID673" s="219"/>
      <c r="IE673" s="219"/>
      <c r="IF673" s="219"/>
      <c r="IG673" s="219"/>
      <c r="IH673" s="219"/>
      <c r="II673" s="219"/>
      <c r="IJ673" s="219"/>
      <c r="IK673" s="219"/>
      <c r="IL673" s="219"/>
      <c r="IM673" s="219"/>
      <c r="IN673" s="219"/>
      <c r="IO673" s="219"/>
      <c r="IP673" s="219"/>
      <c r="IQ673" s="219"/>
      <c r="IR673" s="219"/>
      <c r="IS673" s="219"/>
      <c r="IT673" s="220"/>
      <c r="IU673" s="220"/>
      <c r="IV673" s="220"/>
      <c r="IW673" s="220"/>
      <c r="IX673" s="219"/>
      <c r="IY673" s="219"/>
      <c r="IZ673" s="219"/>
      <c r="JA673" s="219"/>
      <c r="JB673" s="219"/>
      <c r="JC673" s="219"/>
      <c r="JD673" s="219"/>
      <c r="JE673" s="219"/>
      <c r="JF673" s="219"/>
      <c r="JG673" s="219"/>
      <c r="JH673" s="219"/>
      <c r="JI673" s="219"/>
      <c r="JJ673" s="219"/>
      <c r="JK673" s="219"/>
      <c r="JL673" s="219"/>
      <c r="JM673" s="219"/>
      <c r="JN673" s="219"/>
      <c r="JO673" s="219"/>
      <c r="JP673" s="219"/>
      <c r="JQ673" s="219"/>
      <c r="JR673" s="219"/>
      <c r="JS673" s="219"/>
      <c r="JT673" s="219"/>
      <c r="JU673" s="219"/>
      <c r="JV673" s="219"/>
      <c r="JW673" s="219"/>
      <c r="JX673" s="219"/>
      <c r="JY673" s="219"/>
      <c r="JZ673" s="219"/>
      <c r="KA673" s="219"/>
      <c r="KB673" s="219"/>
      <c r="KC673" s="219"/>
      <c r="KD673" s="219"/>
      <c r="KE673" s="219"/>
      <c r="KF673" s="219"/>
      <c r="KG673" s="219"/>
      <c r="KH673" s="219"/>
      <c r="KI673" s="219"/>
      <c r="KJ673" s="219"/>
      <c r="KK673" s="219"/>
      <c r="KL673" s="219"/>
      <c r="KM673" s="219"/>
      <c r="KN673" s="219"/>
      <c r="KO673" s="219"/>
      <c r="KP673" s="219"/>
      <c r="KQ673" s="219"/>
      <c r="KR673" s="219"/>
      <c r="KS673" s="219"/>
      <c r="KT673" s="219"/>
      <c r="KU673" s="219"/>
      <c r="KV673" s="219"/>
      <c r="KW673" s="219"/>
      <c r="KX673" s="219"/>
      <c r="KY673" s="219"/>
      <c r="KZ673" s="219"/>
      <c r="LA673" s="219"/>
      <c r="LB673" s="219"/>
      <c r="LC673" s="219"/>
      <c r="LD673" s="219"/>
      <c r="LE673" s="219"/>
      <c r="LF673" s="219"/>
      <c r="LG673" s="219"/>
      <c r="LH673" s="219"/>
      <c r="LI673" s="219"/>
      <c r="LJ673" s="219"/>
      <c r="LK673" s="219"/>
      <c r="LL673" s="219"/>
      <c r="LM673" s="219"/>
      <c r="LN673" s="219"/>
      <c r="LO673" s="219"/>
      <c r="LP673" s="219"/>
      <c r="LQ673" s="219"/>
      <c r="LR673" s="219"/>
      <c r="LS673" s="219"/>
      <c r="LT673" s="219"/>
      <c r="LU673" s="219"/>
      <c r="LV673" s="219"/>
      <c r="LW673" s="219"/>
      <c r="LX673" s="219"/>
      <c r="LY673" s="219"/>
      <c r="LZ673" s="219"/>
      <c r="MA673" s="219"/>
      <c r="MB673" s="219"/>
      <c r="MC673" s="219"/>
      <c r="MD673" s="219"/>
      <c r="ME673" s="219"/>
      <c r="MF673" s="219"/>
      <c r="MG673" s="219"/>
      <c r="MH673" s="219"/>
      <c r="MI673" s="219"/>
      <c r="MJ673" s="219"/>
      <c r="MK673" s="219"/>
      <c r="ML673" s="219"/>
      <c r="MM673" s="219"/>
      <c r="MN673" s="219"/>
      <c r="MO673" s="219"/>
      <c r="MP673" s="219"/>
      <c r="MQ673" s="219"/>
      <c r="MR673" s="219"/>
      <c r="MS673" s="219"/>
      <c r="MT673" s="219"/>
      <c r="MU673" s="219"/>
      <c r="MV673" s="219"/>
      <c r="MW673" s="219"/>
      <c r="MX673" s="219"/>
      <c r="MY673" s="219"/>
      <c r="MZ673" s="219"/>
      <c r="NA673" s="219"/>
      <c r="NB673" s="219"/>
      <c r="NC673" s="219"/>
      <c r="ND673" s="219"/>
      <c r="NE673" s="219"/>
      <c r="NF673" s="219"/>
      <c r="NG673" s="219"/>
      <c r="NH673" s="219"/>
      <c r="NI673" s="219"/>
      <c r="NJ673" s="219"/>
      <c r="NK673" s="219"/>
      <c r="NL673" s="219"/>
      <c r="NM673" s="219"/>
      <c r="NN673" s="219"/>
      <c r="NO673" s="219"/>
      <c r="NP673" s="219"/>
      <c r="NQ673" s="219"/>
      <c r="NR673" s="219"/>
      <c r="NS673" s="219"/>
      <c r="NT673" s="219"/>
      <c r="NU673" s="219"/>
      <c r="NV673" s="219"/>
      <c r="NW673" s="219"/>
      <c r="NX673" s="219"/>
      <c r="NY673" s="219"/>
      <c r="NZ673" s="219"/>
      <c r="OA673" s="219"/>
      <c r="OB673" s="219"/>
      <c r="OC673" s="219"/>
      <c r="OD673" s="219"/>
      <c r="OE673" s="219"/>
      <c r="OF673" s="219"/>
      <c r="OG673" s="219"/>
      <c r="OH673" s="219"/>
      <c r="OI673" s="219"/>
      <c r="OJ673" s="219"/>
      <c r="OK673" s="219"/>
      <c r="OL673" s="219"/>
      <c r="OM673" s="219"/>
      <c r="ON673" s="219"/>
      <c r="OO673" s="219"/>
      <c r="OP673" s="219"/>
      <c r="OQ673" s="219"/>
      <c r="OR673" s="219"/>
      <c r="OS673" s="219"/>
      <c r="OT673" s="219"/>
      <c r="OU673" s="219"/>
      <c r="OV673" s="219"/>
      <c r="OW673" s="219"/>
      <c r="OX673" s="219"/>
      <c r="OY673" s="219"/>
      <c r="OZ673" s="219"/>
      <c r="PA673" s="2"/>
    </row>
    <row r="674" spans="1:417" s="116" customFormat="1" ht="63" hidden="1" customHeight="1">
      <c r="A674" s="310"/>
      <c r="B674" s="310"/>
      <c r="C674" s="357"/>
      <c r="D674" s="519"/>
      <c r="E674" s="521"/>
      <c r="F674" s="519"/>
      <c r="G674" s="521"/>
      <c r="H674" s="327"/>
      <c r="I674" s="373"/>
      <c r="J674" s="126" t="s">
        <v>1607</v>
      </c>
      <c r="K674" s="124" t="s">
        <v>546</v>
      </c>
      <c r="L674" s="183" t="s">
        <v>661</v>
      </c>
      <c r="M674" s="123" t="s">
        <v>501</v>
      </c>
      <c r="N674" s="51" t="s">
        <v>380</v>
      </c>
      <c r="O674" s="56" t="s">
        <v>350</v>
      </c>
      <c r="P674" s="310" t="s">
        <v>205</v>
      </c>
      <c r="Q674" s="310">
        <v>2</v>
      </c>
      <c r="R674" s="352"/>
      <c r="S674" s="120"/>
      <c r="T674" s="120"/>
      <c r="U674" s="120"/>
      <c r="V674" s="120"/>
      <c r="W674" s="120"/>
      <c r="X674" s="120"/>
      <c r="Y674" s="120"/>
      <c r="Z674" s="120"/>
      <c r="AA674" s="120"/>
      <c r="AB674" s="120"/>
      <c r="AC674" s="119">
        <f t="shared" si="902"/>
        <v>0</v>
      </c>
      <c r="AD674" s="229"/>
      <c r="AE674" s="229"/>
      <c r="AF674" s="178">
        <v>1</v>
      </c>
      <c r="AG674" s="178">
        <v>2</v>
      </c>
      <c r="AH674" s="178">
        <v>2</v>
      </c>
      <c r="AI674" s="178">
        <v>2</v>
      </c>
      <c r="AJ674" s="178">
        <v>2</v>
      </c>
      <c r="AK674" s="178">
        <v>2</v>
      </c>
      <c r="AL674" s="178">
        <v>2</v>
      </c>
      <c r="AM674" s="178">
        <v>2</v>
      </c>
      <c r="AN674" s="178">
        <v>2</v>
      </c>
      <c r="AO674" s="178">
        <v>2</v>
      </c>
      <c r="AP674" s="178">
        <v>2</v>
      </c>
      <c r="AQ674" s="178">
        <v>2</v>
      </c>
      <c r="AR674" s="178">
        <v>1</v>
      </c>
      <c r="AS674" s="178">
        <v>2</v>
      </c>
      <c r="AT674" s="178">
        <v>2</v>
      </c>
      <c r="AU674" s="178">
        <v>2</v>
      </c>
      <c r="AV674" s="178">
        <v>2</v>
      </c>
      <c r="AW674" s="178">
        <v>2</v>
      </c>
      <c r="AX674" s="178">
        <v>2</v>
      </c>
      <c r="AY674" s="178">
        <v>2</v>
      </c>
      <c r="AZ674" s="178">
        <v>2</v>
      </c>
      <c r="BA674" s="178">
        <v>2</v>
      </c>
      <c r="BB674" s="178">
        <v>2</v>
      </c>
      <c r="BC674" s="178">
        <v>1</v>
      </c>
      <c r="BD674" s="178">
        <v>2</v>
      </c>
      <c r="BE674" s="178">
        <v>2</v>
      </c>
      <c r="BF674" s="178">
        <v>2</v>
      </c>
      <c r="BG674" s="178">
        <v>2</v>
      </c>
      <c r="BH674" s="178">
        <v>2</v>
      </c>
      <c r="BI674" s="178">
        <v>2</v>
      </c>
      <c r="BJ674" s="179">
        <f>COUNTIF(AF674:BI674,"2")</f>
        <v>27</v>
      </c>
      <c r="BK674" s="180">
        <f>BJ674/(BJ674+BL674+BN674+BP674)</f>
        <v>0.9</v>
      </c>
      <c r="BL674" s="179">
        <f>COUNTIF(AF674:BI674,"1")</f>
        <v>3</v>
      </c>
      <c r="BM674" s="180">
        <f>BL674/(BJ674+BL674+BN674+BP674)</f>
        <v>0.1</v>
      </c>
      <c r="BN674" s="179">
        <f>COUNTIF(AF674:BI674,"0")</f>
        <v>0</v>
      </c>
      <c r="BO674" s="180">
        <f>BN674/(BJ674+BL674+BN674+BP674)</f>
        <v>0</v>
      </c>
      <c r="BP674" s="179">
        <f>COUNTIF(Q674:BI674,"KĐG")</f>
        <v>0</v>
      </c>
      <c r="BQ674" s="180">
        <f>BP674/(BJ674+BL674+BN674+BP674)</f>
        <v>0</v>
      </c>
      <c r="BR674" s="181">
        <f>(((BJ674*2)+(BL674*1)+(BN674*0)))/(BJ674+BL674+BN674)</f>
        <v>1.9</v>
      </c>
      <c r="BS674" s="182" t="str">
        <f>IF(BQ674&gt;=50%,"KĐG",IF(BR674&gt;=1.6,"Đạt mục tiêu",IF(BR674&gt;=1,"Cần cố gắng","Chưa đạt")))</f>
        <v>Đạt mục tiêu</v>
      </c>
      <c r="BT674" s="70"/>
      <c r="BU674" s="70"/>
      <c r="BV674" s="70">
        <v>1</v>
      </c>
      <c r="BW674" s="70">
        <v>2</v>
      </c>
      <c r="BX674" s="56">
        <v>2</v>
      </c>
      <c r="BY674" s="56">
        <v>2</v>
      </c>
      <c r="BZ674" s="56">
        <v>2</v>
      </c>
      <c r="CA674" s="56">
        <v>2</v>
      </c>
      <c r="CB674" s="56">
        <v>2</v>
      </c>
      <c r="CC674" s="56">
        <v>2</v>
      </c>
      <c r="CD674" s="56">
        <v>2</v>
      </c>
      <c r="CE674" s="56">
        <v>2</v>
      </c>
      <c r="CF674" s="56">
        <v>2</v>
      </c>
      <c r="CG674" s="56">
        <v>2</v>
      </c>
      <c r="CH674" s="56">
        <v>1</v>
      </c>
      <c r="CI674" s="56">
        <v>2</v>
      </c>
      <c r="CJ674" s="56">
        <v>2</v>
      </c>
      <c r="CK674" s="56">
        <v>2</v>
      </c>
      <c r="CL674" s="56">
        <v>2</v>
      </c>
      <c r="CM674" s="56">
        <v>2</v>
      </c>
      <c r="CN674" s="56">
        <v>2</v>
      </c>
      <c r="CO674" s="56">
        <v>2</v>
      </c>
      <c r="CP674" s="56">
        <v>2</v>
      </c>
      <c r="CQ674" s="56">
        <v>2</v>
      </c>
      <c r="CR674" s="56">
        <v>2</v>
      </c>
      <c r="CS674" s="56">
        <v>1</v>
      </c>
      <c r="CT674" s="56">
        <v>2</v>
      </c>
      <c r="CU674" s="56">
        <v>2</v>
      </c>
      <c r="CV674" s="56">
        <v>2</v>
      </c>
      <c r="CW674" s="56">
        <v>2</v>
      </c>
      <c r="CX674" s="56">
        <v>2</v>
      </c>
      <c r="CY674" s="56">
        <v>2</v>
      </c>
      <c r="CZ674" s="56">
        <f>COUNTIF(BV674:CY674,"2")</f>
        <v>27</v>
      </c>
      <c r="DA674" s="56">
        <f>CZ674/(CZ674+DB674+DD674+DF674)</f>
        <v>0.9</v>
      </c>
      <c r="DB674" s="56">
        <f>COUNTIF(BV674:CY674,"1")</f>
        <v>3</v>
      </c>
      <c r="DC674" s="56">
        <f>DB674/(CZ674+DB674+DD674+DF674)</f>
        <v>0.1</v>
      </c>
      <c r="DD674" s="56">
        <f>COUNTIF(BV674:CY674,"0")</f>
        <v>0</v>
      </c>
      <c r="DE674" s="56">
        <f>DD674/(CZ674+DB674+DD674+DF674)</f>
        <v>0</v>
      </c>
      <c r="DF674" s="56">
        <f>COUNTIF(BH674:CY674,"KĐG")</f>
        <v>0</v>
      </c>
      <c r="DG674" s="56">
        <f>DF674/(CZ674+DB674+DD674+DF674)</f>
        <v>0</v>
      </c>
      <c r="DH674" s="56">
        <f>(((CZ674*2)+(DB674*1)+(DD674*0)))/(CZ674+DB674+DD674)</f>
        <v>1.9</v>
      </c>
      <c r="DI674" s="56" t="str">
        <f>IF(DG674&gt;=50%,"KĐG",IF(DH674&gt;=1.6,"Đạt mục tiêu",IF(DH674&gt;=1,"Cần cố gắng","Chưa đạt")))</f>
        <v>Đạt mục tiêu</v>
      </c>
      <c r="DJ674" s="56"/>
      <c r="DK674" s="56"/>
      <c r="DL674" s="56"/>
      <c r="DM674" s="70"/>
      <c r="DN674" s="70"/>
      <c r="DO674" s="70"/>
      <c r="DP674" s="70"/>
      <c r="DQ674" s="56"/>
      <c r="DR674" s="56"/>
      <c r="DS674" s="56"/>
      <c r="DT674" s="56"/>
      <c r="DU674" s="56"/>
      <c r="DV674" s="56"/>
      <c r="DW674" s="56"/>
      <c r="DX674" s="56"/>
      <c r="DY674" s="56"/>
      <c r="DZ674" s="56"/>
      <c r="EA674" s="56"/>
      <c r="EB674" s="56"/>
      <c r="EC674" s="56"/>
      <c r="ED674" s="56"/>
      <c r="EE674" s="56"/>
      <c r="EF674" s="56"/>
      <c r="EG674" s="56"/>
      <c r="EH674" s="56"/>
      <c r="EI674" s="56"/>
      <c r="EJ674" s="56"/>
      <c r="EK674" s="56"/>
      <c r="EL674" s="56"/>
      <c r="EM674" s="56"/>
      <c r="EN674" s="56"/>
      <c r="EO674" s="56"/>
      <c r="EP674" s="56"/>
      <c r="EQ674" s="56"/>
      <c r="ER674" s="56"/>
      <c r="ES674" s="56"/>
      <c r="ET674" s="56"/>
      <c r="EU674" s="56"/>
      <c r="EV674" s="56"/>
      <c r="EW674" s="56"/>
      <c r="EX674" s="56"/>
      <c r="EY674" s="56"/>
      <c r="EZ674" s="56"/>
      <c r="FA674" s="56"/>
      <c r="FB674" s="56"/>
      <c r="FC674" s="56"/>
      <c r="FD674" s="56"/>
      <c r="FE674" s="56"/>
      <c r="FF674" s="70"/>
      <c r="FG674" s="70"/>
      <c r="FH674" s="70"/>
      <c r="FI674" s="70"/>
      <c r="FJ674" s="70"/>
      <c r="FK674" s="56"/>
      <c r="FL674" s="56"/>
      <c r="FM674" s="56"/>
      <c r="FN674" s="56"/>
      <c r="FO674" s="56"/>
      <c r="FP674" s="56"/>
      <c r="FQ674" s="56"/>
      <c r="FR674" s="56"/>
      <c r="FS674" s="56"/>
      <c r="FT674" s="56"/>
      <c r="FU674" s="56"/>
      <c r="FV674" s="56"/>
      <c r="FW674" s="56"/>
      <c r="FX674" s="56"/>
      <c r="FY674" s="56"/>
      <c r="FZ674" s="56"/>
      <c r="GA674" s="56"/>
      <c r="GB674" s="56"/>
      <c r="GC674" s="56"/>
      <c r="GD674" s="56"/>
      <c r="GE674" s="56"/>
      <c r="GF674" s="56"/>
      <c r="GG674" s="56"/>
      <c r="GH674" s="56"/>
      <c r="GI674" s="56"/>
      <c r="GJ674" s="56"/>
      <c r="GK674" s="56"/>
      <c r="GL674" s="56"/>
      <c r="GM674" s="56"/>
      <c r="GN674" s="56"/>
      <c r="GO674" s="56"/>
      <c r="GP674" s="56"/>
      <c r="GQ674" s="56"/>
      <c r="GR674" s="56"/>
      <c r="GS674" s="56"/>
      <c r="GT674" s="56"/>
      <c r="GU674" s="56"/>
      <c r="GV674" s="56"/>
      <c r="GW674" s="56"/>
      <c r="GX674" s="56"/>
      <c r="GY674" s="56"/>
      <c r="GZ674" s="70"/>
      <c r="HA674" s="70"/>
      <c r="HB674" s="70"/>
      <c r="HC674" s="70"/>
      <c r="HD674" s="70"/>
      <c r="HE674" s="56"/>
      <c r="HF674" s="56"/>
      <c r="HG674" s="56"/>
      <c r="HH674" s="56"/>
      <c r="HI674" s="56"/>
      <c r="HJ674" s="56"/>
      <c r="HK674" s="56"/>
      <c r="HL674" s="56"/>
      <c r="HM674" s="56"/>
      <c r="HN674" s="56"/>
      <c r="HO674" s="56"/>
      <c r="HP674" s="56"/>
      <c r="HQ674" s="56"/>
      <c r="HR674" s="56"/>
      <c r="HS674" s="56"/>
      <c r="HT674" s="56"/>
      <c r="HU674" s="56"/>
      <c r="HV674" s="56"/>
      <c r="HW674" s="56"/>
      <c r="HX674" s="56"/>
      <c r="HY674" s="56"/>
      <c r="HZ674" s="56"/>
      <c r="IA674" s="56"/>
      <c r="IB674" s="56"/>
      <c r="IC674" s="56"/>
      <c r="ID674" s="56"/>
      <c r="IE674" s="56"/>
      <c r="IF674" s="56"/>
      <c r="IG674" s="56"/>
      <c r="IH674" s="56"/>
      <c r="II674" s="56"/>
      <c r="IJ674" s="56"/>
      <c r="IK674" s="56"/>
      <c r="IL674" s="56"/>
      <c r="IM674" s="56"/>
      <c r="IN674" s="56"/>
      <c r="IO674" s="56"/>
      <c r="IP674" s="56"/>
      <c r="IQ674" s="56"/>
      <c r="IR674" s="56"/>
      <c r="IS674" s="56"/>
      <c r="IT674" s="70"/>
      <c r="IU674" s="70"/>
      <c r="IV674" s="70"/>
      <c r="IW674" s="70"/>
      <c r="IX674" s="56"/>
      <c r="IY674" s="56"/>
      <c r="IZ674" s="56"/>
      <c r="JA674" s="56"/>
      <c r="JB674" s="56"/>
      <c r="JC674" s="56"/>
      <c r="JD674" s="56"/>
      <c r="JE674" s="56"/>
      <c r="JF674" s="56"/>
      <c r="JG674" s="56"/>
      <c r="JH674" s="56"/>
      <c r="JI674" s="56"/>
      <c r="JJ674" s="56"/>
      <c r="JK674" s="56"/>
      <c r="JL674" s="56"/>
      <c r="JM674" s="56"/>
      <c r="JN674" s="56"/>
      <c r="JO674" s="56"/>
      <c r="JP674" s="56"/>
      <c r="JQ674" s="56"/>
      <c r="JR674" s="56"/>
      <c r="JS674" s="56"/>
      <c r="JT674" s="56"/>
      <c r="JU674" s="56"/>
      <c r="JV674" s="56"/>
      <c r="JW674" s="56"/>
      <c r="JX674" s="56"/>
      <c r="JY674" s="56"/>
      <c r="JZ674" s="56"/>
      <c r="KA674" s="56"/>
      <c r="KB674" s="56"/>
      <c r="KC674" s="56"/>
      <c r="KD674" s="56"/>
      <c r="KE674" s="56"/>
      <c r="KF674" s="56"/>
      <c r="KG674" s="56"/>
      <c r="KH674" s="56"/>
      <c r="KI674" s="56"/>
      <c r="KJ674" s="56"/>
      <c r="KK674" s="56"/>
      <c r="KL674" s="56"/>
      <c r="KM674" s="56"/>
      <c r="KN674" s="56"/>
      <c r="KO674" s="56"/>
      <c r="KP674" s="56"/>
      <c r="KQ674" s="56"/>
      <c r="KR674" s="56"/>
      <c r="KS674" s="56"/>
      <c r="KT674" s="56"/>
      <c r="KU674" s="56"/>
      <c r="KV674" s="56"/>
      <c r="KW674" s="56"/>
      <c r="KX674" s="56"/>
      <c r="KY674" s="56"/>
      <c r="KZ674" s="56"/>
      <c r="LA674" s="56"/>
      <c r="LB674" s="56"/>
      <c r="LC674" s="56"/>
      <c r="LD674" s="56"/>
      <c r="LE674" s="56"/>
      <c r="LF674" s="56"/>
      <c r="LG674" s="56"/>
      <c r="LH674" s="56"/>
      <c r="LI674" s="56"/>
      <c r="LJ674" s="56"/>
      <c r="LK674" s="56"/>
      <c r="LL674" s="56"/>
      <c r="LM674" s="56"/>
      <c r="LN674" s="56"/>
      <c r="LO674" s="56"/>
      <c r="LP674" s="56"/>
      <c r="LQ674" s="56"/>
      <c r="LR674" s="56"/>
      <c r="LS674" s="56"/>
      <c r="LT674" s="56"/>
      <c r="LU674" s="56"/>
      <c r="LV674" s="56"/>
      <c r="LW674" s="56"/>
      <c r="LX674" s="56"/>
      <c r="LY674" s="56"/>
      <c r="LZ674" s="56"/>
      <c r="MA674" s="56"/>
      <c r="MB674" s="56"/>
      <c r="MC674" s="56"/>
      <c r="MD674" s="56"/>
      <c r="ME674" s="56"/>
      <c r="MF674" s="56"/>
      <c r="MG674" s="56"/>
      <c r="MH674" s="56"/>
      <c r="MI674" s="56"/>
      <c r="MJ674" s="56"/>
      <c r="MK674" s="56"/>
      <c r="ML674" s="56"/>
      <c r="MM674" s="56"/>
      <c r="MN674" s="56"/>
      <c r="MO674" s="56"/>
      <c r="MP674" s="56"/>
      <c r="MQ674" s="56"/>
      <c r="MR674" s="56"/>
      <c r="MS674" s="56"/>
      <c r="MT674" s="56"/>
      <c r="MU674" s="56"/>
      <c r="MV674" s="56"/>
      <c r="MW674" s="56"/>
      <c r="MX674" s="56"/>
      <c r="MY674" s="56"/>
      <c r="MZ674" s="56"/>
      <c r="NA674" s="56"/>
      <c r="NB674" s="56"/>
      <c r="NC674" s="56"/>
      <c r="ND674" s="56"/>
      <c r="NE674" s="56"/>
      <c r="NF674" s="56"/>
      <c r="NG674" s="56"/>
      <c r="NH674" s="56"/>
      <c r="NI674" s="56"/>
      <c r="NJ674" s="56"/>
      <c r="NK674" s="56"/>
      <c r="NL674" s="56"/>
      <c r="NM674" s="56"/>
      <c r="NN674" s="56"/>
      <c r="NO674" s="56"/>
      <c r="NP674" s="56"/>
      <c r="NQ674" s="56"/>
      <c r="NR674" s="56"/>
      <c r="NS674" s="56"/>
      <c r="NT674" s="56"/>
      <c r="NU674" s="56"/>
      <c r="NV674" s="56"/>
      <c r="NW674" s="56"/>
      <c r="NX674" s="56"/>
      <c r="NY674" s="56"/>
      <c r="NZ674" s="56"/>
      <c r="OA674" s="56"/>
      <c r="OB674" s="56"/>
      <c r="OC674" s="56"/>
      <c r="OD674" s="56"/>
      <c r="OE674" s="56"/>
      <c r="OF674" s="56"/>
      <c r="OG674" s="56"/>
      <c r="OH674" s="56"/>
      <c r="OI674" s="56"/>
      <c r="OJ674" s="56"/>
      <c r="OK674" s="56"/>
      <c r="OL674" s="56"/>
      <c r="OM674" s="56"/>
      <c r="ON674" s="56"/>
      <c r="OO674" s="56"/>
      <c r="OP674" s="56"/>
      <c r="OQ674" s="56"/>
      <c r="OR674" s="56"/>
      <c r="OS674" s="56"/>
      <c r="OT674" s="56"/>
      <c r="OU674" s="56"/>
      <c r="OV674" s="56"/>
      <c r="OW674" s="56"/>
      <c r="OX674" s="56"/>
      <c r="OY674" s="56"/>
      <c r="OZ674" s="56"/>
      <c r="PA674" s="56"/>
    </row>
    <row r="675" spans="1:417" s="116" customFormat="1" ht="63" hidden="1" customHeight="1">
      <c r="A675" s="310"/>
      <c r="B675" s="310"/>
      <c r="C675" s="357"/>
      <c r="D675" s="519"/>
      <c r="E675" s="521"/>
      <c r="F675" s="519"/>
      <c r="G675" s="521"/>
      <c r="H675" s="327"/>
      <c r="I675" s="126" t="s">
        <v>1454</v>
      </c>
      <c r="J675" s="126" t="s">
        <v>1474</v>
      </c>
      <c r="K675" s="123"/>
      <c r="L675" s="183" t="s">
        <v>661</v>
      </c>
      <c r="M675" s="123" t="s">
        <v>501</v>
      </c>
      <c r="N675" s="51" t="s">
        <v>380</v>
      </c>
      <c r="O675" s="56" t="s">
        <v>350</v>
      </c>
      <c r="P675" s="310"/>
      <c r="Q675" s="310"/>
      <c r="R675" s="120"/>
      <c r="S675" s="120" t="s">
        <v>205</v>
      </c>
      <c r="T675" s="120"/>
      <c r="U675" s="120"/>
      <c r="V675" s="120"/>
      <c r="W675" s="120"/>
      <c r="X675" s="120"/>
      <c r="Y675" s="120"/>
      <c r="Z675" s="120"/>
      <c r="AA675" s="120"/>
      <c r="AB675" s="120"/>
      <c r="AC675" s="119">
        <f t="shared" si="902"/>
        <v>1</v>
      </c>
      <c r="AD675" s="229"/>
      <c r="AE675" s="229"/>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70"/>
      <c r="BU675" s="70"/>
      <c r="BV675" s="72"/>
      <c r="BW675" s="182"/>
      <c r="BX675" s="56"/>
      <c r="BY675" s="56"/>
      <c r="BZ675" s="56"/>
      <c r="CA675" s="56"/>
      <c r="CB675" s="56"/>
      <c r="CC675" s="56"/>
      <c r="CD675" s="56"/>
      <c r="CE675" s="56"/>
      <c r="CF675" s="56"/>
      <c r="CG675" s="56"/>
      <c r="CH675" s="56"/>
      <c r="CI675" s="56"/>
      <c r="CJ675" s="56"/>
      <c r="CK675" s="56"/>
      <c r="CL675" s="56"/>
      <c r="CM675" s="56"/>
      <c r="CN675" s="56"/>
      <c r="CO675" s="56"/>
      <c r="CP675" s="56"/>
      <c r="CQ675" s="56"/>
      <c r="CR675" s="56"/>
      <c r="CS675" s="56"/>
      <c r="CT675" s="56"/>
      <c r="CU675" s="56"/>
      <c r="CV675" s="56"/>
      <c r="CW675" s="56"/>
      <c r="CX675" s="56"/>
      <c r="CY675" s="56"/>
      <c r="CZ675" s="56"/>
      <c r="DA675" s="56"/>
      <c r="DB675" s="56"/>
      <c r="DC675" s="179"/>
      <c r="DD675" s="180"/>
      <c r="DE675" s="179"/>
      <c r="DF675" s="180"/>
      <c r="DG675" s="179"/>
      <c r="DH675" s="180"/>
      <c r="DI675" s="179"/>
      <c r="DJ675" s="180" t="e">
        <f>DI675/(DC675+DE675+DG675+DI675)</f>
        <v>#DIV/0!</v>
      </c>
      <c r="DK675" s="181" t="e">
        <f>(((DC675*2)+(DE675*1)+(DG675*0)))/(DC675+DE675+DG675)</f>
        <v>#DIV/0!</v>
      </c>
      <c r="DL675" s="184" t="e">
        <f>IF(DJ675&gt;=50%,"KĐG",IF(DK675&gt;=1.6,"Đạt mục tiêu",IF(DK675&gt;=1,"Cần cố gắng","Chưa đạt")))</f>
        <v>#DIV/0!</v>
      </c>
      <c r="DM675" s="70"/>
      <c r="DN675" s="70"/>
      <c r="DO675" s="70"/>
      <c r="DP675" s="70"/>
      <c r="DQ675" s="178">
        <v>2</v>
      </c>
      <c r="DR675" s="178">
        <v>2</v>
      </c>
      <c r="DS675" s="178">
        <v>2</v>
      </c>
      <c r="DT675" s="178">
        <v>2</v>
      </c>
      <c r="DU675" s="178">
        <v>2</v>
      </c>
      <c r="DV675" s="178">
        <v>2</v>
      </c>
      <c r="DW675" s="178">
        <v>2</v>
      </c>
      <c r="DX675" s="178">
        <v>2</v>
      </c>
      <c r="DY675" s="178">
        <v>2</v>
      </c>
      <c r="DZ675" s="178">
        <v>2</v>
      </c>
      <c r="EA675" s="178">
        <v>2</v>
      </c>
      <c r="EB675" s="178">
        <v>2</v>
      </c>
      <c r="EC675" s="178">
        <v>2</v>
      </c>
      <c r="ED675" s="178">
        <v>2</v>
      </c>
      <c r="EE675" s="178">
        <v>2</v>
      </c>
      <c r="EF675" s="178">
        <v>2</v>
      </c>
      <c r="EG675" s="178">
        <v>2</v>
      </c>
      <c r="EH675" s="178">
        <v>2</v>
      </c>
      <c r="EI675" s="178">
        <v>2</v>
      </c>
      <c r="EJ675" s="178">
        <v>2</v>
      </c>
      <c r="EK675" s="178">
        <v>2</v>
      </c>
      <c r="EL675" s="178">
        <v>2</v>
      </c>
      <c r="EM675" s="178">
        <v>2</v>
      </c>
      <c r="EN675" s="178">
        <v>2</v>
      </c>
      <c r="EO675" s="178">
        <v>2</v>
      </c>
      <c r="EP675" s="178">
        <v>2</v>
      </c>
      <c r="EQ675" s="178">
        <v>2</v>
      </c>
      <c r="ER675" s="178">
        <v>2</v>
      </c>
      <c r="ES675" s="178">
        <v>2</v>
      </c>
      <c r="ET675" s="178">
        <v>2</v>
      </c>
      <c r="EU675" s="178">
        <v>2</v>
      </c>
      <c r="EV675" s="179">
        <f>COUNTIF(DM675:EU675,"2")</f>
        <v>31</v>
      </c>
      <c r="EW675" s="180">
        <f>EV675/(EV675+EX675+EZ675+FB675)</f>
        <v>1</v>
      </c>
      <c r="EX675" s="179">
        <f>COUNTIF(DM675:EU675,"1")</f>
        <v>0</v>
      </c>
      <c r="EY675" s="180">
        <f>EX675/(EV675+EX675+EZ675+FB675)</f>
        <v>0</v>
      </c>
      <c r="EZ675" s="179">
        <f>COUNTIF(DM675:EU675,"0")</f>
        <v>0</v>
      </c>
      <c r="FA675" s="180">
        <f>EZ675/(EV675+EX675+EZ675+FB675)</f>
        <v>0</v>
      </c>
      <c r="FB675" s="179">
        <f>COUNTIF(DM675:EU675,"KĐG")</f>
        <v>0</v>
      </c>
      <c r="FC675" s="180">
        <f>FB675/(EV675+EX675+EZ675+FB675)</f>
        <v>0</v>
      </c>
      <c r="FD675" s="181">
        <f>(((EV675*2)+(EX675*1)+(EZ675*0)))/(EV675+EX675+EZ675)</f>
        <v>2</v>
      </c>
      <c r="FE675" s="184" t="str">
        <f>IF(FC675&gt;=50%,"KĐG",IF(FD675&gt;=1.6,"Đạt mục tiêu",IF(FD675&gt;=1,"Cần cố gắng","Chưa đạt")))</f>
        <v>Đạt mục tiêu</v>
      </c>
      <c r="FF675" s="70"/>
      <c r="FG675" s="70"/>
      <c r="FH675" s="70"/>
      <c r="FI675" s="70"/>
      <c r="FJ675" s="70"/>
      <c r="FK675" s="56"/>
      <c r="FL675" s="56"/>
      <c r="FM675" s="56"/>
      <c r="FN675" s="56"/>
      <c r="FO675" s="56"/>
      <c r="FP675" s="56"/>
      <c r="FQ675" s="56"/>
      <c r="FR675" s="56"/>
      <c r="FS675" s="56"/>
      <c r="FT675" s="56"/>
      <c r="FU675" s="56"/>
      <c r="FV675" s="56"/>
      <c r="FW675" s="56"/>
      <c r="FX675" s="56"/>
      <c r="FY675" s="56"/>
      <c r="FZ675" s="56"/>
      <c r="GA675" s="56"/>
      <c r="GB675" s="56"/>
      <c r="GC675" s="56"/>
      <c r="GD675" s="56"/>
      <c r="GE675" s="56"/>
      <c r="GF675" s="56"/>
      <c r="GG675" s="56"/>
      <c r="GH675" s="56"/>
      <c r="GI675" s="56"/>
      <c r="GJ675" s="56"/>
      <c r="GK675" s="56"/>
      <c r="GL675" s="56"/>
      <c r="GM675" s="56"/>
      <c r="GN675" s="56"/>
      <c r="GO675" s="56"/>
      <c r="GP675" s="56"/>
      <c r="GQ675" s="56"/>
      <c r="GR675" s="56"/>
      <c r="GS675" s="56"/>
      <c r="GT675" s="56"/>
      <c r="GU675" s="56"/>
      <c r="GV675" s="56"/>
      <c r="GW675" s="56"/>
      <c r="GX675" s="56"/>
      <c r="GY675" s="56"/>
      <c r="GZ675" s="70"/>
      <c r="HA675" s="70"/>
      <c r="HB675" s="70"/>
      <c r="HC675" s="70"/>
      <c r="HD675" s="70"/>
      <c r="HE675" s="56"/>
      <c r="HF675" s="56"/>
      <c r="HG675" s="56"/>
      <c r="HH675" s="56"/>
      <c r="HI675" s="56"/>
      <c r="HJ675" s="56"/>
      <c r="HK675" s="56"/>
      <c r="HL675" s="56"/>
      <c r="HM675" s="56"/>
      <c r="HN675" s="56"/>
      <c r="HO675" s="56"/>
      <c r="HP675" s="56"/>
      <c r="HQ675" s="56"/>
      <c r="HR675" s="56"/>
      <c r="HS675" s="56"/>
      <c r="HT675" s="56"/>
      <c r="HU675" s="56"/>
      <c r="HV675" s="56"/>
      <c r="HW675" s="56"/>
      <c r="HX675" s="56"/>
      <c r="HY675" s="56"/>
      <c r="HZ675" s="56"/>
      <c r="IA675" s="56"/>
      <c r="IB675" s="56"/>
      <c r="IC675" s="56"/>
      <c r="ID675" s="56"/>
      <c r="IE675" s="56"/>
      <c r="IF675" s="56"/>
      <c r="IG675" s="56"/>
      <c r="IH675" s="56"/>
      <c r="II675" s="56"/>
      <c r="IJ675" s="56"/>
      <c r="IK675" s="56"/>
      <c r="IL675" s="56"/>
      <c r="IM675" s="56"/>
      <c r="IN675" s="56"/>
      <c r="IO675" s="56"/>
      <c r="IP675" s="56"/>
      <c r="IQ675" s="56"/>
      <c r="IR675" s="56"/>
      <c r="IS675" s="56"/>
      <c r="IT675" s="70"/>
      <c r="IU675" s="70"/>
      <c r="IV675" s="70"/>
      <c r="IW675" s="70"/>
      <c r="IX675" s="56"/>
      <c r="IY675" s="56"/>
      <c r="IZ675" s="56"/>
      <c r="JA675" s="56"/>
      <c r="JB675" s="56"/>
      <c r="JC675" s="56"/>
      <c r="JD675" s="56"/>
      <c r="JE675" s="56"/>
      <c r="JF675" s="56"/>
      <c r="JG675" s="56"/>
      <c r="JH675" s="56"/>
      <c r="JI675" s="56"/>
      <c r="JJ675" s="56"/>
      <c r="JK675" s="56"/>
      <c r="JL675" s="56"/>
      <c r="JM675" s="56"/>
      <c r="JN675" s="56"/>
      <c r="JO675" s="56"/>
      <c r="JP675" s="56"/>
      <c r="JQ675" s="56"/>
      <c r="JR675" s="56"/>
      <c r="JS675" s="56"/>
      <c r="JT675" s="56"/>
      <c r="JU675" s="56"/>
      <c r="JV675" s="56"/>
      <c r="JW675" s="56"/>
      <c r="JX675" s="56"/>
      <c r="JY675" s="56"/>
      <c r="JZ675" s="56"/>
      <c r="KA675" s="56"/>
      <c r="KB675" s="56"/>
      <c r="KC675" s="56"/>
      <c r="KD675" s="56"/>
      <c r="KE675" s="56"/>
      <c r="KF675" s="56"/>
      <c r="KG675" s="56"/>
      <c r="KH675" s="56"/>
      <c r="KI675" s="56"/>
      <c r="KJ675" s="56"/>
      <c r="KK675" s="56"/>
      <c r="KL675" s="56"/>
      <c r="KM675" s="56"/>
      <c r="KN675" s="56"/>
      <c r="KO675" s="56"/>
      <c r="KP675" s="56"/>
      <c r="KQ675" s="56"/>
      <c r="KR675" s="56"/>
      <c r="KS675" s="56"/>
      <c r="KT675" s="56"/>
      <c r="KU675" s="56"/>
      <c r="KV675" s="56"/>
      <c r="KW675" s="56"/>
      <c r="KX675" s="56"/>
      <c r="KY675" s="56"/>
      <c r="KZ675" s="56"/>
      <c r="LA675" s="56"/>
      <c r="LB675" s="56"/>
      <c r="LC675" s="56"/>
      <c r="LD675" s="56"/>
      <c r="LE675" s="56"/>
      <c r="LF675" s="56"/>
      <c r="LG675" s="56"/>
      <c r="LH675" s="56"/>
      <c r="LI675" s="56"/>
      <c r="LJ675" s="56"/>
      <c r="LK675" s="56"/>
      <c r="LL675" s="56"/>
      <c r="LM675" s="56"/>
      <c r="LN675" s="56"/>
      <c r="LO675" s="56"/>
      <c r="LP675" s="56"/>
      <c r="LQ675" s="56"/>
      <c r="LR675" s="56"/>
      <c r="LS675" s="56"/>
      <c r="LT675" s="56"/>
      <c r="LU675" s="56"/>
      <c r="LV675" s="56"/>
      <c r="LW675" s="56"/>
      <c r="LX675" s="56"/>
      <c r="LY675" s="56"/>
      <c r="LZ675" s="56"/>
      <c r="MA675" s="56"/>
      <c r="MB675" s="56"/>
      <c r="MC675" s="56"/>
      <c r="MD675" s="56"/>
      <c r="ME675" s="56"/>
      <c r="MF675" s="56"/>
      <c r="MG675" s="56"/>
      <c r="MH675" s="56"/>
      <c r="MI675" s="56"/>
      <c r="MJ675" s="56"/>
      <c r="MK675" s="56"/>
      <c r="ML675" s="56"/>
      <c r="MM675" s="56"/>
      <c r="MN675" s="56"/>
      <c r="MO675" s="56"/>
      <c r="MP675" s="56"/>
      <c r="MQ675" s="56"/>
      <c r="MR675" s="56"/>
      <c r="MS675" s="56"/>
      <c r="MT675" s="56"/>
      <c r="MU675" s="56"/>
      <c r="MV675" s="56"/>
      <c r="MW675" s="56"/>
      <c r="MX675" s="56"/>
      <c r="MY675" s="56"/>
      <c r="MZ675" s="56"/>
      <c r="NA675" s="56"/>
      <c r="NB675" s="56"/>
      <c r="NC675" s="56"/>
      <c r="ND675" s="56"/>
      <c r="NE675" s="56"/>
      <c r="NF675" s="56"/>
      <c r="NG675" s="56"/>
      <c r="NH675" s="56"/>
      <c r="NI675" s="56"/>
      <c r="NJ675" s="56"/>
      <c r="NK675" s="56"/>
      <c r="NL675" s="56"/>
      <c r="NM675" s="56"/>
      <c r="NN675" s="56"/>
      <c r="NO675" s="56"/>
      <c r="NP675" s="56"/>
      <c r="NQ675" s="56"/>
      <c r="NR675" s="56"/>
      <c r="NS675" s="56"/>
      <c r="NT675" s="56"/>
      <c r="NU675" s="56"/>
      <c r="NV675" s="56"/>
      <c r="NW675" s="56"/>
      <c r="NX675" s="56"/>
      <c r="NY675" s="56"/>
      <c r="NZ675" s="56"/>
      <c r="OA675" s="56"/>
      <c r="OB675" s="56"/>
      <c r="OC675" s="56"/>
      <c r="OD675" s="56"/>
      <c r="OE675" s="56"/>
      <c r="OF675" s="56"/>
      <c r="OG675" s="56"/>
      <c r="OH675" s="56"/>
      <c r="OI675" s="56"/>
      <c r="OJ675" s="56"/>
      <c r="OK675" s="56"/>
      <c r="OL675" s="56"/>
      <c r="OM675" s="56"/>
      <c r="ON675" s="56"/>
      <c r="OO675" s="56"/>
      <c r="OP675" s="56"/>
      <c r="OQ675" s="56"/>
      <c r="OR675" s="56"/>
      <c r="OS675" s="56"/>
      <c r="OT675" s="56"/>
      <c r="OU675" s="56"/>
      <c r="OV675" s="56"/>
      <c r="OW675" s="56"/>
      <c r="OX675" s="56"/>
      <c r="OY675" s="56"/>
      <c r="OZ675" s="56"/>
      <c r="PA675" s="56"/>
    </row>
    <row r="676" spans="1:417" s="116" customFormat="1" ht="47.25" hidden="1" customHeight="1">
      <c r="A676" s="310"/>
      <c r="B676" s="310"/>
      <c r="C676" s="357"/>
      <c r="D676" s="519"/>
      <c r="E676" s="521"/>
      <c r="F676" s="519"/>
      <c r="G676" s="521"/>
      <c r="H676" s="327"/>
      <c r="I676" s="132" t="s">
        <v>1455</v>
      </c>
      <c r="J676" s="126" t="s">
        <v>1475</v>
      </c>
      <c r="K676" s="123"/>
      <c r="L676" s="183" t="s">
        <v>661</v>
      </c>
      <c r="M676" s="123" t="s">
        <v>501</v>
      </c>
      <c r="N676" s="51" t="s">
        <v>380</v>
      </c>
      <c r="O676" s="56" t="s">
        <v>350</v>
      </c>
      <c r="P676" s="310"/>
      <c r="Q676" s="310"/>
      <c r="R676" s="120"/>
      <c r="S676" s="120"/>
      <c r="T676" s="120" t="s">
        <v>205</v>
      </c>
      <c r="U676" s="120"/>
      <c r="V676" s="120"/>
      <c r="W676" s="120"/>
      <c r="X676" s="120"/>
      <c r="Y676" s="120"/>
      <c r="Z676" s="120"/>
      <c r="AA676" s="120"/>
      <c r="AB676" s="120"/>
      <c r="AC676" s="119">
        <f t="shared" si="902"/>
        <v>1</v>
      </c>
      <c r="AD676" s="229"/>
      <c r="AE676" s="229"/>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70"/>
      <c r="BU676" s="70"/>
      <c r="BV676" s="70"/>
      <c r="BW676" s="70"/>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70"/>
      <c r="DN676" s="70"/>
      <c r="DO676" s="70"/>
      <c r="DP676" s="70"/>
      <c r="DQ676" s="178"/>
      <c r="DR676" s="178"/>
      <c r="DS676" s="178"/>
      <c r="DT676" s="178"/>
      <c r="DU676" s="178"/>
      <c r="DV676" s="178"/>
      <c r="DW676" s="178"/>
      <c r="DX676" s="178"/>
      <c r="DY676" s="178"/>
      <c r="DZ676" s="178"/>
      <c r="EA676" s="178"/>
      <c r="EB676" s="178"/>
      <c r="EC676" s="178"/>
      <c r="ED676" s="178"/>
      <c r="EE676" s="178"/>
      <c r="EF676" s="178"/>
      <c r="EG676" s="178"/>
      <c r="EH676" s="178"/>
      <c r="EI676" s="178"/>
      <c r="EJ676" s="178"/>
      <c r="EK676" s="178"/>
      <c r="EL676" s="178"/>
      <c r="EM676" s="178"/>
      <c r="EN676" s="178"/>
      <c r="EO676" s="178"/>
      <c r="EP676" s="178"/>
      <c r="EQ676" s="178"/>
      <c r="ER676" s="178"/>
      <c r="ES676" s="178"/>
      <c r="ET676" s="178"/>
      <c r="EU676" s="178"/>
      <c r="EV676" s="179"/>
      <c r="EW676" s="180"/>
      <c r="EX676" s="179"/>
      <c r="EY676" s="180"/>
      <c r="EZ676" s="179"/>
      <c r="FA676" s="180"/>
      <c r="FB676" s="179"/>
      <c r="FC676" s="180"/>
      <c r="FD676" s="181"/>
      <c r="FE676" s="184"/>
      <c r="FF676" s="72"/>
      <c r="FG676" s="72"/>
      <c r="FH676" s="72" t="s">
        <v>552</v>
      </c>
      <c r="FI676" s="72"/>
      <c r="FJ676" s="72"/>
      <c r="FK676" s="70" t="s">
        <v>464</v>
      </c>
      <c r="FL676" s="70" t="s">
        <v>464</v>
      </c>
      <c r="FM676" s="70" t="s">
        <v>464</v>
      </c>
      <c r="FN676" s="70" t="s">
        <v>1025</v>
      </c>
      <c r="FO676" s="70" t="s">
        <v>1025</v>
      </c>
      <c r="FP676" s="70" t="s">
        <v>464</v>
      </c>
      <c r="FQ676" s="70" t="s">
        <v>1025</v>
      </c>
      <c r="FR676" s="70" t="s">
        <v>464</v>
      </c>
      <c r="FS676" s="70" t="s">
        <v>464</v>
      </c>
      <c r="FT676" s="70" t="s">
        <v>464</v>
      </c>
      <c r="FU676" s="70" t="s">
        <v>464</v>
      </c>
      <c r="FV676" s="70" t="s">
        <v>464</v>
      </c>
      <c r="FW676" s="70" t="s">
        <v>464</v>
      </c>
      <c r="FX676" s="70" t="s">
        <v>464</v>
      </c>
      <c r="FY676" s="70" t="s">
        <v>464</v>
      </c>
      <c r="FZ676" s="70" t="s">
        <v>464</v>
      </c>
      <c r="GA676" s="70" t="s">
        <v>464</v>
      </c>
      <c r="GB676" s="70" t="s">
        <v>464</v>
      </c>
      <c r="GC676" s="70" t="s">
        <v>464</v>
      </c>
      <c r="GD676" s="70" t="s">
        <v>464</v>
      </c>
      <c r="GE676" s="70" t="s">
        <v>464</v>
      </c>
      <c r="GF676" s="70" t="s">
        <v>464</v>
      </c>
      <c r="GG676" s="70" t="s">
        <v>464</v>
      </c>
      <c r="GH676" s="70" t="s">
        <v>1025</v>
      </c>
      <c r="GI676" s="70" t="s">
        <v>464</v>
      </c>
      <c r="GJ676" s="70" t="s">
        <v>464</v>
      </c>
      <c r="GK676" s="70" t="s">
        <v>464</v>
      </c>
      <c r="GL676" s="70" t="s">
        <v>464</v>
      </c>
      <c r="GM676" s="70" t="s">
        <v>464</v>
      </c>
      <c r="GN676" s="70" t="s">
        <v>464</v>
      </c>
      <c r="GO676" s="70" t="s">
        <v>464</v>
      </c>
      <c r="GP676" s="179">
        <f t="shared" ref="GP676" si="981">COUNTIF(FA676:GO676,"2")</f>
        <v>27</v>
      </c>
      <c r="GQ676" s="180">
        <f t="shared" ref="GQ676" si="982">GP676/(GP676+GR676+GT676+GV676)</f>
        <v>0.87096774193548387</v>
      </c>
      <c r="GR676" s="179">
        <f t="shared" ref="GR676" si="983">COUNTIF(FA676:GO676,"1")</f>
        <v>4</v>
      </c>
      <c r="GS676" s="180">
        <f t="shared" ref="GS676" si="984">GR676/(GP676+GR676+GT676+GV676)</f>
        <v>0.12903225806451613</v>
      </c>
      <c r="GT676" s="179">
        <f t="shared" ref="GT676" si="985">COUNTIF(FA676:GO676,"0")</f>
        <v>0</v>
      </c>
      <c r="GU676" s="180">
        <f t="shared" ref="GU676" si="986">GT676/(GP676+GR676+GT676+GV676)</f>
        <v>0</v>
      </c>
      <c r="GV676" s="179">
        <f t="shared" ref="GV676" si="987">COUNTIF(FA676:GO676,"KĐG")</f>
        <v>0</v>
      </c>
      <c r="GW676" s="180">
        <f t="shared" ref="GW676" si="988">GV676/(GP676+GR676+GT676+GV676)</f>
        <v>0</v>
      </c>
      <c r="GX676" s="181">
        <f t="shared" ref="GX676" si="989">(((GP676*2)+(GR676*1)+(GT676*0)))/(GP676+GR676+GT676)</f>
        <v>1.8709677419354838</v>
      </c>
      <c r="GY676" s="182" t="str">
        <f t="shared" ref="GY676" si="990">IF(GW676&gt;=50%,"KĐG",IF(GX676&gt;=1.6,"Đạt mục tiêu",IF(GX676&gt;=1,"Cần cố gắng","Chưa đạt")))</f>
        <v>Đạt mục tiêu</v>
      </c>
      <c r="GZ676" s="70"/>
      <c r="HA676" s="70"/>
      <c r="HB676" s="70"/>
      <c r="HC676" s="70"/>
      <c r="HD676" s="70"/>
      <c r="HE676" s="56"/>
      <c r="HF676" s="56"/>
      <c r="HG676" s="56"/>
      <c r="HH676" s="56"/>
      <c r="HI676" s="56"/>
      <c r="HJ676" s="56"/>
      <c r="HK676" s="56"/>
      <c r="HL676" s="56"/>
      <c r="HM676" s="56"/>
      <c r="HN676" s="56"/>
      <c r="HO676" s="56"/>
      <c r="HP676" s="56"/>
      <c r="HQ676" s="56"/>
      <c r="HR676" s="56"/>
      <c r="HS676" s="56"/>
      <c r="HT676" s="56"/>
      <c r="HU676" s="56"/>
      <c r="HV676" s="56"/>
      <c r="HW676" s="56"/>
      <c r="HX676" s="56"/>
      <c r="HY676" s="56"/>
      <c r="HZ676" s="56"/>
      <c r="IA676" s="56"/>
      <c r="IB676" s="56"/>
      <c r="IC676" s="56"/>
      <c r="ID676" s="56"/>
      <c r="IE676" s="56"/>
      <c r="IF676" s="56"/>
      <c r="IG676" s="56"/>
      <c r="IH676" s="56"/>
      <c r="II676" s="56"/>
      <c r="IJ676" s="56"/>
      <c r="IK676" s="56"/>
      <c r="IL676" s="56"/>
      <c r="IM676" s="56"/>
      <c r="IN676" s="56"/>
      <c r="IO676" s="56"/>
      <c r="IP676" s="56"/>
      <c r="IQ676" s="56"/>
      <c r="IR676" s="56"/>
      <c r="IS676" s="56"/>
      <c r="IT676" s="70"/>
      <c r="IU676" s="70"/>
      <c r="IV676" s="70"/>
      <c r="IW676" s="70"/>
      <c r="IX676" s="56"/>
      <c r="IY676" s="56"/>
      <c r="IZ676" s="56"/>
      <c r="JA676" s="56"/>
      <c r="JB676" s="56"/>
      <c r="JC676" s="56"/>
      <c r="JD676" s="56"/>
      <c r="JE676" s="56"/>
      <c r="JF676" s="56"/>
      <c r="JG676" s="56"/>
      <c r="JH676" s="56"/>
      <c r="JI676" s="56"/>
      <c r="JJ676" s="56"/>
      <c r="JK676" s="56"/>
      <c r="JL676" s="56"/>
      <c r="JM676" s="56"/>
      <c r="JN676" s="56"/>
      <c r="JO676" s="56"/>
      <c r="JP676" s="56"/>
      <c r="JQ676" s="56"/>
      <c r="JR676" s="56"/>
      <c r="JS676" s="56"/>
      <c r="JT676" s="56"/>
      <c r="JU676" s="56"/>
      <c r="JV676" s="56"/>
      <c r="JW676" s="56"/>
      <c r="JX676" s="56"/>
      <c r="JY676" s="56"/>
      <c r="JZ676" s="56"/>
      <c r="KA676" s="56"/>
      <c r="KB676" s="56"/>
      <c r="KC676" s="56"/>
      <c r="KD676" s="56"/>
      <c r="KE676" s="56"/>
      <c r="KF676" s="56"/>
      <c r="KG676" s="56"/>
      <c r="KH676" s="56"/>
      <c r="KI676" s="56"/>
      <c r="KJ676" s="56"/>
      <c r="KK676" s="56"/>
      <c r="KL676" s="56"/>
      <c r="KM676" s="56"/>
      <c r="KN676" s="56"/>
      <c r="KO676" s="56"/>
      <c r="KP676" s="56"/>
      <c r="KQ676" s="56"/>
      <c r="KR676" s="56"/>
      <c r="KS676" s="56"/>
      <c r="KT676" s="56"/>
      <c r="KU676" s="56"/>
      <c r="KV676" s="56"/>
      <c r="KW676" s="56"/>
      <c r="KX676" s="56"/>
      <c r="KY676" s="56"/>
      <c r="KZ676" s="56"/>
      <c r="LA676" s="56"/>
      <c r="LB676" s="56"/>
      <c r="LC676" s="56"/>
      <c r="LD676" s="56"/>
      <c r="LE676" s="56"/>
      <c r="LF676" s="56"/>
      <c r="LG676" s="56"/>
      <c r="LH676" s="56"/>
      <c r="LI676" s="56"/>
      <c r="LJ676" s="56"/>
      <c r="LK676" s="56"/>
      <c r="LL676" s="56"/>
      <c r="LM676" s="56"/>
      <c r="LN676" s="56"/>
      <c r="LO676" s="56"/>
      <c r="LP676" s="56"/>
      <c r="LQ676" s="56"/>
      <c r="LR676" s="56"/>
      <c r="LS676" s="56"/>
      <c r="LT676" s="56"/>
      <c r="LU676" s="56"/>
      <c r="LV676" s="56"/>
      <c r="LW676" s="56"/>
      <c r="LX676" s="56"/>
      <c r="LY676" s="56"/>
      <c r="LZ676" s="56"/>
      <c r="MA676" s="56"/>
      <c r="MB676" s="56"/>
      <c r="MC676" s="56"/>
      <c r="MD676" s="56"/>
      <c r="ME676" s="56"/>
      <c r="MF676" s="56"/>
      <c r="MG676" s="56"/>
      <c r="MH676" s="56"/>
      <c r="MI676" s="56"/>
      <c r="MJ676" s="56"/>
      <c r="MK676" s="56"/>
      <c r="ML676" s="56"/>
      <c r="MM676" s="56"/>
      <c r="MN676" s="56"/>
      <c r="MO676" s="56"/>
      <c r="MP676" s="56"/>
      <c r="MQ676" s="56"/>
      <c r="MR676" s="56"/>
      <c r="MS676" s="56"/>
      <c r="MT676" s="56"/>
      <c r="MU676" s="56"/>
      <c r="MV676" s="56"/>
      <c r="MW676" s="56"/>
      <c r="MX676" s="56"/>
      <c r="MY676" s="56"/>
      <c r="MZ676" s="56"/>
      <c r="NA676" s="56"/>
      <c r="NB676" s="56"/>
      <c r="NC676" s="56"/>
      <c r="ND676" s="56"/>
      <c r="NE676" s="56"/>
      <c r="NF676" s="56"/>
      <c r="NG676" s="56"/>
      <c r="NH676" s="56"/>
      <c r="NI676" s="56"/>
      <c r="NJ676" s="56"/>
      <c r="NK676" s="56"/>
      <c r="NL676" s="56"/>
      <c r="NM676" s="56"/>
      <c r="NN676" s="56"/>
      <c r="NO676" s="56"/>
      <c r="NP676" s="56"/>
      <c r="NQ676" s="56"/>
      <c r="NR676" s="56"/>
      <c r="NS676" s="56"/>
      <c r="NT676" s="56"/>
      <c r="NU676" s="56"/>
      <c r="NV676" s="56"/>
      <c r="NW676" s="56"/>
      <c r="NX676" s="56"/>
      <c r="NY676" s="56"/>
      <c r="NZ676" s="56"/>
      <c r="OA676" s="56"/>
      <c r="OB676" s="56"/>
      <c r="OC676" s="56"/>
      <c r="OD676" s="56"/>
      <c r="OE676" s="56"/>
      <c r="OF676" s="56"/>
      <c r="OG676" s="56"/>
      <c r="OH676" s="56"/>
      <c r="OI676" s="56"/>
      <c r="OJ676" s="56"/>
      <c r="OK676" s="56"/>
      <c r="OL676" s="56"/>
      <c r="OM676" s="56"/>
      <c r="ON676" s="56"/>
      <c r="OO676" s="56"/>
      <c r="OP676" s="56"/>
      <c r="OQ676" s="56"/>
      <c r="OR676" s="56"/>
      <c r="OS676" s="56"/>
      <c r="OT676" s="56"/>
      <c r="OU676" s="56"/>
      <c r="OV676" s="56"/>
      <c r="OW676" s="56"/>
      <c r="OX676" s="56"/>
      <c r="OY676" s="56"/>
      <c r="OZ676" s="56"/>
      <c r="PA676" s="56"/>
    </row>
    <row r="677" spans="1:417" s="116" customFormat="1" ht="94.5" hidden="1" customHeight="1">
      <c r="A677" s="310"/>
      <c r="B677" s="310"/>
      <c r="C677" s="357"/>
      <c r="D677" s="519"/>
      <c r="E677" s="521"/>
      <c r="F677" s="519"/>
      <c r="G677" s="521"/>
      <c r="H677" s="327"/>
      <c r="I677" s="126" t="s">
        <v>1456</v>
      </c>
      <c r="J677" s="126" t="s">
        <v>1476</v>
      </c>
      <c r="K677" s="123"/>
      <c r="L677" s="183" t="s">
        <v>661</v>
      </c>
      <c r="M677" s="123" t="s">
        <v>501</v>
      </c>
      <c r="N677" s="51" t="s">
        <v>380</v>
      </c>
      <c r="O677" s="56" t="s">
        <v>350</v>
      </c>
      <c r="P677" s="310"/>
      <c r="Q677" s="310"/>
      <c r="R677" s="120"/>
      <c r="S677" s="120"/>
      <c r="T677" s="120"/>
      <c r="U677" s="120" t="s">
        <v>205</v>
      </c>
      <c r="V677" s="120"/>
      <c r="W677" s="120"/>
      <c r="X677" s="120"/>
      <c r="Y677" s="120"/>
      <c r="Z677" s="120"/>
      <c r="AA677" s="120"/>
      <c r="AB677" s="120"/>
      <c r="AC677" s="119">
        <f t="shared" si="902"/>
        <v>1</v>
      </c>
      <c r="AD677" s="229"/>
      <c r="AE677" s="229"/>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70"/>
      <c r="BU677" s="70"/>
      <c r="BV677" s="70"/>
      <c r="BW677" s="70"/>
      <c r="BX677" s="56"/>
      <c r="BY677" s="56"/>
      <c r="BZ677" s="56"/>
      <c r="CA677" s="56"/>
      <c r="CB677" s="56"/>
      <c r="CC677" s="56"/>
      <c r="CD677" s="56"/>
      <c r="CE677" s="56"/>
      <c r="CF677" s="56"/>
      <c r="CG677" s="56"/>
      <c r="CH677" s="56"/>
      <c r="CI677" s="56"/>
      <c r="CJ677" s="56"/>
      <c r="CK677" s="56"/>
      <c r="CL677" s="56"/>
      <c r="CM677" s="56"/>
      <c r="CN677" s="56"/>
      <c r="CO677" s="56"/>
      <c r="CP677" s="56"/>
      <c r="CQ677" s="56"/>
      <c r="CR677" s="56"/>
      <c r="CS677" s="56"/>
      <c r="CT677" s="56"/>
      <c r="CU677" s="56"/>
      <c r="CV677" s="56"/>
      <c r="CW677" s="56"/>
      <c r="CX677" s="56"/>
      <c r="CY677" s="56"/>
      <c r="CZ677" s="56"/>
      <c r="DA677" s="56"/>
      <c r="DB677" s="56"/>
      <c r="DC677" s="56"/>
      <c r="DD677" s="56"/>
      <c r="DE677" s="56"/>
      <c r="DF677" s="56"/>
      <c r="DG677" s="56"/>
      <c r="DH677" s="56"/>
      <c r="DI677" s="56"/>
      <c r="DJ677" s="56"/>
      <c r="DK677" s="56"/>
      <c r="DL677" s="56"/>
      <c r="DM677" s="168" t="s">
        <v>552</v>
      </c>
      <c r="DN677" s="56"/>
      <c r="DO677" s="56"/>
      <c r="DP677" s="56"/>
      <c r="DQ677" s="178">
        <v>2</v>
      </c>
      <c r="DR677" s="178">
        <v>2</v>
      </c>
      <c r="DS677" s="178">
        <v>2</v>
      </c>
      <c r="DT677" s="178">
        <v>1</v>
      </c>
      <c r="DU677" s="178">
        <v>2</v>
      </c>
      <c r="DV677" s="178">
        <v>2</v>
      </c>
      <c r="DW677" s="178">
        <v>2</v>
      </c>
      <c r="DX677" s="178">
        <v>1</v>
      </c>
      <c r="DY677" s="178">
        <v>2</v>
      </c>
      <c r="DZ677" s="178">
        <v>2</v>
      </c>
      <c r="EA677" s="178">
        <v>1</v>
      </c>
      <c r="EB677" s="178">
        <v>2</v>
      </c>
      <c r="EC677" s="178">
        <v>2</v>
      </c>
      <c r="ED677" s="178">
        <v>2</v>
      </c>
      <c r="EE677" s="178">
        <v>2</v>
      </c>
      <c r="EF677" s="178">
        <v>2</v>
      </c>
      <c r="EG677" s="178">
        <v>2</v>
      </c>
      <c r="EH677" s="178">
        <v>2</v>
      </c>
      <c r="EI677" s="178">
        <v>2</v>
      </c>
      <c r="EJ677" s="178">
        <v>2</v>
      </c>
      <c r="EK677" s="178">
        <v>2</v>
      </c>
      <c r="EL677" s="178">
        <v>2</v>
      </c>
      <c r="EM677" s="178">
        <v>2</v>
      </c>
      <c r="EN677" s="178">
        <v>2</v>
      </c>
      <c r="EO677" s="178">
        <v>1</v>
      </c>
      <c r="EP677" s="178">
        <v>2</v>
      </c>
      <c r="EQ677" s="178">
        <v>2</v>
      </c>
      <c r="ER677" s="178">
        <v>2</v>
      </c>
      <c r="ES677" s="178">
        <v>2</v>
      </c>
      <c r="ET677" s="178">
        <v>2</v>
      </c>
      <c r="EU677" s="178">
        <v>2</v>
      </c>
      <c r="EV677" s="179">
        <f>COUNTIF(DM677:EU677,"2")</f>
        <v>27</v>
      </c>
      <c r="EW677" s="180">
        <f>EV677/(EV677+EX677+EZ677+FB677)</f>
        <v>0.87096774193548387</v>
      </c>
      <c r="EX677" s="179">
        <f>COUNTIF(DM677:EU677,"1")</f>
        <v>4</v>
      </c>
      <c r="EY677" s="180">
        <f>EX677/(EV677+EX677+EZ677+FB677)</f>
        <v>0.12903225806451613</v>
      </c>
      <c r="EZ677" s="179">
        <f>COUNTIF(DM677:EU677,"0")</f>
        <v>0</v>
      </c>
      <c r="FA677" s="180">
        <f>EZ677/(EV677+EX677+EZ677+FB677)</f>
        <v>0</v>
      </c>
      <c r="FB677" s="179">
        <f>COUNTIF(DM677:EU677,"KĐG")</f>
        <v>0</v>
      </c>
      <c r="FC677" s="180">
        <f>FB677/(EV677+EX677+EZ677+FB677)</f>
        <v>0</v>
      </c>
      <c r="FD677" s="181">
        <f>(((EV677*2)+(EX677*1)+(EZ677*0)))/(EV677+EX677+EZ677)</f>
        <v>1.8709677419354838</v>
      </c>
      <c r="FE677" s="184" t="str">
        <f>IF(FC677&gt;=50%,"KĐG",IF(FD677&gt;=1.6,"Đạt mục tiêu",IF(FD677&gt;=1,"Cần cố gắng","Chưa đạt")))</f>
        <v>Đạt mục tiêu</v>
      </c>
      <c r="FF677" s="70"/>
      <c r="FG677" s="70"/>
      <c r="FH677" s="70"/>
      <c r="FI677" s="70"/>
      <c r="FJ677" s="70"/>
      <c r="FK677" s="56">
        <v>2</v>
      </c>
      <c r="FL677" s="56">
        <v>2</v>
      </c>
      <c r="FM677" s="56">
        <v>2</v>
      </c>
      <c r="FN677" s="56">
        <v>2</v>
      </c>
      <c r="FO677" s="56">
        <v>2</v>
      </c>
      <c r="FP677" s="56">
        <v>2</v>
      </c>
      <c r="FQ677" s="56">
        <v>2</v>
      </c>
      <c r="FR677" s="56">
        <v>2</v>
      </c>
      <c r="FS677" s="56">
        <v>2</v>
      </c>
      <c r="FT677" s="56">
        <v>2</v>
      </c>
      <c r="FU677" s="56">
        <v>1</v>
      </c>
      <c r="FV677" s="56">
        <v>2</v>
      </c>
      <c r="FW677" s="56">
        <v>2</v>
      </c>
      <c r="FX677" s="56">
        <v>2</v>
      </c>
      <c r="FY677" s="56">
        <v>2</v>
      </c>
      <c r="FZ677" s="56">
        <v>2</v>
      </c>
      <c r="GA677" s="56">
        <v>2</v>
      </c>
      <c r="GB677" s="56">
        <v>2</v>
      </c>
      <c r="GC677" s="56">
        <v>2</v>
      </c>
      <c r="GD677" s="56">
        <v>2</v>
      </c>
      <c r="GE677" s="56"/>
      <c r="GF677" s="56"/>
      <c r="GG677" s="56"/>
      <c r="GH677" s="56"/>
      <c r="GI677" s="56"/>
      <c r="GJ677" s="56">
        <v>2</v>
      </c>
      <c r="GK677" s="56">
        <v>2</v>
      </c>
      <c r="GL677" s="56">
        <v>2</v>
      </c>
      <c r="GM677" s="56">
        <v>2</v>
      </c>
      <c r="GN677" s="56"/>
      <c r="GO677" s="56">
        <v>2</v>
      </c>
      <c r="GP677" s="179">
        <f>COUNTIF(FB677:GO677,"2")</f>
        <v>24</v>
      </c>
      <c r="GQ677" s="180">
        <f>GP677/(GP677+GR677+GT677+GV677)</f>
        <v>0.88888888888888884</v>
      </c>
      <c r="GR677" s="179">
        <f>COUNTIF(FB677:GO677,"1")</f>
        <v>1</v>
      </c>
      <c r="GS677" s="180">
        <f>GR677/(GP677+GR677+GT677+GV677)</f>
        <v>3.7037037037037035E-2</v>
      </c>
      <c r="GT677" s="179">
        <f>COUNTIF(FB677:GO677,"0")</f>
        <v>2</v>
      </c>
      <c r="GU677" s="180">
        <f>GT677/(GP677+GR677+GT677+GV677)</f>
        <v>7.407407407407407E-2</v>
      </c>
      <c r="GV677" s="179">
        <f>COUNTIF(EV677:GO677,"KĐG")</f>
        <v>0</v>
      </c>
      <c r="GW677" s="180">
        <f>GV677/(GP677+GR677+GT677+GV677)</f>
        <v>0</v>
      </c>
      <c r="GX677" s="181">
        <f>(((GP677*2)+(GR677*1)+(GT677*0)))/(GP677+GR677+GT677)</f>
        <v>1.8148148148148149</v>
      </c>
      <c r="GY677" s="184" t="str">
        <f>IF(GW677&gt;=50%,"KĐG",IF(GX677&gt;=1.6,"Đạt mục tiêu",IF(GX677&gt;=1,"Cần cố gắng","Chưa đạt")))</f>
        <v>Đạt mục tiêu</v>
      </c>
      <c r="GZ677" s="70"/>
      <c r="HA677" s="70"/>
      <c r="HB677" s="70"/>
      <c r="HC677" s="70"/>
      <c r="HD677" s="70"/>
      <c r="HE677" s="56"/>
      <c r="HF677" s="56"/>
      <c r="HG677" s="56"/>
      <c r="HH677" s="56"/>
      <c r="HI677" s="56"/>
      <c r="HJ677" s="56"/>
      <c r="HK677" s="56"/>
      <c r="HL677" s="56"/>
      <c r="HM677" s="56"/>
      <c r="HN677" s="56"/>
      <c r="HO677" s="56"/>
      <c r="HP677" s="56"/>
      <c r="HQ677" s="56"/>
      <c r="HR677" s="56"/>
      <c r="HS677" s="56"/>
      <c r="HT677" s="56"/>
      <c r="HU677" s="56"/>
      <c r="HV677" s="56"/>
      <c r="HW677" s="56"/>
      <c r="HX677" s="56"/>
      <c r="HY677" s="56"/>
      <c r="HZ677" s="56"/>
      <c r="IA677" s="56"/>
      <c r="IB677" s="56"/>
      <c r="IC677" s="56"/>
      <c r="ID677" s="56"/>
      <c r="IE677" s="56"/>
      <c r="IF677" s="56"/>
      <c r="IG677" s="56"/>
      <c r="IH677" s="56"/>
      <c r="II677" s="56"/>
      <c r="IJ677" s="56"/>
      <c r="IK677" s="56"/>
      <c r="IL677" s="56"/>
      <c r="IM677" s="56"/>
      <c r="IN677" s="56"/>
      <c r="IO677" s="56"/>
      <c r="IP677" s="56"/>
      <c r="IQ677" s="56"/>
      <c r="IR677" s="56"/>
      <c r="IS677" s="56"/>
      <c r="IT677" s="70"/>
      <c r="IU677" s="70"/>
      <c r="IV677" s="70"/>
      <c r="IW677" s="70"/>
      <c r="IX677" s="56"/>
      <c r="IY677" s="56"/>
      <c r="IZ677" s="56"/>
      <c r="JA677" s="56"/>
      <c r="JB677" s="56"/>
      <c r="JC677" s="56"/>
      <c r="JD677" s="56"/>
      <c r="JE677" s="56"/>
      <c r="JF677" s="56"/>
      <c r="JG677" s="56"/>
      <c r="JH677" s="56"/>
      <c r="JI677" s="56"/>
      <c r="JJ677" s="56"/>
      <c r="JK677" s="56"/>
      <c r="JL677" s="56"/>
      <c r="JM677" s="56"/>
      <c r="JN677" s="56"/>
      <c r="JO677" s="56"/>
      <c r="JP677" s="56"/>
      <c r="JQ677" s="56"/>
      <c r="JR677" s="56"/>
      <c r="JS677" s="56"/>
      <c r="JT677" s="56"/>
      <c r="JU677" s="56"/>
      <c r="JV677" s="56"/>
      <c r="JW677" s="56"/>
      <c r="JX677" s="56"/>
      <c r="JY677" s="56"/>
      <c r="JZ677" s="56"/>
      <c r="KA677" s="56"/>
      <c r="KB677" s="56"/>
      <c r="KC677" s="56"/>
      <c r="KD677" s="56"/>
      <c r="KE677" s="56"/>
      <c r="KF677" s="56"/>
      <c r="KG677" s="56"/>
      <c r="KH677" s="56"/>
      <c r="KI677" s="56"/>
      <c r="KJ677" s="56"/>
      <c r="KK677" s="56"/>
      <c r="KL677" s="56"/>
      <c r="KM677" s="56"/>
      <c r="KN677" s="56"/>
      <c r="KO677" s="56"/>
      <c r="KP677" s="56"/>
      <c r="KQ677" s="56"/>
      <c r="KR677" s="56"/>
      <c r="KS677" s="56"/>
      <c r="KT677" s="56"/>
      <c r="KU677" s="56"/>
      <c r="KV677" s="56"/>
      <c r="KW677" s="56"/>
      <c r="KX677" s="56"/>
      <c r="KY677" s="56"/>
      <c r="KZ677" s="56"/>
      <c r="LA677" s="56"/>
      <c r="LB677" s="56"/>
      <c r="LC677" s="56"/>
      <c r="LD677" s="56"/>
      <c r="LE677" s="56"/>
      <c r="LF677" s="56"/>
      <c r="LG677" s="56"/>
      <c r="LH677" s="56"/>
      <c r="LI677" s="56"/>
      <c r="LJ677" s="56"/>
      <c r="LK677" s="56"/>
      <c r="LL677" s="56"/>
      <c r="LM677" s="56"/>
      <c r="LN677" s="56"/>
      <c r="LO677" s="56"/>
      <c r="LP677" s="56"/>
      <c r="LQ677" s="56"/>
      <c r="LR677" s="56"/>
      <c r="LS677" s="56"/>
      <c r="LT677" s="56"/>
      <c r="LU677" s="56"/>
      <c r="LV677" s="56"/>
      <c r="LW677" s="56"/>
      <c r="LX677" s="56"/>
      <c r="LY677" s="56"/>
      <c r="LZ677" s="56"/>
      <c r="MA677" s="56"/>
      <c r="MB677" s="56"/>
      <c r="MC677" s="56"/>
      <c r="MD677" s="56"/>
      <c r="ME677" s="56"/>
      <c r="MF677" s="56"/>
      <c r="MG677" s="56"/>
      <c r="MH677" s="56"/>
      <c r="MI677" s="56"/>
      <c r="MJ677" s="56"/>
      <c r="MK677" s="56"/>
      <c r="ML677" s="56"/>
      <c r="MM677" s="56"/>
      <c r="MN677" s="56"/>
      <c r="MO677" s="56"/>
      <c r="MP677" s="56"/>
      <c r="MQ677" s="56"/>
      <c r="MR677" s="56"/>
      <c r="MS677" s="56"/>
      <c r="MT677" s="56"/>
      <c r="MU677" s="56"/>
      <c r="MV677" s="56"/>
      <c r="MW677" s="56"/>
      <c r="MX677" s="56"/>
      <c r="MY677" s="56"/>
      <c r="MZ677" s="56"/>
      <c r="NA677" s="56"/>
      <c r="NB677" s="56"/>
      <c r="NC677" s="56"/>
      <c r="ND677" s="56"/>
      <c r="NE677" s="56"/>
      <c r="NF677" s="56"/>
      <c r="NG677" s="56"/>
      <c r="NH677" s="56"/>
      <c r="NI677" s="56"/>
      <c r="NJ677" s="56"/>
      <c r="NK677" s="56"/>
      <c r="NL677" s="56"/>
      <c r="NM677" s="56"/>
      <c r="NN677" s="56"/>
      <c r="NO677" s="56"/>
      <c r="NP677" s="56"/>
      <c r="NQ677" s="56"/>
      <c r="NR677" s="56"/>
      <c r="NS677" s="56"/>
      <c r="NT677" s="56"/>
      <c r="NU677" s="56"/>
      <c r="NV677" s="56"/>
      <c r="NW677" s="56"/>
      <c r="NX677" s="56"/>
      <c r="NY677" s="56"/>
      <c r="NZ677" s="56"/>
      <c r="OA677" s="56"/>
      <c r="OB677" s="56"/>
      <c r="OC677" s="56"/>
      <c r="OD677" s="56"/>
      <c r="OE677" s="56"/>
      <c r="OF677" s="56"/>
      <c r="OG677" s="56"/>
      <c r="OH677" s="56"/>
      <c r="OI677" s="56"/>
      <c r="OJ677" s="56"/>
      <c r="OK677" s="56"/>
      <c r="OL677" s="56"/>
      <c r="OM677" s="56"/>
      <c r="ON677" s="56"/>
      <c r="OO677" s="56"/>
      <c r="OP677" s="56"/>
      <c r="OQ677" s="56"/>
      <c r="OR677" s="56"/>
      <c r="OS677" s="56"/>
      <c r="OT677" s="56"/>
      <c r="OU677" s="56"/>
      <c r="OV677" s="56"/>
      <c r="OW677" s="56"/>
      <c r="OX677" s="56"/>
      <c r="OY677" s="56"/>
      <c r="OZ677" s="56"/>
      <c r="PA677" s="56"/>
    </row>
    <row r="678" spans="1:417" s="116" customFormat="1" ht="173.25" hidden="1" customHeight="1">
      <c r="A678" s="310"/>
      <c r="B678" s="310"/>
      <c r="C678" s="357"/>
      <c r="D678" s="519"/>
      <c r="E678" s="521"/>
      <c r="F678" s="519"/>
      <c r="G678" s="521"/>
      <c r="H678" s="327"/>
      <c r="I678" s="132" t="s">
        <v>1457</v>
      </c>
      <c r="J678" s="126" t="s">
        <v>1477</v>
      </c>
      <c r="K678" s="123"/>
      <c r="L678" s="183" t="s">
        <v>661</v>
      </c>
      <c r="M678" s="123" t="s">
        <v>501</v>
      </c>
      <c r="N678" s="51" t="s">
        <v>380</v>
      </c>
      <c r="O678" s="56" t="s">
        <v>350</v>
      </c>
      <c r="P678" s="310"/>
      <c r="Q678" s="310"/>
      <c r="R678" s="120"/>
      <c r="S678" s="120"/>
      <c r="T678" s="120"/>
      <c r="U678" s="120"/>
      <c r="V678" s="120" t="s">
        <v>205</v>
      </c>
      <c r="W678" s="120"/>
      <c r="X678" s="120"/>
      <c r="Y678" s="120"/>
      <c r="Z678" s="120"/>
      <c r="AA678" s="120"/>
      <c r="AB678" s="120"/>
      <c r="AC678" s="119">
        <f t="shared" si="902"/>
        <v>1</v>
      </c>
      <c r="AD678" s="229"/>
      <c r="AE678" s="229"/>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70"/>
      <c r="BU678" s="70"/>
      <c r="BV678" s="70"/>
      <c r="BW678" s="70"/>
      <c r="BX678" s="56"/>
      <c r="BY678" s="56"/>
      <c r="BZ678" s="56"/>
      <c r="CA678" s="56"/>
      <c r="CB678" s="56"/>
      <c r="CC678" s="56"/>
      <c r="CD678" s="56"/>
      <c r="CE678" s="56"/>
      <c r="CF678" s="56"/>
      <c r="CG678" s="56"/>
      <c r="CH678" s="56"/>
      <c r="CI678" s="56"/>
      <c r="CJ678" s="56"/>
      <c r="CK678" s="56"/>
      <c r="CL678" s="56"/>
      <c r="CM678" s="56"/>
      <c r="CN678" s="56"/>
      <c r="CO678" s="56"/>
      <c r="CP678" s="56"/>
      <c r="CQ678" s="56"/>
      <c r="CR678" s="56"/>
      <c r="CS678" s="56"/>
      <c r="CT678" s="56"/>
      <c r="CU678" s="56"/>
      <c r="CV678" s="56"/>
      <c r="CW678" s="56"/>
      <c r="CX678" s="56"/>
      <c r="CY678" s="56"/>
      <c r="CZ678" s="56"/>
      <c r="DA678" s="56"/>
      <c r="DB678" s="56"/>
      <c r="DC678" s="56"/>
      <c r="DD678" s="56"/>
      <c r="DE678" s="56"/>
      <c r="DF678" s="56"/>
      <c r="DG678" s="56"/>
      <c r="DH678" s="56"/>
      <c r="DI678" s="56"/>
      <c r="DJ678" s="56"/>
      <c r="DK678" s="56"/>
      <c r="DL678" s="56"/>
      <c r="DM678" s="70"/>
      <c r="DN678" s="70"/>
      <c r="DO678" s="70"/>
      <c r="DP678" s="70"/>
      <c r="DQ678" s="56"/>
      <c r="DR678" s="56"/>
      <c r="DS678" s="56"/>
      <c r="DT678" s="56"/>
      <c r="DU678" s="56"/>
      <c r="DV678" s="56"/>
      <c r="DW678" s="56"/>
      <c r="DX678" s="56"/>
      <c r="DY678" s="56"/>
      <c r="DZ678" s="56"/>
      <c r="EA678" s="56"/>
      <c r="EB678" s="56"/>
      <c r="EC678" s="56"/>
      <c r="ED678" s="56"/>
      <c r="EE678" s="56"/>
      <c r="EF678" s="56"/>
      <c r="EG678" s="56"/>
      <c r="EH678" s="56"/>
      <c r="EI678" s="56"/>
      <c r="EJ678" s="56"/>
      <c r="EK678" s="56"/>
      <c r="EL678" s="56"/>
      <c r="EM678" s="56"/>
      <c r="EN678" s="56"/>
      <c r="EO678" s="56"/>
      <c r="EP678" s="56"/>
      <c r="EQ678" s="56"/>
      <c r="ER678" s="56"/>
      <c r="ES678" s="56"/>
      <c r="ET678" s="56"/>
      <c r="EU678" s="56"/>
      <c r="EV678" s="56"/>
      <c r="EW678" s="56"/>
      <c r="EX678" s="56"/>
      <c r="EY678" s="56"/>
      <c r="EZ678" s="56"/>
      <c r="FA678" s="56"/>
      <c r="FB678" s="56"/>
      <c r="FC678" s="56"/>
      <c r="FD678" s="56"/>
      <c r="FE678" s="56"/>
      <c r="FF678" s="70"/>
      <c r="FG678" s="70"/>
      <c r="FH678" s="70"/>
      <c r="FI678" s="70"/>
      <c r="FJ678" s="70"/>
      <c r="FK678" s="56"/>
      <c r="FL678" s="56"/>
      <c r="FM678" s="56"/>
      <c r="FN678" s="56"/>
      <c r="FO678" s="56"/>
      <c r="FP678" s="56"/>
      <c r="FQ678" s="56"/>
      <c r="FR678" s="56"/>
      <c r="FS678" s="56"/>
      <c r="FT678" s="56"/>
      <c r="FU678" s="56"/>
      <c r="FV678" s="56"/>
      <c r="FW678" s="56"/>
      <c r="FX678" s="56"/>
      <c r="FY678" s="56"/>
      <c r="FZ678" s="56"/>
      <c r="GA678" s="56"/>
      <c r="GB678" s="56"/>
      <c r="GC678" s="56"/>
      <c r="GD678" s="56"/>
      <c r="GE678" s="56"/>
      <c r="GF678" s="56"/>
      <c r="GG678" s="56"/>
      <c r="GH678" s="56"/>
      <c r="GI678" s="56"/>
      <c r="GJ678" s="56"/>
      <c r="GK678" s="56"/>
      <c r="GL678" s="56"/>
      <c r="GM678" s="56"/>
      <c r="GN678" s="56"/>
      <c r="GO678" s="56"/>
      <c r="GP678" s="56"/>
      <c r="GQ678" s="56"/>
      <c r="GR678" s="56"/>
      <c r="GS678" s="56"/>
      <c r="GT678" s="56"/>
      <c r="GU678" s="56"/>
      <c r="GV678" s="56"/>
      <c r="GW678" s="56"/>
      <c r="GX678" s="56"/>
      <c r="GY678" s="56"/>
      <c r="GZ678" s="72" t="s">
        <v>552</v>
      </c>
      <c r="HA678" s="70"/>
      <c r="HB678" s="72"/>
      <c r="HC678" s="70"/>
      <c r="HD678" s="70"/>
      <c r="HE678" s="168">
        <v>2</v>
      </c>
      <c r="HF678" s="56">
        <v>2</v>
      </c>
      <c r="HG678" s="56">
        <v>2</v>
      </c>
      <c r="HH678" s="56">
        <v>2</v>
      </c>
      <c r="HI678" s="56">
        <v>2</v>
      </c>
      <c r="HJ678" s="56">
        <v>2</v>
      </c>
      <c r="HK678" s="56">
        <v>2</v>
      </c>
      <c r="HL678" s="56">
        <v>2</v>
      </c>
      <c r="HM678" s="56">
        <v>2</v>
      </c>
      <c r="HN678" s="56">
        <v>2</v>
      </c>
      <c r="HO678" s="56">
        <v>2</v>
      </c>
      <c r="HP678" s="56">
        <v>2</v>
      </c>
      <c r="HQ678" s="56">
        <v>2</v>
      </c>
      <c r="HR678" s="56">
        <v>2</v>
      </c>
      <c r="HS678" s="56">
        <v>2</v>
      </c>
      <c r="HT678" s="56">
        <v>2</v>
      </c>
      <c r="HU678" s="56">
        <v>2</v>
      </c>
      <c r="HV678" s="56">
        <v>2</v>
      </c>
      <c r="HW678" s="56">
        <v>2</v>
      </c>
      <c r="HX678" s="56"/>
      <c r="HY678" s="56"/>
      <c r="HZ678" s="56"/>
      <c r="IA678" s="56"/>
      <c r="IB678" s="56"/>
      <c r="IC678" s="56"/>
      <c r="ID678" s="56">
        <v>2</v>
      </c>
      <c r="IE678" s="56">
        <v>2</v>
      </c>
      <c r="IF678" s="56">
        <v>2</v>
      </c>
      <c r="IG678" s="56">
        <v>2</v>
      </c>
      <c r="IH678" s="56">
        <v>2</v>
      </c>
      <c r="II678" s="179">
        <f>COUNTIF(HE678:IH678,"2")</f>
        <v>24</v>
      </c>
      <c r="IJ678" s="180">
        <f>II678/(II678+IK678+IM678+IO678)</f>
        <v>1</v>
      </c>
      <c r="IK678" s="179">
        <f>COUNTIF(HE678:IH678,"1")</f>
        <v>0</v>
      </c>
      <c r="IL678" s="180">
        <f>IK678/(II678+IK678+IM678+IO678)</f>
        <v>0</v>
      </c>
      <c r="IM678" s="179">
        <f>COUNTIF(HE678:IH678,"0")</f>
        <v>0</v>
      </c>
      <c r="IN678" s="180">
        <f>IM678/(II678+IK678+IM678+IO678)</f>
        <v>0</v>
      </c>
      <c r="IO678" s="179">
        <f>COUNTIF(GP678:IH678,"KĐG")</f>
        <v>0</v>
      </c>
      <c r="IP678" s="180">
        <f>IO678/(II678+IK678+IM678+IO678)</f>
        <v>0</v>
      </c>
      <c r="IQ678" s="181">
        <f>(((II678*2)+(IK678*1)+(IM678*0)))/(II678+IK678+IM678)</f>
        <v>2</v>
      </c>
      <c r="IR678" s="185" t="str">
        <f>IF(IP678&gt;=50%,"KĐG",IF(IQ678&gt;=1.6,"Đạt mục tiêu",IF(IQ678&gt;=1,"Cần cố gắng","Chưa đạt")))</f>
        <v>Đạt mục tiêu</v>
      </c>
      <c r="IS678" s="185"/>
      <c r="IT678" s="70"/>
      <c r="IU678" s="70"/>
      <c r="IV678" s="70"/>
      <c r="IW678" s="70"/>
      <c r="IX678" s="56"/>
      <c r="IY678" s="56"/>
      <c r="IZ678" s="56"/>
      <c r="JA678" s="56"/>
      <c r="JB678" s="56"/>
      <c r="JC678" s="56"/>
      <c r="JD678" s="56"/>
      <c r="JE678" s="56"/>
      <c r="JF678" s="56"/>
      <c r="JG678" s="56"/>
      <c r="JH678" s="56"/>
      <c r="JI678" s="56"/>
      <c r="JJ678" s="56"/>
      <c r="JK678" s="56"/>
      <c r="JL678" s="56"/>
      <c r="JM678" s="56"/>
      <c r="JN678" s="56"/>
      <c r="JO678" s="56"/>
      <c r="JP678" s="56"/>
      <c r="JQ678" s="56"/>
      <c r="JR678" s="56"/>
      <c r="JS678" s="56"/>
      <c r="JT678" s="56"/>
      <c r="JU678" s="56"/>
      <c r="JV678" s="56"/>
      <c r="JW678" s="56"/>
      <c r="JX678" s="56"/>
      <c r="JY678" s="56"/>
      <c r="JZ678" s="56"/>
      <c r="KA678" s="56"/>
      <c r="KB678" s="56"/>
      <c r="KC678" s="56"/>
      <c r="KD678" s="56"/>
      <c r="KE678" s="56"/>
      <c r="KF678" s="56"/>
      <c r="KG678" s="56"/>
      <c r="KH678" s="56"/>
      <c r="KI678" s="56"/>
      <c r="KJ678" s="56"/>
      <c r="KK678" s="56"/>
      <c r="KL678" s="56"/>
      <c r="KM678" s="56"/>
      <c r="KN678" s="56"/>
      <c r="KO678" s="56"/>
      <c r="KP678" s="56"/>
      <c r="KQ678" s="56"/>
      <c r="KR678" s="56"/>
      <c r="KS678" s="56"/>
      <c r="KT678" s="56"/>
      <c r="KU678" s="56"/>
      <c r="KV678" s="56"/>
      <c r="KW678" s="56"/>
      <c r="KX678" s="56"/>
      <c r="KY678" s="56"/>
      <c r="KZ678" s="56"/>
      <c r="LA678" s="56"/>
      <c r="LB678" s="56"/>
      <c r="LC678" s="56"/>
      <c r="LD678" s="56"/>
      <c r="LE678" s="56"/>
      <c r="LF678" s="56"/>
      <c r="LG678" s="56"/>
      <c r="LH678" s="56"/>
      <c r="LI678" s="56"/>
      <c r="LJ678" s="56"/>
      <c r="LK678" s="56"/>
      <c r="LL678" s="56"/>
      <c r="LM678" s="56"/>
      <c r="LN678" s="56"/>
      <c r="LO678" s="56"/>
      <c r="LP678" s="56"/>
      <c r="LQ678" s="56"/>
      <c r="LR678" s="56"/>
      <c r="LS678" s="56"/>
      <c r="LT678" s="56"/>
      <c r="LU678" s="56"/>
      <c r="LV678" s="56"/>
      <c r="LW678" s="56"/>
      <c r="LX678" s="56"/>
      <c r="LY678" s="56"/>
      <c r="LZ678" s="56"/>
      <c r="MA678" s="56"/>
      <c r="MB678" s="56"/>
      <c r="MC678" s="56"/>
      <c r="MD678" s="56"/>
      <c r="ME678" s="56"/>
      <c r="MF678" s="56"/>
      <c r="MG678" s="56"/>
      <c r="MH678" s="56"/>
      <c r="MI678" s="56"/>
      <c r="MJ678" s="56"/>
      <c r="MK678" s="56"/>
      <c r="ML678" s="56"/>
      <c r="MM678" s="56"/>
      <c r="MN678" s="56"/>
      <c r="MO678" s="56"/>
      <c r="MP678" s="56"/>
      <c r="MQ678" s="56"/>
      <c r="MR678" s="56"/>
      <c r="MS678" s="56"/>
      <c r="MT678" s="56"/>
      <c r="MU678" s="56"/>
      <c r="MV678" s="56"/>
      <c r="MW678" s="56"/>
      <c r="MX678" s="56"/>
      <c r="MY678" s="56"/>
      <c r="MZ678" s="56"/>
      <c r="NA678" s="56"/>
      <c r="NB678" s="56"/>
      <c r="NC678" s="56"/>
      <c r="ND678" s="56"/>
      <c r="NE678" s="56"/>
      <c r="NF678" s="56"/>
      <c r="NG678" s="56"/>
      <c r="NH678" s="56"/>
      <c r="NI678" s="56"/>
      <c r="NJ678" s="56"/>
      <c r="NK678" s="56"/>
      <c r="NL678" s="56"/>
      <c r="NM678" s="56"/>
      <c r="NN678" s="56"/>
      <c r="NO678" s="56"/>
      <c r="NP678" s="56"/>
      <c r="NQ678" s="56"/>
      <c r="NR678" s="56"/>
      <c r="NS678" s="56"/>
      <c r="NT678" s="56"/>
      <c r="NU678" s="56"/>
      <c r="NV678" s="56"/>
      <c r="NW678" s="56"/>
      <c r="NX678" s="56"/>
      <c r="NY678" s="56"/>
      <c r="NZ678" s="56"/>
      <c r="OA678" s="56"/>
      <c r="OB678" s="56"/>
      <c r="OC678" s="56"/>
      <c r="OD678" s="56"/>
      <c r="OE678" s="56"/>
      <c r="OF678" s="56"/>
      <c r="OG678" s="56"/>
      <c r="OH678" s="56"/>
      <c r="OI678" s="56"/>
      <c r="OJ678" s="56"/>
      <c r="OK678" s="56"/>
      <c r="OL678" s="56"/>
      <c r="OM678" s="56"/>
      <c r="ON678" s="56"/>
      <c r="OO678" s="56"/>
      <c r="OP678" s="56"/>
      <c r="OQ678" s="56"/>
      <c r="OR678" s="56"/>
      <c r="OS678" s="56"/>
      <c r="OT678" s="56"/>
      <c r="OU678" s="56"/>
      <c r="OV678" s="56"/>
      <c r="OW678" s="56"/>
      <c r="OX678" s="56"/>
      <c r="OY678" s="56"/>
      <c r="OZ678" s="56"/>
      <c r="PA678" s="56"/>
    </row>
    <row r="679" spans="1:417" s="116" customFormat="1" ht="63" hidden="1" customHeight="1">
      <c r="A679" s="310"/>
      <c r="B679" s="310"/>
      <c r="C679" s="357"/>
      <c r="D679" s="519"/>
      <c r="E679" s="521"/>
      <c r="F679" s="519"/>
      <c r="G679" s="521"/>
      <c r="H679" s="327"/>
      <c r="I679" s="126" t="s">
        <v>1458</v>
      </c>
      <c r="J679" s="126" t="s">
        <v>1478</v>
      </c>
      <c r="K679" s="123"/>
      <c r="L679" s="183" t="s">
        <v>661</v>
      </c>
      <c r="M679" s="123" t="s">
        <v>501</v>
      </c>
      <c r="N679" s="51" t="s">
        <v>380</v>
      </c>
      <c r="O679" s="56" t="s">
        <v>350</v>
      </c>
      <c r="P679" s="310"/>
      <c r="Q679" s="310"/>
      <c r="R679" s="120"/>
      <c r="S679" s="120"/>
      <c r="T679" s="120"/>
      <c r="U679" s="120"/>
      <c r="V679" s="120"/>
      <c r="W679" s="120" t="s">
        <v>205</v>
      </c>
      <c r="X679" s="120"/>
      <c r="Y679" s="120"/>
      <c r="Z679" s="120"/>
      <c r="AA679" s="120"/>
      <c r="AB679" s="120"/>
      <c r="AC679" s="119">
        <f t="shared" si="902"/>
        <v>1</v>
      </c>
      <c r="AD679" s="229"/>
      <c r="AE679" s="229"/>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70"/>
      <c r="BU679" s="70"/>
      <c r="BV679" s="70"/>
      <c r="BW679" s="70"/>
      <c r="BX679" s="56"/>
      <c r="BY679" s="56"/>
      <c r="BZ679" s="56"/>
      <c r="CA679" s="56"/>
      <c r="CB679" s="56"/>
      <c r="CC679" s="56"/>
      <c r="CD679" s="56"/>
      <c r="CE679" s="56"/>
      <c r="CF679" s="56"/>
      <c r="CG679" s="56"/>
      <c r="CH679" s="56"/>
      <c r="CI679" s="56"/>
      <c r="CJ679" s="56"/>
      <c r="CK679" s="56"/>
      <c r="CL679" s="56"/>
      <c r="CM679" s="56"/>
      <c r="CN679" s="56"/>
      <c r="CO679" s="56"/>
      <c r="CP679" s="56"/>
      <c r="CQ679" s="56"/>
      <c r="CR679" s="56"/>
      <c r="CS679" s="56"/>
      <c r="CT679" s="56"/>
      <c r="CU679" s="56"/>
      <c r="CV679" s="56"/>
      <c r="CW679" s="56"/>
      <c r="CX679" s="56"/>
      <c r="CY679" s="56"/>
      <c r="CZ679" s="56"/>
      <c r="DA679" s="56"/>
      <c r="DB679" s="56"/>
      <c r="DC679" s="56"/>
      <c r="DD679" s="56"/>
      <c r="DE679" s="56"/>
      <c r="DF679" s="56"/>
      <c r="DG679" s="56"/>
      <c r="DH679" s="56"/>
      <c r="DI679" s="56"/>
      <c r="DJ679" s="56"/>
      <c r="DK679" s="56"/>
      <c r="DL679" s="56"/>
      <c r="DM679" s="70"/>
      <c r="DN679" s="70"/>
      <c r="DO679" s="70"/>
      <c r="DP679" s="70"/>
      <c r="DQ679" s="56"/>
      <c r="DR679" s="56"/>
      <c r="DS679" s="56"/>
      <c r="DT679" s="56"/>
      <c r="DU679" s="56"/>
      <c r="DV679" s="56"/>
      <c r="DW679" s="56"/>
      <c r="DX679" s="56"/>
      <c r="DY679" s="56"/>
      <c r="DZ679" s="56"/>
      <c r="EA679" s="56"/>
      <c r="EB679" s="56"/>
      <c r="EC679" s="56"/>
      <c r="ED679" s="56"/>
      <c r="EE679" s="56"/>
      <c r="EF679" s="56"/>
      <c r="EG679" s="56"/>
      <c r="EH679" s="56"/>
      <c r="EI679" s="56"/>
      <c r="EJ679" s="56"/>
      <c r="EK679" s="56"/>
      <c r="EL679" s="56"/>
      <c r="EM679" s="56"/>
      <c r="EN679" s="56"/>
      <c r="EO679" s="56"/>
      <c r="EP679" s="56"/>
      <c r="EQ679" s="56"/>
      <c r="ER679" s="56"/>
      <c r="ES679" s="56"/>
      <c r="ET679" s="56"/>
      <c r="EU679" s="56"/>
      <c r="EV679" s="56"/>
      <c r="EW679" s="56"/>
      <c r="EX679" s="56"/>
      <c r="EY679" s="56"/>
      <c r="EZ679" s="56"/>
      <c r="FA679" s="56"/>
      <c r="FB679" s="56"/>
      <c r="FC679" s="56"/>
      <c r="FD679" s="56"/>
      <c r="FE679" s="56"/>
      <c r="FF679" s="70"/>
      <c r="FG679" s="70"/>
      <c r="FH679" s="70"/>
      <c r="FI679" s="70"/>
      <c r="FJ679" s="70"/>
      <c r="FK679" s="56"/>
      <c r="FL679" s="56"/>
      <c r="FM679" s="56"/>
      <c r="FN679" s="56"/>
      <c r="FO679" s="56"/>
      <c r="FP679" s="56"/>
      <c r="FQ679" s="56"/>
      <c r="FR679" s="56"/>
      <c r="FS679" s="56"/>
      <c r="FT679" s="56"/>
      <c r="FU679" s="56"/>
      <c r="FV679" s="56"/>
      <c r="FW679" s="56"/>
      <c r="FX679" s="56"/>
      <c r="FY679" s="56"/>
      <c r="FZ679" s="56"/>
      <c r="GA679" s="56"/>
      <c r="GB679" s="56"/>
      <c r="GC679" s="56"/>
      <c r="GD679" s="56"/>
      <c r="GE679" s="56"/>
      <c r="GF679" s="56"/>
      <c r="GG679" s="56"/>
      <c r="GH679" s="56"/>
      <c r="GI679" s="56"/>
      <c r="GJ679" s="56"/>
      <c r="GK679" s="56"/>
      <c r="GL679" s="56"/>
      <c r="GM679" s="56"/>
      <c r="GN679" s="56"/>
      <c r="GO679" s="56"/>
      <c r="GP679" s="56"/>
      <c r="GQ679" s="56"/>
      <c r="GR679" s="56"/>
      <c r="GS679" s="56"/>
      <c r="GT679" s="56"/>
      <c r="GU679" s="56"/>
      <c r="GV679" s="56"/>
      <c r="GW679" s="56"/>
      <c r="GX679" s="56"/>
      <c r="GY679" s="56"/>
      <c r="GZ679" s="72"/>
      <c r="HA679" s="70"/>
      <c r="HB679" s="72"/>
      <c r="HC679" s="70"/>
      <c r="HD679" s="70"/>
      <c r="HE679" s="168"/>
      <c r="HF679" s="56"/>
      <c r="HG679" s="56"/>
      <c r="HH679" s="56"/>
      <c r="HI679" s="56"/>
      <c r="HJ679" s="56"/>
      <c r="HK679" s="56"/>
      <c r="HL679" s="56"/>
      <c r="HM679" s="56"/>
      <c r="HN679" s="56"/>
      <c r="HO679" s="56"/>
      <c r="HP679" s="56"/>
      <c r="HQ679" s="56"/>
      <c r="HR679" s="56"/>
      <c r="HS679" s="56"/>
      <c r="HT679" s="56"/>
      <c r="HU679" s="56"/>
      <c r="HV679" s="56"/>
      <c r="HW679" s="56"/>
      <c r="HX679" s="56"/>
      <c r="HY679" s="56"/>
      <c r="HZ679" s="56"/>
      <c r="IA679" s="56"/>
      <c r="IB679" s="56"/>
      <c r="IC679" s="56"/>
      <c r="ID679" s="56"/>
      <c r="IE679" s="56"/>
      <c r="IF679" s="56"/>
      <c r="IG679" s="56"/>
      <c r="IH679" s="56"/>
      <c r="II679" s="179"/>
      <c r="IJ679" s="180"/>
      <c r="IK679" s="179"/>
      <c r="IL679" s="180"/>
      <c r="IM679" s="179"/>
      <c r="IN679" s="180"/>
      <c r="IO679" s="179"/>
      <c r="IP679" s="180"/>
      <c r="IQ679" s="181"/>
      <c r="IR679" s="185"/>
      <c r="IS679" s="185"/>
      <c r="IT679" s="70"/>
      <c r="IU679" s="70"/>
      <c r="IV679" s="70"/>
      <c r="IW679" s="70"/>
      <c r="IX679" s="56"/>
      <c r="IY679" s="56"/>
      <c r="IZ679" s="56"/>
      <c r="JA679" s="56"/>
      <c r="JB679" s="56"/>
      <c r="JC679" s="56"/>
      <c r="JD679" s="56"/>
      <c r="JE679" s="56"/>
      <c r="JF679" s="56"/>
      <c r="JG679" s="56"/>
      <c r="JH679" s="56"/>
      <c r="JI679" s="56"/>
      <c r="JJ679" s="56"/>
      <c r="JK679" s="56"/>
      <c r="JL679" s="56"/>
      <c r="JM679" s="56"/>
      <c r="JN679" s="56"/>
      <c r="JO679" s="56"/>
      <c r="JP679" s="56"/>
      <c r="JQ679" s="56"/>
      <c r="JR679" s="56"/>
      <c r="JS679" s="56"/>
      <c r="JT679" s="56"/>
      <c r="JU679" s="56"/>
      <c r="JV679" s="56"/>
      <c r="JW679" s="56"/>
      <c r="JX679" s="56"/>
      <c r="JY679" s="56"/>
      <c r="JZ679" s="56"/>
      <c r="KA679" s="56"/>
      <c r="KB679" s="56"/>
      <c r="KC679" s="56"/>
      <c r="KD679" s="56"/>
      <c r="KE679" s="56"/>
      <c r="KF679" s="56"/>
      <c r="KG679" s="56"/>
      <c r="KH679" s="56"/>
      <c r="KI679" s="56"/>
      <c r="KJ679" s="56"/>
      <c r="KK679" s="56"/>
      <c r="KL679" s="56"/>
      <c r="KM679" s="56"/>
      <c r="KN679" s="71" t="s">
        <v>555</v>
      </c>
      <c r="KO679" s="56">
        <v>2</v>
      </c>
      <c r="KP679" s="56">
        <v>2</v>
      </c>
      <c r="KQ679" s="56">
        <v>2</v>
      </c>
      <c r="KR679" s="56">
        <v>2</v>
      </c>
      <c r="KS679" s="56">
        <v>2</v>
      </c>
      <c r="KT679" s="56">
        <v>2</v>
      </c>
      <c r="KU679" s="56">
        <v>2</v>
      </c>
      <c r="KV679" s="56">
        <v>2</v>
      </c>
      <c r="KW679" s="56">
        <v>2</v>
      </c>
      <c r="KX679" s="56">
        <v>2</v>
      </c>
      <c r="KY679" s="56">
        <v>2</v>
      </c>
      <c r="KZ679" s="56">
        <v>2</v>
      </c>
      <c r="LA679" s="56">
        <v>2</v>
      </c>
      <c r="LB679" s="56">
        <v>2</v>
      </c>
      <c r="LC679" s="56">
        <v>2</v>
      </c>
      <c r="LD679" s="56">
        <v>2</v>
      </c>
      <c r="LE679" s="56">
        <v>2</v>
      </c>
      <c r="LF679" s="56">
        <v>2</v>
      </c>
      <c r="LG679" s="56">
        <v>2</v>
      </c>
      <c r="LH679" s="56">
        <v>2</v>
      </c>
      <c r="LI679" s="56">
        <v>2</v>
      </c>
      <c r="LJ679" s="56">
        <v>2</v>
      </c>
      <c r="LK679" s="56">
        <v>2</v>
      </c>
      <c r="LL679" s="56">
        <v>2</v>
      </c>
      <c r="LM679" s="56">
        <v>2</v>
      </c>
      <c r="LN679" s="56">
        <v>2</v>
      </c>
      <c r="LO679" s="56">
        <v>2</v>
      </c>
      <c r="LP679" s="56">
        <v>2</v>
      </c>
      <c r="LQ679" s="56">
        <v>2</v>
      </c>
      <c r="LR679" s="56">
        <v>2</v>
      </c>
      <c r="LS679" s="179">
        <f t="shared" ref="LS679" si="991">COUNTIF(KO679:LR679,"2")</f>
        <v>30</v>
      </c>
      <c r="LT679" s="180">
        <f t="shared" ref="LT679" si="992">LS679/(LS679+LU679+LW679+LY679)</f>
        <v>1</v>
      </c>
      <c r="LU679" s="179">
        <f t="shared" ref="LU679" si="993">COUNTIF(KO679:LR679,"1")</f>
        <v>0</v>
      </c>
      <c r="LV679" s="180">
        <f t="shared" ref="LV679" si="994">LU679/(LS679+LU679+LW679+LY679)</f>
        <v>0</v>
      </c>
      <c r="LW679" s="179">
        <f t="shared" ref="LW679" si="995">COUNTIF(KO679:LR679,"0")</f>
        <v>0</v>
      </c>
      <c r="LX679" s="180">
        <f t="shared" ref="LX679" si="996">LW679/(LS679+LU679+LW679+LY679)</f>
        <v>0</v>
      </c>
      <c r="LY679" s="179">
        <f t="shared" ref="LY679" si="997">COUNTIF(KB679:LR679,"KĐG")</f>
        <v>0</v>
      </c>
      <c r="LZ679" s="180">
        <f t="shared" ref="LZ679" si="998">LY679/(LS679+LU679+LW679+LY679)</f>
        <v>0</v>
      </c>
      <c r="MA679" s="181">
        <f t="shared" ref="MA679" si="999">(((LS679*2)+(LU679*1)+(LW679*0)))/(LS679+LU679+LW679)</f>
        <v>2</v>
      </c>
      <c r="MB679" s="185" t="str">
        <f t="shared" ref="MB679" si="1000">IF(LZ679&gt;=50%,"KĐG",IF(MA679&gt;=1.6,"Đạt mục tiêu",IF(MA679&gt;=1,"Cần cố gắng","Chưa đạt")))</f>
        <v>Đạt mục tiêu</v>
      </c>
      <c r="MC679" s="56"/>
      <c r="MD679" s="56"/>
      <c r="ME679" s="56"/>
      <c r="MF679" s="56"/>
      <c r="MG679" s="56"/>
      <c r="MH679" s="56"/>
      <c r="MI679" s="56"/>
      <c r="MJ679" s="56"/>
      <c r="MK679" s="56"/>
      <c r="ML679" s="56"/>
      <c r="MM679" s="56"/>
      <c r="MN679" s="56"/>
      <c r="MO679" s="56"/>
      <c r="MP679" s="56"/>
      <c r="MQ679" s="56"/>
      <c r="MR679" s="56"/>
      <c r="MS679" s="56"/>
      <c r="MT679" s="56"/>
      <c r="MU679" s="56"/>
      <c r="MV679" s="56"/>
      <c r="MW679" s="56"/>
      <c r="MX679" s="56"/>
      <c r="MY679" s="56"/>
      <c r="MZ679" s="56"/>
      <c r="NA679" s="56"/>
      <c r="NB679" s="56"/>
      <c r="NC679" s="56"/>
      <c r="ND679" s="56"/>
      <c r="NE679" s="56"/>
      <c r="NF679" s="56"/>
      <c r="NG679" s="56"/>
      <c r="NH679" s="56"/>
      <c r="NI679" s="56"/>
      <c r="NJ679" s="56"/>
      <c r="NK679" s="56"/>
      <c r="NL679" s="56"/>
      <c r="NM679" s="56"/>
      <c r="NN679" s="56"/>
      <c r="NO679" s="56"/>
      <c r="NP679" s="56"/>
      <c r="NQ679" s="56"/>
      <c r="NR679" s="56"/>
      <c r="NS679" s="56"/>
      <c r="NT679" s="56"/>
      <c r="NU679" s="56"/>
      <c r="NV679" s="56"/>
      <c r="NW679" s="56"/>
      <c r="NX679" s="56"/>
      <c r="NY679" s="56"/>
      <c r="NZ679" s="56"/>
      <c r="OA679" s="56"/>
      <c r="OB679" s="56"/>
      <c r="OC679" s="56"/>
      <c r="OD679" s="56"/>
      <c r="OE679" s="56"/>
      <c r="OF679" s="56"/>
      <c r="OG679" s="56"/>
      <c r="OH679" s="56"/>
      <c r="OI679" s="56"/>
      <c r="OJ679" s="56"/>
      <c r="OK679" s="56"/>
      <c r="OL679" s="56"/>
      <c r="OM679" s="56"/>
      <c r="ON679" s="56"/>
      <c r="OO679" s="56"/>
      <c r="OP679" s="56"/>
      <c r="OQ679" s="56"/>
      <c r="OR679" s="56"/>
      <c r="OS679" s="56"/>
      <c r="OT679" s="56"/>
      <c r="OU679" s="56"/>
      <c r="OV679" s="56"/>
      <c r="OW679" s="56"/>
      <c r="OX679" s="56"/>
      <c r="OY679" s="56"/>
      <c r="OZ679" s="56"/>
      <c r="PA679" s="56"/>
    </row>
    <row r="680" spans="1:417" s="116" customFormat="1" ht="55.5" hidden="1" customHeight="1">
      <c r="A680" s="310"/>
      <c r="B680" s="310"/>
      <c r="C680" s="357"/>
      <c r="D680" s="519"/>
      <c r="E680" s="521"/>
      <c r="F680" s="519"/>
      <c r="G680" s="521"/>
      <c r="H680" s="327"/>
      <c r="I680" s="126" t="s">
        <v>1459</v>
      </c>
      <c r="J680" s="126" t="s">
        <v>1479</v>
      </c>
      <c r="K680" s="123"/>
      <c r="L680" s="183" t="s">
        <v>661</v>
      </c>
      <c r="M680" s="123" t="s">
        <v>501</v>
      </c>
      <c r="N680" s="51" t="s">
        <v>380</v>
      </c>
      <c r="O680" s="56" t="s">
        <v>350</v>
      </c>
      <c r="P680" s="310"/>
      <c r="Q680" s="310"/>
      <c r="R680" s="120"/>
      <c r="S680" s="120"/>
      <c r="T680" s="120"/>
      <c r="U680" s="120"/>
      <c r="V680" s="120"/>
      <c r="W680" s="120"/>
      <c r="X680" s="120" t="s">
        <v>205</v>
      </c>
      <c r="Y680" s="120"/>
      <c r="Z680" s="120"/>
      <c r="AA680" s="120"/>
      <c r="AB680" s="120"/>
      <c r="AC680" s="119">
        <f t="shared" si="902"/>
        <v>1</v>
      </c>
      <c r="AD680" s="229"/>
      <c r="AE680" s="229"/>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70"/>
      <c r="BU680" s="70"/>
      <c r="BV680" s="70"/>
      <c r="BW680" s="70"/>
      <c r="BX680" s="56"/>
      <c r="BY680" s="56"/>
      <c r="BZ680" s="56"/>
      <c r="CA680" s="56"/>
      <c r="CB680" s="56"/>
      <c r="CC680" s="56"/>
      <c r="CD680" s="56"/>
      <c r="CE680" s="56"/>
      <c r="CF680" s="56"/>
      <c r="CG680" s="56"/>
      <c r="CH680" s="56"/>
      <c r="CI680" s="56"/>
      <c r="CJ680" s="56"/>
      <c r="CK680" s="56"/>
      <c r="CL680" s="56"/>
      <c r="CM680" s="56"/>
      <c r="CN680" s="56"/>
      <c r="CO680" s="56"/>
      <c r="CP680" s="56"/>
      <c r="CQ680" s="56"/>
      <c r="CR680" s="56"/>
      <c r="CS680" s="56"/>
      <c r="CT680" s="56"/>
      <c r="CU680" s="56"/>
      <c r="CV680" s="56"/>
      <c r="CW680" s="56"/>
      <c r="CX680" s="56"/>
      <c r="CY680" s="56"/>
      <c r="CZ680" s="56"/>
      <c r="DA680" s="56"/>
      <c r="DB680" s="56"/>
      <c r="DC680" s="56"/>
      <c r="DD680" s="56"/>
      <c r="DE680" s="56"/>
      <c r="DF680" s="56"/>
      <c r="DG680" s="56"/>
      <c r="DH680" s="56"/>
      <c r="DI680" s="56"/>
      <c r="DJ680" s="56"/>
      <c r="DK680" s="56"/>
      <c r="DL680" s="56"/>
      <c r="DM680" s="70"/>
      <c r="DN680" s="70"/>
      <c r="DO680" s="70"/>
      <c r="DP680" s="70"/>
      <c r="DQ680" s="56"/>
      <c r="DR680" s="56"/>
      <c r="DS680" s="56"/>
      <c r="DT680" s="56"/>
      <c r="DU680" s="56"/>
      <c r="DV680" s="56"/>
      <c r="DW680" s="56"/>
      <c r="DX680" s="56"/>
      <c r="DY680" s="56"/>
      <c r="DZ680" s="56"/>
      <c r="EA680" s="56"/>
      <c r="EB680" s="56"/>
      <c r="EC680" s="56"/>
      <c r="ED680" s="56"/>
      <c r="EE680" s="56"/>
      <c r="EF680" s="56"/>
      <c r="EG680" s="56"/>
      <c r="EH680" s="56"/>
      <c r="EI680" s="56"/>
      <c r="EJ680" s="56"/>
      <c r="EK680" s="56"/>
      <c r="EL680" s="56"/>
      <c r="EM680" s="56"/>
      <c r="EN680" s="56"/>
      <c r="EO680" s="56"/>
      <c r="EP680" s="56"/>
      <c r="EQ680" s="56"/>
      <c r="ER680" s="56"/>
      <c r="ES680" s="56"/>
      <c r="ET680" s="56"/>
      <c r="EU680" s="56"/>
      <c r="EV680" s="56"/>
      <c r="EW680" s="56"/>
      <c r="EX680" s="56"/>
      <c r="EY680" s="56"/>
      <c r="EZ680" s="56"/>
      <c r="FA680" s="56"/>
      <c r="FB680" s="56"/>
      <c r="FC680" s="56"/>
      <c r="FD680" s="56"/>
      <c r="FE680" s="56"/>
      <c r="FF680" s="70"/>
      <c r="FG680" s="70"/>
      <c r="FH680" s="70"/>
      <c r="FI680" s="70"/>
      <c r="FJ680" s="70"/>
      <c r="FK680" s="56"/>
      <c r="FL680" s="56"/>
      <c r="FM680" s="56"/>
      <c r="FN680" s="56"/>
      <c r="FO680" s="56"/>
      <c r="FP680" s="56"/>
      <c r="FQ680" s="56"/>
      <c r="FR680" s="56"/>
      <c r="FS680" s="56"/>
      <c r="FT680" s="56"/>
      <c r="FU680" s="56"/>
      <c r="FV680" s="56"/>
      <c r="FW680" s="56"/>
      <c r="FX680" s="56"/>
      <c r="FY680" s="56"/>
      <c r="FZ680" s="56"/>
      <c r="GA680" s="56"/>
      <c r="GB680" s="56"/>
      <c r="GC680" s="56"/>
      <c r="GD680" s="56"/>
      <c r="GE680" s="56"/>
      <c r="GF680" s="56"/>
      <c r="GG680" s="56"/>
      <c r="GH680" s="56"/>
      <c r="GI680" s="56"/>
      <c r="GJ680" s="56"/>
      <c r="GK680" s="56"/>
      <c r="GL680" s="56"/>
      <c r="GM680" s="56"/>
      <c r="GN680" s="56"/>
      <c r="GO680" s="56"/>
      <c r="GP680" s="56"/>
      <c r="GQ680" s="56"/>
      <c r="GR680" s="56"/>
      <c r="GS680" s="56"/>
      <c r="GT680" s="56"/>
      <c r="GU680" s="56"/>
      <c r="GV680" s="56"/>
      <c r="GW680" s="56"/>
      <c r="GX680" s="56"/>
      <c r="GY680" s="56"/>
      <c r="GZ680" s="70"/>
      <c r="HA680" s="70"/>
      <c r="HB680" s="70"/>
      <c r="HC680" s="70"/>
      <c r="HD680" s="70"/>
      <c r="HE680" s="56"/>
      <c r="HF680" s="56"/>
      <c r="HG680" s="56"/>
      <c r="HH680" s="56"/>
      <c r="HI680" s="56"/>
      <c r="HJ680" s="56"/>
      <c r="HK680" s="56"/>
      <c r="HL680" s="56"/>
      <c r="HM680" s="56"/>
      <c r="HN680" s="56"/>
      <c r="HO680" s="56"/>
      <c r="HP680" s="56"/>
      <c r="HQ680" s="56"/>
      <c r="HR680" s="56"/>
      <c r="HS680" s="56"/>
      <c r="HT680" s="56"/>
      <c r="HU680" s="56"/>
      <c r="HV680" s="56"/>
      <c r="HW680" s="56"/>
      <c r="HX680" s="56"/>
      <c r="HY680" s="56"/>
      <c r="HZ680" s="56"/>
      <c r="IA680" s="56"/>
      <c r="IB680" s="56"/>
      <c r="IC680" s="56"/>
      <c r="ID680" s="56"/>
      <c r="IE680" s="56"/>
      <c r="IF680" s="56"/>
      <c r="IG680" s="56"/>
      <c r="IH680" s="56"/>
      <c r="II680" s="56"/>
      <c r="IJ680" s="56"/>
      <c r="IK680" s="56"/>
      <c r="IL680" s="56"/>
      <c r="IM680" s="56"/>
      <c r="IN680" s="56"/>
      <c r="IO680" s="56"/>
      <c r="IP680" s="56"/>
      <c r="IQ680" s="56"/>
      <c r="IR680" s="56"/>
      <c r="IS680" s="56"/>
      <c r="IT680" s="70"/>
      <c r="IU680" s="70"/>
      <c r="IV680" s="70"/>
      <c r="IW680" s="70"/>
      <c r="IX680" s="56"/>
      <c r="IY680" s="56"/>
      <c r="IZ680" s="56"/>
      <c r="JA680" s="56"/>
      <c r="JB680" s="56"/>
      <c r="JC680" s="56"/>
      <c r="JD680" s="56"/>
      <c r="JE680" s="56"/>
      <c r="JF680" s="56"/>
      <c r="JG680" s="56"/>
      <c r="JH680" s="56"/>
      <c r="JI680" s="56"/>
      <c r="JJ680" s="56"/>
      <c r="JK680" s="56"/>
      <c r="JL680" s="56"/>
      <c r="JM680" s="56"/>
      <c r="JN680" s="56"/>
      <c r="JO680" s="56"/>
      <c r="JP680" s="56"/>
      <c r="JQ680" s="56"/>
      <c r="JR680" s="56"/>
      <c r="JS680" s="56"/>
      <c r="JT680" s="56"/>
      <c r="JU680" s="56"/>
      <c r="JV680" s="56"/>
      <c r="JW680" s="56"/>
      <c r="JX680" s="56"/>
      <c r="JY680" s="56"/>
      <c r="JZ680" s="56"/>
      <c r="KA680" s="56"/>
      <c r="KB680" s="56"/>
      <c r="KC680" s="56"/>
      <c r="KD680" s="56"/>
      <c r="KE680" s="56"/>
      <c r="KF680" s="56"/>
      <c r="KG680" s="56"/>
      <c r="KH680" s="56"/>
      <c r="KI680" s="56"/>
      <c r="KJ680" s="56"/>
      <c r="KK680" s="56"/>
      <c r="KL680" s="56"/>
      <c r="KM680" s="56"/>
      <c r="KN680" s="56"/>
      <c r="KO680" s="56"/>
      <c r="KP680" s="56"/>
      <c r="KQ680" s="56"/>
      <c r="KR680" s="56"/>
      <c r="KS680" s="56"/>
      <c r="KT680" s="56"/>
      <c r="KU680" s="56"/>
      <c r="KV680" s="56"/>
      <c r="KW680" s="56"/>
      <c r="KX680" s="56"/>
      <c r="KY680" s="56"/>
      <c r="KZ680" s="56"/>
      <c r="LA680" s="56"/>
      <c r="LB680" s="56"/>
      <c r="LC680" s="56"/>
      <c r="LD680" s="56"/>
      <c r="LE680" s="56"/>
      <c r="LF680" s="56"/>
      <c r="LG680" s="56"/>
      <c r="LH680" s="56"/>
      <c r="LI680" s="56"/>
      <c r="LJ680" s="56"/>
      <c r="LK680" s="56"/>
      <c r="LL680" s="56"/>
      <c r="LM680" s="56"/>
      <c r="LN680" s="56"/>
      <c r="LO680" s="56"/>
      <c r="LP680" s="56"/>
      <c r="LQ680" s="56"/>
      <c r="LR680" s="56"/>
      <c r="LS680" s="56"/>
      <c r="LT680" s="56"/>
      <c r="LU680" s="56"/>
      <c r="LV680" s="56"/>
      <c r="LW680" s="56"/>
      <c r="LX680" s="56"/>
      <c r="LY680" s="56"/>
      <c r="LZ680" s="56"/>
      <c r="MA680" s="56"/>
      <c r="MB680" s="56"/>
      <c r="MC680" s="71" t="s">
        <v>552</v>
      </c>
      <c r="MD680" s="56"/>
      <c r="ME680" s="56">
        <v>2</v>
      </c>
      <c r="MF680" s="56">
        <v>2</v>
      </c>
      <c r="MG680" s="56">
        <v>2</v>
      </c>
      <c r="MH680" s="56">
        <v>2</v>
      </c>
      <c r="MI680" s="56">
        <v>2</v>
      </c>
      <c r="MJ680" s="56">
        <v>2</v>
      </c>
      <c r="MK680" s="56">
        <v>2</v>
      </c>
      <c r="ML680" s="56">
        <v>2</v>
      </c>
      <c r="MM680" s="56">
        <v>2</v>
      </c>
      <c r="MN680" s="56">
        <v>2</v>
      </c>
      <c r="MO680" s="56">
        <v>2</v>
      </c>
      <c r="MP680" s="56">
        <v>2</v>
      </c>
      <c r="MQ680" s="56">
        <v>2</v>
      </c>
      <c r="MR680" s="56">
        <v>2</v>
      </c>
      <c r="MS680" s="56">
        <v>2</v>
      </c>
      <c r="MT680" s="56">
        <v>2</v>
      </c>
      <c r="MU680" s="56">
        <v>2</v>
      </c>
      <c r="MV680" s="56">
        <v>2</v>
      </c>
      <c r="MW680" s="56">
        <v>2</v>
      </c>
      <c r="MX680" s="56">
        <v>2</v>
      </c>
      <c r="MY680" s="56">
        <v>2</v>
      </c>
      <c r="MZ680" s="56">
        <v>2</v>
      </c>
      <c r="NA680" s="56">
        <v>2</v>
      </c>
      <c r="NB680" s="56">
        <v>2</v>
      </c>
      <c r="NC680" s="56">
        <v>2</v>
      </c>
      <c r="ND680" s="56">
        <v>2</v>
      </c>
      <c r="NE680" s="179">
        <f>COUNTIF(ME680:ND680,"2")</f>
        <v>26</v>
      </c>
      <c r="NF680" s="180">
        <f>NE680/(NE680+NG680+NI680+NK680)</f>
        <v>1</v>
      </c>
      <c r="NG680" s="179">
        <f>COUNTIF(ME680:ND680,"1")</f>
        <v>0</v>
      </c>
      <c r="NH680" s="180">
        <f>NG680/(NE680+NG680+NI680+NK680)</f>
        <v>0</v>
      </c>
      <c r="NI680" s="179">
        <f>COUNTIF(ME680:ND680,"0")</f>
        <v>0</v>
      </c>
      <c r="NJ680" s="180">
        <f>NI680/(NE680+NG680+NI680+NK680)</f>
        <v>0</v>
      </c>
      <c r="NK680" s="179">
        <f>COUNTIF(LR680:ND680,"KĐG")</f>
        <v>0</v>
      </c>
      <c r="NL680" s="180">
        <f>NK680/(NE680+NG680+NI680+NK680)</f>
        <v>0</v>
      </c>
      <c r="NM680" s="181">
        <f>(((NE680*2)+(NG680*1)+(NI680*0)))/(NE680+NG680+NI680)</f>
        <v>2</v>
      </c>
      <c r="NN680" s="184" t="str">
        <f>IF(NL680&gt;=50%,"KĐG",IF(NM680&gt;=1.6,"Đạt mục tiêu",IF(NM680&gt;=1,"Cần cố gắng","Chưa đạt")))</f>
        <v>Đạt mục tiêu</v>
      </c>
      <c r="NO680" s="56"/>
      <c r="NP680" s="56"/>
      <c r="NQ680" s="56"/>
      <c r="NR680" s="56"/>
      <c r="NS680" s="56"/>
      <c r="NT680" s="56"/>
      <c r="NU680" s="56"/>
      <c r="NV680" s="56"/>
      <c r="NW680" s="56"/>
      <c r="NX680" s="56"/>
      <c r="NY680" s="56"/>
      <c r="NZ680" s="56"/>
      <c r="OA680" s="56"/>
      <c r="OB680" s="56"/>
      <c r="OC680" s="56"/>
      <c r="OD680" s="56"/>
      <c r="OE680" s="56"/>
      <c r="OF680" s="56"/>
      <c r="OG680" s="56"/>
      <c r="OH680" s="56"/>
      <c r="OI680" s="56"/>
      <c r="OJ680" s="56"/>
      <c r="OK680" s="56"/>
      <c r="OL680" s="56"/>
      <c r="OM680" s="56"/>
      <c r="ON680" s="56"/>
      <c r="OO680" s="56"/>
      <c r="OP680" s="56"/>
      <c r="OQ680" s="56"/>
      <c r="OR680" s="56"/>
      <c r="OS680" s="56"/>
      <c r="OT680" s="56"/>
      <c r="OU680" s="56"/>
      <c r="OV680" s="56"/>
      <c r="OW680" s="56"/>
      <c r="OX680" s="56"/>
      <c r="OY680" s="56"/>
      <c r="OZ680" s="56"/>
      <c r="PA680" s="56"/>
    </row>
    <row r="681" spans="1:417" s="116" customFormat="1" ht="63" hidden="1" customHeight="1">
      <c r="A681" s="310"/>
      <c r="B681" s="310"/>
      <c r="C681" s="357"/>
      <c r="D681" s="519"/>
      <c r="E681" s="521"/>
      <c r="F681" s="519"/>
      <c r="G681" s="521"/>
      <c r="H681" s="327"/>
      <c r="I681" s="126" t="s">
        <v>1460</v>
      </c>
      <c r="J681" s="126" t="s">
        <v>1480</v>
      </c>
      <c r="K681" s="123"/>
      <c r="L681" s="183"/>
      <c r="M681" s="123"/>
      <c r="N681" s="123" t="s">
        <v>380</v>
      </c>
      <c r="O681" s="56" t="s">
        <v>350</v>
      </c>
      <c r="P681" s="310"/>
      <c r="Q681" s="310"/>
      <c r="R681" s="120"/>
      <c r="S681" s="120"/>
      <c r="T681" s="120"/>
      <c r="U681" s="120"/>
      <c r="V681" s="120"/>
      <c r="W681" s="120"/>
      <c r="X681" s="120"/>
      <c r="Y681" s="120" t="s">
        <v>205</v>
      </c>
      <c r="Z681" s="120"/>
      <c r="AA681" s="120"/>
      <c r="AB681" s="120"/>
      <c r="AC681" s="119">
        <f t="shared" si="902"/>
        <v>1</v>
      </c>
      <c r="AD681" s="229"/>
      <c r="AE681" s="229"/>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70"/>
      <c r="BU681" s="70"/>
      <c r="BV681" s="70"/>
      <c r="BW681" s="70"/>
      <c r="BX681" s="56"/>
      <c r="BY681" s="56"/>
      <c r="BZ681" s="56"/>
      <c r="CA681" s="56"/>
      <c r="CB681" s="56"/>
      <c r="CC681" s="56"/>
      <c r="CD681" s="56"/>
      <c r="CE681" s="56"/>
      <c r="CF681" s="56"/>
      <c r="CG681" s="56"/>
      <c r="CH681" s="56"/>
      <c r="CI681" s="56"/>
      <c r="CJ681" s="56"/>
      <c r="CK681" s="56"/>
      <c r="CL681" s="56"/>
      <c r="CM681" s="56"/>
      <c r="CN681" s="56"/>
      <c r="CO681" s="56"/>
      <c r="CP681" s="56"/>
      <c r="CQ681" s="56"/>
      <c r="CR681" s="56"/>
      <c r="CS681" s="56"/>
      <c r="CT681" s="56"/>
      <c r="CU681" s="56"/>
      <c r="CV681" s="56"/>
      <c r="CW681" s="56"/>
      <c r="CX681" s="56"/>
      <c r="CY681" s="56"/>
      <c r="CZ681" s="56"/>
      <c r="DA681" s="56"/>
      <c r="DB681" s="56"/>
      <c r="DC681" s="56"/>
      <c r="DD681" s="56"/>
      <c r="DE681" s="56"/>
      <c r="DF681" s="56"/>
      <c r="DG681" s="56"/>
      <c r="DH681" s="56"/>
      <c r="DI681" s="56"/>
      <c r="DJ681" s="56"/>
      <c r="DK681" s="56"/>
      <c r="DL681" s="56"/>
      <c r="DM681" s="70"/>
      <c r="DN681" s="70"/>
      <c r="DO681" s="70"/>
      <c r="DP681" s="70"/>
      <c r="DQ681" s="56"/>
      <c r="DR681" s="56"/>
      <c r="DS681" s="56"/>
      <c r="DT681" s="56"/>
      <c r="DU681" s="56"/>
      <c r="DV681" s="56"/>
      <c r="DW681" s="56"/>
      <c r="DX681" s="56"/>
      <c r="DY681" s="56"/>
      <c r="DZ681" s="56"/>
      <c r="EA681" s="56"/>
      <c r="EB681" s="56"/>
      <c r="EC681" s="56"/>
      <c r="ED681" s="56"/>
      <c r="EE681" s="56"/>
      <c r="EF681" s="56"/>
      <c r="EG681" s="56"/>
      <c r="EH681" s="56"/>
      <c r="EI681" s="56"/>
      <c r="EJ681" s="56"/>
      <c r="EK681" s="56"/>
      <c r="EL681" s="56"/>
      <c r="EM681" s="56"/>
      <c r="EN681" s="56"/>
      <c r="EO681" s="56"/>
      <c r="EP681" s="56"/>
      <c r="EQ681" s="56"/>
      <c r="ER681" s="56"/>
      <c r="ES681" s="56"/>
      <c r="ET681" s="56"/>
      <c r="EU681" s="56"/>
      <c r="EV681" s="56"/>
      <c r="EW681" s="56"/>
      <c r="EX681" s="56"/>
      <c r="EY681" s="56"/>
      <c r="EZ681" s="56"/>
      <c r="FA681" s="56"/>
      <c r="FB681" s="56"/>
      <c r="FC681" s="56"/>
      <c r="FD681" s="56"/>
      <c r="FE681" s="56"/>
      <c r="FF681" s="70"/>
      <c r="FG681" s="70"/>
      <c r="FH681" s="70"/>
      <c r="FI681" s="70"/>
      <c r="FJ681" s="70"/>
      <c r="FK681" s="56"/>
      <c r="FL681" s="56"/>
      <c r="FM681" s="56"/>
      <c r="FN681" s="56"/>
      <c r="FO681" s="56"/>
      <c r="FP681" s="56"/>
      <c r="FQ681" s="56"/>
      <c r="FR681" s="56"/>
      <c r="FS681" s="56"/>
      <c r="FT681" s="56"/>
      <c r="FU681" s="56"/>
      <c r="FV681" s="56"/>
      <c r="FW681" s="56"/>
      <c r="FX681" s="56"/>
      <c r="FY681" s="56"/>
      <c r="FZ681" s="56"/>
      <c r="GA681" s="56"/>
      <c r="GB681" s="56"/>
      <c r="GC681" s="56"/>
      <c r="GD681" s="56"/>
      <c r="GE681" s="56"/>
      <c r="GF681" s="56"/>
      <c r="GG681" s="56"/>
      <c r="GH681" s="56"/>
      <c r="GI681" s="56"/>
      <c r="GJ681" s="56"/>
      <c r="GK681" s="56"/>
      <c r="GL681" s="56"/>
      <c r="GM681" s="56"/>
      <c r="GN681" s="56"/>
      <c r="GO681" s="56"/>
      <c r="GP681" s="56"/>
      <c r="GQ681" s="56"/>
      <c r="GR681" s="56"/>
      <c r="GS681" s="56"/>
      <c r="GT681" s="56"/>
      <c r="GU681" s="56"/>
      <c r="GV681" s="56"/>
      <c r="GW681" s="56"/>
      <c r="GX681" s="56"/>
      <c r="GY681" s="56"/>
      <c r="GZ681" s="70"/>
      <c r="HA681" s="70"/>
      <c r="HB681" s="70"/>
      <c r="HC681" s="70"/>
      <c r="HD681" s="70"/>
      <c r="HE681" s="56"/>
      <c r="HF681" s="56"/>
      <c r="HG681" s="56"/>
      <c r="HH681" s="56"/>
      <c r="HI681" s="56"/>
      <c r="HJ681" s="56"/>
      <c r="HK681" s="56"/>
      <c r="HL681" s="56"/>
      <c r="HM681" s="56"/>
      <c r="HN681" s="56"/>
      <c r="HO681" s="56"/>
      <c r="HP681" s="56"/>
      <c r="HQ681" s="56"/>
      <c r="HR681" s="56"/>
      <c r="HS681" s="56"/>
      <c r="HT681" s="56"/>
      <c r="HU681" s="56"/>
      <c r="HV681" s="56"/>
      <c r="HW681" s="56"/>
      <c r="HX681" s="56"/>
      <c r="HY681" s="56"/>
      <c r="HZ681" s="56"/>
      <c r="IA681" s="56"/>
      <c r="IB681" s="56"/>
      <c r="IC681" s="56"/>
      <c r="ID681" s="56"/>
      <c r="IE681" s="56"/>
      <c r="IF681" s="56"/>
      <c r="IG681" s="56"/>
      <c r="IH681" s="56"/>
      <c r="II681" s="56"/>
      <c r="IJ681" s="56"/>
      <c r="IK681" s="56"/>
      <c r="IL681" s="56"/>
      <c r="IM681" s="56"/>
      <c r="IN681" s="56"/>
      <c r="IO681" s="56"/>
      <c r="IP681" s="56"/>
      <c r="IQ681" s="56"/>
      <c r="IR681" s="56"/>
      <c r="IS681" s="56"/>
      <c r="IT681" s="70"/>
      <c r="IU681" s="70"/>
      <c r="IV681" s="70"/>
      <c r="IW681" s="70"/>
      <c r="IX681" s="56"/>
      <c r="IY681" s="56"/>
      <c r="IZ681" s="56"/>
      <c r="JA681" s="56"/>
      <c r="JB681" s="56"/>
      <c r="JC681" s="56"/>
      <c r="JD681" s="56"/>
      <c r="JE681" s="56"/>
      <c r="JF681" s="56"/>
      <c r="JG681" s="56"/>
      <c r="JH681" s="56"/>
      <c r="JI681" s="56"/>
      <c r="JJ681" s="56"/>
      <c r="JK681" s="56"/>
      <c r="JL681" s="56"/>
      <c r="JM681" s="56"/>
      <c r="JN681" s="56"/>
      <c r="JO681" s="56"/>
      <c r="JP681" s="56"/>
      <c r="JQ681" s="56"/>
      <c r="JR681" s="56"/>
      <c r="JS681" s="56"/>
      <c r="JT681" s="56"/>
      <c r="JU681" s="56"/>
      <c r="JV681" s="56"/>
      <c r="JW681" s="56"/>
      <c r="JX681" s="56"/>
      <c r="JY681" s="56"/>
      <c r="JZ681" s="56"/>
      <c r="KA681" s="56"/>
      <c r="KB681" s="56"/>
      <c r="KC681" s="56"/>
      <c r="KD681" s="56"/>
      <c r="KE681" s="56"/>
      <c r="KF681" s="56"/>
      <c r="KG681" s="56"/>
      <c r="KH681" s="56"/>
      <c r="KI681" s="56"/>
      <c r="KJ681" s="56"/>
      <c r="KK681" s="56"/>
      <c r="KL681" s="56"/>
      <c r="KM681" s="56"/>
      <c r="KN681" s="56"/>
      <c r="KO681" s="56"/>
      <c r="KP681" s="56"/>
      <c r="KQ681" s="56"/>
      <c r="KR681" s="56"/>
      <c r="KS681" s="56"/>
      <c r="KT681" s="56"/>
      <c r="KU681" s="56"/>
      <c r="KV681" s="56"/>
      <c r="KW681" s="56"/>
      <c r="KX681" s="56"/>
      <c r="KY681" s="56"/>
      <c r="KZ681" s="56"/>
      <c r="LA681" s="56"/>
      <c r="LB681" s="56"/>
      <c r="LC681" s="56"/>
      <c r="LD681" s="56"/>
      <c r="LE681" s="56"/>
      <c r="LF681" s="56"/>
      <c r="LG681" s="56"/>
      <c r="LH681" s="56"/>
      <c r="LI681" s="56"/>
      <c r="LJ681" s="56"/>
      <c r="LK681" s="56"/>
      <c r="LL681" s="56"/>
      <c r="LM681" s="56"/>
      <c r="LN681" s="56"/>
      <c r="LO681" s="56"/>
      <c r="LP681" s="56"/>
      <c r="LQ681" s="56"/>
      <c r="LR681" s="56"/>
      <c r="LS681" s="56"/>
      <c r="LT681" s="56"/>
      <c r="LU681" s="56"/>
      <c r="LV681" s="56"/>
      <c r="LW681" s="56"/>
      <c r="LX681" s="56"/>
      <c r="LY681" s="56"/>
      <c r="LZ681" s="56"/>
      <c r="MA681" s="56"/>
      <c r="MB681" s="56"/>
      <c r="MC681" s="71"/>
      <c r="MD681" s="56"/>
      <c r="ME681" s="56"/>
      <c r="MF681" s="56"/>
      <c r="MG681" s="56"/>
      <c r="MH681" s="56"/>
      <c r="MI681" s="56"/>
      <c r="MJ681" s="56"/>
      <c r="MK681" s="56"/>
      <c r="ML681" s="56"/>
      <c r="MM681" s="56"/>
      <c r="MN681" s="56"/>
      <c r="MO681" s="56"/>
      <c r="MP681" s="56"/>
      <c r="MQ681" s="56"/>
      <c r="MR681" s="56"/>
      <c r="MS681" s="56"/>
      <c r="MT681" s="56"/>
      <c r="MU681" s="56"/>
      <c r="MV681" s="56"/>
      <c r="MW681" s="56"/>
      <c r="MX681" s="56"/>
      <c r="MY681" s="56"/>
      <c r="MZ681" s="56"/>
      <c r="NA681" s="56"/>
      <c r="NB681" s="56"/>
      <c r="NC681" s="56"/>
      <c r="ND681" s="56"/>
      <c r="NE681" s="179"/>
      <c r="NF681" s="180"/>
      <c r="NG681" s="179"/>
      <c r="NH681" s="180"/>
      <c r="NI681" s="179"/>
      <c r="NJ681" s="180"/>
      <c r="NK681" s="179"/>
      <c r="NL681" s="180"/>
      <c r="NM681" s="181"/>
      <c r="NN681" s="184"/>
      <c r="NO681" s="56"/>
      <c r="NP681" s="56"/>
      <c r="NQ681" s="56"/>
      <c r="NR681" s="56"/>
      <c r="NS681" s="56"/>
      <c r="NT681" s="56"/>
      <c r="NU681" s="56"/>
      <c r="NV681" s="56"/>
      <c r="NW681" s="56"/>
      <c r="NX681" s="56"/>
      <c r="NY681" s="56"/>
      <c r="NZ681" s="56"/>
      <c r="OA681" s="56"/>
      <c r="OB681" s="56"/>
      <c r="OC681" s="56"/>
      <c r="OD681" s="56"/>
      <c r="OE681" s="56"/>
      <c r="OF681" s="56"/>
      <c r="OG681" s="56"/>
      <c r="OH681" s="56"/>
      <c r="OI681" s="56"/>
      <c r="OJ681" s="56"/>
      <c r="OK681" s="56"/>
      <c r="OL681" s="56"/>
      <c r="OM681" s="56"/>
      <c r="ON681" s="56"/>
      <c r="OO681" s="56"/>
      <c r="OP681" s="56"/>
      <c r="OQ681" s="56"/>
      <c r="OR681" s="56"/>
      <c r="OS681" s="56"/>
      <c r="OT681" s="56"/>
      <c r="OU681" s="56"/>
      <c r="OV681" s="56"/>
      <c r="OW681" s="56"/>
      <c r="OX681" s="56"/>
      <c r="OY681" s="56"/>
      <c r="OZ681" s="56"/>
      <c r="PA681" s="56"/>
    </row>
    <row r="682" spans="1:417" s="116" customFormat="1" ht="63" hidden="1" customHeight="1">
      <c r="A682" s="310"/>
      <c r="B682" s="310"/>
      <c r="C682" s="357"/>
      <c r="D682" s="519"/>
      <c r="E682" s="521"/>
      <c r="F682" s="519"/>
      <c r="G682" s="521"/>
      <c r="H682" s="327"/>
      <c r="I682" s="126" t="s">
        <v>1461</v>
      </c>
      <c r="J682" s="126" t="s">
        <v>1481</v>
      </c>
      <c r="K682" s="123"/>
      <c r="L682" s="183"/>
      <c r="M682" s="123"/>
      <c r="N682" s="123" t="s">
        <v>380</v>
      </c>
      <c r="O682" s="56" t="s">
        <v>350</v>
      </c>
      <c r="P682" s="310"/>
      <c r="Q682" s="310"/>
      <c r="R682" s="120"/>
      <c r="S682" s="120"/>
      <c r="T682" s="120"/>
      <c r="U682" s="120"/>
      <c r="V682" s="120"/>
      <c r="W682" s="120"/>
      <c r="X682" s="120"/>
      <c r="Y682" s="120"/>
      <c r="Z682" s="120" t="s">
        <v>205</v>
      </c>
      <c r="AA682" s="120"/>
      <c r="AB682" s="120"/>
      <c r="AC682" s="119">
        <f t="shared" si="902"/>
        <v>1</v>
      </c>
      <c r="AD682" s="229"/>
      <c r="AE682" s="229"/>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70"/>
      <c r="BU682" s="70"/>
      <c r="BV682" s="70"/>
      <c r="BW682" s="70"/>
      <c r="BX682" s="56"/>
      <c r="BY682" s="56"/>
      <c r="BZ682" s="56"/>
      <c r="CA682" s="56"/>
      <c r="CB682" s="56"/>
      <c r="CC682" s="56"/>
      <c r="CD682" s="56"/>
      <c r="CE682" s="56"/>
      <c r="CF682" s="56"/>
      <c r="CG682" s="56"/>
      <c r="CH682" s="56"/>
      <c r="CI682" s="56"/>
      <c r="CJ682" s="56"/>
      <c r="CK682" s="56"/>
      <c r="CL682" s="56"/>
      <c r="CM682" s="56"/>
      <c r="CN682" s="56"/>
      <c r="CO682" s="56"/>
      <c r="CP682" s="56"/>
      <c r="CQ682" s="56"/>
      <c r="CR682" s="56"/>
      <c r="CS682" s="56"/>
      <c r="CT682" s="56"/>
      <c r="CU682" s="56"/>
      <c r="CV682" s="56"/>
      <c r="CW682" s="56"/>
      <c r="CX682" s="56"/>
      <c r="CY682" s="56"/>
      <c r="CZ682" s="56"/>
      <c r="DA682" s="56"/>
      <c r="DB682" s="56"/>
      <c r="DC682" s="56"/>
      <c r="DD682" s="56"/>
      <c r="DE682" s="56"/>
      <c r="DF682" s="56"/>
      <c r="DG682" s="56"/>
      <c r="DH682" s="56"/>
      <c r="DI682" s="56"/>
      <c r="DJ682" s="56"/>
      <c r="DK682" s="56"/>
      <c r="DL682" s="56"/>
      <c r="DM682" s="70"/>
      <c r="DN682" s="70"/>
      <c r="DO682" s="70"/>
      <c r="DP682" s="70"/>
      <c r="DQ682" s="56"/>
      <c r="DR682" s="56"/>
      <c r="DS682" s="56"/>
      <c r="DT682" s="56"/>
      <c r="DU682" s="56"/>
      <c r="DV682" s="56"/>
      <c r="DW682" s="56"/>
      <c r="DX682" s="56"/>
      <c r="DY682" s="56"/>
      <c r="DZ682" s="56"/>
      <c r="EA682" s="56"/>
      <c r="EB682" s="56"/>
      <c r="EC682" s="56"/>
      <c r="ED682" s="56"/>
      <c r="EE682" s="56"/>
      <c r="EF682" s="56"/>
      <c r="EG682" s="56"/>
      <c r="EH682" s="56"/>
      <c r="EI682" s="56"/>
      <c r="EJ682" s="56"/>
      <c r="EK682" s="56"/>
      <c r="EL682" s="56"/>
      <c r="EM682" s="56"/>
      <c r="EN682" s="56"/>
      <c r="EO682" s="56"/>
      <c r="EP682" s="56"/>
      <c r="EQ682" s="56"/>
      <c r="ER682" s="56"/>
      <c r="ES682" s="56"/>
      <c r="ET682" s="56"/>
      <c r="EU682" s="56"/>
      <c r="EV682" s="56"/>
      <c r="EW682" s="56"/>
      <c r="EX682" s="56"/>
      <c r="EY682" s="56"/>
      <c r="EZ682" s="56"/>
      <c r="FA682" s="56"/>
      <c r="FB682" s="56"/>
      <c r="FC682" s="56"/>
      <c r="FD682" s="56"/>
      <c r="FE682" s="56"/>
      <c r="FF682" s="70"/>
      <c r="FG682" s="70"/>
      <c r="FH682" s="70"/>
      <c r="FI682" s="70"/>
      <c r="FJ682" s="70"/>
      <c r="FK682" s="56"/>
      <c r="FL682" s="56"/>
      <c r="FM682" s="56"/>
      <c r="FN682" s="56"/>
      <c r="FO682" s="56"/>
      <c r="FP682" s="56"/>
      <c r="FQ682" s="56"/>
      <c r="FR682" s="56"/>
      <c r="FS682" s="56"/>
      <c r="FT682" s="56"/>
      <c r="FU682" s="56"/>
      <c r="FV682" s="56"/>
      <c r="FW682" s="56"/>
      <c r="FX682" s="56"/>
      <c r="FY682" s="56"/>
      <c r="FZ682" s="56"/>
      <c r="GA682" s="56"/>
      <c r="GB682" s="56"/>
      <c r="GC682" s="56"/>
      <c r="GD682" s="56"/>
      <c r="GE682" s="56"/>
      <c r="GF682" s="56"/>
      <c r="GG682" s="56"/>
      <c r="GH682" s="56"/>
      <c r="GI682" s="56"/>
      <c r="GJ682" s="56"/>
      <c r="GK682" s="56"/>
      <c r="GL682" s="56"/>
      <c r="GM682" s="56"/>
      <c r="GN682" s="56"/>
      <c r="GO682" s="56"/>
      <c r="GP682" s="56"/>
      <c r="GQ682" s="56"/>
      <c r="GR682" s="56"/>
      <c r="GS682" s="56"/>
      <c r="GT682" s="56"/>
      <c r="GU682" s="56"/>
      <c r="GV682" s="56"/>
      <c r="GW682" s="56"/>
      <c r="GX682" s="56"/>
      <c r="GY682" s="56"/>
      <c r="GZ682" s="70"/>
      <c r="HA682" s="70"/>
      <c r="HB682" s="70"/>
      <c r="HC682" s="70"/>
      <c r="HD682" s="70"/>
      <c r="HE682" s="56"/>
      <c r="HF682" s="56"/>
      <c r="HG682" s="56"/>
      <c r="HH682" s="56"/>
      <c r="HI682" s="56"/>
      <c r="HJ682" s="56"/>
      <c r="HK682" s="56"/>
      <c r="HL682" s="56"/>
      <c r="HM682" s="56"/>
      <c r="HN682" s="56"/>
      <c r="HO682" s="56"/>
      <c r="HP682" s="56"/>
      <c r="HQ682" s="56"/>
      <c r="HR682" s="56"/>
      <c r="HS682" s="56"/>
      <c r="HT682" s="56"/>
      <c r="HU682" s="56"/>
      <c r="HV682" s="56"/>
      <c r="HW682" s="56"/>
      <c r="HX682" s="56"/>
      <c r="HY682" s="56"/>
      <c r="HZ682" s="56"/>
      <c r="IA682" s="56"/>
      <c r="IB682" s="56"/>
      <c r="IC682" s="56"/>
      <c r="ID682" s="56"/>
      <c r="IE682" s="56"/>
      <c r="IF682" s="56"/>
      <c r="IG682" s="56"/>
      <c r="IH682" s="56"/>
      <c r="II682" s="56"/>
      <c r="IJ682" s="56"/>
      <c r="IK682" s="56"/>
      <c r="IL682" s="56"/>
      <c r="IM682" s="56"/>
      <c r="IN682" s="56"/>
      <c r="IO682" s="56"/>
      <c r="IP682" s="56"/>
      <c r="IQ682" s="56"/>
      <c r="IR682" s="56"/>
      <c r="IS682" s="56"/>
      <c r="IT682" s="70"/>
      <c r="IU682" s="70"/>
      <c r="IV682" s="70"/>
      <c r="IW682" s="70"/>
      <c r="IX682" s="56"/>
      <c r="IY682" s="56"/>
      <c r="IZ682" s="56"/>
      <c r="JA682" s="56"/>
      <c r="JB682" s="56"/>
      <c r="JC682" s="56"/>
      <c r="JD682" s="56"/>
      <c r="JE682" s="56"/>
      <c r="JF682" s="56"/>
      <c r="JG682" s="56"/>
      <c r="JH682" s="56"/>
      <c r="JI682" s="56"/>
      <c r="JJ682" s="56"/>
      <c r="JK682" s="56"/>
      <c r="JL682" s="56"/>
      <c r="JM682" s="56"/>
      <c r="JN682" s="56"/>
      <c r="JO682" s="56"/>
      <c r="JP682" s="56"/>
      <c r="JQ682" s="56"/>
      <c r="JR682" s="56"/>
      <c r="JS682" s="56"/>
      <c r="JT682" s="56"/>
      <c r="JU682" s="56"/>
      <c r="JV682" s="56"/>
      <c r="JW682" s="56"/>
      <c r="JX682" s="56"/>
      <c r="JY682" s="56"/>
      <c r="JZ682" s="56"/>
      <c r="KA682" s="56"/>
      <c r="KB682" s="56"/>
      <c r="KC682" s="56"/>
      <c r="KD682" s="56"/>
      <c r="KE682" s="56"/>
      <c r="KF682" s="56"/>
      <c r="KG682" s="56"/>
      <c r="KH682" s="56"/>
      <c r="KI682" s="56"/>
      <c r="KJ682" s="56"/>
      <c r="KK682" s="56"/>
      <c r="KL682" s="56"/>
      <c r="KM682" s="56"/>
      <c r="KN682" s="56"/>
      <c r="KO682" s="56"/>
      <c r="KP682" s="56"/>
      <c r="KQ682" s="56"/>
      <c r="KR682" s="56"/>
      <c r="KS682" s="56"/>
      <c r="KT682" s="56"/>
      <c r="KU682" s="56"/>
      <c r="KV682" s="56"/>
      <c r="KW682" s="56"/>
      <c r="KX682" s="56"/>
      <c r="KY682" s="56"/>
      <c r="KZ682" s="56"/>
      <c r="LA682" s="56"/>
      <c r="LB682" s="56"/>
      <c r="LC682" s="56"/>
      <c r="LD682" s="56"/>
      <c r="LE682" s="56"/>
      <c r="LF682" s="56"/>
      <c r="LG682" s="56"/>
      <c r="LH682" s="56"/>
      <c r="LI682" s="56"/>
      <c r="LJ682" s="56"/>
      <c r="LK682" s="56"/>
      <c r="LL682" s="56"/>
      <c r="LM682" s="56"/>
      <c r="LN682" s="56"/>
      <c r="LO682" s="56"/>
      <c r="LP682" s="56"/>
      <c r="LQ682" s="56"/>
      <c r="LR682" s="56"/>
      <c r="LS682" s="56"/>
      <c r="LT682" s="56"/>
      <c r="LU682" s="56"/>
      <c r="LV682" s="56"/>
      <c r="LW682" s="56"/>
      <c r="LX682" s="56"/>
      <c r="LY682" s="56"/>
      <c r="LZ682" s="56"/>
      <c r="MA682" s="56"/>
      <c r="MB682" s="56"/>
      <c r="MC682" s="71"/>
      <c r="MD682" s="56"/>
      <c r="ME682" s="56"/>
      <c r="MF682" s="56"/>
      <c r="MG682" s="56"/>
      <c r="MH682" s="56"/>
      <c r="MI682" s="56"/>
      <c r="MJ682" s="56"/>
      <c r="MK682" s="56"/>
      <c r="ML682" s="56"/>
      <c r="MM682" s="56"/>
      <c r="MN682" s="56"/>
      <c r="MO682" s="56"/>
      <c r="MP682" s="56"/>
      <c r="MQ682" s="56"/>
      <c r="MR682" s="56"/>
      <c r="MS682" s="56"/>
      <c r="MT682" s="56"/>
      <c r="MU682" s="56"/>
      <c r="MV682" s="56"/>
      <c r="MW682" s="56"/>
      <c r="MX682" s="56"/>
      <c r="MY682" s="56"/>
      <c r="MZ682" s="56"/>
      <c r="NA682" s="56"/>
      <c r="NB682" s="56"/>
      <c r="NC682" s="56"/>
      <c r="ND682" s="56"/>
      <c r="NE682" s="179"/>
      <c r="NF682" s="180"/>
      <c r="NG682" s="179"/>
      <c r="NH682" s="180"/>
      <c r="NI682" s="179"/>
      <c r="NJ682" s="180"/>
      <c r="NK682" s="179"/>
      <c r="NL682" s="180"/>
      <c r="NM682" s="181"/>
      <c r="NN682" s="184"/>
      <c r="NO682" s="56"/>
      <c r="NP682" s="56"/>
      <c r="NQ682" s="56"/>
      <c r="NR682" s="56"/>
      <c r="NS682" s="56"/>
      <c r="NT682" s="56"/>
      <c r="NU682" s="56"/>
      <c r="NV682" s="56"/>
      <c r="NW682" s="56"/>
      <c r="NX682" s="56"/>
      <c r="NY682" s="56"/>
      <c r="NZ682" s="56"/>
      <c r="OA682" s="56"/>
      <c r="OB682" s="56"/>
      <c r="OC682" s="56"/>
      <c r="OD682" s="56"/>
      <c r="OE682" s="56"/>
      <c r="OF682" s="56"/>
      <c r="OG682" s="56"/>
      <c r="OH682" s="56"/>
      <c r="OI682" s="56"/>
      <c r="OJ682" s="56"/>
      <c r="OK682" s="56"/>
      <c r="OL682" s="56"/>
      <c r="OM682" s="56"/>
      <c r="ON682" s="56"/>
      <c r="OO682" s="56"/>
      <c r="OP682" s="56"/>
      <c r="OQ682" s="56"/>
      <c r="OR682" s="56"/>
      <c r="OS682" s="56"/>
      <c r="OT682" s="56"/>
      <c r="OU682" s="56"/>
      <c r="OV682" s="56"/>
      <c r="OW682" s="56"/>
      <c r="OX682" s="56"/>
      <c r="OY682" s="56"/>
      <c r="OZ682" s="56"/>
      <c r="PA682" s="56"/>
    </row>
    <row r="683" spans="1:417" s="116" customFormat="1" ht="63" hidden="1" customHeight="1">
      <c r="A683" s="310"/>
      <c r="B683" s="310"/>
      <c r="C683" s="357"/>
      <c r="D683" s="519"/>
      <c r="E683" s="521"/>
      <c r="F683" s="519"/>
      <c r="G683" s="521"/>
      <c r="H683" s="327"/>
      <c r="I683" s="126" t="s">
        <v>1462</v>
      </c>
      <c r="J683" s="126" t="s">
        <v>1508</v>
      </c>
      <c r="K683" s="123"/>
      <c r="L683" s="183"/>
      <c r="M683" s="123"/>
      <c r="N683" s="123" t="s">
        <v>380</v>
      </c>
      <c r="O683" s="56" t="s">
        <v>350</v>
      </c>
      <c r="P683" s="310"/>
      <c r="Q683" s="310"/>
      <c r="R683" s="120"/>
      <c r="S683" s="120"/>
      <c r="T683" s="120"/>
      <c r="U683" s="120"/>
      <c r="V683" s="120"/>
      <c r="W683" s="120"/>
      <c r="X683" s="120"/>
      <c r="Y683" s="120"/>
      <c r="Z683" s="120"/>
      <c r="AA683" s="120" t="s">
        <v>205</v>
      </c>
      <c r="AB683" s="120"/>
      <c r="AC683" s="119">
        <f t="shared" si="902"/>
        <v>1</v>
      </c>
      <c r="AD683" s="229"/>
      <c r="AE683" s="229"/>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70"/>
      <c r="BU683" s="70"/>
      <c r="BV683" s="70"/>
      <c r="BW683" s="70"/>
      <c r="BX683" s="56"/>
      <c r="BY683" s="56"/>
      <c r="BZ683" s="56"/>
      <c r="CA683" s="56"/>
      <c r="CB683" s="56"/>
      <c r="CC683" s="56"/>
      <c r="CD683" s="56"/>
      <c r="CE683" s="56"/>
      <c r="CF683" s="56"/>
      <c r="CG683" s="56"/>
      <c r="CH683" s="56"/>
      <c r="CI683" s="56"/>
      <c r="CJ683" s="56"/>
      <c r="CK683" s="56"/>
      <c r="CL683" s="56"/>
      <c r="CM683" s="56"/>
      <c r="CN683" s="56"/>
      <c r="CO683" s="56"/>
      <c r="CP683" s="56"/>
      <c r="CQ683" s="56"/>
      <c r="CR683" s="56"/>
      <c r="CS683" s="56"/>
      <c r="CT683" s="56"/>
      <c r="CU683" s="56"/>
      <c r="CV683" s="56"/>
      <c r="CW683" s="56"/>
      <c r="CX683" s="56"/>
      <c r="CY683" s="56"/>
      <c r="CZ683" s="56"/>
      <c r="DA683" s="56"/>
      <c r="DB683" s="56"/>
      <c r="DC683" s="56"/>
      <c r="DD683" s="56"/>
      <c r="DE683" s="56"/>
      <c r="DF683" s="56"/>
      <c r="DG683" s="56"/>
      <c r="DH683" s="56"/>
      <c r="DI683" s="56"/>
      <c r="DJ683" s="56"/>
      <c r="DK683" s="56"/>
      <c r="DL683" s="56"/>
      <c r="DM683" s="70"/>
      <c r="DN683" s="70"/>
      <c r="DO683" s="70"/>
      <c r="DP683" s="70"/>
      <c r="DQ683" s="56"/>
      <c r="DR683" s="56"/>
      <c r="DS683" s="56"/>
      <c r="DT683" s="56"/>
      <c r="DU683" s="56"/>
      <c r="DV683" s="56"/>
      <c r="DW683" s="56"/>
      <c r="DX683" s="56"/>
      <c r="DY683" s="56"/>
      <c r="DZ683" s="56"/>
      <c r="EA683" s="56"/>
      <c r="EB683" s="56"/>
      <c r="EC683" s="56"/>
      <c r="ED683" s="56"/>
      <c r="EE683" s="56"/>
      <c r="EF683" s="56"/>
      <c r="EG683" s="56"/>
      <c r="EH683" s="56"/>
      <c r="EI683" s="56"/>
      <c r="EJ683" s="56"/>
      <c r="EK683" s="56"/>
      <c r="EL683" s="56"/>
      <c r="EM683" s="56"/>
      <c r="EN683" s="56"/>
      <c r="EO683" s="56"/>
      <c r="EP683" s="56"/>
      <c r="EQ683" s="56"/>
      <c r="ER683" s="56"/>
      <c r="ES683" s="56"/>
      <c r="ET683" s="56"/>
      <c r="EU683" s="56"/>
      <c r="EV683" s="56"/>
      <c r="EW683" s="56"/>
      <c r="EX683" s="56"/>
      <c r="EY683" s="56"/>
      <c r="EZ683" s="56"/>
      <c r="FA683" s="56"/>
      <c r="FB683" s="56"/>
      <c r="FC683" s="56"/>
      <c r="FD683" s="56"/>
      <c r="FE683" s="56"/>
      <c r="FF683" s="70"/>
      <c r="FG683" s="70"/>
      <c r="FH683" s="70"/>
      <c r="FI683" s="70"/>
      <c r="FJ683" s="70"/>
      <c r="FK683" s="56"/>
      <c r="FL683" s="56"/>
      <c r="FM683" s="56"/>
      <c r="FN683" s="56"/>
      <c r="FO683" s="56"/>
      <c r="FP683" s="56"/>
      <c r="FQ683" s="56"/>
      <c r="FR683" s="56"/>
      <c r="FS683" s="56"/>
      <c r="FT683" s="56"/>
      <c r="FU683" s="56"/>
      <c r="FV683" s="56"/>
      <c r="FW683" s="56"/>
      <c r="FX683" s="56"/>
      <c r="FY683" s="56"/>
      <c r="FZ683" s="56"/>
      <c r="GA683" s="56"/>
      <c r="GB683" s="56"/>
      <c r="GC683" s="56"/>
      <c r="GD683" s="56"/>
      <c r="GE683" s="56"/>
      <c r="GF683" s="56"/>
      <c r="GG683" s="56"/>
      <c r="GH683" s="56"/>
      <c r="GI683" s="56"/>
      <c r="GJ683" s="56"/>
      <c r="GK683" s="56"/>
      <c r="GL683" s="56"/>
      <c r="GM683" s="56"/>
      <c r="GN683" s="56"/>
      <c r="GO683" s="56"/>
      <c r="GP683" s="56"/>
      <c r="GQ683" s="56"/>
      <c r="GR683" s="56"/>
      <c r="GS683" s="56"/>
      <c r="GT683" s="56"/>
      <c r="GU683" s="56"/>
      <c r="GV683" s="56"/>
      <c r="GW683" s="56"/>
      <c r="GX683" s="56"/>
      <c r="GY683" s="56"/>
      <c r="GZ683" s="70"/>
      <c r="HA683" s="70"/>
      <c r="HB683" s="70"/>
      <c r="HC683" s="70"/>
      <c r="HD683" s="70"/>
      <c r="HE683" s="56"/>
      <c r="HF683" s="56"/>
      <c r="HG683" s="56"/>
      <c r="HH683" s="56"/>
      <c r="HI683" s="56"/>
      <c r="HJ683" s="56"/>
      <c r="HK683" s="56"/>
      <c r="HL683" s="56"/>
      <c r="HM683" s="56"/>
      <c r="HN683" s="56"/>
      <c r="HO683" s="56"/>
      <c r="HP683" s="56"/>
      <c r="HQ683" s="56"/>
      <c r="HR683" s="56"/>
      <c r="HS683" s="56"/>
      <c r="HT683" s="56"/>
      <c r="HU683" s="56"/>
      <c r="HV683" s="56"/>
      <c r="HW683" s="56"/>
      <c r="HX683" s="56"/>
      <c r="HY683" s="56"/>
      <c r="HZ683" s="56"/>
      <c r="IA683" s="56"/>
      <c r="IB683" s="56"/>
      <c r="IC683" s="56"/>
      <c r="ID683" s="56"/>
      <c r="IE683" s="56"/>
      <c r="IF683" s="56"/>
      <c r="IG683" s="56"/>
      <c r="IH683" s="56"/>
      <c r="II683" s="56"/>
      <c r="IJ683" s="56"/>
      <c r="IK683" s="56"/>
      <c r="IL683" s="56"/>
      <c r="IM683" s="56"/>
      <c r="IN683" s="56"/>
      <c r="IO683" s="56"/>
      <c r="IP683" s="56"/>
      <c r="IQ683" s="56"/>
      <c r="IR683" s="56"/>
      <c r="IS683" s="56"/>
      <c r="IT683" s="70"/>
      <c r="IU683" s="70"/>
      <c r="IV683" s="70"/>
      <c r="IW683" s="70"/>
      <c r="IX683" s="56"/>
      <c r="IY683" s="56"/>
      <c r="IZ683" s="56"/>
      <c r="JA683" s="56"/>
      <c r="JB683" s="56"/>
      <c r="JC683" s="56"/>
      <c r="JD683" s="56"/>
      <c r="JE683" s="56"/>
      <c r="JF683" s="56"/>
      <c r="JG683" s="56"/>
      <c r="JH683" s="56"/>
      <c r="JI683" s="56"/>
      <c r="JJ683" s="56"/>
      <c r="JK683" s="56"/>
      <c r="JL683" s="56"/>
      <c r="JM683" s="56"/>
      <c r="JN683" s="56"/>
      <c r="JO683" s="56"/>
      <c r="JP683" s="56"/>
      <c r="JQ683" s="56"/>
      <c r="JR683" s="56"/>
      <c r="JS683" s="56"/>
      <c r="JT683" s="56"/>
      <c r="JU683" s="56"/>
      <c r="JV683" s="56"/>
      <c r="JW683" s="56"/>
      <c r="JX683" s="56"/>
      <c r="JY683" s="56"/>
      <c r="JZ683" s="56"/>
      <c r="KA683" s="56"/>
      <c r="KB683" s="56"/>
      <c r="KC683" s="56"/>
      <c r="KD683" s="56"/>
      <c r="KE683" s="56"/>
      <c r="KF683" s="56"/>
      <c r="KG683" s="56"/>
      <c r="KH683" s="56"/>
      <c r="KI683" s="56"/>
      <c r="KJ683" s="56"/>
      <c r="KK683" s="56"/>
      <c r="KL683" s="56"/>
      <c r="KM683" s="56"/>
      <c r="KN683" s="56"/>
      <c r="KO683" s="56"/>
      <c r="KP683" s="56"/>
      <c r="KQ683" s="56"/>
      <c r="KR683" s="56"/>
      <c r="KS683" s="56"/>
      <c r="KT683" s="56"/>
      <c r="KU683" s="56"/>
      <c r="KV683" s="56"/>
      <c r="KW683" s="56"/>
      <c r="KX683" s="56"/>
      <c r="KY683" s="56"/>
      <c r="KZ683" s="56"/>
      <c r="LA683" s="56"/>
      <c r="LB683" s="56"/>
      <c r="LC683" s="56"/>
      <c r="LD683" s="56"/>
      <c r="LE683" s="56"/>
      <c r="LF683" s="56"/>
      <c r="LG683" s="56"/>
      <c r="LH683" s="56"/>
      <c r="LI683" s="56"/>
      <c r="LJ683" s="56"/>
      <c r="LK683" s="56"/>
      <c r="LL683" s="56"/>
      <c r="LM683" s="56"/>
      <c r="LN683" s="56"/>
      <c r="LO683" s="56"/>
      <c r="LP683" s="56"/>
      <c r="LQ683" s="56"/>
      <c r="LR683" s="56"/>
      <c r="LS683" s="56"/>
      <c r="LT683" s="56"/>
      <c r="LU683" s="56"/>
      <c r="LV683" s="56"/>
      <c r="LW683" s="56"/>
      <c r="LX683" s="56"/>
      <c r="LY683" s="56"/>
      <c r="LZ683" s="56"/>
      <c r="MA683" s="56"/>
      <c r="MB683" s="56"/>
      <c r="MC683" s="71"/>
      <c r="MD683" s="56"/>
      <c r="ME683" s="56"/>
      <c r="MF683" s="56"/>
      <c r="MG683" s="56"/>
      <c r="MH683" s="56"/>
      <c r="MI683" s="56"/>
      <c r="MJ683" s="56"/>
      <c r="MK683" s="56"/>
      <c r="ML683" s="56"/>
      <c r="MM683" s="56"/>
      <c r="MN683" s="56"/>
      <c r="MO683" s="56"/>
      <c r="MP683" s="56"/>
      <c r="MQ683" s="56"/>
      <c r="MR683" s="56"/>
      <c r="MS683" s="56"/>
      <c r="MT683" s="56"/>
      <c r="MU683" s="56"/>
      <c r="MV683" s="56"/>
      <c r="MW683" s="56"/>
      <c r="MX683" s="56"/>
      <c r="MY683" s="56"/>
      <c r="MZ683" s="56"/>
      <c r="NA683" s="56"/>
      <c r="NB683" s="56"/>
      <c r="NC683" s="56"/>
      <c r="ND683" s="56"/>
      <c r="NE683" s="179"/>
      <c r="NF683" s="180"/>
      <c r="NG683" s="179"/>
      <c r="NH683" s="180"/>
      <c r="NI683" s="179"/>
      <c r="NJ683" s="180"/>
      <c r="NK683" s="179"/>
      <c r="NL683" s="180"/>
      <c r="NM683" s="181"/>
      <c r="NN683" s="184"/>
      <c r="NO683" s="56"/>
      <c r="NP683" s="56"/>
      <c r="NQ683" s="56"/>
      <c r="NR683" s="56"/>
      <c r="NS683" s="56"/>
      <c r="NT683" s="56"/>
      <c r="NU683" s="56"/>
      <c r="NV683" s="56"/>
      <c r="NW683" s="56"/>
      <c r="NX683" s="56"/>
      <c r="NY683" s="56"/>
      <c r="NZ683" s="56"/>
      <c r="OA683" s="56"/>
      <c r="OB683" s="56"/>
      <c r="OC683" s="56"/>
      <c r="OD683" s="56"/>
      <c r="OE683" s="56"/>
      <c r="OF683" s="56"/>
      <c r="OG683" s="56"/>
      <c r="OH683" s="56"/>
      <c r="OI683" s="56"/>
      <c r="OJ683" s="56"/>
      <c r="OK683" s="56"/>
      <c r="OL683" s="56"/>
      <c r="OM683" s="56"/>
      <c r="ON683" s="56"/>
      <c r="OO683" s="56"/>
      <c r="OP683" s="56"/>
      <c r="OQ683" s="56"/>
      <c r="OR683" s="56"/>
      <c r="OS683" s="56"/>
      <c r="OT683" s="56"/>
      <c r="OU683" s="56"/>
      <c r="OV683" s="56"/>
      <c r="OW683" s="56"/>
      <c r="OX683" s="56"/>
      <c r="OY683" s="56"/>
      <c r="OZ683" s="56"/>
      <c r="PA683" s="56"/>
    </row>
    <row r="684" spans="1:417" s="116" customFormat="1" ht="63" hidden="1" customHeight="1">
      <c r="A684" s="310"/>
      <c r="B684" s="310"/>
      <c r="C684" s="341"/>
      <c r="D684" s="520"/>
      <c r="E684" s="522"/>
      <c r="F684" s="520"/>
      <c r="G684" s="522"/>
      <c r="H684" s="353"/>
      <c r="I684" s="126" t="s">
        <v>1463</v>
      </c>
      <c r="J684" s="52" t="s">
        <v>1482</v>
      </c>
      <c r="K684" s="123"/>
      <c r="L684" s="183" t="s">
        <v>661</v>
      </c>
      <c r="M684" s="123" t="s">
        <v>501</v>
      </c>
      <c r="N684" s="51" t="s">
        <v>380</v>
      </c>
      <c r="O684" s="56" t="s">
        <v>350</v>
      </c>
      <c r="P684" s="310"/>
      <c r="Q684" s="310"/>
      <c r="R684" s="120"/>
      <c r="S684" s="120"/>
      <c r="T684" s="120"/>
      <c r="U684" s="120"/>
      <c r="V684" s="120"/>
      <c r="W684" s="120"/>
      <c r="X684" s="120"/>
      <c r="Y684" s="120"/>
      <c r="Z684" s="120"/>
      <c r="AA684" s="120"/>
      <c r="AB684" s="120" t="s">
        <v>205</v>
      </c>
      <c r="AC684" s="119">
        <f t="shared" si="902"/>
        <v>1</v>
      </c>
      <c r="AD684" s="229"/>
      <c r="AE684" s="229"/>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70"/>
      <c r="BU684" s="70"/>
      <c r="BV684" s="70"/>
      <c r="BW684" s="70"/>
      <c r="BX684" s="56"/>
      <c r="BY684" s="56"/>
      <c r="BZ684" s="56"/>
      <c r="CA684" s="56"/>
      <c r="CB684" s="56"/>
      <c r="CC684" s="56"/>
      <c r="CD684" s="56"/>
      <c r="CE684" s="56"/>
      <c r="CF684" s="56"/>
      <c r="CG684" s="56"/>
      <c r="CH684" s="56"/>
      <c r="CI684" s="56"/>
      <c r="CJ684" s="56"/>
      <c r="CK684" s="56"/>
      <c r="CL684" s="56"/>
      <c r="CM684" s="56"/>
      <c r="CN684" s="56"/>
      <c r="CO684" s="56"/>
      <c r="CP684" s="56"/>
      <c r="CQ684" s="56"/>
      <c r="CR684" s="56"/>
      <c r="CS684" s="56"/>
      <c r="CT684" s="56"/>
      <c r="CU684" s="56"/>
      <c r="CV684" s="56"/>
      <c r="CW684" s="56"/>
      <c r="CX684" s="56"/>
      <c r="CY684" s="56"/>
      <c r="CZ684" s="56"/>
      <c r="DA684" s="56"/>
      <c r="DB684" s="56"/>
      <c r="DC684" s="56"/>
      <c r="DD684" s="56"/>
      <c r="DE684" s="56"/>
      <c r="DF684" s="56"/>
      <c r="DG684" s="56"/>
      <c r="DH684" s="56"/>
      <c r="DI684" s="56"/>
      <c r="DJ684" s="56"/>
      <c r="DK684" s="56"/>
      <c r="DL684" s="56"/>
      <c r="DM684" s="70"/>
      <c r="DN684" s="70"/>
      <c r="DO684" s="70"/>
      <c r="DP684" s="70"/>
      <c r="DQ684" s="56"/>
      <c r="DR684" s="56"/>
      <c r="DS684" s="56"/>
      <c r="DT684" s="56"/>
      <c r="DU684" s="56"/>
      <c r="DV684" s="56"/>
      <c r="DW684" s="56"/>
      <c r="DX684" s="56"/>
      <c r="DY684" s="56"/>
      <c r="DZ684" s="56"/>
      <c r="EA684" s="56"/>
      <c r="EB684" s="56"/>
      <c r="EC684" s="56"/>
      <c r="ED684" s="56"/>
      <c r="EE684" s="56"/>
      <c r="EF684" s="56"/>
      <c r="EG684" s="56"/>
      <c r="EH684" s="56"/>
      <c r="EI684" s="56"/>
      <c r="EJ684" s="56"/>
      <c r="EK684" s="56"/>
      <c r="EL684" s="56"/>
      <c r="EM684" s="56"/>
      <c r="EN684" s="56"/>
      <c r="EO684" s="56"/>
      <c r="EP684" s="56"/>
      <c r="EQ684" s="56"/>
      <c r="ER684" s="56"/>
      <c r="ES684" s="56"/>
      <c r="ET684" s="56"/>
      <c r="EU684" s="56"/>
      <c r="EV684" s="56"/>
      <c r="EW684" s="56"/>
      <c r="EX684" s="56"/>
      <c r="EY684" s="56"/>
      <c r="EZ684" s="56"/>
      <c r="FA684" s="56"/>
      <c r="FB684" s="56"/>
      <c r="FC684" s="56"/>
      <c r="FD684" s="56"/>
      <c r="FE684" s="56"/>
      <c r="FF684" s="70"/>
      <c r="FG684" s="70"/>
      <c r="FH684" s="70"/>
      <c r="FI684" s="70"/>
      <c r="FJ684" s="70"/>
      <c r="FK684" s="56"/>
      <c r="FL684" s="56"/>
      <c r="FM684" s="56"/>
      <c r="FN684" s="56"/>
      <c r="FO684" s="56"/>
      <c r="FP684" s="56"/>
      <c r="FQ684" s="56"/>
      <c r="FR684" s="56"/>
      <c r="FS684" s="56"/>
      <c r="FT684" s="56"/>
      <c r="FU684" s="56"/>
      <c r="FV684" s="56"/>
      <c r="FW684" s="56"/>
      <c r="FX684" s="56"/>
      <c r="FY684" s="56"/>
      <c r="FZ684" s="56"/>
      <c r="GA684" s="56"/>
      <c r="GB684" s="56"/>
      <c r="GC684" s="56"/>
      <c r="GD684" s="56"/>
      <c r="GE684" s="56"/>
      <c r="GF684" s="56"/>
      <c r="GG684" s="56"/>
      <c r="GH684" s="56"/>
      <c r="GI684" s="56"/>
      <c r="GJ684" s="56"/>
      <c r="GK684" s="56"/>
      <c r="GL684" s="56"/>
      <c r="GM684" s="56"/>
      <c r="GN684" s="56"/>
      <c r="GO684" s="56"/>
      <c r="GP684" s="56"/>
      <c r="GQ684" s="56"/>
      <c r="GR684" s="56"/>
      <c r="GS684" s="56"/>
      <c r="GT684" s="56"/>
      <c r="GU684" s="56"/>
      <c r="GV684" s="56"/>
      <c r="GW684" s="56"/>
      <c r="GX684" s="56"/>
      <c r="GY684" s="56"/>
      <c r="GZ684" s="70"/>
      <c r="HA684" s="70"/>
      <c r="HB684" s="70"/>
      <c r="HC684" s="70"/>
      <c r="HD684" s="70"/>
      <c r="HE684" s="56"/>
      <c r="HF684" s="56"/>
      <c r="HG684" s="56"/>
      <c r="HH684" s="56"/>
      <c r="HI684" s="56"/>
      <c r="HJ684" s="56"/>
      <c r="HK684" s="56"/>
      <c r="HL684" s="56"/>
      <c r="HM684" s="56"/>
      <c r="HN684" s="56"/>
      <c r="HO684" s="56"/>
      <c r="HP684" s="56"/>
      <c r="HQ684" s="56"/>
      <c r="HR684" s="56"/>
      <c r="HS684" s="56"/>
      <c r="HT684" s="56"/>
      <c r="HU684" s="56"/>
      <c r="HV684" s="56"/>
      <c r="HW684" s="56"/>
      <c r="HX684" s="56"/>
      <c r="HY684" s="56"/>
      <c r="HZ684" s="56"/>
      <c r="IA684" s="56"/>
      <c r="IB684" s="56"/>
      <c r="IC684" s="56"/>
      <c r="ID684" s="56"/>
      <c r="IE684" s="56"/>
      <c r="IF684" s="56"/>
      <c r="IG684" s="56"/>
      <c r="IH684" s="56"/>
      <c r="II684" s="56"/>
      <c r="IJ684" s="56"/>
      <c r="IK684" s="56"/>
      <c r="IL684" s="56"/>
      <c r="IM684" s="56"/>
      <c r="IN684" s="56"/>
      <c r="IO684" s="56"/>
      <c r="IP684" s="56"/>
      <c r="IQ684" s="56"/>
      <c r="IR684" s="56"/>
      <c r="IS684" s="56"/>
      <c r="IT684" s="70"/>
      <c r="IU684" s="70"/>
      <c r="IV684" s="70"/>
      <c r="IW684" s="70"/>
      <c r="IX684" s="56"/>
      <c r="IY684" s="56"/>
      <c r="IZ684" s="56"/>
      <c r="JA684" s="56"/>
      <c r="JB684" s="56"/>
      <c r="JC684" s="56"/>
      <c r="JD684" s="56"/>
      <c r="JE684" s="56"/>
      <c r="JF684" s="56"/>
      <c r="JG684" s="56"/>
      <c r="JH684" s="56"/>
      <c r="JI684" s="56"/>
      <c r="JJ684" s="56"/>
      <c r="JK684" s="56"/>
      <c r="JL684" s="56"/>
      <c r="JM684" s="56"/>
      <c r="JN684" s="56"/>
      <c r="JO684" s="56"/>
      <c r="JP684" s="56"/>
      <c r="JQ684" s="56"/>
      <c r="JR684" s="56"/>
      <c r="JS684" s="56"/>
      <c r="JT684" s="56"/>
      <c r="JU684" s="56"/>
      <c r="JV684" s="56"/>
      <c r="JW684" s="56"/>
      <c r="JX684" s="56"/>
      <c r="JY684" s="56"/>
      <c r="JZ684" s="56"/>
      <c r="KA684" s="56"/>
      <c r="KB684" s="56"/>
      <c r="KC684" s="56"/>
      <c r="KD684" s="56"/>
      <c r="KE684" s="56"/>
      <c r="KF684" s="56"/>
      <c r="KG684" s="56"/>
      <c r="KH684" s="56"/>
      <c r="KI684" s="56"/>
      <c r="KJ684" s="56"/>
      <c r="KK684" s="56"/>
      <c r="KL684" s="56"/>
      <c r="KM684" s="56"/>
      <c r="KN684" s="56"/>
      <c r="KO684" s="56"/>
      <c r="KP684" s="56"/>
      <c r="KQ684" s="56"/>
      <c r="KR684" s="56"/>
      <c r="KS684" s="56"/>
      <c r="KT684" s="56"/>
      <c r="KU684" s="56"/>
      <c r="KV684" s="56"/>
      <c r="KW684" s="56"/>
      <c r="KX684" s="56"/>
      <c r="KY684" s="56"/>
      <c r="KZ684" s="56"/>
      <c r="LA684" s="56"/>
      <c r="LB684" s="56"/>
      <c r="LC684" s="56"/>
      <c r="LD684" s="56"/>
      <c r="LE684" s="56"/>
      <c r="LF684" s="56"/>
      <c r="LG684" s="56"/>
      <c r="LH684" s="56"/>
      <c r="LI684" s="56"/>
      <c r="LJ684" s="56"/>
      <c r="LK684" s="56"/>
      <c r="LL684" s="56"/>
      <c r="LM684" s="56"/>
      <c r="LN684" s="56"/>
      <c r="LO684" s="56"/>
      <c r="LP684" s="56"/>
      <c r="LQ684" s="56"/>
      <c r="LR684" s="56"/>
      <c r="LS684" s="56"/>
      <c r="LT684" s="56"/>
      <c r="LU684" s="56"/>
      <c r="LV684" s="56"/>
      <c r="LW684" s="56"/>
      <c r="LX684" s="56"/>
      <c r="LY684" s="56"/>
      <c r="LZ684" s="56"/>
      <c r="MA684" s="56"/>
      <c r="MB684" s="56"/>
      <c r="MC684" s="71"/>
      <c r="MD684" s="56"/>
      <c r="ME684" s="56"/>
      <c r="MF684" s="56"/>
      <c r="MG684" s="56"/>
      <c r="MH684" s="56"/>
      <c r="MI684" s="56"/>
      <c r="MJ684" s="56"/>
      <c r="MK684" s="56"/>
      <c r="ML684" s="56"/>
      <c r="MM684" s="56"/>
      <c r="MN684" s="56"/>
      <c r="MO684" s="56"/>
      <c r="MP684" s="56"/>
      <c r="MQ684" s="56"/>
      <c r="MR684" s="56"/>
      <c r="MS684" s="56"/>
      <c r="MT684" s="56"/>
      <c r="MU684" s="56"/>
      <c r="MV684" s="56"/>
      <c r="MW684" s="56"/>
      <c r="MX684" s="56"/>
      <c r="MY684" s="56"/>
      <c r="MZ684" s="56"/>
      <c r="NA684" s="56"/>
      <c r="NB684" s="56"/>
      <c r="NC684" s="56"/>
      <c r="ND684" s="56"/>
      <c r="NE684" s="179"/>
      <c r="NF684" s="180"/>
      <c r="NG684" s="179"/>
      <c r="NH684" s="180"/>
      <c r="NI684" s="179"/>
      <c r="NJ684" s="180"/>
      <c r="NK684" s="179"/>
      <c r="NL684" s="180"/>
      <c r="NM684" s="181"/>
      <c r="NN684" s="184"/>
      <c r="NO684" s="56"/>
      <c r="NP684" s="56"/>
      <c r="NQ684" s="56"/>
      <c r="NR684" s="56"/>
      <c r="NS684" s="56"/>
      <c r="NT684" s="56"/>
      <c r="NU684" s="56"/>
      <c r="NV684" s="56"/>
      <c r="NW684" s="56"/>
      <c r="NX684" s="56"/>
      <c r="NY684" s="56"/>
      <c r="NZ684" s="56"/>
      <c r="OA684" s="56"/>
      <c r="OB684" s="56"/>
      <c r="OC684" s="56"/>
      <c r="OD684" s="56"/>
      <c r="OE684" s="56"/>
      <c r="OF684" s="56"/>
      <c r="OG684" s="56"/>
      <c r="OH684" s="56"/>
      <c r="OI684" s="56"/>
      <c r="OJ684" s="56"/>
      <c r="OK684" s="56"/>
      <c r="OL684" s="56"/>
      <c r="OM684" s="56"/>
      <c r="ON684" s="56"/>
      <c r="OO684" s="56"/>
      <c r="OP684" s="56"/>
      <c r="OQ684" s="56"/>
      <c r="OR684" s="56"/>
      <c r="OS684" s="56"/>
      <c r="OT684" s="56"/>
      <c r="OU684" s="56"/>
      <c r="OV684" s="56"/>
      <c r="OW684" s="56"/>
      <c r="OX684" s="56"/>
      <c r="OY684" s="56"/>
      <c r="OZ684" s="56"/>
      <c r="PA684" s="56"/>
    </row>
    <row r="685" spans="1:417" s="116" customFormat="1" ht="81.75" customHeight="1">
      <c r="A685" s="310"/>
      <c r="B685" s="427">
        <v>575</v>
      </c>
      <c r="C685" s="427">
        <v>256</v>
      </c>
      <c r="D685" s="361" t="s">
        <v>813</v>
      </c>
      <c r="E685" s="329" t="s">
        <v>4</v>
      </c>
      <c r="F685" s="361" t="s">
        <v>822</v>
      </c>
      <c r="G685" s="324" t="s">
        <v>6</v>
      </c>
      <c r="H685" s="324"/>
      <c r="I685" s="208" t="s">
        <v>1464</v>
      </c>
      <c r="J685" s="208" t="s">
        <v>1616</v>
      </c>
      <c r="K685" s="76"/>
      <c r="L685" s="234" t="s">
        <v>661</v>
      </c>
      <c r="M685" s="76" t="s">
        <v>501</v>
      </c>
      <c r="N685" s="51" t="s">
        <v>380</v>
      </c>
      <c r="O685" s="56" t="s">
        <v>350</v>
      </c>
      <c r="P685" s="310" t="s">
        <v>205</v>
      </c>
      <c r="Q685" s="310">
        <v>2</v>
      </c>
      <c r="R685" s="235" t="s">
        <v>205</v>
      </c>
      <c r="S685" s="120"/>
      <c r="T685" s="120"/>
      <c r="U685" s="120"/>
      <c r="V685" s="120"/>
      <c r="W685" s="120"/>
      <c r="X685" s="120"/>
      <c r="Y685" s="120"/>
      <c r="Z685" s="120"/>
      <c r="AA685" s="120"/>
      <c r="AB685" s="120"/>
      <c r="AC685" s="119">
        <f t="shared" si="902"/>
        <v>1</v>
      </c>
      <c r="AD685" s="299" t="s">
        <v>555</v>
      </c>
      <c r="AE685" s="299" t="s">
        <v>555</v>
      </c>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70"/>
      <c r="BU685" s="70"/>
      <c r="BV685" s="69"/>
      <c r="BW685" s="72"/>
      <c r="BX685" s="56"/>
      <c r="BY685" s="56"/>
      <c r="BZ685" s="56"/>
      <c r="CA685" s="56"/>
      <c r="CB685" s="56"/>
      <c r="CC685" s="56"/>
      <c r="CD685" s="56"/>
      <c r="CE685" s="56"/>
      <c r="CF685" s="56"/>
      <c r="CG685" s="56"/>
      <c r="CH685" s="56"/>
      <c r="CI685" s="56"/>
      <c r="CJ685" s="56"/>
      <c r="CK685" s="56"/>
      <c r="CL685" s="56"/>
      <c r="CM685" s="56"/>
      <c r="CN685" s="56"/>
      <c r="CO685" s="56"/>
      <c r="CP685" s="56"/>
      <c r="CQ685" s="56"/>
      <c r="CR685" s="56"/>
      <c r="CS685" s="56"/>
      <c r="CT685" s="56"/>
      <c r="CU685" s="56"/>
      <c r="CV685" s="56"/>
      <c r="CW685" s="56"/>
      <c r="CX685" s="56"/>
      <c r="CY685" s="56"/>
      <c r="CZ685" s="56"/>
      <c r="DA685" s="56"/>
      <c r="DB685" s="56"/>
      <c r="DC685" s="179"/>
      <c r="DD685" s="180"/>
      <c r="DE685" s="179"/>
      <c r="DF685" s="180"/>
      <c r="DG685" s="179"/>
      <c r="DH685" s="180"/>
      <c r="DI685" s="179"/>
      <c r="DJ685" s="180" t="e">
        <f>DI685/(DC685+DE685+DG685+DI685)</f>
        <v>#DIV/0!</v>
      </c>
      <c r="DK685" s="181" t="e">
        <f>(((DC685*2)+(DE685*1)+(DG685*0)))/(DC685+DE685+DG685)</f>
        <v>#DIV/0!</v>
      </c>
      <c r="DL685" s="184" t="e">
        <f>IF(DJ685&gt;=50%,"KĐG",IF(DK685&gt;=1.6,"Đạt mục tiêu",IF(DK685&gt;=1,"Cần cố gắng","Chưa đạt")))</f>
        <v>#DIV/0!</v>
      </c>
      <c r="DM685" s="70"/>
      <c r="DN685" s="70"/>
      <c r="DO685" s="70"/>
      <c r="DP685" s="70"/>
      <c r="DQ685" s="178">
        <v>2</v>
      </c>
      <c r="DR685" s="178">
        <v>2</v>
      </c>
      <c r="DS685" s="178">
        <v>2</v>
      </c>
      <c r="DT685" s="178">
        <v>2</v>
      </c>
      <c r="DU685" s="178">
        <v>2</v>
      </c>
      <c r="DV685" s="178">
        <v>2</v>
      </c>
      <c r="DW685" s="178">
        <v>2</v>
      </c>
      <c r="DX685" s="178">
        <v>2</v>
      </c>
      <c r="DY685" s="178">
        <v>2</v>
      </c>
      <c r="DZ685" s="178">
        <v>2</v>
      </c>
      <c r="EA685" s="178">
        <v>2</v>
      </c>
      <c r="EB685" s="178">
        <v>2</v>
      </c>
      <c r="EC685" s="178">
        <v>2</v>
      </c>
      <c r="ED685" s="178">
        <v>2</v>
      </c>
      <c r="EE685" s="178">
        <v>2</v>
      </c>
      <c r="EF685" s="178">
        <v>2</v>
      </c>
      <c r="EG685" s="178">
        <v>2</v>
      </c>
      <c r="EH685" s="178">
        <v>2</v>
      </c>
      <c r="EI685" s="178">
        <v>2</v>
      </c>
      <c r="EJ685" s="178">
        <v>2</v>
      </c>
      <c r="EK685" s="178">
        <v>2</v>
      </c>
      <c r="EL685" s="178">
        <v>2</v>
      </c>
      <c r="EM685" s="178">
        <v>2</v>
      </c>
      <c r="EN685" s="178">
        <v>2</v>
      </c>
      <c r="EO685" s="178">
        <v>2</v>
      </c>
      <c r="EP685" s="178">
        <v>2</v>
      </c>
      <c r="EQ685" s="178">
        <v>2</v>
      </c>
      <c r="ER685" s="178">
        <v>2</v>
      </c>
      <c r="ES685" s="178">
        <v>2</v>
      </c>
      <c r="ET685" s="178">
        <v>2</v>
      </c>
      <c r="EU685" s="178">
        <v>2</v>
      </c>
      <c r="EV685" s="179">
        <v>23</v>
      </c>
      <c r="EW685" s="180">
        <v>0.85185185185185186</v>
      </c>
      <c r="EX685" s="179">
        <v>2</v>
      </c>
      <c r="EY685" s="180">
        <v>7.407407407407407E-2</v>
      </c>
      <c r="EZ685" s="179">
        <v>2</v>
      </c>
      <c r="FA685" s="180">
        <v>7.407407407407407E-2</v>
      </c>
      <c r="FB685" s="179">
        <v>0</v>
      </c>
      <c r="FC685" s="180">
        <v>0</v>
      </c>
      <c r="FD685" s="181">
        <v>1.7777777777777777</v>
      </c>
      <c r="FE685" s="184" t="s">
        <v>670</v>
      </c>
      <c r="FF685" s="70"/>
      <c r="FG685" s="70"/>
      <c r="FH685" s="70"/>
      <c r="FI685" s="70"/>
      <c r="FJ685" s="70"/>
      <c r="FK685" s="56"/>
      <c r="FL685" s="56"/>
      <c r="FM685" s="56"/>
      <c r="FN685" s="56"/>
      <c r="FO685" s="56"/>
      <c r="FP685" s="56"/>
      <c r="FQ685" s="56"/>
      <c r="FR685" s="56"/>
      <c r="FS685" s="56"/>
      <c r="FT685" s="56"/>
      <c r="FU685" s="56"/>
      <c r="FV685" s="56"/>
      <c r="FW685" s="56"/>
      <c r="FX685" s="56"/>
      <c r="FY685" s="56"/>
      <c r="FZ685" s="56"/>
      <c r="GA685" s="56"/>
      <c r="GB685" s="56"/>
      <c r="GC685" s="56"/>
      <c r="GD685" s="56"/>
      <c r="GE685" s="56"/>
      <c r="GF685" s="56"/>
      <c r="GG685" s="56"/>
      <c r="GH685" s="56"/>
      <c r="GI685" s="56"/>
      <c r="GJ685" s="56"/>
      <c r="GK685" s="56"/>
      <c r="GL685" s="56"/>
      <c r="GM685" s="56"/>
      <c r="GN685" s="56"/>
      <c r="GO685" s="56"/>
      <c r="GP685" s="56"/>
      <c r="GQ685" s="56"/>
      <c r="GR685" s="56"/>
      <c r="GS685" s="56"/>
      <c r="GT685" s="56"/>
      <c r="GU685" s="56"/>
      <c r="GV685" s="56"/>
      <c r="GW685" s="56"/>
      <c r="GX685" s="56"/>
      <c r="GY685" s="56"/>
      <c r="GZ685" s="70"/>
      <c r="HA685" s="70"/>
      <c r="HB685" s="70"/>
      <c r="HC685" s="70"/>
      <c r="HD685" s="70"/>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c r="IJ685" s="56"/>
      <c r="IK685" s="56"/>
      <c r="IL685" s="56"/>
      <c r="IM685" s="56"/>
      <c r="IN685" s="56"/>
      <c r="IO685" s="56"/>
      <c r="IP685" s="56"/>
      <c r="IQ685" s="56"/>
      <c r="IR685" s="56"/>
      <c r="IS685" s="56"/>
      <c r="IT685" s="70"/>
      <c r="IU685" s="70"/>
      <c r="IV685" s="70"/>
      <c r="IW685" s="70"/>
      <c r="IX685" s="56"/>
      <c r="IY685" s="56"/>
      <c r="IZ685" s="56"/>
      <c r="JA685" s="56"/>
      <c r="JB685" s="56"/>
      <c r="JC685" s="56"/>
      <c r="JD685" s="56"/>
      <c r="JE685" s="56"/>
      <c r="JF685" s="56"/>
      <c r="JG685" s="56"/>
      <c r="JH685" s="56"/>
      <c r="JI685" s="56"/>
      <c r="JJ685" s="56"/>
      <c r="JK685" s="56"/>
      <c r="JL685" s="56"/>
      <c r="JM685" s="56"/>
      <c r="JN685" s="56"/>
      <c r="JO685" s="56"/>
      <c r="JP685" s="56"/>
      <c r="JQ685" s="56"/>
      <c r="JR685" s="56"/>
      <c r="JS685" s="56"/>
      <c r="JT685" s="56"/>
      <c r="JU685" s="56"/>
      <c r="JV685" s="56"/>
      <c r="JW685" s="56"/>
      <c r="JX685" s="56"/>
      <c r="JY685" s="56"/>
      <c r="JZ685" s="56"/>
      <c r="KA685" s="56"/>
      <c r="KB685" s="56"/>
      <c r="KC685" s="56"/>
      <c r="KD685" s="56"/>
      <c r="KE685" s="56"/>
      <c r="KF685" s="56"/>
      <c r="KG685" s="56"/>
      <c r="KH685" s="56"/>
      <c r="KI685" s="56"/>
      <c r="KJ685" s="56"/>
      <c r="KK685" s="56"/>
      <c r="KL685" s="56"/>
      <c r="KM685" s="56"/>
      <c r="KN685" s="56"/>
      <c r="KO685" s="56"/>
      <c r="KP685" s="56"/>
      <c r="KQ685" s="56"/>
      <c r="KR685" s="56"/>
      <c r="KS685" s="56"/>
      <c r="KT685" s="56"/>
      <c r="KU685" s="56"/>
      <c r="KV685" s="56"/>
      <c r="KW685" s="56"/>
      <c r="KX685" s="56"/>
      <c r="KY685" s="56"/>
      <c r="KZ685" s="56"/>
      <c r="LA685" s="56"/>
      <c r="LB685" s="56"/>
      <c r="LC685" s="56"/>
      <c r="LD685" s="56"/>
      <c r="LE685" s="56"/>
      <c r="LF685" s="56"/>
      <c r="LG685" s="56"/>
      <c r="LH685" s="56"/>
      <c r="LI685" s="56"/>
      <c r="LJ685" s="56"/>
      <c r="LK685" s="56"/>
      <c r="LL685" s="56"/>
      <c r="LM685" s="56"/>
      <c r="LN685" s="56"/>
      <c r="LO685" s="56"/>
      <c r="LP685" s="56"/>
      <c r="LQ685" s="56"/>
      <c r="LR685" s="56"/>
      <c r="LS685" s="56"/>
      <c r="LT685" s="56"/>
      <c r="LU685" s="56"/>
      <c r="LV685" s="56"/>
      <c r="LW685" s="56"/>
      <c r="LX685" s="56"/>
      <c r="LY685" s="56"/>
      <c r="LZ685" s="56"/>
      <c r="MA685" s="56"/>
      <c r="MB685" s="56"/>
      <c r="MC685" s="56"/>
      <c r="MD685" s="56"/>
      <c r="ME685" s="56"/>
      <c r="MF685" s="56"/>
      <c r="MG685" s="56"/>
      <c r="MH685" s="56"/>
      <c r="MI685" s="56"/>
      <c r="MJ685" s="56"/>
      <c r="MK685" s="56"/>
      <c r="ML685" s="56"/>
      <c r="MM685" s="56"/>
      <c r="MN685" s="56"/>
      <c r="MO685" s="56"/>
      <c r="MP685" s="56"/>
      <c r="MQ685" s="56"/>
      <c r="MR685" s="56"/>
      <c r="MS685" s="56"/>
      <c r="MT685" s="56"/>
      <c r="MU685" s="56"/>
      <c r="MV685" s="56"/>
      <c r="MW685" s="56"/>
      <c r="MX685" s="56"/>
      <c r="MY685" s="56"/>
      <c r="MZ685" s="56"/>
      <c r="NA685" s="56"/>
      <c r="NB685" s="56"/>
      <c r="NC685" s="56"/>
      <c r="ND685" s="56"/>
      <c r="NE685" s="56"/>
      <c r="NF685" s="56"/>
      <c r="NG685" s="56"/>
      <c r="NH685" s="56"/>
      <c r="NI685" s="56"/>
      <c r="NJ685" s="56"/>
      <c r="NK685" s="56"/>
      <c r="NL685" s="56"/>
      <c r="NM685" s="56"/>
      <c r="NN685" s="56"/>
      <c r="NO685" s="56"/>
      <c r="NP685" s="56"/>
      <c r="NQ685" s="56"/>
      <c r="NR685" s="56"/>
      <c r="NS685" s="56"/>
      <c r="NT685" s="56"/>
      <c r="NU685" s="56"/>
      <c r="NV685" s="56"/>
      <c r="NW685" s="56"/>
      <c r="NX685" s="56"/>
      <c r="NY685" s="56"/>
      <c r="NZ685" s="56"/>
      <c r="OA685" s="56"/>
      <c r="OB685" s="56"/>
      <c r="OC685" s="56"/>
      <c r="OD685" s="56"/>
      <c r="OE685" s="56"/>
      <c r="OF685" s="56"/>
      <c r="OG685" s="56"/>
      <c r="OH685" s="56"/>
      <c r="OI685" s="56"/>
      <c r="OJ685" s="56"/>
      <c r="OK685" s="56"/>
      <c r="OL685" s="56"/>
      <c r="OM685" s="56"/>
      <c r="ON685" s="56"/>
      <c r="OO685" s="56"/>
      <c r="OP685" s="56"/>
      <c r="OQ685" s="56"/>
      <c r="OR685" s="56"/>
      <c r="OS685" s="56"/>
      <c r="OT685" s="56"/>
      <c r="OU685" s="56"/>
      <c r="OV685" s="56"/>
      <c r="OW685" s="56"/>
      <c r="OX685" s="56"/>
      <c r="OY685" s="56"/>
      <c r="OZ685" s="56"/>
      <c r="PA685" s="2"/>
    </row>
    <row r="686" spans="1:417" s="116" customFormat="1" ht="63" hidden="1" customHeight="1">
      <c r="A686" s="310"/>
      <c r="B686" s="310"/>
      <c r="C686" s="310"/>
      <c r="D686" s="318"/>
      <c r="E686" s="325"/>
      <c r="F686" s="318"/>
      <c r="G686" s="328"/>
      <c r="H686" s="325"/>
      <c r="I686" s="126" t="s">
        <v>1465</v>
      </c>
      <c r="J686" s="126" t="s">
        <v>1483</v>
      </c>
      <c r="K686" s="123"/>
      <c r="L686" s="183"/>
      <c r="M686" s="123"/>
      <c r="N686" s="123" t="s">
        <v>380</v>
      </c>
      <c r="O686" s="56" t="s">
        <v>350</v>
      </c>
      <c r="P686" s="310"/>
      <c r="Q686" s="310"/>
      <c r="R686" s="120"/>
      <c r="S686" s="120" t="s">
        <v>205</v>
      </c>
      <c r="T686" s="120"/>
      <c r="U686" s="120"/>
      <c r="V686" s="120"/>
      <c r="W686" s="120"/>
      <c r="X686" s="120"/>
      <c r="Y686" s="120"/>
      <c r="Z686" s="120"/>
      <c r="AA686" s="120"/>
      <c r="AB686" s="120"/>
      <c r="AC686" s="119">
        <f t="shared" si="902"/>
        <v>1</v>
      </c>
      <c r="AD686" s="229"/>
      <c r="AE686" s="229"/>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70"/>
      <c r="BU686" s="70"/>
      <c r="BV686" s="69"/>
      <c r="BW686" s="72"/>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c r="CX686" s="56"/>
      <c r="CY686" s="56"/>
      <c r="CZ686" s="56"/>
      <c r="DA686" s="56"/>
      <c r="DB686" s="56"/>
      <c r="DC686" s="179"/>
      <c r="DD686" s="180"/>
      <c r="DE686" s="179"/>
      <c r="DF686" s="180"/>
      <c r="DG686" s="179"/>
      <c r="DH686" s="180"/>
      <c r="DI686" s="179"/>
      <c r="DJ686" s="180"/>
      <c r="DK686" s="181"/>
      <c r="DL686" s="184"/>
      <c r="DM686" s="70"/>
      <c r="DN686" s="70"/>
      <c r="DO686" s="70"/>
      <c r="DP686" s="70"/>
      <c r="DQ686" s="178"/>
      <c r="DR686" s="178"/>
      <c r="DS686" s="178"/>
      <c r="DT686" s="178"/>
      <c r="DU686" s="178"/>
      <c r="DV686" s="178"/>
      <c r="DW686" s="178"/>
      <c r="DX686" s="178"/>
      <c r="DY686" s="178"/>
      <c r="DZ686" s="178"/>
      <c r="EA686" s="178"/>
      <c r="EB686" s="178"/>
      <c r="EC686" s="178"/>
      <c r="ED686" s="178"/>
      <c r="EE686" s="178"/>
      <c r="EF686" s="178"/>
      <c r="EG686" s="178"/>
      <c r="EH686" s="178"/>
      <c r="EI686" s="178"/>
      <c r="EJ686" s="178"/>
      <c r="EK686" s="178"/>
      <c r="EL686" s="178"/>
      <c r="EM686" s="178"/>
      <c r="EN686" s="178"/>
      <c r="EO686" s="178"/>
      <c r="EP686" s="178"/>
      <c r="EQ686" s="178"/>
      <c r="ER686" s="178"/>
      <c r="ES686" s="178"/>
      <c r="ET686" s="178"/>
      <c r="EU686" s="178"/>
      <c r="EV686" s="179"/>
      <c r="EW686" s="180"/>
      <c r="EX686" s="179"/>
      <c r="EY686" s="180"/>
      <c r="EZ686" s="179"/>
      <c r="FA686" s="180"/>
      <c r="FB686" s="179"/>
      <c r="FC686" s="180"/>
      <c r="FD686" s="181"/>
      <c r="FE686" s="184"/>
      <c r="FF686" s="70"/>
      <c r="FG686" s="70"/>
      <c r="FH686" s="70"/>
      <c r="FI686" s="70"/>
      <c r="FJ686" s="70"/>
      <c r="FK686" s="56"/>
      <c r="FL686" s="56"/>
      <c r="FM686" s="56"/>
      <c r="FN686" s="56"/>
      <c r="FO686" s="56"/>
      <c r="FP686" s="56"/>
      <c r="FQ686" s="56"/>
      <c r="FR686" s="56"/>
      <c r="FS686" s="56"/>
      <c r="FT686" s="56"/>
      <c r="FU686" s="56"/>
      <c r="FV686" s="56"/>
      <c r="FW686" s="56"/>
      <c r="FX686" s="56"/>
      <c r="FY686" s="56"/>
      <c r="FZ686" s="56"/>
      <c r="GA686" s="56"/>
      <c r="GB686" s="56"/>
      <c r="GC686" s="56"/>
      <c r="GD686" s="56"/>
      <c r="GE686" s="56"/>
      <c r="GF686" s="56"/>
      <c r="GG686" s="56"/>
      <c r="GH686" s="56"/>
      <c r="GI686" s="56"/>
      <c r="GJ686" s="56"/>
      <c r="GK686" s="56"/>
      <c r="GL686" s="56"/>
      <c r="GM686" s="56"/>
      <c r="GN686" s="56"/>
      <c r="GO686" s="56"/>
      <c r="GP686" s="56"/>
      <c r="GQ686" s="56"/>
      <c r="GR686" s="56"/>
      <c r="GS686" s="56"/>
      <c r="GT686" s="56"/>
      <c r="GU686" s="56"/>
      <c r="GV686" s="56"/>
      <c r="GW686" s="56"/>
      <c r="GX686" s="56"/>
      <c r="GY686" s="56"/>
      <c r="GZ686" s="70"/>
      <c r="HA686" s="70"/>
      <c r="HB686" s="70"/>
      <c r="HC686" s="70"/>
      <c r="HD686" s="70"/>
      <c r="HE686" s="56"/>
      <c r="HF686" s="56"/>
      <c r="HG686" s="56"/>
      <c r="HH686" s="56"/>
      <c r="HI686" s="56"/>
      <c r="HJ686" s="56"/>
      <c r="HK686" s="56"/>
      <c r="HL686" s="56"/>
      <c r="HM686" s="56"/>
      <c r="HN686" s="56"/>
      <c r="HO686" s="56"/>
      <c r="HP686" s="56"/>
      <c r="HQ686" s="56"/>
      <c r="HR686" s="56"/>
      <c r="HS686" s="56"/>
      <c r="HT686" s="56"/>
      <c r="HU686" s="56"/>
      <c r="HV686" s="56"/>
      <c r="HW686" s="56"/>
      <c r="HX686" s="56"/>
      <c r="HY686" s="56"/>
      <c r="HZ686" s="56"/>
      <c r="IA686" s="56"/>
      <c r="IB686" s="56"/>
      <c r="IC686" s="56"/>
      <c r="ID686" s="56"/>
      <c r="IE686" s="56"/>
      <c r="IF686" s="56"/>
      <c r="IG686" s="56"/>
      <c r="IH686" s="56"/>
      <c r="II686" s="56"/>
      <c r="IJ686" s="56"/>
      <c r="IK686" s="56"/>
      <c r="IL686" s="56"/>
      <c r="IM686" s="56"/>
      <c r="IN686" s="56"/>
      <c r="IO686" s="56"/>
      <c r="IP686" s="56"/>
      <c r="IQ686" s="56"/>
      <c r="IR686" s="56"/>
      <c r="IS686" s="56"/>
      <c r="IT686" s="70"/>
      <c r="IU686" s="70"/>
      <c r="IV686" s="70"/>
      <c r="IW686" s="70"/>
      <c r="IX686" s="56"/>
      <c r="IY686" s="56"/>
      <c r="IZ686" s="56"/>
      <c r="JA686" s="56"/>
      <c r="JB686" s="56"/>
      <c r="JC686" s="56"/>
      <c r="JD686" s="56"/>
      <c r="JE686" s="56"/>
      <c r="JF686" s="56"/>
      <c r="JG686" s="56"/>
      <c r="JH686" s="56"/>
      <c r="JI686" s="56"/>
      <c r="JJ686" s="56"/>
      <c r="JK686" s="56"/>
      <c r="JL686" s="56"/>
      <c r="JM686" s="56"/>
      <c r="JN686" s="56"/>
      <c r="JO686" s="56"/>
      <c r="JP686" s="56"/>
      <c r="JQ686" s="56"/>
      <c r="JR686" s="56"/>
      <c r="JS686" s="56"/>
      <c r="JT686" s="56"/>
      <c r="JU686" s="56"/>
      <c r="JV686" s="56"/>
      <c r="JW686" s="56"/>
      <c r="JX686" s="56"/>
      <c r="JY686" s="56"/>
      <c r="JZ686" s="56"/>
      <c r="KA686" s="56"/>
      <c r="KB686" s="56"/>
      <c r="KC686" s="56"/>
      <c r="KD686" s="56"/>
      <c r="KE686" s="56"/>
      <c r="KF686" s="56"/>
      <c r="KG686" s="56"/>
      <c r="KH686" s="56"/>
      <c r="KI686" s="56"/>
      <c r="KJ686" s="56"/>
      <c r="KK686" s="56"/>
      <c r="KL686" s="56"/>
      <c r="KM686" s="56"/>
      <c r="KN686" s="56"/>
      <c r="KO686" s="56"/>
      <c r="KP686" s="56"/>
      <c r="KQ686" s="56"/>
      <c r="KR686" s="56"/>
      <c r="KS686" s="56"/>
      <c r="KT686" s="56"/>
      <c r="KU686" s="56"/>
      <c r="KV686" s="56"/>
      <c r="KW686" s="56"/>
      <c r="KX686" s="56"/>
      <c r="KY686" s="56"/>
      <c r="KZ686" s="56"/>
      <c r="LA686" s="56"/>
      <c r="LB686" s="56"/>
      <c r="LC686" s="56"/>
      <c r="LD686" s="56"/>
      <c r="LE686" s="56"/>
      <c r="LF686" s="56"/>
      <c r="LG686" s="56"/>
      <c r="LH686" s="56"/>
      <c r="LI686" s="56"/>
      <c r="LJ686" s="56"/>
      <c r="LK686" s="56"/>
      <c r="LL686" s="56"/>
      <c r="LM686" s="56"/>
      <c r="LN686" s="56"/>
      <c r="LO686" s="56"/>
      <c r="LP686" s="56"/>
      <c r="LQ686" s="56"/>
      <c r="LR686" s="56"/>
      <c r="LS686" s="56"/>
      <c r="LT686" s="56"/>
      <c r="LU686" s="56"/>
      <c r="LV686" s="56"/>
      <c r="LW686" s="56"/>
      <c r="LX686" s="56"/>
      <c r="LY686" s="56"/>
      <c r="LZ686" s="56"/>
      <c r="MA686" s="56"/>
      <c r="MB686" s="56"/>
      <c r="MC686" s="56"/>
      <c r="MD686" s="56"/>
      <c r="ME686" s="56"/>
      <c r="MF686" s="56"/>
      <c r="MG686" s="56"/>
      <c r="MH686" s="56"/>
      <c r="MI686" s="56"/>
      <c r="MJ686" s="56"/>
      <c r="MK686" s="56"/>
      <c r="ML686" s="56"/>
      <c r="MM686" s="56"/>
      <c r="MN686" s="56"/>
      <c r="MO686" s="56"/>
      <c r="MP686" s="56"/>
      <c r="MQ686" s="56"/>
      <c r="MR686" s="56"/>
      <c r="MS686" s="56"/>
      <c r="MT686" s="56"/>
      <c r="MU686" s="56"/>
      <c r="MV686" s="56"/>
      <c r="MW686" s="56"/>
      <c r="MX686" s="56"/>
      <c r="MY686" s="56"/>
      <c r="MZ686" s="56"/>
      <c r="NA686" s="56"/>
      <c r="NB686" s="56"/>
      <c r="NC686" s="56"/>
      <c r="ND686" s="56"/>
      <c r="NE686" s="56"/>
      <c r="NF686" s="56"/>
      <c r="NG686" s="56"/>
      <c r="NH686" s="56"/>
      <c r="NI686" s="56"/>
      <c r="NJ686" s="56"/>
      <c r="NK686" s="56"/>
      <c r="NL686" s="56"/>
      <c r="NM686" s="56"/>
      <c r="NN686" s="56"/>
      <c r="NO686" s="56"/>
      <c r="NP686" s="56"/>
      <c r="NQ686" s="56"/>
      <c r="NR686" s="56"/>
      <c r="NS686" s="56"/>
      <c r="NT686" s="56"/>
      <c r="NU686" s="56"/>
      <c r="NV686" s="56"/>
      <c r="NW686" s="56"/>
      <c r="NX686" s="56"/>
      <c r="NY686" s="56"/>
      <c r="NZ686" s="56"/>
      <c r="OA686" s="56"/>
      <c r="OB686" s="56"/>
      <c r="OC686" s="56"/>
      <c r="OD686" s="56"/>
      <c r="OE686" s="56"/>
      <c r="OF686" s="56"/>
      <c r="OG686" s="56"/>
      <c r="OH686" s="56"/>
      <c r="OI686" s="56"/>
      <c r="OJ686" s="56"/>
      <c r="OK686" s="56"/>
      <c r="OL686" s="56"/>
      <c r="OM686" s="56"/>
      <c r="ON686" s="56"/>
      <c r="OO686" s="56"/>
      <c r="OP686" s="56"/>
      <c r="OQ686" s="56"/>
      <c r="OR686" s="56"/>
      <c r="OS686" s="56"/>
      <c r="OT686" s="56"/>
      <c r="OU686" s="56"/>
      <c r="OV686" s="56"/>
      <c r="OW686" s="56"/>
      <c r="OX686" s="56"/>
      <c r="OY686" s="56"/>
      <c r="OZ686" s="56"/>
      <c r="PA686" s="56"/>
    </row>
    <row r="687" spans="1:417" s="116" customFormat="1" ht="63" hidden="1" customHeight="1">
      <c r="A687" s="310"/>
      <c r="B687" s="310"/>
      <c r="C687" s="310"/>
      <c r="D687" s="318"/>
      <c r="E687" s="325"/>
      <c r="F687" s="318"/>
      <c r="G687" s="328"/>
      <c r="H687" s="325"/>
      <c r="I687" s="126" t="s">
        <v>1466</v>
      </c>
      <c r="J687" s="126" t="s">
        <v>1484</v>
      </c>
      <c r="K687" s="123"/>
      <c r="L687" s="183"/>
      <c r="M687" s="123"/>
      <c r="N687" s="123" t="s">
        <v>380</v>
      </c>
      <c r="O687" s="56" t="s">
        <v>350</v>
      </c>
      <c r="P687" s="310"/>
      <c r="Q687" s="310"/>
      <c r="R687" s="120"/>
      <c r="S687" s="120"/>
      <c r="T687" s="120" t="s">
        <v>205</v>
      </c>
      <c r="U687" s="120"/>
      <c r="V687" s="120"/>
      <c r="W687" s="120"/>
      <c r="X687" s="120"/>
      <c r="Y687" s="120"/>
      <c r="Z687" s="120"/>
      <c r="AA687" s="120"/>
      <c r="AB687" s="120"/>
      <c r="AC687" s="119">
        <f t="shared" si="902"/>
        <v>1</v>
      </c>
      <c r="AD687" s="229"/>
      <c r="AE687" s="229"/>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70"/>
      <c r="BU687" s="70"/>
      <c r="BV687" s="69"/>
      <c r="BW687" s="72"/>
      <c r="BX687" s="56"/>
      <c r="BY687" s="56"/>
      <c r="BZ687" s="56"/>
      <c r="CA687" s="56"/>
      <c r="CB687" s="56"/>
      <c r="CC687" s="56"/>
      <c r="CD687" s="56"/>
      <c r="CE687" s="56"/>
      <c r="CF687" s="56"/>
      <c r="CG687" s="56"/>
      <c r="CH687" s="56"/>
      <c r="CI687" s="56"/>
      <c r="CJ687" s="56"/>
      <c r="CK687" s="56"/>
      <c r="CL687" s="56"/>
      <c r="CM687" s="56"/>
      <c r="CN687" s="56"/>
      <c r="CO687" s="56"/>
      <c r="CP687" s="56"/>
      <c r="CQ687" s="56"/>
      <c r="CR687" s="56"/>
      <c r="CS687" s="56"/>
      <c r="CT687" s="56"/>
      <c r="CU687" s="56"/>
      <c r="CV687" s="56"/>
      <c r="CW687" s="56"/>
      <c r="CX687" s="56"/>
      <c r="CY687" s="56"/>
      <c r="CZ687" s="56"/>
      <c r="DA687" s="56"/>
      <c r="DB687" s="56"/>
      <c r="DC687" s="179"/>
      <c r="DD687" s="180"/>
      <c r="DE687" s="179"/>
      <c r="DF687" s="180"/>
      <c r="DG687" s="179"/>
      <c r="DH687" s="180"/>
      <c r="DI687" s="179"/>
      <c r="DJ687" s="180"/>
      <c r="DK687" s="181"/>
      <c r="DL687" s="184"/>
      <c r="DM687" s="70"/>
      <c r="DN687" s="70"/>
      <c r="DO687" s="70"/>
      <c r="DP687" s="70"/>
      <c r="DQ687" s="178"/>
      <c r="DR687" s="178"/>
      <c r="DS687" s="178"/>
      <c r="DT687" s="178"/>
      <c r="DU687" s="178"/>
      <c r="DV687" s="178"/>
      <c r="DW687" s="178"/>
      <c r="DX687" s="178"/>
      <c r="DY687" s="178"/>
      <c r="DZ687" s="178"/>
      <c r="EA687" s="178"/>
      <c r="EB687" s="178"/>
      <c r="EC687" s="178"/>
      <c r="ED687" s="178"/>
      <c r="EE687" s="178"/>
      <c r="EF687" s="178"/>
      <c r="EG687" s="178"/>
      <c r="EH687" s="178"/>
      <c r="EI687" s="178"/>
      <c r="EJ687" s="178"/>
      <c r="EK687" s="178"/>
      <c r="EL687" s="178"/>
      <c r="EM687" s="178"/>
      <c r="EN687" s="178"/>
      <c r="EO687" s="178"/>
      <c r="EP687" s="178"/>
      <c r="EQ687" s="178"/>
      <c r="ER687" s="178"/>
      <c r="ES687" s="178"/>
      <c r="ET687" s="178"/>
      <c r="EU687" s="178"/>
      <c r="EV687" s="179"/>
      <c r="EW687" s="180"/>
      <c r="EX687" s="179"/>
      <c r="EY687" s="180"/>
      <c r="EZ687" s="179"/>
      <c r="FA687" s="180"/>
      <c r="FB687" s="179"/>
      <c r="FC687" s="180"/>
      <c r="FD687" s="181"/>
      <c r="FE687" s="184"/>
      <c r="FF687" s="70"/>
      <c r="FG687" s="70"/>
      <c r="FH687" s="70"/>
      <c r="FI687" s="70"/>
      <c r="FJ687" s="70"/>
      <c r="FK687" s="56"/>
      <c r="FL687" s="56"/>
      <c r="FM687" s="56"/>
      <c r="FN687" s="56"/>
      <c r="FO687" s="56"/>
      <c r="FP687" s="56"/>
      <c r="FQ687" s="56"/>
      <c r="FR687" s="56"/>
      <c r="FS687" s="56"/>
      <c r="FT687" s="56"/>
      <c r="FU687" s="56"/>
      <c r="FV687" s="56"/>
      <c r="FW687" s="56"/>
      <c r="FX687" s="56"/>
      <c r="FY687" s="56"/>
      <c r="FZ687" s="56"/>
      <c r="GA687" s="56"/>
      <c r="GB687" s="56"/>
      <c r="GC687" s="56"/>
      <c r="GD687" s="56"/>
      <c r="GE687" s="56"/>
      <c r="GF687" s="56"/>
      <c r="GG687" s="56"/>
      <c r="GH687" s="56"/>
      <c r="GI687" s="56"/>
      <c r="GJ687" s="56"/>
      <c r="GK687" s="56"/>
      <c r="GL687" s="56"/>
      <c r="GM687" s="56"/>
      <c r="GN687" s="56"/>
      <c r="GO687" s="56"/>
      <c r="GP687" s="56"/>
      <c r="GQ687" s="56"/>
      <c r="GR687" s="56"/>
      <c r="GS687" s="56"/>
      <c r="GT687" s="56"/>
      <c r="GU687" s="56"/>
      <c r="GV687" s="56"/>
      <c r="GW687" s="56"/>
      <c r="GX687" s="56"/>
      <c r="GY687" s="56"/>
      <c r="GZ687" s="70"/>
      <c r="HA687" s="70"/>
      <c r="HB687" s="70"/>
      <c r="HC687" s="70"/>
      <c r="HD687" s="70"/>
      <c r="HE687" s="56"/>
      <c r="HF687" s="56"/>
      <c r="HG687" s="56"/>
      <c r="HH687" s="56"/>
      <c r="HI687" s="56"/>
      <c r="HJ687" s="56"/>
      <c r="HK687" s="56"/>
      <c r="HL687" s="56"/>
      <c r="HM687" s="56"/>
      <c r="HN687" s="56"/>
      <c r="HO687" s="56"/>
      <c r="HP687" s="56"/>
      <c r="HQ687" s="56"/>
      <c r="HR687" s="56"/>
      <c r="HS687" s="56"/>
      <c r="HT687" s="56"/>
      <c r="HU687" s="56"/>
      <c r="HV687" s="56"/>
      <c r="HW687" s="56"/>
      <c r="HX687" s="56"/>
      <c r="HY687" s="56"/>
      <c r="HZ687" s="56"/>
      <c r="IA687" s="56"/>
      <c r="IB687" s="56"/>
      <c r="IC687" s="56"/>
      <c r="ID687" s="56"/>
      <c r="IE687" s="56"/>
      <c r="IF687" s="56"/>
      <c r="IG687" s="56"/>
      <c r="IH687" s="56"/>
      <c r="II687" s="56"/>
      <c r="IJ687" s="56"/>
      <c r="IK687" s="56"/>
      <c r="IL687" s="56"/>
      <c r="IM687" s="56"/>
      <c r="IN687" s="56"/>
      <c r="IO687" s="56"/>
      <c r="IP687" s="56"/>
      <c r="IQ687" s="56"/>
      <c r="IR687" s="56"/>
      <c r="IS687" s="56"/>
      <c r="IT687" s="70"/>
      <c r="IU687" s="70"/>
      <c r="IV687" s="70"/>
      <c r="IW687" s="70"/>
      <c r="IX687" s="56"/>
      <c r="IY687" s="56"/>
      <c r="IZ687" s="56"/>
      <c r="JA687" s="56"/>
      <c r="JB687" s="56"/>
      <c r="JC687" s="56"/>
      <c r="JD687" s="56"/>
      <c r="JE687" s="56"/>
      <c r="JF687" s="56"/>
      <c r="JG687" s="56"/>
      <c r="JH687" s="56"/>
      <c r="JI687" s="56"/>
      <c r="JJ687" s="56"/>
      <c r="JK687" s="56"/>
      <c r="JL687" s="56"/>
      <c r="JM687" s="56"/>
      <c r="JN687" s="56"/>
      <c r="JO687" s="56"/>
      <c r="JP687" s="56"/>
      <c r="JQ687" s="56"/>
      <c r="JR687" s="56"/>
      <c r="JS687" s="56"/>
      <c r="JT687" s="56"/>
      <c r="JU687" s="56"/>
      <c r="JV687" s="56"/>
      <c r="JW687" s="56"/>
      <c r="JX687" s="56"/>
      <c r="JY687" s="56"/>
      <c r="JZ687" s="56"/>
      <c r="KA687" s="56"/>
      <c r="KB687" s="56"/>
      <c r="KC687" s="56"/>
      <c r="KD687" s="56"/>
      <c r="KE687" s="56"/>
      <c r="KF687" s="56"/>
      <c r="KG687" s="56"/>
      <c r="KH687" s="56"/>
      <c r="KI687" s="56"/>
      <c r="KJ687" s="56"/>
      <c r="KK687" s="56"/>
      <c r="KL687" s="56"/>
      <c r="KM687" s="56"/>
      <c r="KN687" s="56"/>
      <c r="KO687" s="56"/>
      <c r="KP687" s="56"/>
      <c r="KQ687" s="56"/>
      <c r="KR687" s="56"/>
      <c r="KS687" s="56"/>
      <c r="KT687" s="56"/>
      <c r="KU687" s="56"/>
      <c r="KV687" s="56"/>
      <c r="KW687" s="56"/>
      <c r="KX687" s="56"/>
      <c r="KY687" s="56"/>
      <c r="KZ687" s="56"/>
      <c r="LA687" s="56"/>
      <c r="LB687" s="56"/>
      <c r="LC687" s="56"/>
      <c r="LD687" s="56"/>
      <c r="LE687" s="56"/>
      <c r="LF687" s="56"/>
      <c r="LG687" s="56"/>
      <c r="LH687" s="56"/>
      <c r="LI687" s="56"/>
      <c r="LJ687" s="56"/>
      <c r="LK687" s="56"/>
      <c r="LL687" s="56"/>
      <c r="LM687" s="56"/>
      <c r="LN687" s="56"/>
      <c r="LO687" s="56"/>
      <c r="LP687" s="56"/>
      <c r="LQ687" s="56"/>
      <c r="LR687" s="56"/>
      <c r="LS687" s="56"/>
      <c r="LT687" s="56"/>
      <c r="LU687" s="56"/>
      <c r="LV687" s="56"/>
      <c r="LW687" s="56"/>
      <c r="LX687" s="56"/>
      <c r="LY687" s="56"/>
      <c r="LZ687" s="56"/>
      <c r="MA687" s="56"/>
      <c r="MB687" s="56"/>
      <c r="MC687" s="56"/>
      <c r="MD687" s="56"/>
      <c r="ME687" s="56"/>
      <c r="MF687" s="56"/>
      <c r="MG687" s="56"/>
      <c r="MH687" s="56"/>
      <c r="MI687" s="56"/>
      <c r="MJ687" s="56"/>
      <c r="MK687" s="56"/>
      <c r="ML687" s="56"/>
      <c r="MM687" s="56"/>
      <c r="MN687" s="56"/>
      <c r="MO687" s="56"/>
      <c r="MP687" s="56"/>
      <c r="MQ687" s="56"/>
      <c r="MR687" s="56"/>
      <c r="MS687" s="56"/>
      <c r="MT687" s="56"/>
      <c r="MU687" s="56"/>
      <c r="MV687" s="56"/>
      <c r="MW687" s="56"/>
      <c r="MX687" s="56"/>
      <c r="MY687" s="56"/>
      <c r="MZ687" s="56"/>
      <c r="NA687" s="56"/>
      <c r="NB687" s="56"/>
      <c r="NC687" s="56"/>
      <c r="ND687" s="56"/>
      <c r="NE687" s="56"/>
      <c r="NF687" s="56"/>
      <c r="NG687" s="56"/>
      <c r="NH687" s="56"/>
      <c r="NI687" s="56"/>
      <c r="NJ687" s="56"/>
      <c r="NK687" s="56"/>
      <c r="NL687" s="56"/>
      <c r="NM687" s="56"/>
      <c r="NN687" s="56"/>
      <c r="NO687" s="56"/>
      <c r="NP687" s="56"/>
      <c r="NQ687" s="56"/>
      <c r="NR687" s="56"/>
      <c r="NS687" s="56"/>
      <c r="NT687" s="56"/>
      <c r="NU687" s="56"/>
      <c r="NV687" s="56"/>
      <c r="NW687" s="56"/>
      <c r="NX687" s="56"/>
      <c r="NY687" s="56"/>
      <c r="NZ687" s="56"/>
      <c r="OA687" s="56"/>
      <c r="OB687" s="56"/>
      <c r="OC687" s="56"/>
      <c r="OD687" s="56"/>
      <c r="OE687" s="56"/>
      <c r="OF687" s="56"/>
      <c r="OG687" s="56"/>
      <c r="OH687" s="56"/>
      <c r="OI687" s="56"/>
      <c r="OJ687" s="56"/>
      <c r="OK687" s="56"/>
      <c r="OL687" s="56"/>
      <c r="OM687" s="56"/>
      <c r="ON687" s="56"/>
      <c r="OO687" s="56"/>
      <c r="OP687" s="56"/>
      <c r="OQ687" s="56"/>
      <c r="OR687" s="56"/>
      <c r="OS687" s="56"/>
      <c r="OT687" s="56"/>
      <c r="OU687" s="56"/>
      <c r="OV687" s="56"/>
      <c r="OW687" s="56"/>
      <c r="OX687" s="56"/>
      <c r="OY687" s="56"/>
      <c r="OZ687" s="56"/>
      <c r="PA687" s="56"/>
    </row>
    <row r="688" spans="1:417" s="116" customFormat="1" ht="94.5" hidden="1" customHeight="1">
      <c r="A688" s="310"/>
      <c r="B688" s="310"/>
      <c r="C688" s="310"/>
      <c r="D688" s="318"/>
      <c r="E688" s="325"/>
      <c r="F688" s="318"/>
      <c r="G688" s="328"/>
      <c r="H688" s="325"/>
      <c r="I688" s="126" t="s">
        <v>1467</v>
      </c>
      <c r="J688" s="126" t="s">
        <v>1485</v>
      </c>
      <c r="K688" s="123"/>
      <c r="L688" s="183"/>
      <c r="M688" s="123"/>
      <c r="N688" s="123" t="s">
        <v>380</v>
      </c>
      <c r="O688" s="56" t="s">
        <v>350</v>
      </c>
      <c r="P688" s="310"/>
      <c r="Q688" s="310"/>
      <c r="R688" s="120"/>
      <c r="S688" s="120"/>
      <c r="T688" s="120"/>
      <c r="U688" s="120" t="s">
        <v>205</v>
      </c>
      <c r="V688" s="120"/>
      <c r="W688" s="120"/>
      <c r="X688" s="120"/>
      <c r="Y688" s="120"/>
      <c r="Z688" s="120"/>
      <c r="AA688" s="120"/>
      <c r="AB688" s="120"/>
      <c r="AC688" s="119">
        <f t="shared" si="902"/>
        <v>1</v>
      </c>
      <c r="AD688" s="229"/>
      <c r="AE688" s="229"/>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70"/>
      <c r="BU688" s="70"/>
      <c r="BV688" s="69"/>
      <c r="BW688" s="72"/>
      <c r="BX688" s="56"/>
      <c r="BY688" s="56"/>
      <c r="BZ688" s="56"/>
      <c r="CA688" s="56"/>
      <c r="CB688" s="56"/>
      <c r="CC688" s="56"/>
      <c r="CD688" s="56"/>
      <c r="CE688" s="56"/>
      <c r="CF688" s="56"/>
      <c r="CG688" s="56"/>
      <c r="CH688" s="56"/>
      <c r="CI688" s="56"/>
      <c r="CJ688" s="56"/>
      <c r="CK688" s="56"/>
      <c r="CL688" s="56"/>
      <c r="CM688" s="56"/>
      <c r="CN688" s="56"/>
      <c r="CO688" s="56"/>
      <c r="CP688" s="56"/>
      <c r="CQ688" s="56"/>
      <c r="CR688" s="56"/>
      <c r="CS688" s="56"/>
      <c r="CT688" s="56"/>
      <c r="CU688" s="56"/>
      <c r="CV688" s="56"/>
      <c r="CW688" s="56"/>
      <c r="CX688" s="56"/>
      <c r="CY688" s="56"/>
      <c r="CZ688" s="56"/>
      <c r="DA688" s="56"/>
      <c r="DB688" s="56"/>
      <c r="DC688" s="179"/>
      <c r="DD688" s="180"/>
      <c r="DE688" s="179"/>
      <c r="DF688" s="180"/>
      <c r="DG688" s="179"/>
      <c r="DH688" s="180"/>
      <c r="DI688" s="179"/>
      <c r="DJ688" s="180"/>
      <c r="DK688" s="181"/>
      <c r="DL688" s="184"/>
      <c r="DM688" s="70"/>
      <c r="DN688" s="70"/>
      <c r="DO688" s="70"/>
      <c r="DP688" s="70"/>
      <c r="DQ688" s="178"/>
      <c r="DR688" s="178"/>
      <c r="DS688" s="178"/>
      <c r="DT688" s="178"/>
      <c r="DU688" s="178"/>
      <c r="DV688" s="178"/>
      <c r="DW688" s="178"/>
      <c r="DX688" s="178"/>
      <c r="DY688" s="178"/>
      <c r="DZ688" s="178"/>
      <c r="EA688" s="178"/>
      <c r="EB688" s="178"/>
      <c r="EC688" s="178"/>
      <c r="ED688" s="178"/>
      <c r="EE688" s="178"/>
      <c r="EF688" s="178"/>
      <c r="EG688" s="178"/>
      <c r="EH688" s="178"/>
      <c r="EI688" s="178"/>
      <c r="EJ688" s="178"/>
      <c r="EK688" s="178"/>
      <c r="EL688" s="178"/>
      <c r="EM688" s="178"/>
      <c r="EN688" s="178"/>
      <c r="EO688" s="178"/>
      <c r="EP688" s="178"/>
      <c r="EQ688" s="178"/>
      <c r="ER688" s="178"/>
      <c r="ES688" s="178"/>
      <c r="ET688" s="178"/>
      <c r="EU688" s="178"/>
      <c r="EV688" s="179"/>
      <c r="EW688" s="180"/>
      <c r="EX688" s="179"/>
      <c r="EY688" s="180"/>
      <c r="EZ688" s="179"/>
      <c r="FA688" s="180"/>
      <c r="FB688" s="179"/>
      <c r="FC688" s="180"/>
      <c r="FD688" s="181"/>
      <c r="FE688" s="184"/>
      <c r="FF688" s="70"/>
      <c r="FG688" s="70"/>
      <c r="FH688" s="70"/>
      <c r="FI688" s="70"/>
      <c r="FJ688" s="70"/>
      <c r="FK688" s="56"/>
      <c r="FL688" s="56"/>
      <c r="FM688" s="56"/>
      <c r="FN688" s="56"/>
      <c r="FO688" s="56"/>
      <c r="FP688" s="56"/>
      <c r="FQ688" s="56"/>
      <c r="FR688" s="56"/>
      <c r="FS688" s="56"/>
      <c r="FT688" s="56"/>
      <c r="FU688" s="56"/>
      <c r="FV688" s="56"/>
      <c r="FW688" s="56"/>
      <c r="FX688" s="56"/>
      <c r="FY688" s="56"/>
      <c r="FZ688" s="56"/>
      <c r="GA688" s="56"/>
      <c r="GB688" s="56"/>
      <c r="GC688" s="56"/>
      <c r="GD688" s="56"/>
      <c r="GE688" s="56"/>
      <c r="GF688" s="56"/>
      <c r="GG688" s="56"/>
      <c r="GH688" s="56"/>
      <c r="GI688" s="56"/>
      <c r="GJ688" s="56"/>
      <c r="GK688" s="56"/>
      <c r="GL688" s="56"/>
      <c r="GM688" s="56"/>
      <c r="GN688" s="56"/>
      <c r="GO688" s="56"/>
      <c r="GP688" s="56"/>
      <c r="GQ688" s="56"/>
      <c r="GR688" s="56"/>
      <c r="GS688" s="56"/>
      <c r="GT688" s="56"/>
      <c r="GU688" s="56"/>
      <c r="GV688" s="56"/>
      <c r="GW688" s="56"/>
      <c r="GX688" s="56"/>
      <c r="GY688" s="56"/>
      <c r="GZ688" s="70"/>
      <c r="HA688" s="70"/>
      <c r="HB688" s="70"/>
      <c r="HC688" s="70"/>
      <c r="HD688" s="70"/>
      <c r="HE688" s="56"/>
      <c r="HF688" s="56"/>
      <c r="HG688" s="56"/>
      <c r="HH688" s="56"/>
      <c r="HI688" s="56"/>
      <c r="HJ688" s="56"/>
      <c r="HK688" s="56"/>
      <c r="HL688" s="56"/>
      <c r="HM688" s="56"/>
      <c r="HN688" s="56"/>
      <c r="HO688" s="56"/>
      <c r="HP688" s="56"/>
      <c r="HQ688" s="56"/>
      <c r="HR688" s="56"/>
      <c r="HS688" s="56"/>
      <c r="HT688" s="56"/>
      <c r="HU688" s="56"/>
      <c r="HV688" s="56"/>
      <c r="HW688" s="56"/>
      <c r="HX688" s="56"/>
      <c r="HY688" s="56"/>
      <c r="HZ688" s="56"/>
      <c r="IA688" s="56"/>
      <c r="IB688" s="56"/>
      <c r="IC688" s="56"/>
      <c r="ID688" s="56"/>
      <c r="IE688" s="56"/>
      <c r="IF688" s="56"/>
      <c r="IG688" s="56"/>
      <c r="IH688" s="56"/>
      <c r="II688" s="56"/>
      <c r="IJ688" s="56"/>
      <c r="IK688" s="56"/>
      <c r="IL688" s="56"/>
      <c r="IM688" s="56"/>
      <c r="IN688" s="56"/>
      <c r="IO688" s="56"/>
      <c r="IP688" s="56"/>
      <c r="IQ688" s="56"/>
      <c r="IR688" s="56"/>
      <c r="IS688" s="56"/>
      <c r="IT688" s="70"/>
      <c r="IU688" s="70"/>
      <c r="IV688" s="70"/>
      <c r="IW688" s="70"/>
      <c r="IX688" s="56"/>
      <c r="IY688" s="56"/>
      <c r="IZ688" s="56"/>
      <c r="JA688" s="56"/>
      <c r="JB688" s="56"/>
      <c r="JC688" s="56"/>
      <c r="JD688" s="56"/>
      <c r="JE688" s="56"/>
      <c r="JF688" s="56"/>
      <c r="JG688" s="56"/>
      <c r="JH688" s="56"/>
      <c r="JI688" s="56"/>
      <c r="JJ688" s="56"/>
      <c r="JK688" s="56"/>
      <c r="JL688" s="56"/>
      <c r="JM688" s="56"/>
      <c r="JN688" s="56"/>
      <c r="JO688" s="56"/>
      <c r="JP688" s="56"/>
      <c r="JQ688" s="56"/>
      <c r="JR688" s="56"/>
      <c r="JS688" s="56"/>
      <c r="JT688" s="56"/>
      <c r="JU688" s="56"/>
      <c r="JV688" s="56"/>
      <c r="JW688" s="56"/>
      <c r="JX688" s="56"/>
      <c r="JY688" s="56"/>
      <c r="JZ688" s="56"/>
      <c r="KA688" s="56"/>
      <c r="KB688" s="56"/>
      <c r="KC688" s="56"/>
      <c r="KD688" s="56"/>
      <c r="KE688" s="56"/>
      <c r="KF688" s="56"/>
      <c r="KG688" s="56"/>
      <c r="KH688" s="56"/>
      <c r="KI688" s="56"/>
      <c r="KJ688" s="56"/>
      <c r="KK688" s="56"/>
      <c r="KL688" s="56"/>
      <c r="KM688" s="56"/>
      <c r="KN688" s="56"/>
      <c r="KO688" s="56"/>
      <c r="KP688" s="56"/>
      <c r="KQ688" s="56"/>
      <c r="KR688" s="56"/>
      <c r="KS688" s="56"/>
      <c r="KT688" s="56"/>
      <c r="KU688" s="56"/>
      <c r="KV688" s="56"/>
      <c r="KW688" s="56"/>
      <c r="KX688" s="56"/>
      <c r="KY688" s="56"/>
      <c r="KZ688" s="56"/>
      <c r="LA688" s="56"/>
      <c r="LB688" s="56"/>
      <c r="LC688" s="56"/>
      <c r="LD688" s="56"/>
      <c r="LE688" s="56"/>
      <c r="LF688" s="56"/>
      <c r="LG688" s="56"/>
      <c r="LH688" s="56"/>
      <c r="LI688" s="56"/>
      <c r="LJ688" s="56"/>
      <c r="LK688" s="56"/>
      <c r="LL688" s="56"/>
      <c r="LM688" s="56"/>
      <c r="LN688" s="56"/>
      <c r="LO688" s="56"/>
      <c r="LP688" s="56"/>
      <c r="LQ688" s="56"/>
      <c r="LR688" s="56"/>
      <c r="LS688" s="56"/>
      <c r="LT688" s="56"/>
      <c r="LU688" s="56"/>
      <c r="LV688" s="56"/>
      <c r="LW688" s="56"/>
      <c r="LX688" s="56"/>
      <c r="LY688" s="56"/>
      <c r="LZ688" s="56"/>
      <c r="MA688" s="56"/>
      <c r="MB688" s="56"/>
      <c r="MC688" s="56"/>
      <c r="MD688" s="56"/>
      <c r="ME688" s="56"/>
      <c r="MF688" s="56"/>
      <c r="MG688" s="56"/>
      <c r="MH688" s="56"/>
      <c r="MI688" s="56"/>
      <c r="MJ688" s="56"/>
      <c r="MK688" s="56"/>
      <c r="ML688" s="56"/>
      <c r="MM688" s="56"/>
      <c r="MN688" s="56"/>
      <c r="MO688" s="56"/>
      <c r="MP688" s="56"/>
      <c r="MQ688" s="56"/>
      <c r="MR688" s="56"/>
      <c r="MS688" s="56"/>
      <c r="MT688" s="56"/>
      <c r="MU688" s="56"/>
      <c r="MV688" s="56"/>
      <c r="MW688" s="56"/>
      <c r="MX688" s="56"/>
      <c r="MY688" s="56"/>
      <c r="MZ688" s="56"/>
      <c r="NA688" s="56"/>
      <c r="NB688" s="56"/>
      <c r="NC688" s="56"/>
      <c r="ND688" s="56"/>
      <c r="NE688" s="56"/>
      <c r="NF688" s="56"/>
      <c r="NG688" s="56"/>
      <c r="NH688" s="56"/>
      <c r="NI688" s="56"/>
      <c r="NJ688" s="56"/>
      <c r="NK688" s="56"/>
      <c r="NL688" s="56"/>
      <c r="NM688" s="56"/>
      <c r="NN688" s="56"/>
      <c r="NO688" s="56"/>
      <c r="NP688" s="56"/>
      <c r="NQ688" s="56"/>
      <c r="NR688" s="56"/>
      <c r="NS688" s="56"/>
      <c r="NT688" s="56"/>
      <c r="NU688" s="56"/>
      <c r="NV688" s="56"/>
      <c r="NW688" s="56"/>
      <c r="NX688" s="56"/>
      <c r="NY688" s="56"/>
      <c r="NZ688" s="56"/>
      <c r="OA688" s="56"/>
      <c r="OB688" s="56"/>
      <c r="OC688" s="56"/>
      <c r="OD688" s="56"/>
      <c r="OE688" s="56"/>
      <c r="OF688" s="56"/>
      <c r="OG688" s="56"/>
      <c r="OH688" s="56"/>
      <c r="OI688" s="56"/>
      <c r="OJ688" s="56"/>
      <c r="OK688" s="56"/>
      <c r="OL688" s="56"/>
      <c r="OM688" s="56"/>
      <c r="ON688" s="56"/>
      <c r="OO688" s="56"/>
      <c r="OP688" s="56"/>
      <c r="OQ688" s="56"/>
      <c r="OR688" s="56"/>
      <c r="OS688" s="56"/>
      <c r="OT688" s="56"/>
      <c r="OU688" s="56"/>
      <c r="OV688" s="56"/>
      <c r="OW688" s="56"/>
      <c r="OX688" s="56"/>
      <c r="OY688" s="56"/>
      <c r="OZ688" s="56"/>
      <c r="PA688" s="56"/>
    </row>
    <row r="689" spans="1:417" s="116" customFormat="1" ht="173.25" hidden="1" customHeight="1">
      <c r="A689" s="310"/>
      <c r="B689" s="310"/>
      <c r="C689" s="310"/>
      <c r="D689" s="318"/>
      <c r="E689" s="325"/>
      <c r="F689" s="318"/>
      <c r="G689" s="328"/>
      <c r="H689" s="325"/>
      <c r="I689" s="126" t="s">
        <v>1468</v>
      </c>
      <c r="J689" s="126" t="s">
        <v>1501</v>
      </c>
      <c r="K689" s="123"/>
      <c r="L689" s="183"/>
      <c r="M689" s="123"/>
      <c r="N689" s="123" t="s">
        <v>380</v>
      </c>
      <c r="O689" s="56" t="s">
        <v>350</v>
      </c>
      <c r="P689" s="310"/>
      <c r="Q689" s="310"/>
      <c r="R689" s="120"/>
      <c r="S689" s="120"/>
      <c r="T689" s="120"/>
      <c r="U689" s="120"/>
      <c r="V689" s="120" t="s">
        <v>205</v>
      </c>
      <c r="W689" s="120"/>
      <c r="X689" s="120"/>
      <c r="Y689" s="120"/>
      <c r="Z689" s="120"/>
      <c r="AA689" s="120"/>
      <c r="AB689" s="120"/>
      <c r="AC689" s="119">
        <f t="shared" si="902"/>
        <v>1</v>
      </c>
      <c r="AD689" s="229"/>
      <c r="AE689" s="229"/>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70"/>
      <c r="BU689" s="70"/>
      <c r="BV689" s="69"/>
      <c r="BW689" s="72"/>
      <c r="BX689" s="56"/>
      <c r="BY689" s="56"/>
      <c r="BZ689" s="56"/>
      <c r="CA689" s="56"/>
      <c r="CB689" s="56"/>
      <c r="CC689" s="56"/>
      <c r="CD689" s="56"/>
      <c r="CE689" s="56"/>
      <c r="CF689" s="56"/>
      <c r="CG689" s="56"/>
      <c r="CH689" s="56"/>
      <c r="CI689" s="56"/>
      <c r="CJ689" s="56"/>
      <c r="CK689" s="56"/>
      <c r="CL689" s="56"/>
      <c r="CM689" s="56"/>
      <c r="CN689" s="56"/>
      <c r="CO689" s="56"/>
      <c r="CP689" s="56"/>
      <c r="CQ689" s="56"/>
      <c r="CR689" s="56"/>
      <c r="CS689" s="56"/>
      <c r="CT689" s="56"/>
      <c r="CU689" s="56"/>
      <c r="CV689" s="56"/>
      <c r="CW689" s="56"/>
      <c r="CX689" s="56"/>
      <c r="CY689" s="56"/>
      <c r="CZ689" s="56"/>
      <c r="DA689" s="56"/>
      <c r="DB689" s="56"/>
      <c r="DC689" s="179"/>
      <c r="DD689" s="180"/>
      <c r="DE689" s="179"/>
      <c r="DF689" s="180"/>
      <c r="DG689" s="179"/>
      <c r="DH689" s="180"/>
      <c r="DI689" s="179"/>
      <c r="DJ689" s="180"/>
      <c r="DK689" s="181"/>
      <c r="DL689" s="184"/>
      <c r="DM689" s="70"/>
      <c r="DN689" s="70"/>
      <c r="DO689" s="70"/>
      <c r="DP689" s="70"/>
      <c r="DQ689" s="178"/>
      <c r="DR689" s="178"/>
      <c r="DS689" s="178"/>
      <c r="DT689" s="178"/>
      <c r="DU689" s="178"/>
      <c r="DV689" s="178"/>
      <c r="DW689" s="178"/>
      <c r="DX689" s="178"/>
      <c r="DY689" s="178"/>
      <c r="DZ689" s="178"/>
      <c r="EA689" s="178"/>
      <c r="EB689" s="178"/>
      <c r="EC689" s="178"/>
      <c r="ED689" s="178"/>
      <c r="EE689" s="178"/>
      <c r="EF689" s="178"/>
      <c r="EG689" s="178"/>
      <c r="EH689" s="178"/>
      <c r="EI689" s="178"/>
      <c r="EJ689" s="178"/>
      <c r="EK689" s="178"/>
      <c r="EL689" s="178"/>
      <c r="EM689" s="178"/>
      <c r="EN689" s="178"/>
      <c r="EO689" s="178"/>
      <c r="EP689" s="178"/>
      <c r="EQ689" s="178"/>
      <c r="ER689" s="178"/>
      <c r="ES689" s="178"/>
      <c r="ET689" s="178"/>
      <c r="EU689" s="178"/>
      <c r="EV689" s="179"/>
      <c r="EW689" s="180"/>
      <c r="EX689" s="179"/>
      <c r="EY689" s="180"/>
      <c r="EZ689" s="179"/>
      <c r="FA689" s="180"/>
      <c r="FB689" s="179"/>
      <c r="FC689" s="180"/>
      <c r="FD689" s="181"/>
      <c r="FE689" s="184"/>
      <c r="FF689" s="70"/>
      <c r="FG689" s="70"/>
      <c r="FH689" s="70"/>
      <c r="FI689" s="70"/>
      <c r="FJ689" s="70"/>
      <c r="FK689" s="56"/>
      <c r="FL689" s="56"/>
      <c r="FM689" s="56"/>
      <c r="FN689" s="56"/>
      <c r="FO689" s="56"/>
      <c r="FP689" s="56"/>
      <c r="FQ689" s="56"/>
      <c r="FR689" s="56"/>
      <c r="FS689" s="56"/>
      <c r="FT689" s="56"/>
      <c r="FU689" s="56"/>
      <c r="FV689" s="56"/>
      <c r="FW689" s="56"/>
      <c r="FX689" s="56"/>
      <c r="FY689" s="56"/>
      <c r="FZ689" s="56"/>
      <c r="GA689" s="56"/>
      <c r="GB689" s="56"/>
      <c r="GC689" s="56"/>
      <c r="GD689" s="56"/>
      <c r="GE689" s="56"/>
      <c r="GF689" s="56"/>
      <c r="GG689" s="56"/>
      <c r="GH689" s="56"/>
      <c r="GI689" s="56"/>
      <c r="GJ689" s="56"/>
      <c r="GK689" s="56"/>
      <c r="GL689" s="56"/>
      <c r="GM689" s="56"/>
      <c r="GN689" s="56"/>
      <c r="GO689" s="56"/>
      <c r="GP689" s="56"/>
      <c r="GQ689" s="56"/>
      <c r="GR689" s="56"/>
      <c r="GS689" s="56"/>
      <c r="GT689" s="56"/>
      <c r="GU689" s="56"/>
      <c r="GV689" s="56"/>
      <c r="GW689" s="56"/>
      <c r="GX689" s="56"/>
      <c r="GY689" s="56"/>
      <c r="GZ689" s="70"/>
      <c r="HA689" s="70"/>
      <c r="HB689" s="70"/>
      <c r="HC689" s="70"/>
      <c r="HD689" s="70"/>
      <c r="HE689" s="56"/>
      <c r="HF689" s="56"/>
      <c r="HG689" s="56"/>
      <c r="HH689" s="56"/>
      <c r="HI689" s="56"/>
      <c r="HJ689" s="56"/>
      <c r="HK689" s="56"/>
      <c r="HL689" s="56"/>
      <c r="HM689" s="56"/>
      <c r="HN689" s="56"/>
      <c r="HO689" s="56"/>
      <c r="HP689" s="56"/>
      <c r="HQ689" s="56"/>
      <c r="HR689" s="56"/>
      <c r="HS689" s="56"/>
      <c r="HT689" s="56"/>
      <c r="HU689" s="56"/>
      <c r="HV689" s="56"/>
      <c r="HW689" s="56"/>
      <c r="HX689" s="56"/>
      <c r="HY689" s="56"/>
      <c r="HZ689" s="56"/>
      <c r="IA689" s="56"/>
      <c r="IB689" s="56"/>
      <c r="IC689" s="56"/>
      <c r="ID689" s="56"/>
      <c r="IE689" s="56"/>
      <c r="IF689" s="56"/>
      <c r="IG689" s="56"/>
      <c r="IH689" s="56"/>
      <c r="II689" s="56"/>
      <c r="IJ689" s="56"/>
      <c r="IK689" s="56"/>
      <c r="IL689" s="56"/>
      <c r="IM689" s="56"/>
      <c r="IN689" s="56"/>
      <c r="IO689" s="56"/>
      <c r="IP689" s="56"/>
      <c r="IQ689" s="56"/>
      <c r="IR689" s="56"/>
      <c r="IS689" s="56"/>
      <c r="IT689" s="70"/>
      <c r="IU689" s="70"/>
      <c r="IV689" s="70"/>
      <c r="IW689" s="70"/>
      <c r="IX689" s="56"/>
      <c r="IY689" s="56"/>
      <c r="IZ689" s="56"/>
      <c r="JA689" s="56"/>
      <c r="JB689" s="56"/>
      <c r="JC689" s="56"/>
      <c r="JD689" s="56"/>
      <c r="JE689" s="56"/>
      <c r="JF689" s="56"/>
      <c r="JG689" s="56"/>
      <c r="JH689" s="56"/>
      <c r="JI689" s="56"/>
      <c r="JJ689" s="56"/>
      <c r="JK689" s="56"/>
      <c r="JL689" s="56"/>
      <c r="JM689" s="56"/>
      <c r="JN689" s="56"/>
      <c r="JO689" s="56"/>
      <c r="JP689" s="56"/>
      <c r="JQ689" s="56"/>
      <c r="JR689" s="56"/>
      <c r="JS689" s="56"/>
      <c r="JT689" s="56"/>
      <c r="JU689" s="56"/>
      <c r="JV689" s="56"/>
      <c r="JW689" s="56"/>
      <c r="JX689" s="56"/>
      <c r="JY689" s="56"/>
      <c r="JZ689" s="56"/>
      <c r="KA689" s="56"/>
      <c r="KB689" s="56"/>
      <c r="KC689" s="56"/>
      <c r="KD689" s="56"/>
      <c r="KE689" s="56"/>
      <c r="KF689" s="56"/>
      <c r="KG689" s="56"/>
      <c r="KH689" s="56"/>
      <c r="KI689" s="56"/>
      <c r="KJ689" s="56"/>
      <c r="KK689" s="56"/>
      <c r="KL689" s="56"/>
      <c r="KM689" s="56"/>
      <c r="KN689" s="56"/>
      <c r="KO689" s="56"/>
      <c r="KP689" s="56"/>
      <c r="KQ689" s="56"/>
      <c r="KR689" s="56"/>
      <c r="KS689" s="56"/>
      <c r="KT689" s="56"/>
      <c r="KU689" s="56"/>
      <c r="KV689" s="56"/>
      <c r="KW689" s="56"/>
      <c r="KX689" s="56"/>
      <c r="KY689" s="56"/>
      <c r="KZ689" s="56"/>
      <c r="LA689" s="56"/>
      <c r="LB689" s="56"/>
      <c r="LC689" s="56"/>
      <c r="LD689" s="56"/>
      <c r="LE689" s="56"/>
      <c r="LF689" s="56"/>
      <c r="LG689" s="56"/>
      <c r="LH689" s="56"/>
      <c r="LI689" s="56"/>
      <c r="LJ689" s="56"/>
      <c r="LK689" s="56"/>
      <c r="LL689" s="56"/>
      <c r="LM689" s="56"/>
      <c r="LN689" s="56"/>
      <c r="LO689" s="56"/>
      <c r="LP689" s="56"/>
      <c r="LQ689" s="56"/>
      <c r="LR689" s="56"/>
      <c r="LS689" s="56"/>
      <c r="LT689" s="56"/>
      <c r="LU689" s="56"/>
      <c r="LV689" s="56"/>
      <c r="LW689" s="56"/>
      <c r="LX689" s="56"/>
      <c r="LY689" s="56"/>
      <c r="LZ689" s="56"/>
      <c r="MA689" s="56"/>
      <c r="MB689" s="56"/>
      <c r="MC689" s="56"/>
      <c r="MD689" s="56"/>
      <c r="ME689" s="56"/>
      <c r="MF689" s="56"/>
      <c r="MG689" s="56"/>
      <c r="MH689" s="56"/>
      <c r="MI689" s="56"/>
      <c r="MJ689" s="56"/>
      <c r="MK689" s="56"/>
      <c r="ML689" s="56"/>
      <c r="MM689" s="56"/>
      <c r="MN689" s="56"/>
      <c r="MO689" s="56"/>
      <c r="MP689" s="56"/>
      <c r="MQ689" s="56"/>
      <c r="MR689" s="56"/>
      <c r="MS689" s="56"/>
      <c r="MT689" s="56"/>
      <c r="MU689" s="56"/>
      <c r="MV689" s="56"/>
      <c r="MW689" s="56"/>
      <c r="MX689" s="56"/>
      <c r="MY689" s="56"/>
      <c r="MZ689" s="56"/>
      <c r="NA689" s="56"/>
      <c r="NB689" s="56"/>
      <c r="NC689" s="56"/>
      <c r="ND689" s="56"/>
      <c r="NE689" s="56"/>
      <c r="NF689" s="56"/>
      <c r="NG689" s="56"/>
      <c r="NH689" s="56"/>
      <c r="NI689" s="56"/>
      <c r="NJ689" s="56"/>
      <c r="NK689" s="56"/>
      <c r="NL689" s="56"/>
      <c r="NM689" s="56"/>
      <c r="NN689" s="56"/>
      <c r="NO689" s="56"/>
      <c r="NP689" s="56"/>
      <c r="NQ689" s="56"/>
      <c r="NR689" s="56"/>
      <c r="NS689" s="56"/>
      <c r="NT689" s="56"/>
      <c r="NU689" s="56"/>
      <c r="NV689" s="56"/>
      <c r="NW689" s="56"/>
      <c r="NX689" s="56"/>
      <c r="NY689" s="56"/>
      <c r="NZ689" s="56"/>
      <c r="OA689" s="56"/>
      <c r="OB689" s="56"/>
      <c r="OC689" s="56"/>
      <c r="OD689" s="56"/>
      <c r="OE689" s="56"/>
      <c r="OF689" s="56"/>
      <c r="OG689" s="56"/>
      <c r="OH689" s="56"/>
      <c r="OI689" s="56"/>
      <c r="OJ689" s="56"/>
      <c r="OK689" s="56"/>
      <c r="OL689" s="56"/>
      <c r="OM689" s="56"/>
      <c r="ON689" s="56"/>
      <c r="OO689" s="56"/>
      <c r="OP689" s="56"/>
      <c r="OQ689" s="56"/>
      <c r="OR689" s="56"/>
      <c r="OS689" s="56"/>
      <c r="OT689" s="56"/>
      <c r="OU689" s="56"/>
      <c r="OV689" s="56"/>
      <c r="OW689" s="56"/>
      <c r="OX689" s="56"/>
      <c r="OY689" s="56"/>
      <c r="OZ689" s="56"/>
      <c r="PA689" s="56"/>
    </row>
    <row r="690" spans="1:417" s="116" customFormat="1" ht="63" hidden="1" customHeight="1">
      <c r="A690" s="310"/>
      <c r="B690" s="310"/>
      <c r="C690" s="310"/>
      <c r="D690" s="318"/>
      <c r="E690" s="325"/>
      <c r="F690" s="318"/>
      <c r="G690" s="328"/>
      <c r="H690" s="325"/>
      <c r="I690" s="126" t="s">
        <v>944</v>
      </c>
      <c r="J690" s="126" t="s">
        <v>1502</v>
      </c>
      <c r="K690" s="123"/>
      <c r="L690" s="183"/>
      <c r="M690" s="123"/>
      <c r="N690" s="123" t="s">
        <v>380</v>
      </c>
      <c r="O690" s="56" t="s">
        <v>350</v>
      </c>
      <c r="P690" s="310"/>
      <c r="Q690" s="310"/>
      <c r="R690" s="120"/>
      <c r="S690" s="120"/>
      <c r="T690" s="120"/>
      <c r="U690" s="120"/>
      <c r="V690" s="120"/>
      <c r="W690" s="120" t="s">
        <v>205</v>
      </c>
      <c r="X690" s="120"/>
      <c r="Y690" s="120"/>
      <c r="Z690" s="120"/>
      <c r="AA690" s="120"/>
      <c r="AB690" s="120"/>
      <c r="AC690" s="119">
        <f t="shared" si="902"/>
        <v>1</v>
      </c>
      <c r="AD690" s="229"/>
      <c r="AE690" s="229"/>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70"/>
      <c r="BU690" s="70"/>
      <c r="BV690" s="69"/>
      <c r="BW690" s="72"/>
      <c r="BX690" s="56"/>
      <c r="BY690" s="56"/>
      <c r="BZ690" s="56"/>
      <c r="CA690" s="56"/>
      <c r="CB690" s="56"/>
      <c r="CC690" s="56"/>
      <c r="CD690" s="56"/>
      <c r="CE690" s="56"/>
      <c r="CF690" s="56"/>
      <c r="CG690" s="56"/>
      <c r="CH690" s="56"/>
      <c r="CI690" s="56"/>
      <c r="CJ690" s="56"/>
      <c r="CK690" s="56"/>
      <c r="CL690" s="56"/>
      <c r="CM690" s="56"/>
      <c r="CN690" s="56"/>
      <c r="CO690" s="56"/>
      <c r="CP690" s="56"/>
      <c r="CQ690" s="56"/>
      <c r="CR690" s="56"/>
      <c r="CS690" s="56"/>
      <c r="CT690" s="56"/>
      <c r="CU690" s="56"/>
      <c r="CV690" s="56"/>
      <c r="CW690" s="56"/>
      <c r="CX690" s="56"/>
      <c r="CY690" s="56"/>
      <c r="CZ690" s="56"/>
      <c r="DA690" s="56"/>
      <c r="DB690" s="56"/>
      <c r="DC690" s="179"/>
      <c r="DD690" s="180"/>
      <c r="DE690" s="179"/>
      <c r="DF690" s="180"/>
      <c r="DG690" s="179"/>
      <c r="DH690" s="180"/>
      <c r="DI690" s="179"/>
      <c r="DJ690" s="180"/>
      <c r="DK690" s="181"/>
      <c r="DL690" s="184"/>
      <c r="DM690" s="70"/>
      <c r="DN690" s="70"/>
      <c r="DO690" s="70"/>
      <c r="DP690" s="70"/>
      <c r="DQ690" s="178"/>
      <c r="DR690" s="178"/>
      <c r="DS690" s="178"/>
      <c r="DT690" s="178"/>
      <c r="DU690" s="178"/>
      <c r="DV690" s="178"/>
      <c r="DW690" s="178"/>
      <c r="DX690" s="178"/>
      <c r="DY690" s="178"/>
      <c r="DZ690" s="178"/>
      <c r="EA690" s="178"/>
      <c r="EB690" s="178"/>
      <c r="EC690" s="178"/>
      <c r="ED690" s="178"/>
      <c r="EE690" s="178"/>
      <c r="EF690" s="178"/>
      <c r="EG690" s="178"/>
      <c r="EH690" s="178"/>
      <c r="EI690" s="178"/>
      <c r="EJ690" s="178"/>
      <c r="EK690" s="178"/>
      <c r="EL690" s="178"/>
      <c r="EM690" s="178"/>
      <c r="EN690" s="178"/>
      <c r="EO690" s="178"/>
      <c r="EP690" s="178"/>
      <c r="EQ690" s="178"/>
      <c r="ER690" s="178"/>
      <c r="ES690" s="178"/>
      <c r="ET690" s="178"/>
      <c r="EU690" s="178"/>
      <c r="EV690" s="179"/>
      <c r="EW690" s="180"/>
      <c r="EX690" s="179"/>
      <c r="EY690" s="180"/>
      <c r="EZ690" s="179"/>
      <c r="FA690" s="180"/>
      <c r="FB690" s="179"/>
      <c r="FC690" s="180"/>
      <c r="FD690" s="181"/>
      <c r="FE690" s="184"/>
      <c r="FF690" s="70"/>
      <c r="FG690" s="70"/>
      <c r="FH690" s="70"/>
      <c r="FI690" s="70"/>
      <c r="FJ690" s="70"/>
      <c r="FK690" s="56"/>
      <c r="FL690" s="56"/>
      <c r="FM690" s="56"/>
      <c r="FN690" s="56"/>
      <c r="FO690" s="56"/>
      <c r="FP690" s="56"/>
      <c r="FQ690" s="56"/>
      <c r="FR690" s="56"/>
      <c r="FS690" s="56"/>
      <c r="FT690" s="56"/>
      <c r="FU690" s="56"/>
      <c r="FV690" s="56"/>
      <c r="FW690" s="56"/>
      <c r="FX690" s="56"/>
      <c r="FY690" s="56"/>
      <c r="FZ690" s="56"/>
      <c r="GA690" s="56"/>
      <c r="GB690" s="56"/>
      <c r="GC690" s="56"/>
      <c r="GD690" s="56"/>
      <c r="GE690" s="56"/>
      <c r="GF690" s="56"/>
      <c r="GG690" s="56"/>
      <c r="GH690" s="56"/>
      <c r="GI690" s="56"/>
      <c r="GJ690" s="56"/>
      <c r="GK690" s="56"/>
      <c r="GL690" s="56"/>
      <c r="GM690" s="56"/>
      <c r="GN690" s="56"/>
      <c r="GO690" s="56"/>
      <c r="GP690" s="56"/>
      <c r="GQ690" s="56"/>
      <c r="GR690" s="56"/>
      <c r="GS690" s="56"/>
      <c r="GT690" s="56"/>
      <c r="GU690" s="56"/>
      <c r="GV690" s="56"/>
      <c r="GW690" s="56"/>
      <c r="GX690" s="56"/>
      <c r="GY690" s="56"/>
      <c r="GZ690" s="70"/>
      <c r="HA690" s="70"/>
      <c r="HB690" s="70"/>
      <c r="HC690" s="70"/>
      <c r="HD690" s="70"/>
      <c r="HE690" s="56"/>
      <c r="HF690" s="56"/>
      <c r="HG690" s="56"/>
      <c r="HH690" s="56"/>
      <c r="HI690" s="56"/>
      <c r="HJ690" s="56"/>
      <c r="HK690" s="56"/>
      <c r="HL690" s="56"/>
      <c r="HM690" s="56"/>
      <c r="HN690" s="56"/>
      <c r="HO690" s="56"/>
      <c r="HP690" s="56"/>
      <c r="HQ690" s="56"/>
      <c r="HR690" s="56"/>
      <c r="HS690" s="56"/>
      <c r="HT690" s="56"/>
      <c r="HU690" s="56"/>
      <c r="HV690" s="56"/>
      <c r="HW690" s="56"/>
      <c r="HX690" s="56"/>
      <c r="HY690" s="56"/>
      <c r="HZ690" s="56"/>
      <c r="IA690" s="56"/>
      <c r="IB690" s="56"/>
      <c r="IC690" s="56"/>
      <c r="ID690" s="56"/>
      <c r="IE690" s="56"/>
      <c r="IF690" s="56"/>
      <c r="IG690" s="56"/>
      <c r="IH690" s="56"/>
      <c r="II690" s="56"/>
      <c r="IJ690" s="56"/>
      <c r="IK690" s="56"/>
      <c r="IL690" s="56"/>
      <c r="IM690" s="56"/>
      <c r="IN690" s="56"/>
      <c r="IO690" s="56"/>
      <c r="IP690" s="56"/>
      <c r="IQ690" s="56"/>
      <c r="IR690" s="56"/>
      <c r="IS690" s="56"/>
      <c r="IT690" s="70"/>
      <c r="IU690" s="70"/>
      <c r="IV690" s="70"/>
      <c r="IW690" s="70"/>
      <c r="IX690" s="56"/>
      <c r="IY690" s="56"/>
      <c r="IZ690" s="56"/>
      <c r="JA690" s="56"/>
      <c r="JB690" s="56"/>
      <c r="JC690" s="56"/>
      <c r="JD690" s="56"/>
      <c r="JE690" s="56"/>
      <c r="JF690" s="56"/>
      <c r="JG690" s="56"/>
      <c r="JH690" s="56"/>
      <c r="JI690" s="56"/>
      <c r="JJ690" s="56"/>
      <c r="JK690" s="56"/>
      <c r="JL690" s="56"/>
      <c r="JM690" s="56"/>
      <c r="JN690" s="56"/>
      <c r="JO690" s="56"/>
      <c r="JP690" s="56"/>
      <c r="JQ690" s="56"/>
      <c r="JR690" s="56"/>
      <c r="JS690" s="56"/>
      <c r="JT690" s="56"/>
      <c r="JU690" s="56"/>
      <c r="JV690" s="56"/>
      <c r="JW690" s="56"/>
      <c r="JX690" s="56"/>
      <c r="JY690" s="56"/>
      <c r="JZ690" s="56"/>
      <c r="KA690" s="56"/>
      <c r="KB690" s="56"/>
      <c r="KC690" s="56"/>
      <c r="KD690" s="56"/>
      <c r="KE690" s="56"/>
      <c r="KF690" s="56"/>
      <c r="KG690" s="56"/>
      <c r="KH690" s="56"/>
      <c r="KI690" s="56"/>
      <c r="KJ690" s="56"/>
      <c r="KK690" s="56"/>
      <c r="KL690" s="56"/>
      <c r="KM690" s="56"/>
      <c r="KN690" s="56"/>
      <c r="KO690" s="56"/>
      <c r="KP690" s="56"/>
      <c r="KQ690" s="56"/>
      <c r="KR690" s="56"/>
      <c r="KS690" s="56"/>
      <c r="KT690" s="56"/>
      <c r="KU690" s="56"/>
      <c r="KV690" s="56"/>
      <c r="KW690" s="56"/>
      <c r="KX690" s="56"/>
      <c r="KY690" s="56"/>
      <c r="KZ690" s="56"/>
      <c r="LA690" s="56"/>
      <c r="LB690" s="56"/>
      <c r="LC690" s="56"/>
      <c r="LD690" s="56"/>
      <c r="LE690" s="56"/>
      <c r="LF690" s="56"/>
      <c r="LG690" s="56"/>
      <c r="LH690" s="56"/>
      <c r="LI690" s="56"/>
      <c r="LJ690" s="56"/>
      <c r="LK690" s="56"/>
      <c r="LL690" s="56"/>
      <c r="LM690" s="56"/>
      <c r="LN690" s="56"/>
      <c r="LO690" s="56"/>
      <c r="LP690" s="56"/>
      <c r="LQ690" s="56"/>
      <c r="LR690" s="56"/>
      <c r="LS690" s="56"/>
      <c r="LT690" s="56"/>
      <c r="LU690" s="56"/>
      <c r="LV690" s="56"/>
      <c r="LW690" s="56"/>
      <c r="LX690" s="56"/>
      <c r="LY690" s="56"/>
      <c r="LZ690" s="56"/>
      <c r="MA690" s="56"/>
      <c r="MB690" s="56"/>
      <c r="MC690" s="56"/>
      <c r="MD690" s="56"/>
      <c r="ME690" s="56"/>
      <c r="MF690" s="56"/>
      <c r="MG690" s="56"/>
      <c r="MH690" s="56"/>
      <c r="MI690" s="56"/>
      <c r="MJ690" s="56"/>
      <c r="MK690" s="56"/>
      <c r="ML690" s="56"/>
      <c r="MM690" s="56"/>
      <c r="MN690" s="56"/>
      <c r="MO690" s="56"/>
      <c r="MP690" s="56"/>
      <c r="MQ690" s="56"/>
      <c r="MR690" s="56"/>
      <c r="MS690" s="56"/>
      <c r="MT690" s="56"/>
      <c r="MU690" s="56"/>
      <c r="MV690" s="56"/>
      <c r="MW690" s="56"/>
      <c r="MX690" s="56"/>
      <c r="MY690" s="56"/>
      <c r="MZ690" s="56"/>
      <c r="NA690" s="56"/>
      <c r="NB690" s="56"/>
      <c r="NC690" s="56"/>
      <c r="ND690" s="56"/>
      <c r="NE690" s="56"/>
      <c r="NF690" s="56"/>
      <c r="NG690" s="56"/>
      <c r="NH690" s="56"/>
      <c r="NI690" s="56"/>
      <c r="NJ690" s="56"/>
      <c r="NK690" s="56"/>
      <c r="NL690" s="56"/>
      <c r="NM690" s="56"/>
      <c r="NN690" s="56"/>
      <c r="NO690" s="56"/>
      <c r="NP690" s="56"/>
      <c r="NQ690" s="56"/>
      <c r="NR690" s="56"/>
      <c r="NS690" s="56"/>
      <c r="NT690" s="56"/>
      <c r="NU690" s="56"/>
      <c r="NV690" s="56"/>
      <c r="NW690" s="56"/>
      <c r="NX690" s="56"/>
      <c r="NY690" s="56"/>
      <c r="NZ690" s="56"/>
      <c r="OA690" s="56"/>
      <c r="OB690" s="56"/>
      <c r="OC690" s="56"/>
      <c r="OD690" s="56"/>
      <c r="OE690" s="56"/>
      <c r="OF690" s="56"/>
      <c r="OG690" s="56"/>
      <c r="OH690" s="56"/>
      <c r="OI690" s="56"/>
      <c r="OJ690" s="56"/>
      <c r="OK690" s="56"/>
      <c r="OL690" s="56"/>
      <c r="OM690" s="56"/>
      <c r="ON690" s="56"/>
      <c r="OO690" s="56"/>
      <c r="OP690" s="56"/>
      <c r="OQ690" s="56"/>
      <c r="OR690" s="56"/>
      <c r="OS690" s="56"/>
      <c r="OT690" s="56"/>
      <c r="OU690" s="56"/>
      <c r="OV690" s="56"/>
      <c r="OW690" s="56"/>
      <c r="OX690" s="56"/>
      <c r="OY690" s="56"/>
      <c r="OZ690" s="56"/>
      <c r="PA690" s="56"/>
    </row>
    <row r="691" spans="1:417" s="116" customFormat="1" ht="63" hidden="1" customHeight="1">
      <c r="A691" s="310"/>
      <c r="B691" s="310"/>
      <c r="C691" s="310"/>
      <c r="D691" s="318"/>
      <c r="E691" s="325"/>
      <c r="F691" s="318"/>
      <c r="G691" s="328"/>
      <c r="H691" s="325"/>
      <c r="I691" s="126" t="s">
        <v>1469</v>
      </c>
      <c r="J691" s="126" t="s">
        <v>1486</v>
      </c>
      <c r="K691" s="123"/>
      <c r="L691" s="183"/>
      <c r="M691" s="123"/>
      <c r="N691" s="123" t="s">
        <v>380</v>
      </c>
      <c r="O691" s="56" t="s">
        <v>350</v>
      </c>
      <c r="P691" s="310"/>
      <c r="Q691" s="310"/>
      <c r="R691" s="120"/>
      <c r="S691" s="120"/>
      <c r="T691" s="120"/>
      <c r="U691" s="120"/>
      <c r="V691" s="120"/>
      <c r="W691" s="120"/>
      <c r="X691" s="120" t="s">
        <v>205</v>
      </c>
      <c r="Y691" s="120"/>
      <c r="Z691" s="120"/>
      <c r="AA691" s="120"/>
      <c r="AB691" s="120"/>
      <c r="AC691" s="119">
        <f t="shared" si="902"/>
        <v>1</v>
      </c>
      <c r="AD691" s="229"/>
      <c r="AE691" s="229"/>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70"/>
      <c r="BU691" s="70"/>
      <c r="BV691" s="69"/>
      <c r="BW691" s="72"/>
      <c r="BX691" s="56"/>
      <c r="BY691" s="56"/>
      <c r="BZ691" s="56"/>
      <c r="CA691" s="56"/>
      <c r="CB691" s="56"/>
      <c r="CC691" s="56"/>
      <c r="CD691" s="56"/>
      <c r="CE691" s="56"/>
      <c r="CF691" s="56"/>
      <c r="CG691" s="56"/>
      <c r="CH691" s="56"/>
      <c r="CI691" s="56"/>
      <c r="CJ691" s="56"/>
      <c r="CK691" s="56"/>
      <c r="CL691" s="56"/>
      <c r="CM691" s="56"/>
      <c r="CN691" s="56"/>
      <c r="CO691" s="56"/>
      <c r="CP691" s="56"/>
      <c r="CQ691" s="56"/>
      <c r="CR691" s="56"/>
      <c r="CS691" s="56"/>
      <c r="CT691" s="56"/>
      <c r="CU691" s="56"/>
      <c r="CV691" s="56"/>
      <c r="CW691" s="56"/>
      <c r="CX691" s="56"/>
      <c r="CY691" s="56"/>
      <c r="CZ691" s="56"/>
      <c r="DA691" s="56"/>
      <c r="DB691" s="56"/>
      <c r="DC691" s="179"/>
      <c r="DD691" s="180"/>
      <c r="DE691" s="179"/>
      <c r="DF691" s="180"/>
      <c r="DG691" s="179"/>
      <c r="DH691" s="180"/>
      <c r="DI691" s="179"/>
      <c r="DJ691" s="180"/>
      <c r="DK691" s="181"/>
      <c r="DL691" s="184"/>
      <c r="DM691" s="70"/>
      <c r="DN691" s="70"/>
      <c r="DO691" s="70"/>
      <c r="DP691" s="70"/>
      <c r="DQ691" s="178"/>
      <c r="DR691" s="178"/>
      <c r="DS691" s="178"/>
      <c r="DT691" s="178"/>
      <c r="DU691" s="178"/>
      <c r="DV691" s="178"/>
      <c r="DW691" s="178"/>
      <c r="DX691" s="178"/>
      <c r="DY691" s="178"/>
      <c r="DZ691" s="178"/>
      <c r="EA691" s="178"/>
      <c r="EB691" s="178"/>
      <c r="EC691" s="178"/>
      <c r="ED691" s="178"/>
      <c r="EE691" s="178"/>
      <c r="EF691" s="178"/>
      <c r="EG691" s="178"/>
      <c r="EH691" s="178"/>
      <c r="EI691" s="178"/>
      <c r="EJ691" s="178"/>
      <c r="EK691" s="178"/>
      <c r="EL691" s="178"/>
      <c r="EM691" s="178"/>
      <c r="EN691" s="178"/>
      <c r="EO691" s="178"/>
      <c r="EP691" s="178"/>
      <c r="EQ691" s="178"/>
      <c r="ER691" s="178"/>
      <c r="ES691" s="178"/>
      <c r="ET691" s="178"/>
      <c r="EU691" s="178"/>
      <c r="EV691" s="179"/>
      <c r="EW691" s="180"/>
      <c r="EX691" s="179"/>
      <c r="EY691" s="180"/>
      <c r="EZ691" s="179"/>
      <c r="FA691" s="180"/>
      <c r="FB691" s="179"/>
      <c r="FC691" s="180"/>
      <c r="FD691" s="181"/>
      <c r="FE691" s="184"/>
      <c r="FF691" s="70"/>
      <c r="FG691" s="70"/>
      <c r="FH691" s="70"/>
      <c r="FI691" s="70"/>
      <c r="FJ691" s="70"/>
      <c r="FK691" s="56"/>
      <c r="FL691" s="56"/>
      <c r="FM691" s="56"/>
      <c r="FN691" s="56"/>
      <c r="FO691" s="56"/>
      <c r="FP691" s="56"/>
      <c r="FQ691" s="56"/>
      <c r="FR691" s="56"/>
      <c r="FS691" s="56"/>
      <c r="FT691" s="56"/>
      <c r="FU691" s="56"/>
      <c r="FV691" s="56"/>
      <c r="FW691" s="56"/>
      <c r="FX691" s="56"/>
      <c r="FY691" s="56"/>
      <c r="FZ691" s="56"/>
      <c r="GA691" s="56"/>
      <c r="GB691" s="56"/>
      <c r="GC691" s="56"/>
      <c r="GD691" s="56"/>
      <c r="GE691" s="56"/>
      <c r="GF691" s="56"/>
      <c r="GG691" s="56"/>
      <c r="GH691" s="56"/>
      <c r="GI691" s="56"/>
      <c r="GJ691" s="56"/>
      <c r="GK691" s="56"/>
      <c r="GL691" s="56"/>
      <c r="GM691" s="56"/>
      <c r="GN691" s="56"/>
      <c r="GO691" s="56"/>
      <c r="GP691" s="56"/>
      <c r="GQ691" s="56"/>
      <c r="GR691" s="56"/>
      <c r="GS691" s="56"/>
      <c r="GT691" s="56"/>
      <c r="GU691" s="56"/>
      <c r="GV691" s="56"/>
      <c r="GW691" s="56"/>
      <c r="GX691" s="56"/>
      <c r="GY691" s="56"/>
      <c r="GZ691" s="70"/>
      <c r="HA691" s="70"/>
      <c r="HB691" s="70"/>
      <c r="HC691" s="70"/>
      <c r="HD691" s="70"/>
      <c r="HE691" s="56"/>
      <c r="HF691" s="56"/>
      <c r="HG691" s="56"/>
      <c r="HH691" s="56"/>
      <c r="HI691" s="56"/>
      <c r="HJ691" s="56"/>
      <c r="HK691" s="56"/>
      <c r="HL691" s="56"/>
      <c r="HM691" s="56"/>
      <c r="HN691" s="56"/>
      <c r="HO691" s="56"/>
      <c r="HP691" s="56"/>
      <c r="HQ691" s="56"/>
      <c r="HR691" s="56"/>
      <c r="HS691" s="56"/>
      <c r="HT691" s="56"/>
      <c r="HU691" s="56"/>
      <c r="HV691" s="56"/>
      <c r="HW691" s="56"/>
      <c r="HX691" s="56"/>
      <c r="HY691" s="56"/>
      <c r="HZ691" s="56"/>
      <c r="IA691" s="56"/>
      <c r="IB691" s="56"/>
      <c r="IC691" s="56"/>
      <c r="ID691" s="56"/>
      <c r="IE691" s="56"/>
      <c r="IF691" s="56"/>
      <c r="IG691" s="56"/>
      <c r="IH691" s="56"/>
      <c r="II691" s="56"/>
      <c r="IJ691" s="56"/>
      <c r="IK691" s="56"/>
      <c r="IL691" s="56"/>
      <c r="IM691" s="56"/>
      <c r="IN691" s="56"/>
      <c r="IO691" s="56"/>
      <c r="IP691" s="56"/>
      <c r="IQ691" s="56"/>
      <c r="IR691" s="56"/>
      <c r="IS691" s="56"/>
      <c r="IT691" s="70"/>
      <c r="IU691" s="70"/>
      <c r="IV691" s="70"/>
      <c r="IW691" s="70"/>
      <c r="IX691" s="56"/>
      <c r="IY691" s="56"/>
      <c r="IZ691" s="56"/>
      <c r="JA691" s="56"/>
      <c r="JB691" s="56"/>
      <c r="JC691" s="56"/>
      <c r="JD691" s="56"/>
      <c r="JE691" s="56"/>
      <c r="JF691" s="56"/>
      <c r="JG691" s="56"/>
      <c r="JH691" s="56"/>
      <c r="JI691" s="56"/>
      <c r="JJ691" s="56"/>
      <c r="JK691" s="56"/>
      <c r="JL691" s="56"/>
      <c r="JM691" s="56"/>
      <c r="JN691" s="56"/>
      <c r="JO691" s="56"/>
      <c r="JP691" s="56"/>
      <c r="JQ691" s="56"/>
      <c r="JR691" s="56"/>
      <c r="JS691" s="56"/>
      <c r="JT691" s="56"/>
      <c r="JU691" s="56"/>
      <c r="JV691" s="56"/>
      <c r="JW691" s="56"/>
      <c r="JX691" s="56"/>
      <c r="JY691" s="56"/>
      <c r="JZ691" s="56"/>
      <c r="KA691" s="56"/>
      <c r="KB691" s="56"/>
      <c r="KC691" s="56"/>
      <c r="KD691" s="56"/>
      <c r="KE691" s="56"/>
      <c r="KF691" s="56"/>
      <c r="KG691" s="56"/>
      <c r="KH691" s="56"/>
      <c r="KI691" s="56"/>
      <c r="KJ691" s="56"/>
      <c r="KK691" s="56"/>
      <c r="KL691" s="56"/>
      <c r="KM691" s="56"/>
      <c r="KN691" s="56"/>
      <c r="KO691" s="56"/>
      <c r="KP691" s="56"/>
      <c r="KQ691" s="56"/>
      <c r="KR691" s="56"/>
      <c r="KS691" s="56"/>
      <c r="KT691" s="56"/>
      <c r="KU691" s="56"/>
      <c r="KV691" s="56"/>
      <c r="KW691" s="56"/>
      <c r="KX691" s="56"/>
      <c r="KY691" s="56"/>
      <c r="KZ691" s="56"/>
      <c r="LA691" s="56"/>
      <c r="LB691" s="56"/>
      <c r="LC691" s="56"/>
      <c r="LD691" s="56"/>
      <c r="LE691" s="56"/>
      <c r="LF691" s="56"/>
      <c r="LG691" s="56"/>
      <c r="LH691" s="56"/>
      <c r="LI691" s="56"/>
      <c r="LJ691" s="56"/>
      <c r="LK691" s="56"/>
      <c r="LL691" s="56"/>
      <c r="LM691" s="56"/>
      <c r="LN691" s="56"/>
      <c r="LO691" s="56"/>
      <c r="LP691" s="56"/>
      <c r="LQ691" s="56"/>
      <c r="LR691" s="56"/>
      <c r="LS691" s="56"/>
      <c r="LT691" s="56"/>
      <c r="LU691" s="56"/>
      <c r="LV691" s="56"/>
      <c r="LW691" s="56"/>
      <c r="LX691" s="56"/>
      <c r="LY691" s="56"/>
      <c r="LZ691" s="56"/>
      <c r="MA691" s="56"/>
      <c r="MB691" s="56"/>
      <c r="MC691" s="56"/>
      <c r="MD691" s="56"/>
      <c r="ME691" s="56"/>
      <c r="MF691" s="56"/>
      <c r="MG691" s="56"/>
      <c r="MH691" s="56"/>
      <c r="MI691" s="56"/>
      <c r="MJ691" s="56"/>
      <c r="MK691" s="56"/>
      <c r="ML691" s="56"/>
      <c r="MM691" s="56"/>
      <c r="MN691" s="56"/>
      <c r="MO691" s="56"/>
      <c r="MP691" s="56"/>
      <c r="MQ691" s="56"/>
      <c r="MR691" s="56"/>
      <c r="MS691" s="56"/>
      <c r="MT691" s="56"/>
      <c r="MU691" s="56"/>
      <c r="MV691" s="56"/>
      <c r="MW691" s="56"/>
      <c r="MX691" s="56"/>
      <c r="MY691" s="56"/>
      <c r="MZ691" s="56"/>
      <c r="NA691" s="56"/>
      <c r="NB691" s="56"/>
      <c r="NC691" s="56"/>
      <c r="ND691" s="56"/>
      <c r="NE691" s="56"/>
      <c r="NF691" s="56"/>
      <c r="NG691" s="56"/>
      <c r="NH691" s="56"/>
      <c r="NI691" s="56"/>
      <c r="NJ691" s="56"/>
      <c r="NK691" s="56"/>
      <c r="NL691" s="56"/>
      <c r="NM691" s="56"/>
      <c r="NN691" s="56"/>
      <c r="NO691" s="56"/>
      <c r="NP691" s="56"/>
      <c r="NQ691" s="56"/>
      <c r="NR691" s="56"/>
      <c r="NS691" s="56"/>
      <c r="NT691" s="56"/>
      <c r="NU691" s="56"/>
      <c r="NV691" s="56"/>
      <c r="NW691" s="56"/>
      <c r="NX691" s="56"/>
      <c r="NY691" s="56"/>
      <c r="NZ691" s="56"/>
      <c r="OA691" s="56"/>
      <c r="OB691" s="56"/>
      <c r="OC691" s="56"/>
      <c r="OD691" s="56"/>
      <c r="OE691" s="56"/>
      <c r="OF691" s="56"/>
      <c r="OG691" s="56"/>
      <c r="OH691" s="56"/>
      <c r="OI691" s="56"/>
      <c r="OJ691" s="56"/>
      <c r="OK691" s="56"/>
      <c r="OL691" s="56"/>
      <c r="OM691" s="56"/>
      <c r="ON691" s="56"/>
      <c r="OO691" s="56"/>
      <c r="OP691" s="56"/>
      <c r="OQ691" s="56"/>
      <c r="OR691" s="56"/>
      <c r="OS691" s="56"/>
      <c r="OT691" s="56"/>
      <c r="OU691" s="56"/>
      <c r="OV691" s="56"/>
      <c r="OW691" s="56"/>
      <c r="OX691" s="56"/>
      <c r="OY691" s="56"/>
      <c r="OZ691" s="56"/>
      <c r="PA691" s="56"/>
    </row>
    <row r="692" spans="1:417" s="116" customFormat="1" ht="63" hidden="1" customHeight="1">
      <c r="A692" s="310"/>
      <c r="B692" s="310"/>
      <c r="C692" s="310"/>
      <c r="D692" s="318"/>
      <c r="E692" s="325"/>
      <c r="F692" s="318"/>
      <c r="G692" s="328"/>
      <c r="H692" s="325"/>
      <c r="I692" s="126" t="s">
        <v>1470</v>
      </c>
      <c r="J692" s="126" t="s">
        <v>1487</v>
      </c>
      <c r="K692" s="123"/>
      <c r="L692" s="183"/>
      <c r="M692" s="123"/>
      <c r="N692" s="123" t="s">
        <v>380</v>
      </c>
      <c r="O692" s="56" t="s">
        <v>350</v>
      </c>
      <c r="P692" s="310"/>
      <c r="Q692" s="310"/>
      <c r="R692" s="120"/>
      <c r="S692" s="120"/>
      <c r="T692" s="120"/>
      <c r="U692" s="120"/>
      <c r="V692" s="120"/>
      <c r="W692" s="120"/>
      <c r="X692" s="120"/>
      <c r="Y692" s="120" t="s">
        <v>205</v>
      </c>
      <c r="Z692" s="120"/>
      <c r="AA692" s="120"/>
      <c r="AB692" s="120"/>
      <c r="AC692" s="119">
        <f t="shared" si="902"/>
        <v>1</v>
      </c>
      <c r="AD692" s="229"/>
      <c r="AE692" s="229"/>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70"/>
      <c r="BU692" s="70"/>
      <c r="BV692" s="69"/>
      <c r="BW692" s="72"/>
      <c r="BX692" s="56"/>
      <c r="BY692" s="56"/>
      <c r="BZ692" s="56"/>
      <c r="CA692" s="56"/>
      <c r="CB692" s="56"/>
      <c r="CC692" s="56"/>
      <c r="CD692" s="56"/>
      <c r="CE692" s="56"/>
      <c r="CF692" s="56"/>
      <c r="CG692" s="56"/>
      <c r="CH692" s="56"/>
      <c r="CI692" s="56"/>
      <c r="CJ692" s="56"/>
      <c r="CK692" s="56"/>
      <c r="CL692" s="56"/>
      <c r="CM692" s="56"/>
      <c r="CN692" s="56"/>
      <c r="CO692" s="56"/>
      <c r="CP692" s="56"/>
      <c r="CQ692" s="56"/>
      <c r="CR692" s="56"/>
      <c r="CS692" s="56"/>
      <c r="CT692" s="56"/>
      <c r="CU692" s="56"/>
      <c r="CV692" s="56"/>
      <c r="CW692" s="56"/>
      <c r="CX692" s="56"/>
      <c r="CY692" s="56"/>
      <c r="CZ692" s="56"/>
      <c r="DA692" s="56"/>
      <c r="DB692" s="56"/>
      <c r="DC692" s="179"/>
      <c r="DD692" s="180"/>
      <c r="DE692" s="179"/>
      <c r="DF692" s="180"/>
      <c r="DG692" s="179"/>
      <c r="DH692" s="180"/>
      <c r="DI692" s="179"/>
      <c r="DJ692" s="180"/>
      <c r="DK692" s="181"/>
      <c r="DL692" s="184"/>
      <c r="DM692" s="70"/>
      <c r="DN692" s="70"/>
      <c r="DO692" s="70"/>
      <c r="DP692" s="70"/>
      <c r="DQ692" s="178"/>
      <c r="DR692" s="178"/>
      <c r="DS692" s="178"/>
      <c r="DT692" s="178"/>
      <c r="DU692" s="178"/>
      <c r="DV692" s="178"/>
      <c r="DW692" s="178"/>
      <c r="DX692" s="178"/>
      <c r="DY692" s="178"/>
      <c r="DZ692" s="178"/>
      <c r="EA692" s="178"/>
      <c r="EB692" s="178"/>
      <c r="EC692" s="178"/>
      <c r="ED692" s="178"/>
      <c r="EE692" s="178"/>
      <c r="EF692" s="178"/>
      <c r="EG692" s="178"/>
      <c r="EH692" s="178"/>
      <c r="EI692" s="178"/>
      <c r="EJ692" s="178"/>
      <c r="EK692" s="178"/>
      <c r="EL692" s="178"/>
      <c r="EM692" s="178"/>
      <c r="EN692" s="178"/>
      <c r="EO692" s="178"/>
      <c r="EP692" s="178"/>
      <c r="EQ692" s="178"/>
      <c r="ER692" s="178"/>
      <c r="ES692" s="178"/>
      <c r="ET692" s="178"/>
      <c r="EU692" s="178"/>
      <c r="EV692" s="179"/>
      <c r="EW692" s="180"/>
      <c r="EX692" s="179"/>
      <c r="EY692" s="180"/>
      <c r="EZ692" s="179"/>
      <c r="FA692" s="180"/>
      <c r="FB692" s="179"/>
      <c r="FC692" s="180"/>
      <c r="FD692" s="181"/>
      <c r="FE692" s="184"/>
      <c r="FF692" s="70"/>
      <c r="FG692" s="70"/>
      <c r="FH692" s="70"/>
      <c r="FI692" s="70"/>
      <c r="FJ692" s="70"/>
      <c r="FK692" s="56"/>
      <c r="FL692" s="56"/>
      <c r="FM692" s="56"/>
      <c r="FN692" s="56"/>
      <c r="FO692" s="56"/>
      <c r="FP692" s="56"/>
      <c r="FQ692" s="56"/>
      <c r="FR692" s="56"/>
      <c r="FS692" s="56"/>
      <c r="FT692" s="56"/>
      <c r="FU692" s="56"/>
      <c r="FV692" s="56"/>
      <c r="FW692" s="56"/>
      <c r="FX692" s="56"/>
      <c r="FY692" s="56"/>
      <c r="FZ692" s="56"/>
      <c r="GA692" s="56"/>
      <c r="GB692" s="56"/>
      <c r="GC692" s="56"/>
      <c r="GD692" s="56"/>
      <c r="GE692" s="56"/>
      <c r="GF692" s="56"/>
      <c r="GG692" s="56"/>
      <c r="GH692" s="56"/>
      <c r="GI692" s="56"/>
      <c r="GJ692" s="56"/>
      <c r="GK692" s="56"/>
      <c r="GL692" s="56"/>
      <c r="GM692" s="56"/>
      <c r="GN692" s="56"/>
      <c r="GO692" s="56"/>
      <c r="GP692" s="56"/>
      <c r="GQ692" s="56"/>
      <c r="GR692" s="56"/>
      <c r="GS692" s="56"/>
      <c r="GT692" s="56"/>
      <c r="GU692" s="56"/>
      <c r="GV692" s="56"/>
      <c r="GW692" s="56"/>
      <c r="GX692" s="56"/>
      <c r="GY692" s="56"/>
      <c r="GZ692" s="70"/>
      <c r="HA692" s="70"/>
      <c r="HB692" s="70"/>
      <c r="HC692" s="70"/>
      <c r="HD692" s="70"/>
      <c r="HE692" s="56"/>
      <c r="HF692" s="56"/>
      <c r="HG692" s="56"/>
      <c r="HH692" s="56"/>
      <c r="HI692" s="56"/>
      <c r="HJ692" s="56"/>
      <c r="HK692" s="56"/>
      <c r="HL692" s="56"/>
      <c r="HM692" s="56"/>
      <c r="HN692" s="56"/>
      <c r="HO692" s="56"/>
      <c r="HP692" s="56"/>
      <c r="HQ692" s="56"/>
      <c r="HR692" s="56"/>
      <c r="HS692" s="56"/>
      <c r="HT692" s="56"/>
      <c r="HU692" s="56"/>
      <c r="HV692" s="56"/>
      <c r="HW692" s="56"/>
      <c r="HX692" s="56"/>
      <c r="HY692" s="56"/>
      <c r="HZ692" s="56"/>
      <c r="IA692" s="56"/>
      <c r="IB692" s="56"/>
      <c r="IC692" s="56"/>
      <c r="ID692" s="56"/>
      <c r="IE692" s="56"/>
      <c r="IF692" s="56"/>
      <c r="IG692" s="56"/>
      <c r="IH692" s="56"/>
      <c r="II692" s="56"/>
      <c r="IJ692" s="56"/>
      <c r="IK692" s="56"/>
      <c r="IL692" s="56"/>
      <c r="IM692" s="56"/>
      <c r="IN692" s="56"/>
      <c r="IO692" s="56"/>
      <c r="IP692" s="56"/>
      <c r="IQ692" s="56"/>
      <c r="IR692" s="56"/>
      <c r="IS692" s="56"/>
      <c r="IT692" s="70"/>
      <c r="IU692" s="70"/>
      <c r="IV692" s="70"/>
      <c r="IW692" s="70"/>
      <c r="IX692" s="56"/>
      <c r="IY692" s="56"/>
      <c r="IZ692" s="56"/>
      <c r="JA692" s="56"/>
      <c r="JB692" s="56"/>
      <c r="JC692" s="56"/>
      <c r="JD692" s="56"/>
      <c r="JE692" s="56"/>
      <c r="JF692" s="56"/>
      <c r="JG692" s="56"/>
      <c r="JH692" s="56"/>
      <c r="JI692" s="56"/>
      <c r="JJ692" s="56"/>
      <c r="JK692" s="56"/>
      <c r="JL692" s="56"/>
      <c r="JM692" s="56"/>
      <c r="JN692" s="56"/>
      <c r="JO692" s="56"/>
      <c r="JP692" s="56"/>
      <c r="JQ692" s="56"/>
      <c r="JR692" s="56"/>
      <c r="JS692" s="56"/>
      <c r="JT692" s="56"/>
      <c r="JU692" s="56"/>
      <c r="JV692" s="56"/>
      <c r="JW692" s="56"/>
      <c r="JX692" s="56"/>
      <c r="JY692" s="56"/>
      <c r="JZ692" s="56"/>
      <c r="KA692" s="56"/>
      <c r="KB692" s="56"/>
      <c r="KC692" s="56"/>
      <c r="KD692" s="56"/>
      <c r="KE692" s="56"/>
      <c r="KF692" s="56"/>
      <c r="KG692" s="56"/>
      <c r="KH692" s="56"/>
      <c r="KI692" s="56"/>
      <c r="KJ692" s="56"/>
      <c r="KK692" s="56"/>
      <c r="KL692" s="56"/>
      <c r="KM692" s="56"/>
      <c r="KN692" s="56"/>
      <c r="KO692" s="56"/>
      <c r="KP692" s="56"/>
      <c r="KQ692" s="56"/>
      <c r="KR692" s="56"/>
      <c r="KS692" s="56"/>
      <c r="KT692" s="56"/>
      <c r="KU692" s="56"/>
      <c r="KV692" s="56"/>
      <c r="KW692" s="56"/>
      <c r="KX692" s="56"/>
      <c r="KY692" s="56"/>
      <c r="KZ692" s="56"/>
      <c r="LA692" s="56"/>
      <c r="LB692" s="56"/>
      <c r="LC692" s="56"/>
      <c r="LD692" s="56"/>
      <c r="LE692" s="56"/>
      <c r="LF692" s="56"/>
      <c r="LG692" s="56"/>
      <c r="LH692" s="56"/>
      <c r="LI692" s="56"/>
      <c r="LJ692" s="56"/>
      <c r="LK692" s="56"/>
      <c r="LL692" s="56"/>
      <c r="LM692" s="56"/>
      <c r="LN692" s="56"/>
      <c r="LO692" s="56"/>
      <c r="LP692" s="56"/>
      <c r="LQ692" s="56"/>
      <c r="LR692" s="56"/>
      <c r="LS692" s="56"/>
      <c r="LT692" s="56"/>
      <c r="LU692" s="56"/>
      <c r="LV692" s="56"/>
      <c r="LW692" s="56"/>
      <c r="LX692" s="56"/>
      <c r="LY692" s="56"/>
      <c r="LZ692" s="56"/>
      <c r="MA692" s="56"/>
      <c r="MB692" s="56"/>
      <c r="MC692" s="56"/>
      <c r="MD692" s="56"/>
      <c r="ME692" s="56"/>
      <c r="MF692" s="56"/>
      <c r="MG692" s="56"/>
      <c r="MH692" s="56"/>
      <c r="MI692" s="56"/>
      <c r="MJ692" s="56"/>
      <c r="MK692" s="56"/>
      <c r="ML692" s="56"/>
      <c r="MM692" s="56"/>
      <c r="MN692" s="56"/>
      <c r="MO692" s="56"/>
      <c r="MP692" s="56"/>
      <c r="MQ692" s="56"/>
      <c r="MR692" s="56"/>
      <c r="MS692" s="56"/>
      <c r="MT692" s="56"/>
      <c r="MU692" s="56"/>
      <c r="MV692" s="56"/>
      <c r="MW692" s="56"/>
      <c r="MX692" s="56"/>
      <c r="MY692" s="56"/>
      <c r="MZ692" s="56"/>
      <c r="NA692" s="56"/>
      <c r="NB692" s="56"/>
      <c r="NC692" s="56"/>
      <c r="ND692" s="56"/>
      <c r="NE692" s="56"/>
      <c r="NF692" s="56"/>
      <c r="NG692" s="56"/>
      <c r="NH692" s="56"/>
      <c r="NI692" s="56"/>
      <c r="NJ692" s="56"/>
      <c r="NK692" s="56"/>
      <c r="NL692" s="56"/>
      <c r="NM692" s="56"/>
      <c r="NN692" s="56"/>
      <c r="NO692" s="56"/>
      <c r="NP692" s="56"/>
      <c r="NQ692" s="56"/>
      <c r="NR692" s="56"/>
      <c r="NS692" s="56"/>
      <c r="NT692" s="56"/>
      <c r="NU692" s="56"/>
      <c r="NV692" s="56"/>
      <c r="NW692" s="56"/>
      <c r="NX692" s="56"/>
      <c r="NY692" s="56"/>
      <c r="NZ692" s="56"/>
      <c r="OA692" s="56"/>
      <c r="OB692" s="56"/>
      <c r="OC692" s="56"/>
      <c r="OD692" s="56"/>
      <c r="OE692" s="56"/>
      <c r="OF692" s="56"/>
      <c r="OG692" s="56"/>
      <c r="OH692" s="56"/>
      <c r="OI692" s="56"/>
      <c r="OJ692" s="56"/>
      <c r="OK692" s="56"/>
      <c r="OL692" s="56"/>
      <c r="OM692" s="56"/>
      <c r="ON692" s="56"/>
      <c r="OO692" s="56"/>
      <c r="OP692" s="56"/>
      <c r="OQ692" s="56"/>
      <c r="OR692" s="56"/>
      <c r="OS692" s="56"/>
      <c r="OT692" s="56"/>
      <c r="OU692" s="56"/>
      <c r="OV692" s="56"/>
      <c r="OW692" s="56"/>
      <c r="OX692" s="56"/>
      <c r="OY692" s="56"/>
      <c r="OZ692" s="56"/>
      <c r="PA692" s="56"/>
    </row>
    <row r="693" spans="1:417" s="116" customFormat="1" ht="63" hidden="1" customHeight="1">
      <c r="A693" s="310"/>
      <c r="B693" s="310"/>
      <c r="C693" s="310"/>
      <c r="D693" s="318"/>
      <c r="E693" s="325"/>
      <c r="F693" s="318"/>
      <c r="G693" s="328"/>
      <c r="H693" s="325"/>
      <c r="I693" s="126" t="s">
        <v>1471</v>
      </c>
      <c r="J693" s="126" t="s">
        <v>1488</v>
      </c>
      <c r="K693" s="123"/>
      <c r="L693" s="183"/>
      <c r="M693" s="123"/>
      <c r="N693" s="123" t="s">
        <v>380</v>
      </c>
      <c r="O693" s="56" t="s">
        <v>350</v>
      </c>
      <c r="P693" s="310"/>
      <c r="Q693" s="310"/>
      <c r="R693" s="120"/>
      <c r="S693" s="120"/>
      <c r="T693" s="120"/>
      <c r="U693" s="120"/>
      <c r="V693" s="120"/>
      <c r="W693" s="120"/>
      <c r="X693" s="120"/>
      <c r="Y693" s="120"/>
      <c r="Z693" s="120" t="s">
        <v>205</v>
      </c>
      <c r="AA693" s="120"/>
      <c r="AB693" s="120"/>
      <c r="AC693" s="119">
        <f t="shared" si="902"/>
        <v>1</v>
      </c>
      <c r="AD693" s="229"/>
      <c r="AE693" s="229"/>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70"/>
      <c r="BU693" s="70"/>
      <c r="BV693" s="69"/>
      <c r="BW693" s="72"/>
      <c r="BX693" s="56"/>
      <c r="BY693" s="56"/>
      <c r="BZ693" s="56"/>
      <c r="CA693" s="56"/>
      <c r="CB693" s="56"/>
      <c r="CC693" s="56"/>
      <c r="CD693" s="56"/>
      <c r="CE693" s="56"/>
      <c r="CF693" s="56"/>
      <c r="CG693" s="56"/>
      <c r="CH693" s="56"/>
      <c r="CI693" s="56"/>
      <c r="CJ693" s="56"/>
      <c r="CK693" s="56"/>
      <c r="CL693" s="56"/>
      <c r="CM693" s="56"/>
      <c r="CN693" s="56"/>
      <c r="CO693" s="56"/>
      <c r="CP693" s="56"/>
      <c r="CQ693" s="56"/>
      <c r="CR693" s="56"/>
      <c r="CS693" s="56"/>
      <c r="CT693" s="56"/>
      <c r="CU693" s="56"/>
      <c r="CV693" s="56"/>
      <c r="CW693" s="56"/>
      <c r="CX693" s="56"/>
      <c r="CY693" s="56"/>
      <c r="CZ693" s="56"/>
      <c r="DA693" s="56"/>
      <c r="DB693" s="56"/>
      <c r="DC693" s="179"/>
      <c r="DD693" s="180"/>
      <c r="DE693" s="179"/>
      <c r="DF693" s="180"/>
      <c r="DG693" s="179"/>
      <c r="DH693" s="180"/>
      <c r="DI693" s="179"/>
      <c r="DJ693" s="180"/>
      <c r="DK693" s="181"/>
      <c r="DL693" s="184"/>
      <c r="DM693" s="70"/>
      <c r="DN693" s="70"/>
      <c r="DO693" s="70"/>
      <c r="DP693" s="70"/>
      <c r="DQ693" s="178"/>
      <c r="DR693" s="178"/>
      <c r="DS693" s="178"/>
      <c r="DT693" s="178"/>
      <c r="DU693" s="178"/>
      <c r="DV693" s="178"/>
      <c r="DW693" s="178"/>
      <c r="DX693" s="178"/>
      <c r="DY693" s="178"/>
      <c r="DZ693" s="178"/>
      <c r="EA693" s="178"/>
      <c r="EB693" s="178"/>
      <c r="EC693" s="178"/>
      <c r="ED693" s="178"/>
      <c r="EE693" s="178"/>
      <c r="EF693" s="178"/>
      <c r="EG693" s="178"/>
      <c r="EH693" s="178"/>
      <c r="EI693" s="178"/>
      <c r="EJ693" s="178"/>
      <c r="EK693" s="178"/>
      <c r="EL693" s="178"/>
      <c r="EM693" s="178"/>
      <c r="EN693" s="178"/>
      <c r="EO693" s="178"/>
      <c r="EP693" s="178"/>
      <c r="EQ693" s="178"/>
      <c r="ER693" s="178"/>
      <c r="ES693" s="178"/>
      <c r="ET693" s="178"/>
      <c r="EU693" s="178"/>
      <c r="EV693" s="179"/>
      <c r="EW693" s="180"/>
      <c r="EX693" s="179"/>
      <c r="EY693" s="180"/>
      <c r="EZ693" s="179"/>
      <c r="FA693" s="180"/>
      <c r="FB693" s="179"/>
      <c r="FC693" s="180"/>
      <c r="FD693" s="181"/>
      <c r="FE693" s="184"/>
      <c r="FF693" s="70"/>
      <c r="FG693" s="70"/>
      <c r="FH693" s="70"/>
      <c r="FI693" s="70"/>
      <c r="FJ693" s="70"/>
      <c r="FK693" s="56"/>
      <c r="FL693" s="56"/>
      <c r="FM693" s="56"/>
      <c r="FN693" s="56"/>
      <c r="FO693" s="56"/>
      <c r="FP693" s="56"/>
      <c r="FQ693" s="56"/>
      <c r="FR693" s="56"/>
      <c r="FS693" s="56"/>
      <c r="FT693" s="56"/>
      <c r="FU693" s="56"/>
      <c r="FV693" s="56"/>
      <c r="FW693" s="56"/>
      <c r="FX693" s="56"/>
      <c r="FY693" s="56"/>
      <c r="FZ693" s="56"/>
      <c r="GA693" s="56"/>
      <c r="GB693" s="56"/>
      <c r="GC693" s="56"/>
      <c r="GD693" s="56"/>
      <c r="GE693" s="56"/>
      <c r="GF693" s="56"/>
      <c r="GG693" s="56"/>
      <c r="GH693" s="56"/>
      <c r="GI693" s="56"/>
      <c r="GJ693" s="56"/>
      <c r="GK693" s="56"/>
      <c r="GL693" s="56"/>
      <c r="GM693" s="56"/>
      <c r="GN693" s="56"/>
      <c r="GO693" s="56"/>
      <c r="GP693" s="56"/>
      <c r="GQ693" s="56"/>
      <c r="GR693" s="56"/>
      <c r="GS693" s="56"/>
      <c r="GT693" s="56"/>
      <c r="GU693" s="56"/>
      <c r="GV693" s="56"/>
      <c r="GW693" s="56"/>
      <c r="GX693" s="56"/>
      <c r="GY693" s="56"/>
      <c r="GZ693" s="70"/>
      <c r="HA693" s="70"/>
      <c r="HB693" s="70"/>
      <c r="HC693" s="70"/>
      <c r="HD693" s="70"/>
      <c r="HE693" s="56"/>
      <c r="HF693" s="56"/>
      <c r="HG693" s="56"/>
      <c r="HH693" s="56"/>
      <c r="HI693" s="56"/>
      <c r="HJ693" s="56"/>
      <c r="HK693" s="56"/>
      <c r="HL693" s="56"/>
      <c r="HM693" s="56"/>
      <c r="HN693" s="56"/>
      <c r="HO693" s="56"/>
      <c r="HP693" s="56"/>
      <c r="HQ693" s="56"/>
      <c r="HR693" s="56"/>
      <c r="HS693" s="56"/>
      <c r="HT693" s="56"/>
      <c r="HU693" s="56"/>
      <c r="HV693" s="56"/>
      <c r="HW693" s="56"/>
      <c r="HX693" s="56"/>
      <c r="HY693" s="56"/>
      <c r="HZ693" s="56"/>
      <c r="IA693" s="56"/>
      <c r="IB693" s="56"/>
      <c r="IC693" s="56"/>
      <c r="ID693" s="56"/>
      <c r="IE693" s="56"/>
      <c r="IF693" s="56"/>
      <c r="IG693" s="56"/>
      <c r="IH693" s="56"/>
      <c r="II693" s="56"/>
      <c r="IJ693" s="56"/>
      <c r="IK693" s="56"/>
      <c r="IL693" s="56"/>
      <c r="IM693" s="56"/>
      <c r="IN693" s="56"/>
      <c r="IO693" s="56"/>
      <c r="IP693" s="56"/>
      <c r="IQ693" s="56"/>
      <c r="IR693" s="56"/>
      <c r="IS693" s="56"/>
      <c r="IT693" s="70"/>
      <c r="IU693" s="70"/>
      <c r="IV693" s="70"/>
      <c r="IW693" s="70"/>
      <c r="IX693" s="56"/>
      <c r="IY693" s="56"/>
      <c r="IZ693" s="56"/>
      <c r="JA693" s="56"/>
      <c r="JB693" s="56"/>
      <c r="JC693" s="56"/>
      <c r="JD693" s="56"/>
      <c r="JE693" s="56"/>
      <c r="JF693" s="56"/>
      <c r="JG693" s="56"/>
      <c r="JH693" s="56"/>
      <c r="JI693" s="56"/>
      <c r="JJ693" s="56"/>
      <c r="JK693" s="56"/>
      <c r="JL693" s="56"/>
      <c r="JM693" s="56"/>
      <c r="JN693" s="56"/>
      <c r="JO693" s="56"/>
      <c r="JP693" s="56"/>
      <c r="JQ693" s="56"/>
      <c r="JR693" s="56"/>
      <c r="JS693" s="56"/>
      <c r="JT693" s="56"/>
      <c r="JU693" s="56"/>
      <c r="JV693" s="56"/>
      <c r="JW693" s="56"/>
      <c r="JX693" s="56"/>
      <c r="JY693" s="56"/>
      <c r="JZ693" s="56"/>
      <c r="KA693" s="56"/>
      <c r="KB693" s="56"/>
      <c r="KC693" s="56"/>
      <c r="KD693" s="56"/>
      <c r="KE693" s="56"/>
      <c r="KF693" s="56"/>
      <c r="KG693" s="56"/>
      <c r="KH693" s="56"/>
      <c r="KI693" s="56"/>
      <c r="KJ693" s="56"/>
      <c r="KK693" s="56"/>
      <c r="KL693" s="56"/>
      <c r="KM693" s="56"/>
      <c r="KN693" s="56"/>
      <c r="KO693" s="56"/>
      <c r="KP693" s="56"/>
      <c r="KQ693" s="56"/>
      <c r="KR693" s="56"/>
      <c r="KS693" s="56"/>
      <c r="KT693" s="56"/>
      <c r="KU693" s="56"/>
      <c r="KV693" s="56"/>
      <c r="KW693" s="56"/>
      <c r="KX693" s="56"/>
      <c r="KY693" s="56"/>
      <c r="KZ693" s="56"/>
      <c r="LA693" s="56"/>
      <c r="LB693" s="56"/>
      <c r="LC693" s="56"/>
      <c r="LD693" s="56"/>
      <c r="LE693" s="56"/>
      <c r="LF693" s="56"/>
      <c r="LG693" s="56"/>
      <c r="LH693" s="56"/>
      <c r="LI693" s="56"/>
      <c r="LJ693" s="56"/>
      <c r="LK693" s="56"/>
      <c r="LL693" s="56"/>
      <c r="LM693" s="56"/>
      <c r="LN693" s="56"/>
      <c r="LO693" s="56"/>
      <c r="LP693" s="56"/>
      <c r="LQ693" s="56"/>
      <c r="LR693" s="56"/>
      <c r="LS693" s="56"/>
      <c r="LT693" s="56"/>
      <c r="LU693" s="56"/>
      <c r="LV693" s="56"/>
      <c r="LW693" s="56"/>
      <c r="LX693" s="56"/>
      <c r="LY693" s="56"/>
      <c r="LZ693" s="56"/>
      <c r="MA693" s="56"/>
      <c r="MB693" s="56"/>
      <c r="MC693" s="56"/>
      <c r="MD693" s="56"/>
      <c r="ME693" s="56"/>
      <c r="MF693" s="56"/>
      <c r="MG693" s="56"/>
      <c r="MH693" s="56"/>
      <c r="MI693" s="56"/>
      <c r="MJ693" s="56"/>
      <c r="MK693" s="56"/>
      <c r="ML693" s="56"/>
      <c r="MM693" s="56"/>
      <c r="MN693" s="56"/>
      <c r="MO693" s="56"/>
      <c r="MP693" s="56"/>
      <c r="MQ693" s="56"/>
      <c r="MR693" s="56"/>
      <c r="MS693" s="56"/>
      <c r="MT693" s="56"/>
      <c r="MU693" s="56"/>
      <c r="MV693" s="56"/>
      <c r="MW693" s="56"/>
      <c r="MX693" s="56"/>
      <c r="MY693" s="56"/>
      <c r="MZ693" s="56"/>
      <c r="NA693" s="56"/>
      <c r="NB693" s="56"/>
      <c r="NC693" s="56"/>
      <c r="ND693" s="56"/>
      <c r="NE693" s="56"/>
      <c r="NF693" s="56"/>
      <c r="NG693" s="56"/>
      <c r="NH693" s="56"/>
      <c r="NI693" s="56"/>
      <c r="NJ693" s="56"/>
      <c r="NK693" s="56"/>
      <c r="NL693" s="56"/>
      <c r="NM693" s="56"/>
      <c r="NN693" s="56"/>
      <c r="NO693" s="56"/>
      <c r="NP693" s="56"/>
      <c r="NQ693" s="56"/>
      <c r="NR693" s="56"/>
      <c r="NS693" s="56"/>
      <c r="NT693" s="56"/>
      <c r="NU693" s="56"/>
      <c r="NV693" s="56"/>
      <c r="NW693" s="56"/>
      <c r="NX693" s="56"/>
      <c r="NY693" s="56"/>
      <c r="NZ693" s="56"/>
      <c r="OA693" s="56"/>
      <c r="OB693" s="56"/>
      <c r="OC693" s="56"/>
      <c r="OD693" s="56"/>
      <c r="OE693" s="56"/>
      <c r="OF693" s="56"/>
      <c r="OG693" s="56"/>
      <c r="OH693" s="56"/>
      <c r="OI693" s="56"/>
      <c r="OJ693" s="56"/>
      <c r="OK693" s="56"/>
      <c r="OL693" s="56"/>
      <c r="OM693" s="56"/>
      <c r="ON693" s="56"/>
      <c r="OO693" s="56"/>
      <c r="OP693" s="56"/>
      <c r="OQ693" s="56"/>
      <c r="OR693" s="56"/>
      <c r="OS693" s="56"/>
      <c r="OT693" s="56"/>
      <c r="OU693" s="56"/>
      <c r="OV693" s="56"/>
      <c r="OW693" s="56"/>
      <c r="OX693" s="56"/>
      <c r="OY693" s="56"/>
      <c r="OZ693" s="56"/>
      <c r="PA693" s="56"/>
    </row>
    <row r="694" spans="1:417" s="116" customFormat="1" ht="63" hidden="1" customHeight="1">
      <c r="A694" s="310"/>
      <c r="B694" s="310"/>
      <c r="C694" s="310"/>
      <c r="D694" s="318"/>
      <c r="E694" s="325"/>
      <c r="F694" s="318"/>
      <c r="G694" s="328"/>
      <c r="H694" s="325"/>
      <c r="I694" s="126" t="s">
        <v>1472</v>
      </c>
      <c r="J694" s="126" t="s">
        <v>1489</v>
      </c>
      <c r="K694" s="123"/>
      <c r="L694" s="183" t="s">
        <v>661</v>
      </c>
      <c r="M694" s="123" t="s">
        <v>501</v>
      </c>
      <c r="N694" s="51" t="s">
        <v>380</v>
      </c>
      <c r="O694" s="56" t="s">
        <v>350</v>
      </c>
      <c r="P694" s="310"/>
      <c r="Q694" s="310"/>
      <c r="R694" s="120"/>
      <c r="S694" s="120"/>
      <c r="T694" s="120"/>
      <c r="U694" s="120"/>
      <c r="V694" s="120"/>
      <c r="W694" s="120"/>
      <c r="X694" s="120"/>
      <c r="Y694" s="120"/>
      <c r="Z694" s="120"/>
      <c r="AA694" s="120" t="s">
        <v>205</v>
      </c>
      <c r="AB694" s="120"/>
      <c r="AC694" s="119">
        <f t="shared" si="902"/>
        <v>1</v>
      </c>
      <c r="AD694" s="229"/>
      <c r="AE694" s="229"/>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70"/>
      <c r="BU694" s="70"/>
      <c r="BV694" s="70"/>
      <c r="BW694" s="70"/>
      <c r="BX694" s="56"/>
      <c r="BY694" s="56"/>
      <c r="BZ694" s="56"/>
      <c r="CA694" s="56"/>
      <c r="CB694" s="56"/>
      <c r="CC694" s="56"/>
      <c r="CD694" s="56"/>
      <c r="CE694" s="56"/>
      <c r="CF694" s="56"/>
      <c r="CG694" s="56"/>
      <c r="CH694" s="56"/>
      <c r="CI694" s="56"/>
      <c r="CJ694" s="56"/>
      <c r="CK694" s="56"/>
      <c r="CL694" s="56"/>
      <c r="CM694" s="56"/>
      <c r="CN694" s="56"/>
      <c r="CO694" s="56"/>
      <c r="CP694" s="56"/>
      <c r="CQ694" s="56"/>
      <c r="CR694" s="56"/>
      <c r="CS694" s="56"/>
      <c r="CT694" s="56"/>
      <c r="CU694" s="56"/>
      <c r="CV694" s="56"/>
      <c r="CW694" s="56"/>
      <c r="CX694" s="56"/>
      <c r="CY694" s="56"/>
      <c r="CZ694" s="56"/>
      <c r="DA694" s="56"/>
      <c r="DB694" s="56"/>
      <c r="DC694" s="56"/>
      <c r="DD694" s="56"/>
      <c r="DE694" s="56"/>
      <c r="DF694" s="56"/>
      <c r="DG694" s="56"/>
      <c r="DH694" s="56"/>
      <c r="DI694" s="56"/>
      <c r="DJ694" s="56"/>
      <c r="DK694" s="56"/>
      <c r="DL694" s="56"/>
      <c r="DM694" s="70"/>
      <c r="DN694" s="70"/>
      <c r="DO694" s="70"/>
      <c r="DP694" s="70"/>
      <c r="DQ694" s="56"/>
      <c r="DR694" s="56"/>
      <c r="DS694" s="56"/>
      <c r="DT694" s="56"/>
      <c r="DU694" s="56"/>
      <c r="DV694" s="56"/>
      <c r="DW694" s="56"/>
      <c r="DX694" s="56"/>
      <c r="DY694" s="56"/>
      <c r="DZ694" s="56"/>
      <c r="EA694" s="56"/>
      <c r="EB694" s="56"/>
      <c r="EC694" s="56"/>
      <c r="ED694" s="56"/>
      <c r="EE694" s="56"/>
      <c r="EF694" s="56"/>
      <c r="EG694" s="56"/>
      <c r="EH694" s="56"/>
      <c r="EI694" s="56"/>
      <c r="EJ694" s="56"/>
      <c r="EK694" s="56"/>
      <c r="EL694" s="56"/>
      <c r="EM694" s="56"/>
      <c r="EN694" s="56"/>
      <c r="EO694" s="56"/>
      <c r="EP694" s="56"/>
      <c r="EQ694" s="56"/>
      <c r="ER694" s="56"/>
      <c r="ES694" s="56"/>
      <c r="ET694" s="56"/>
      <c r="EU694" s="56"/>
      <c r="EV694" s="56"/>
      <c r="EW694" s="56"/>
      <c r="EX694" s="56"/>
      <c r="EY694" s="56"/>
      <c r="EZ694" s="56"/>
      <c r="FA694" s="56"/>
      <c r="FB694" s="56"/>
      <c r="FC694" s="56"/>
      <c r="FD694" s="56"/>
      <c r="FE694" s="56"/>
      <c r="FF694" s="70"/>
      <c r="FG694" s="70"/>
      <c r="FH694" s="70"/>
      <c r="FI694" s="70"/>
      <c r="FJ694" s="70"/>
      <c r="FK694" s="56"/>
      <c r="FL694" s="56"/>
      <c r="FM694" s="56"/>
      <c r="FN694" s="56"/>
      <c r="FO694" s="56"/>
      <c r="FP694" s="56"/>
      <c r="FQ694" s="56"/>
      <c r="FR694" s="56"/>
      <c r="FS694" s="56"/>
      <c r="FT694" s="56"/>
      <c r="FU694" s="56"/>
      <c r="FV694" s="56"/>
      <c r="FW694" s="56"/>
      <c r="FX694" s="56"/>
      <c r="FY694" s="56"/>
      <c r="FZ694" s="56"/>
      <c r="GA694" s="56"/>
      <c r="GB694" s="56"/>
      <c r="GC694" s="56"/>
      <c r="GD694" s="56"/>
      <c r="GE694" s="56"/>
      <c r="GF694" s="56"/>
      <c r="GG694" s="56"/>
      <c r="GH694" s="56"/>
      <c r="GI694" s="56"/>
      <c r="GJ694" s="56"/>
      <c r="GK694" s="56"/>
      <c r="GL694" s="56"/>
      <c r="GM694" s="56"/>
      <c r="GN694" s="56"/>
      <c r="GO694" s="56"/>
      <c r="GP694" s="56"/>
      <c r="GQ694" s="56"/>
      <c r="GR694" s="56"/>
      <c r="GS694" s="56"/>
      <c r="GT694" s="56"/>
      <c r="GU694" s="56"/>
      <c r="GV694" s="56"/>
      <c r="GW694" s="56"/>
      <c r="GX694" s="56"/>
      <c r="GY694" s="56"/>
      <c r="GZ694" s="70"/>
      <c r="HA694" s="70"/>
      <c r="HB694" s="72" t="s">
        <v>552</v>
      </c>
      <c r="HC694" s="70"/>
      <c r="HD694" s="70"/>
      <c r="HE694" s="168">
        <v>2</v>
      </c>
      <c r="HF694" s="56">
        <v>2</v>
      </c>
      <c r="HG694" s="56">
        <v>2</v>
      </c>
      <c r="HH694" s="56">
        <v>2</v>
      </c>
      <c r="HI694" s="56">
        <v>2</v>
      </c>
      <c r="HJ694" s="56">
        <v>2</v>
      </c>
      <c r="HK694" s="56">
        <v>2</v>
      </c>
      <c r="HL694" s="56">
        <v>2</v>
      </c>
      <c r="HM694" s="56">
        <v>2</v>
      </c>
      <c r="HN694" s="56">
        <v>2</v>
      </c>
      <c r="HO694" s="56">
        <v>1</v>
      </c>
      <c r="HP694" s="56">
        <v>2</v>
      </c>
      <c r="HQ694" s="56">
        <v>2</v>
      </c>
      <c r="HR694" s="56">
        <v>2</v>
      </c>
      <c r="HS694" s="56">
        <v>2</v>
      </c>
      <c r="HT694" s="56">
        <v>2</v>
      </c>
      <c r="HU694" s="56">
        <v>1</v>
      </c>
      <c r="HV694" s="56">
        <v>2</v>
      </c>
      <c r="HW694" s="56">
        <v>2</v>
      </c>
      <c r="HX694" s="56"/>
      <c r="HY694" s="56"/>
      <c r="HZ694" s="56"/>
      <c r="IA694" s="56"/>
      <c r="IB694" s="56"/>
      <c r="IC694" s="56"/>
      <c r="ID694" s="56">
        <v>2</v>
      </c>
      <c r="IE694" s="56">
        <v>2</v>
      </c>
      <c r="IF694" s="56">
        <v>2</v>
      </c>
      <c r="IG694" s="56">
        <v>2</v>
      </c>
      <c r="IH694" s="56">
        <v>2</v>
      </c>
      <c r="II694" s="179">
        <f>COUNTIF(HE694:IH694,"2")</f>
        <v>22</v>
      </c>
      <c r="IJ694" s="180">
        <f>II694/(II694+IK694+IM694+IO694)</f>
        <v>0.91666666666666663</v>
      </c>
      <c r="IK694" s="179">
        <f>COUNTIF(HE694:IH694,"1")</f>
        <v>2</v>
      </c>
      <c r="IL694" s="180">
        <f>IK694/(II694+IK694+IM694+IO694)</f>
        <v>8.3333333333333329E-2</v>
      </c>
      <c r="IM694" s="179">
        <f>COUNTIF(HE694:IH694,"0")</f>
        <v>0</v>
      </c>
      <c r="IN694" s="180">
        <f>IM694/(II694+IK694+IM694+IO694)</f>
        <v>0</v>
      </c>
      <c r="IO694" s="179">
        <f>COUNTIF(GP694:IH694,"KĐG")</f>
        <v>0</v>
      </c>
      <c r="IP694" s="180">
        <f>IO694/(II694+IK694+IM694+IO694)</f>
        <v>0</v>
      </c>
      <c r="IQ694" s="181">
        <f>(((II694*2)+(IK694*1)+(IM694*0)))/(II694+IK694+IM694)</f>
        <v>1.9166666666666667</v>
      </c>
      <c r="IR694" s="185" t="str">
        <f>IF(IP694&gt;=50%,"KĐG",IF(IQ694&gt;=1.6,"Đạt mục tiêu",IF(IQ694&gt;=1,"Cần cố gắng","Chưa đạt")))</f>
        <v>Đạt mục tiêu</v>
      </c>
      <c r="IS694" s="185"/>
      <c r="IT694" s="70"/>
      <c r="IU694" s="70"/>
      <c r="IV694" s="70"/>
      <c r="IW694" s="70"/>
      <c r="IX694" s="56"/>
      <c r="IY694" s="56"/>
      <c r="IZ694" s="56"/>
      <c r="JA694" s="56"/>
      <c r="JB694" s="56"/>
      <c r="JC694" s="56"/>
      <c r="JD694" s="56"/>
      <c r="JE694" s="56"/>
      <c r="JF694" s="56"/>
      <c r="JG694" s="56"/>
      <c r="JH694" s="56"/>
      <c r="JI694" s="56"/>
      <c r="JJ694" s="56"/>
      <c r="JK694" s="56"/>
      <c r="JL694" s="56"/>
      <c r="JM694" s="56"/>
      <c r="JN694" s="56"/>
      <c r="JO694" s="56"/>
      <c r="JP694" s="56"/>
      <c r="JQ694" s="56"/>
      <c r="JR694" s="56"/>
      <c r="JS694" s="56"/>
      <c r="JT694" s="56"/>
      <c r="JU694" s="56"/>
      <c r="JV694" s="56"/>
      <c r="JW694" s="56"/>
      <c r="JX694" s="56"/>
      <c r="JY694" s="56"/>
      <c r="JZ694" s="56"/>
      <c r="KA694" s="56"/>
      <c r="KB694" s="56"/>
      <c r="KC694" s="56"/>
      <c r="KD694" s="56"/>
      <c r="KE694" s="56"/>
      <c r="KF694" s="56"/>
      <c r="KG694" s="56"/>
      <c r="KH694" s="56"/>
      <c r="KI694" s="56"/>
      <c r="KJ694" s="56"/>
      <c r="KK694" s="56"/>
      <c r="KL694" s="56"/>
      <c r="KM694" s="56"/>
      <c r="KN694" s="56"/>
      <c r="KO694" s="56"/>
      <c r="KP694" s="56"/>
      <c r="KQ694" s="56"/>
      <c r="KR694" s="56"/>
      <c r="KS694" s="56"/>
      <c r="KT694" s="56"/>
      <c r="KU694" s="56"/>
      <c r="KV694" s="56"/>
      <c r="KW694" s="56"/>
      <c r="KX694" s="56"/>
      <c r="KY694" s="56"/>
      <c r="KZ694" s="56"/>
      <c r="LA694" s="56"/>
      <c r="LB694" s="56"/>
      <c r="LC694" s="56"/>
      <c r="LD694" s="56"/>
      <c r="LE694" s="56"/>
      <c r="LF694" s="56"/>
      <c r="LG694" s="56"/>
      <c r="LH694" s="56"/>
      <c r="LI694" s="56"/>
      <c r="LJ694" s="56"/>
      <c r="LK694" s="56"/>
      <c r="LL694" s="56"/>
      <c r="LM694" s="56"/>
      <c r="LN694" s="56"/>
      <c r="LO694" s="56"/>
      <c r="LP694" s="56"/>
      <c r="LQ694" s="56"/>
      <c r="LR694" s="56"/>
      <c r="LS694" s="56"/>
      <c r="LT694" s="56"/>
      <c r="LU694" s="56"/>
      <c r="LV694" s="56"/>
      <c r="LW694" s="56"/>
      <c r="LX694" s="56"/>
      <c r="LY694" s="56"/>
      <c r="LZ694" s="56"/>
      <c r="MA694" s="56"/>
      <c r="MB694" s="56"/>
      <c r="MC694" s="56"/>
      <c r="MD694" s="56"/>
      <c r="ME694" s="56"/>
      <c r="MF694" s="56"/>
      <c r="MG694" s="56"/>
      <c r="MH694" s="56"/>
      <c r="MI694" s="56"/>
      <c r="MJ694" s="56"/>
      <c r="MK694" s="56"/>
      <c r="ML694" s="56"/>
      <c r="MM694" s="56"/>
      <c r="MN694" s="56"/>
      <c r="MO694" s="56"/>
      <c r="MP694" s="56"/>
      <c r="MQ694" s="56"/>
      <c r="MR694" s="56"/>
      <c r="MS694" s="56"/>
      <c r="MT694" s="56"/>
      <c r="MU694" s="56"/>
      <c r="MV694" s="56"/>
      <c r="MW694" s="56"/>
      <c r="MX694" s="56"/>
      <c r="MY694" s="56"/>
      <c r="MZ694" s="56"/>
      <c r="NA694" s="56"/>
      <c r="NB694" s="56"/>
      <c r="NC694" s="56"/>
      <c r="ND694" s="56"/>
      <c r="NE694" s="56"/>
      <c r="NF694" s="56"/>
      <c r="NG694" s="56"/>
      <c r="NH694" s="56"/>
      <c r="NI694" s="56"/>
      <c r="NJ694" s="56"/>
      <c r="NK694" s="56"/>
      <c r="NL694" s="56"/>
      <c r="NM694" s="56"/>
      <c r="NN694" s="56"/>
      <c r="NO694" s="56"/>
      <c r="NP694" s="56"/>
      <c r="NQ694" s="56"/>
      <c r="NR694" s="56"/>
      <c r="NS694" s="56"/>
      <c r="NT694" s="56"/>
      <c r="NU694" s="56"/>
      <c r="NV694" s="56"/>
      <c r="NW694" s="56"/>
      <c r="NX694" s="56"/>
      <c r="NY694" s="56"/>
      <c r="NZ694" s="56"/>
      <c r="OA694" s="56"/>
      <c r="OB694" s="56"/>
      <c r="OC694" s="56"/>
      <c r="OD694" s="56"/>
      <c r="OE694" s="56"/>
      <c r="OF694" s="56"/>
      <c r="OG694" s="56"/>
      <c r="OH694" s="56"/>
      <c r="OI694" s="56"/>
      <c r="OJ694" s="56"/>
      <c r="OK694" s="56"/>
      <c r="OL694" s="56"/>
      <c r="OM694" s="56"/>
      <c r="ON694" s="56"/>
      <c r="OO694" s="56"/>
      <c r="OP694" s="56"/>
      <c r="OQ694" s="56"/>
      <c r="OR694" s="56"/>
      <c r="OS694" s="56"/>
      <c r="OT694" s="56"/>
      <c r="OU694" s="56"/>
      <c r="OV694" s="56"/>
      <c r="OW694" s="56"/>
      <c r="OX694" s="56"/>
      <c r="OY694" s="56"/>
      <c r="OZ694" s="56"/>
      <c r="PA694" s="56"/>
    </row>
    <row r="695" spans="1:417" s="116" customFormat="1" ht="63" hidden="1" customHeight="1">
      <c r="A695" s="310"/>
      <c r="B695" s="310"/>
      <c r="C695" s="310"/>
      <c r="D695" s="318"/>
      <c r="E695" s="325"/>
      <c r="F695" s="318"/>
      <c r="G695" s="328"/>
      <c r="H695" s="325"/>
      <c r="I695" s="132" t="s">
        <v>1473</v>
      </c>
      <c r="J695" s="52" t="s">
        <v>1490</v>
      </c>
      <c r="K695" s="123"/>
      <c r="L695" s="183" t="s">
        <v>661</v>
      </c>
      <c r="M695" s="123" t="s">
        <v>501</v>
      </c>
      <c r="N695" s="51" t="s">
        <v>380</v>
      </c>
      <c r="O695" s="56" t="s">
        <v>350</v>
      </c>
      <c r="P695" s="310"/>
      <c r="Q695" s="310"/>
      <c r="R695" s="120"/>
      <c r="S695" s="120"/>
      <c r="T695" s="120"/>
      <c r="U695" s="120"/>
      <c r="V695" s="120"/>
      <c r="W695" s="120"/>
      <c r="X695" s="120"/>
      <c r="Y695" s="120"/>
      <c r="Z695" s="120"/>
      <c r="AA695" s="120"/>
      <c r="AB695" s="120" t="s">
        <v>205</v>
      </c>
      <c r="AC695" s="119">
        <f t="shared" si="902"/>
        <v>1</v>
      </c>
      <c r="AD695" s="229"/>
      <c r="AE695" s="229"/>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70"/>
      <c r="BU695" s="70"/>
      <c r="BV695" s="70"/>
      <c r="BW695" s="70"/>
      <c r="BX695" s="56"/>
      <c r="BY695" s="56"/>
      <c r="BZ695" s="56"/>
      <c r="CA695" s="56"/>
      <c r="CB695" s="56"/>
      <c r="CC695" s="56"/>
      <c r="CD695" s="56"/>
      <c r="CE695" s="56"/>
      <c r="CF695" s="56"/>
      <c r="CG695" s="56"/>
      <c r="CH695" s="56"/>
      <c r="CI695" s="56"/>
      <c r="CJ695" s="56"/>
      <c r="CK695" s="56"/>
      <c r="CL695" s="56"/>
      <c r="CM695" s="56"/>
      <c r="CN695" s="56"/>
      <c r="CO695" s="56"/>
      <c r="CP695" s="56"/>
      <c r="CQ695" s="56"/>
      <c r="CR695" s="56"/>
      <c r="CS695" s="56"/>
      <c r="CT695" s="56"/>
      <c r="CU695" s="56"/>
      <c r="CV695" s="56"/>
      <c r="CW695" s="56"/>
      <c r="CX695" s="56"/>
      <c r="CY695" s="56"/>
      <c r="CZ695" s="56"/>
      <c r="DA695" s="56"/>
      <c r="DB695" s="56"/>
      <c r="DC695" s="56"/>
      <c r="DD695" s="56"/>
      <c r="DE695" s="56"/>
      <c r="DF695" s="56"/>
      <c r="DG695" s="56"/>
      <c r="DH695" s="56"/>
      <c r="DI695" s="56"/>
      <c r="DJ695" s="56"/>
      <c r="DK695" s="56"/>
      <c r="DL695" s="56"/>
      <c r="DM695" s="70"/>
      <c r="DN695" s="70"/>
      <c r="DO695" s="70"/>
      <c r="DP695" s="70"/>
      <c r="DQ695" s="56"/>
      <c r="DR695" s="56"/>
      <c r="DS695" s="56"/>
      <c r="DT695" s="56"/>
      <c r="DU695" s="56"/>
      <c r="DV695" s="56"/>
      <c r="DW695" s="56"/>
      <c r="DX695" s="56"/>
      <c r="DY695" s="56"/>
      <c r="DZ695" s="56"/>
      <c r="EA695" s="56"/>
      <c r="EB695" s="56"/>
      <c r="EC695" s="56"/>
      <c r="ED695" s="56"/>
      <c r="EE695" s="56"/>
      <c r="EF695" s="56"/>
      <c r="EG695" s="56"/>
      <c r="EH695" s="56"/>
      <c r="EI695" s="56"/>
      <c r="EJ695" s="56"/>
      <c r="EK695" s="56"/>
      <c r="EL695" s="56"/>
      <c r="EM695" s="56"/>
      <c r="EN695" s="56"/>
      <c r="EO695" s="56"/>
      <c r="EP695" s="56"/>
      <c r="EQ695" s="56"/>
      <c r="ER695" s="56"/>
      <c r="ES695" s="56"/>
      <c r="ET695" s="56"/>
      <c r="EU695" s="56"/>
      <c r="EV695" s="56"/>
      <c r="EW695" s="56"/>
      <c r="EX695" s="56"/>
      <c r="EY695" s="56"/>
      <c r="EZ695" s="56"/>
      <c r="FA695" s="56"/>
      <c r="FB695" s="56"/>
      <c r="FC695" s="56"/>
      <c r="FD695" s="56"/>
      <c r="FE695" s="56"/>
      <c r="FF695" s="70"/>
      <c r="FG695" s="70"/>
      <c r="FH695" s="70"/>
      <c r="FI695" s="70"/>
      <c r="FJ695" s="70"/>
      <c r="FK695" s="56"/>
      <c r="FL695" s="56"/>
      <c r="FM695" s="56"/>
      <c r="FN695" s="56"/>
      <c r="FO695" s="56"/>
      <c r="FP695" s="56"/>
      <c r="FQ695" s="56"/>
      <c r="FR695" s="56"/>
      <c r="FS695" s="56"/>
      <c r="FT695" s="56"/>
      <c r="FU695" s="56"/>
      <c r="FV695" s="56"/>
      <c r="FW695" s="56"/>
      <c r="FX695" s="56"/>
      <c r="FY695" s="56"/>
      <c r="FZ695" s="56"/>
      <c r="GA695" s="56"/>
      <c r="GB695" s="56"/>
      <c r="GC695" s="56"/>
      <c r="GD695" s="56"/>
      <c r="GE695" s="56"/>
      <c r="GF695" s="56"/>
      <c r="GG695" s="56"/>
      <c r="GH695" s="56"/>
      <c r="GI695" s="56"/>
      <c r="GJ695" s="56"/>
      <c r="GK695" s="56"/>
      <c r="GL695" s="56"/>
      <c r="GM695" s="56"/>
      <c r="GN695" s="56"/>
      <c r="GO695" s="56"/>
      <c r="GP695" s="56"/>
      <c r="GQ695" s="56"/>
      <c r="GR695" s="56"/>
      <c r="GS695" s="56"/>
      <c r="GT695" s="56"/>
      <c r="GU695" s="56"/>
      <c r="GV695" s="56"/>
      <c r="GW695" s="56"/>
      <c r="GX695" s="56"/>
      <c r="GY695" s="56"/>
      <c r="GZ695" s="70"/>
      <c r="HA695" s="70"/>
      <c r="HB695" s="72"/>
      <c r="HC695" s="70"/>
      <c r="HD695" s="70"/>
      <c r="HE695" s="168"/>
      <c r="HF695" s="56"/>
      <c r="HG695" s="56"/>
      <c r="HH695" s="56"/>
      <c r="HI695" s="56"/>
      <c r="HJ695" s="56"/>
      <c r="HK695" s="56"/>
      <c r="HL695" s="56"/>
      <c r="HM695" s="56"/>
      <c r="HN695" s="56"/>
      <c r="HO695" s="56"/>
      <c r="HP695" s="56"/>
      <c r="HQ695" s="56"/>
      <c r="HR695" s="56"/>
      <c r="HS695" s="56"/>
      <c r="HT695" s="56"/>
      <c r="HU695" s="56"/>
      <c r="HV695" s="56"/>
      <c r="HW695" s="56"/>
      <c r="HX695" s="56"/>
      <c r="HY695" s="56"/>
      <c r="HZ695" s="56"/>
      <c r="IA695" s="56"/>
      <c r="IB695" s="56"/>
      <c r="IC695" s="56"/>
      <c r="ID695" s="56"/>
      <c r="IE695" s="56"/>
      <c r="IF695" s="56"/>
      <c r="IG695" s="56"/>
      <c r="IH695" s="56"/>
      <c r="II695" s="179"/>
      <c r="IJ695" s="180"/>
      <c r="IK695" s="179"/>
      <c r="IL695" s="180"/>
      <c r="IM695" s="179"/>
      <c r="IN695" s="180"/>
      <c r="IO695" s="179"/>
      <c r="IP695" s="180"/>
      <c r="IQ695" s="181"/>
      <c r="IR695" s="185"/>
      <c r="IT695" s="70"/>
      <c r="IU695" s="70"/>
      <c r="IV695" s="70"/>
      <c r="IW695" s="71" t="s">
        <v>552</v>
      </c>
      <c r="IX695" s="56">
        <v>2</v>
      </c>
      <c r="IY695" s="56">
        <v>2</v>
      </c>
      <c r="IZ695" s="56">
        <v>2</v>
      </c>
      <c r="JA695" s="56">
        <v>2</v>
      </c>
      <c r="JB695" s="56">
        <v>2</v>
      </c>
      <c r="JC695" s="56">
        <v>2</v>
      </c>
      <c r="JD695" s="56">
        <v>2</v>
      </c>
      <c r="JE695" s="56">
        <v>2</v>
      </c>
      <c r="JF695" s="56">
        <v>2</v>
      </c>
      <c r="JG695" s="56">
        <v>2</v>
      </c>
      <c r="JH695" s="56">
        <v>2</v>
      </c>
      <c r="JI695" s="56">
        <v>2</v>
      </c>
      <c r="JJ695" s="56">
        <v>2</v>
      </c>
      <c r="JK695" s="56">
        <v>2</v>
      </c>
      <c r="JL695" s="56">
        <v>2</v>
      </c>
      <c r="JM695" s="56">
        <v>2</v>
      </c>
      <c r="JN695" s="56">
        <v>2</v>
      </c>
      <c r="JO695" s="56">
        <v>2</v>
      </c>
      <c r="JP695" s="56">
        <v>2</v>
      </c>
      <c r="JQ695" s="56">
        <v>2</v>
      </c>
      <c r="JR695" s="56">
        <v>2</v>
      </c>
      <c r="JS695" s="56">
        <v>2</v>
      </c>
      <c r="JT695" s="56">
        <v>2</v>
      </c>
      <c r="JU695" s="56">
        <v>2</v>
      </c>
      <c r="JV695" s="56">
        <v>2</v>
      </c>
      <c r="JW695" s="56">
        <v>2</v>
      </c>
      <c r="JX695" s="56">
        <v>2</v>
      </c>
      <c r="JY695" s="56">
        <v>2</v>
      </c>
      <c r="JZ695" s="56">
        <v>2</v>
      </c>
      <c r="KA695" s="56">
        <v>2</v>
      </c>
      <c r="KB695" s="179">
        <f t="shared" ref="KB695" si="1001">COUNTIF(IX695:KA695,"2")</f>
        <v>30</v>
      </c>
      <c r="KC695" s="180">
        <f t="shared" ref="KC695" si="1002">KB695/(KB695+KD695+KF695+KH695)</f>
        <v>1</v>
      </c>
      <c r="KD695" s="179">
        <f t="shared" ref="KD695" si="1003">COUNTIF(IX695:KA695,"1")</f>
        <v>0</v>
      </c>
      <c r="KE695" s="180">
        <f t="shared" ref="KE695" si="1004">KD695/(KB695+KD695+KF695+KH695)</f>
        <v>0</v>
      </c>
      <c r="KF695" s="179">
        <f t="shared" ref="KF695" si="1005">COUNTIF(IX695:KA695,"0")</f>
        <v>0</v>
      </c>
      <c r="KG695" s="180">
        <f t="shared" ref="KG695" si="1006">KF695/(KB695+KD695+KF695+KH695)</f>
        <v>0</v>
      </c>
      <c r="KH695" s="179">
        <f t="shared" ref="KH695" si="1007">COUNTIF(IJ695:KA695,"KĐG")</f>
        <v>0</v>
      </c>
      <c r="KI695" s="180">
        <f t="shared" ref="KI695" si="1008">KH695/(KB695+KD695+KF695+KH695)</f>
        <v>0</v>
      </c>
      <c r="KJ695" s="181">
        <f t="shared" ref="KJ695" si="1009">(((KB695*2)+(KD695*1)+(KF695*0)))/(KB695+KD695+KF695)</f>
        <v>2</v>
      </c>
      <c r="KK695" s="182" t="str">
        <f t="shared" ref="KK695" si="1010">IF(KI695&gt;=50%,"KĐG",IF(KJ695&gt;=1.6,"Đạt mục tiêu",IF(KJ695&gt;=1,"Cần cố gắng","Chưa đạt")))</f>
        <v>Đạt mục tiêu</v>
      </c>
      <c r="KL695" s="56"/>
      <c r="KM695" s="56"/>
      <c r="KN695" s="56"/>
      <c r="KO695" s="56"/>
      <c r="KP695" s="56"/>
      <c r="KQ695" s="56"/>
      <c r="KR695" s="56"/>
      <c r="KS695" s="56"/>
      <c r="KT695" s="56"/>
      <c r="KU695" s="56"/>
      <c r="KV695" s="56"/>
      <c r="KW695" s="56"/>
      <c r="KX695" s="56"/>
      <c r="KY695" s="56"/>
      <c r="KZ695" s="56"/>
      <c r="LA695" s="56"/>
      <c r="LB695" s="56"/>
      <c r="LC695" s="56"/>
      <c r="LD695" s="56"/>
      <c r="LE695" s="56"/>
      <c r="LF695" s="56"/>
      <c r="LG695" s="56"/>
      <c r="LH695" s="56"/>
      <c r="LI695" s="56"/>
      <c r="LJ695" s="56"/>
      <c r="LK695" s="56"/>
      <c r="LL695" s="56"/>
      <c r="LM695" s="56"/>
      <c r="LN695" s="56"/>
      <c r="LO695" s="56"/>
      <c r="LP695" s="56"/>
      <c r="LQ695" s="56"/>
      <c r="LR695" s="56"/>
      <c r="LS695" s="56"/>
      <c r="LT695" s="56"/>
      <c r="LU695" s="56"/>
      <c r="LV695" s="56"/>
      <c r="LW695" s="56"/>
      <c r="LX695" s="56"/>
      <c r="LY695" s="56"/>
      <c r="LZ695" s="56"/>
      <c r="MA695" s="56"/>
      <c r="MB695" s="56"/>
      <c r="MC695" s="56"/>
      <c r="MD695" s="56"/>
      <c r="ME695" s="56"/>
      <c r="MF695" s="56"/>
      <c r="MG695" s="56"/>
      <c r="MH695" s="56"/>
      <c r="MI695" s="56"/>
      <c r="MJ695" s="56"/>
      <c r="MK695" s="56"/>
      <c r="ML695" s="56"/>
      <c r="MM695" s="56"/>
      <c r="MN695" s="56"/>
      <c r="MO695" s="56"/>
      <c r="MP695" s="56"/>
      <c r="MQ695" s="56"/>
      <c r="MR695" s="56"/>
      <c r="MS695" s="56"/>
      <c r="MT695" s="56"/>
      <c r="MU695" s="56"/>
      <c r="MV695" s="56"/>
      <c r="MW695" s="56"/>
      <c r="MX695" s="56"/>
      <c r="MY695" s="56"/>
      <c r="MZ695" s="56"/>
      <c r="NA695" s="56"/>
      <c r="NB695" s="56"/>
      <c r="NC695" s="56"/>
      <c r="ND695" s="56"/>
      <c r="NE695" s="56"/>
      <c r="NF695" s="56"/>
      <c r="NG695" s="56"/>
      <c r="NH695" s="56"/>
      <c r="NI695" s="56"/>
      <c r="NJ695" s="56"/>
      <c r="NK695" s="56"/>
      <c r="NL695" s="56"/>
      <c r="NM695" s="56"/>
      <c r="NN695" s="56"/>
      <c r="NO695" s="56"/>
      <c r="NP695" s="56"/>
      <c r="NQ695" s="56"/>
      <c r="NR695" s="56"/>
      <c r="NS695" s="56"/>
      <c r="NT695" s="56"/>
      <c r="NU695" s="56"/>
      <c r="NV695" s="56"/>
      <c r="NW695" s="56"/>
      <c r="NX695" s="56"/>
      <c r="NY695" s="56"/>
      <c r="NZ695" s="56"/>
      <c r="OA695" s="56"/>
      <c r="OB695" s="56"/>
      <c r="OC695" s="56"/>
      <c r="OD695" s="56"/>
      <c r="OE695" s="56"/>
      <c r="OF695" s="56"/>
      <c r="OG695" s="56"/>
      <c r="OH695" s="56"/>
      <c r="OI695" s="56"/>
      <c r="OJ695" s="56"/>
      <c r="OK695" s="56"/>
      <c r="OL695" s="56"/>
      <c r="OM695" s="56"/>
      <c r="ON695" s="56"/>
      <c r="OO695" s="56"/>
      <c r="OP695" s="56"/>
      <c r="OQ695" s="56"/>
      <c r="OR695" s="56"/>
      <c r="OS695" s="56"/>
      <c r="OT695" s="56"/>
      <c r="OU695" s="56"/>
      <c r="OV695" s="56"/>
      <c r="OW695" s="56"/>
      <c r="OX695" s="56"/>
      <c r="OY695" s="56"/>
      <c r="OZ695" s="56"/>
      <c r="PA695" s="56"/>
    </row>
    <row r="696" spans="1:417" s="116" customFormat="1" ht="75.75" customHeight="1">
      <c r="A696" s="310"/>
      <c r="B696" s="427">
        <v>578</v>
      </c>
      <c r="C696" s="427">
        <v>257</v>
      </c>
      <c r="D696" s="361" t="s">
        <v>307</v>
      </c>
      <c r="E696" s="329" t="s">
        <v>4</v>
      </c>
      <c r="F696" s="361" t="s">
        <v>823</v>
      </c>
      <c r="G696" s="324" t="s">
        <v>6</v>
      </c>
      <c r="H696" s="324"/>
      <c r="I696" s="208" t="s">
        <v>529</v>
      </c>
      <c r="J696" s="208" t="s">
        <v>1617</v>
      </c>
      <c r="K696" s="76"/>
      <c r="L696" s="234" t="s">
        <v>661</v>
      </c>
      <c r="M696" s="76" t="s">
        <v>501</v>
      </c>
      <c r="N696" s="51" t="s">
        <v>380</v>
      </c>
      <c r="O696" s="56" t="s">
        <v>350</v>
      </c>
      <c r="P696" s="310" t="s">
        <v>205</v>
      </c>
      <c r="Q696" s="310">
        <v>2</v>
      </c>
      <c r="R696" s="235" t="s">
        <v>205</v>
      </c>
      <c r="S696" s="120"/>
      <c r="T696" s="120"/>
      <c r="U696" s="120"/>
      <c r="V696" s="120"/>
      <c r="W696" s="120"/>
      <c r="X696" s="120"/>
      <c r="Y696" s="120"/>
      <c r="Z696" s="120"/>
      <c r="AA696" s="120"/>
      <c r="AB696" s="120"/>
      <c r="AC696" s="119">
        <f t="shared" si="902"/>
        <v>1</v>
      </c>
      <c r="AD696" s="300" t="s">
        <v>555</v>
      </c>
      <c r="AE696" s="300" t="s">
        <v>555</v>
      </c>
      <c r="AF696" s="68" t="s">
        <v>555</v>
      </c>
      <c r="AG696" s="68" t="s">
        <v>555</v>
      </c>
      <c r="AH696" s="68" t="s">
        <v>555</v>
      </c>
      <c r="AI696" s="68" t="s">
        <v>555</v>
      </c>
      <c r="AJ696" s="68" t="s">
        <v>555</v>
      </c>
      <c r="AK696" s="68" t="s">
        <v>555</v>
      </c>
      <c r="AL696" s="68" t="s">
        <v>555</v>
      </c>
      <c r="AM696" s="68" t="s">
        <v>555</v>
      </c>
      <c r="AN696" s="68" t="s">
        <v>555</v>
      </c>
      <c r="AO696" s="68" t="s">
        <v>555</v>
      </c>
      <c r="AP696" s="68" t="s">
        <v>555</v>
      </c>
      <c r="AQ696" s="68" t="s">
        <v>555</v>
      </c>
      <c r="AR696" s="68" t="s">
        <v>555</v>
      </c>
      <c r="AS696" s="68" t="s">
        <v>555</v>
      </c>
      <c r="AT696" s="68" t="s">
        <v>555</v>
      </c>
      <c r="AU696" s="68" t="s">
        <v>555</v>
      </c>
      <c r="AV696" s="68" t="s">
        <v>555</v>
      </c>
      <c r="AW696" s="68" t="s">
        <v>555</v>
      </c>
      <c r="AX696" s="68" t="s">
        <v>555</v>
      </c>
      <c r="AY696" s="68" t="s">
        <v>555</v>
      </c>
      <c r="AZ696" s="68" t="s">
        <v>555</v>
      </c>
      <c r="BA696" s="68" t="s">
        <v>555</v>
      </c>
      <c r="BB696" s="68" t="s">
        <v>555</v>
      </c>
      <c r="BC696" s="68" t="s">
        <v>555</v>
      </c>
      <c r="BD696" s="68" t="s">
        <v>555</v>
      </c>
      <c r="BE696" s="68" t="s">
        <v>555</v>
      </c>
      <c r="BF696" s="68" t="s">
        <v>555</v>
      </c>
      <c r="BG696" s="68" t="s">
        <v>555</v>
      </c>
      <c r="BH696" s="68" t="s">
        <v>555</v>
      </c>
      <c r="BI696" s="68" t="s">
        <v>555</v>
      </c>
      <c r="BJ696" s="68" t="s">
        <v>555</v>
      </c>
      <c r="BK696" s="68" t="s">
        <v>555</v>
      </c>
      <c r="BL696" s="68" t="s">
        <v>555</v>
      </c>
      <c r="BM696" s="68" t="s">
        <v>555</v>
      </c>
      <c r="BN696" s="68" t="s">
        <v>555</v>
      </c>
      <c r="BO696" s="68" t="s">
        <v>555</v>
      </c>
      <c r="BP696" s="68" t="s">
        <v>555</v>
      </c>
      <c r="BQ696" s="68" t="s">
        <v>555</v>
      </c>
      <c r="BR696" s="68" t="s">
        <v>555</v>
      </c>
      <c r="BS696" s="68" t="s">
        <v>555</v>
      </c>
      <c r="BT696" s="68" t="s">
        <v>555</v>
      </c>
      <c r="BU696" s="68" t="s">
        <v>555</v>
      </c>
      <c r="BV696" s="68" t="s">
        <v>555</v>
      </c>
      <c r="BW696" s="68" t="s">
        <v>555</v>
      </c>
      <c r="BX696" s="68" t="s">
        <v>555</v>
      </c>
      <c r="BY696" s="68" t="s">
        <v>555</v>
      </c>
      <c r="BZ696" s="68" t="s">
        <v>555</v>
      </c>
      <c r="CA696" s="68" t="s">
        <v>555</v>
      </c>
      <c r="CB696" s="68" t="s">
        <v>555</v>
      </c>
      <c r="CC696" s="68" t="s">
        <v>555</v>
      </c>
      <c r="CD696" s="68" t="s">
        <v>555</v>
      </c>
      <c r="CE696" s="68" t="s">
        <v>555</v>
      </c>
      <c r="CF696" s="68" t="s">
        <v>555</v>
      </c>
      <c r="CG696" s="68" t="s">
        <v>555</v>
      </c>
      <c r="CH696" s="68" t="s">
        <v>555</v>
      </c>
      <c r="CI696" s="68" t="s">
        <v>555</v>
      </c>
      <c r="CJ696" s="68" t="s">
        <v>555</v>
      </c>
      <c r="CK696" s="68" t="s">
        <v>555</v>
      </c>
      <c r="CL696" s="68" t="s">
        <v>555</v>
      </c>
      <c r="CM696" s="68" t="s">
        <v>555</v>
      </c>
      <c r="CN696" s="68" t="s">
        <v>555</v>
      </c>
      <c r="CO696" s="68" t="s">
        <v>555</v>
      </c>
      <c r="CP696" s="68" t="s">
        <v>555</v>
      </c>
      <c r="CQ696" s="68" t="s">
        <v>555</v>
      </c>
      <c r="CR696" s="68" t="s">
        <v>555</v>
      </c>
      <c r="CS696" s="68" t="s">
        <v>555</v>
      </c>
      <c r="CT696" s="68" t="s">
        <v>555</v>
      </c>
      <c r="CU696" s="68" t="s">
        <v>555</v>
      </c>
      <c r="CV696" s="68" t="s">
        <v>555</v>
      </c>
      <c r="CW696" s="68" t="s">
        <v>555</v>
      </c>
      <c r="CX696" s="68" t="s">
        <v>555</v>
      </c>
      <c r="CY696" s="68" t="s">
        <v>555</v>
      </c>
      <c r="CZ696" s="68" t="s">
        <v>555</v>
      </c>
      <c r="DA696" s="68" t="s">
        <v>555</v>
      </c>
      <c r="DB696" s="68" t="s">
        <v>555</v>
      </c>
      <c r="DC696" s="68" t="s">
        <v>555</v>
      </c>
      <c r="DD696" s="68" t="s">
        <v>555</v>
      </c>
      <c r="DE696" s="68" t="s">
        <v>555</v>
      </c>
      <c r="DF696" s="68" t="s">
        <v>555</v>
      </c>
      <c r="DG696" s="68" t="s">
        <v>555</v>
      </c>
      <c r="DH696" s="68" t="s">
        <v>555</v>
      </c>
      <c r="DI696" s="68" t="s">
        <v>555</v>
      </c>
      <c r="DJ696" s="68" t="s">
        <v>555</v>
      </c>
      <c r="DK696" s="68" t="s">
        <v>555</v>
      </c>
      <c r="DL696" s="68" t="s">
        <v>555</v>
      </c>
      <c r="DM696" s="68" t="s">
        <v>555</v>
      </c>
      <c r="DN696" s="68" t="s">
        <v>555</v>
      </c>
      <c r="DO696" s="68" t="s">
        <v>555</v>
      </c>
      <c r="DP696" s="68" t="s">
        <v>555</v>
      </c>
      <c r="DQ696" s="68" t="s">
        <v>555</v>
      </c>
      <c r="DR696" s="68" t="s">
        <v>555</v>
      </c>
      <c r="DS696" s="68" t="s">
        <v>555</v>
      </c>
      <c r="DT696" s="68" t="s">
        <v>555</v>
      </c>
      <c r="DU696" s="68" t="s">
        <v>555</v>
      </c>
      <c r="DV696" s="68" t="s">
        <v>555</v>
      </c>
      <c r="DW696" s="68" t="s">
        <v>555</v>
      </c>
      <c r="DX696" s="68" t="s">
        <v>555</v>
      </c>
      <c r="DY696" s="68" t="s">
        <v>555</v>
      </c>
      <c r="DZ696" s="68" t="s">
        <v>555</v>
      </c>
      <c r="EA696" s="68" t="s">
        <v>555</v>
      </c>
      <c r="EB696" s="68" t="s">
        <v>555</v>
      </c>
      <c r="EC696" s="68" t="s">
        <v>555</v>
      </c>
      <c r="ED696" s="68" t="s">
        <v>555</v>
      </c>
      <c r="EE696" s="68" t="s">
        <v>555</v>
      </c>
      <c r="EF696" s="68" t="s">
        <v>555</v>
      </c>
      <c r="EG696" s="68" t="s">
        <v>555</v>
      </c>
      <c r="EH696" s="68" t="s">
        <v>555</v>
      </c>
      <c r="EI696" s="68" t="s">
        <v>555</v>
      </c>
      <c r="EJ696" s="68" t="s">
        <v>555</v>
      </c>
      <c r="EK696" s="68" t="s">
        <v>555</v>
      </c>
      <c r="EL696" s="68" t="s">
        <v>555</v>
      </c>
      <c r="EM696" s="68" t="s">
        <v>555</v>
      </c>
      <c r="EN696" s="68" t="s">
        <v>555</v>
      </c>
      <c r="EO696" s="68" t="s">
        <v>555</v>
      </c>
      <c r="EP696" s="68" t="s">
        <v>555</v>
      </c>
      <c r="EQ696" s="68" t="s">
        <v>555</v>
      </c>
      <c r="ER696" s="68" t="s">
        <v>555</v>
      </c>
      <c r="ES696" s="68" t="s">
        <v>555</v>
      </c>
      <c r="ET696" s="68" t="s">
        <v>555</v>
      </c>
      <c r="EU696" s="68" t="s">
        <v>555</v>
      </c>
      <c r="EV696" s="68" t="s">
        <v>555</v>
      </c>
      <c r="EW696" s="68" t="s">
        <v>555</v>
      </c>
      <c r="EX696" s="68" t="s">
        <v>555</v>
      </c>
      <c r="EY696" s="68" t="s">
        <v>555</v>
      </c>
      <c r="EZ696" s="68" t="s">
        <v>555</v>
      </c>
      <c r="FA696" s="68" t="s">
        <v>555</v>
      </c>
      <c r="FB696" s="68" t="s">
        <v>555</v>
      </c>
      <c r="FC696" s="68" t="s">
        <v>555</v>
      </c>
      <c r="FD696" s="68" t="s">
        <v>555</v>
      </c>
      <c r="FE696" s="68" t="s">
        <v>555</v>
      </c>
      <c r="FF696" s="68" t="s">
        <v>555</v>
      </c>
      <c r="FG696" s="68" t="s">
        <v>555</v>
      </c>
      <c r="FH696" s="68" t="s">
        <v>555</v>
      </c>
      <c r="FI696" s="68" t="s">
        <v>555</v>
      </c>
      <c r="FJ696" s="68" t="s">
        <v>555</v>
      </c>
      <c r="FK696" s="68" t="s">
        <v>555</v>
      </c>
      <c r="FL696" s="68" t="s">
        <v>555</v>
      </c>
      <c r="FM696" s="68" t="s">
        <v>555</v>
      </c>
      <c r="FN696" s="68" t="s">
        <v>555</v>
      </c>
      <c r="FO696" s="68" t="s">
        <v>555</v>
      </c>
      <c r="FP696" s="68" t="s">
        <v>555</v>
      </c>
      <c r="FQ696" s="68" t="s">
        <v>555</v>
      </c>
      <c r="FR696" s="68" t="s">
        <v>555</v>
      </c>
      <c r="FS696" s="68" t="s">
        <v>555</v>
      </c>
      <c r="FT696" s="68" t="s">
        <v>555</v>
      </c>
      <c r="FU696" s="68" t="s">
        <v>555</v>
      </c>
      <c r="FV696" s="68" t="s">
        <v>555</v>
      </c>
      <c r="FW696" s="68" t="s">
        <v>555</v>
      </c>
      <c r="FX696" s="68" t="s">
        <v>555</v>
      </c>
      <c r="FY696" s="68" t="s">
        <v>555</v>
      </c>
      <c r="FZ696" s="68" t="s">
        <v>555</v>
      </c>
      <c r="GA696" s="68" t="s">
        <v>555</v>
      </c>
      <c r="GB696" s="68" t="s">
        <v>555</v>
      </c>
      <c r="GC696" s="68" t="s">
        <v>555</v>
      </c>
      <c r="GD696" s="68" t="s">
        <v>555</v>
      </c>
      <c r="GE696" s="68" t="s">
        <v>555</v>
      </c>
      <c r="GF696" s="68" t="s">
        <v>555</v>
      </c>
      <c r="GG696" s="68" t="s">
        <v>555</v>
      </c>
      <c r="GH696" s="68" t="s">
        <v>555</v>
      </c>
      <c r="GI696" s="68" t="s">
        <v>555</v>
      </c>
      <c r="GJ696" s="68" t="s">
        <v>555</v>
      </c>
      <c r="GK696" s="68" t="s">
        <v>555</v>
      </c>
      <c r="GL696" s="68" t="s">
        <v>555</v>
      </c>
      <c r="GM696" s="68" t="s">
        <v>555</v>
      </c>
      <c r="GN696" s="68" t="s">
        <v>555</v>
      </c>
      <c r="GO696" s="68" t="s">
        <v>555</v>
      </c>
      <c r="GP696" s="68" t="s">
        <v>555</v>
      </c>
      <c r="GQ696" s="68" t="s">
        <v>555</v>
      </c>
      <c r="GR696" s="68" t="s">
        <v>555</v>
      </c>
      <c r="GS696" s="68" t="s">
        <v>555</v>
      </c>
      <c r="GT696" s="68" t="s">
        <v>555</v>
      </c>
      <c r="GU696" s="68" t="s">
        <v>555</v>
      </c>
      <c r="GV696" s="68" t="s">
        <v>555</v>
      </c>
      <c r="GW696" s="68" t="s">
        <v>555</v>
      </c>
      <c r="GX696" s="68" t="s">
        <v>555</v>
      </c>
      <c r="GY696" s="68" t="s">
        <v>555</v>
      </c>
      <c r="GZ696" s="68" t="s">
        <v>555</v>
      </c>
      <c r="HA696" s="68" t="s">
        <v>555</v>
      </c>
      <c r="HB696" s="68" t="s">
        <v>555</v>
      </c>
      <c r="HC696" s="68" t="s">
        <v>555</v>
      </c>
      <c r="HD696" s="68" t="s">
        <v>555</v>
      </c>
      <c r="HE696" s="68" t="s">
        <v>555</v>
      </c>
      <c r="HF696" s="68" t="s">
        <v>555</v>
      </c>
      <c r="HG696" s="68" t="s">
        <v>555</v>
      </c>
      <c r="HH696" s="68" t="s">
        <v>555</v>
      </c>
      <c r="HI696" s="68" t="s">
        <v>555</v>
      </c>
      <c r="HJ696" s="68" t="s">
        <v>555</v>
      </c>
      <c r="HK696" s="68" t="s">
        <v>555</v>
      </c>
      <c r="HL696" s="68" t="s">
        <v>555</v>
      </c>
      <c r="HM696" s="68" t="s">
        <v>555</v>
      </c>
      <c r="HN696" s="68" t="s">
        <v>555</v>
      </c>
      <c r="HO696" s="68" t="s">
        <v>555</v>
      </c>
      <c r="HP696" s="68" t="s">
        <v>555</v>
      </c>
      <c r="HQ696" s="68" t="s">
        <v>555</v>
      </c>
      <c r="HR696" s="68" t="s">
        <v>555</v>
      </c>
      <c r="HS696" s="68" t="s">
        <v>555</v>
      </c>
      <c r="HT696" s="68" t="s">
        <v>555</v>
      </c>
      <c r="HU696" s="68" t="s">
        <v>555</v>
      </c>
      <c r="HV696" s="68" t="s">
        <v>555</v>
      </c>
      <c r="HW696" s="68" t="s">
        <v>555</v>
      </c>
      <c r="HX696" s="68" t="s">
        <v>555</v>
      </c>
      <c r="HY696" s="68" t="s">
        <v>555</v>
      </c>
      <c r="HZ696" s="68" t="s">
        <v>555</v>
      </c>
      <c r="IA696" s="68" t="s">
        <v>555</v>
      </c>
      <c r="IB696" s="68" t="s">
        <v>555</v>
      </c>
      <c r="IC696" s="68" t="s">
        <v>555</v>
      </c>
      <c r="ID696" s="68" t="s">
        <v>555</v>
      </c>
      <c r="IE696" s="68" t="s">
        <v>555</v>
      </c>
      <c r="IF696" s="68" t="s">
        <v>555</v>
      </c>
      <c r="IG696" s="68" t="s">
        <v>555</v>
      </c>
      <c r="IH696" s="68" t="s">
        <v>555</v>
      </c>
      <c r="II696" s="68" t="s">
        <v>555</v>
      </c>
      <c r="IJ696" s="68" t="s">
        <v>555</v>
      </c>
      <c r="IK696" s="68" t="s">
        <v>555</v>
      </c>
      <c r="IL696" s="68" t="s">
        <v>555</v>
      </c>
      <c r="IM696" s="68" t="s">
        <v>555</v>
      </c>
      <c r="IN696" s="68" t="s">
        <v>555</v>
      </c>
      <c r="IO696" s="68" t="s">
        <v>555</v>
      </c>
      <c r="IP696" s="68" t="s">
        <v>555</v>
      </c>
      <c r="IQ696" s="68" t="s">
        <v>555</v>
      </c>
      <c r="IR696" s="68" t="s">
        <v>555</v>
      </c>
      <c r="IS696" s="68" t="s">
        <v>555</v>
      </c>
      <c r="IT696" s="68" t="s">
        <v>555</v>
      </c>
      <c r="IU696" s="68" t="s">
        <v>555</v>
      </c>
      <c r="IV696" s="68" t="s">
        <v>555</v>
      </c>
      <c r="IW696" s="68" t="s">
        <v>555</v>
      </c>
      <c r="IX696" s="68" t="s">
        <v>555</v>
      </c>
      <c r="IY696" s="68" t="s">
        <v>555</v>
      </c>
      <c r="IZ696" s="68" t="s">
        <v>555</v>
      </c>
      <c r="JA696" s="68" t="s">
        <v>555</v>
      </c>
      <c r="JB696" s="68" t="s">
        <v>555</v>
      </c>
      <c r="JC696" s="68" t="s">
        <v>555</v>
      </c>
      <c r="JD696" s="68" t="s">
        <v>555</v>
      </c>
      <c r="JE696" s="68" t="s">
        <v>555</v>
      </c>
      <c r="JF696" s="68" t="s">
        <v>555</v>
      </c>
      <c r="JG696" s="68" t="s">
        <v>555</v>
      </c>
      <c r="JH696" s="68" t="s">
        <v>555</v>
      </c>
      <c r="JI696" s="68" t="s">
        <v>555</v>
      </c>
      <c r="JJ696" s="68" t="s">
        <v>555</v>
      </c>
      <c r="JK696" s="68" t="s">
        <v>555</v>
      </c>
      <c r="JL696" s="68" t="s">
        <v>555</v>
      </c>
      <c r="JM696" s="68" t="s">
        <v>555</v>
      </c>
      <c r="JN696" s="68" t="s">
        <v>555</v>
      </c>
      <c r="JO696" s="68" t="s">
        <v>555</v>
      </c>
      <c r="JP696" s="68" t="s">
        <v>555</v>
      </c>
      <c r="JQ696" s="68" t="s">
        <v>555</v>
      </c>
      <c r="JR696" s="68" t="s">
        <v>555</v>
      </c>
      <c r="JS696" s="68" t="s">
        <v>555</v>
      </c>
      <c r="JT696" s="68" t="s">
        <v>555</v>
      </c>
      <c r="JU696" s="68" t="s">
        <v>555</v>
      </c>
      <c r="JV696" s="68" t="s">
        <v>555</v>
      </c>
      <c r="JW696" s="68" t="s">
        <v>555</v>
      </c>
      <c r="JX696" s="68" t="s">
        <v>555</v>
      </c>
      <c r="JY696" s="68" t="s">
        <v>555</v>
      </c>
      <c r="JZ696" s="68" t="s">
        <v>555</v>
      </c>
      <c r="KA696" s="68" t="s">
        <v>555</v>
      </c>
      <c r="KB696" s="68" t="s">
        <v>555</v>
      </c>
      <c r="KC696" s="68" t="s">
        <v>555</v>
      </c>
      <c r="KD696" s="68" t="s">
        <v>555</v>
      </c>
      <c r="KE696" s="68" t="s">
        <v>555</v>
      </c>
      <c r="KF696" s="68" t="s">
        <v>555</v>
      </c>
      <c r="KG696" s="68" t="s">
        <v>555</v>
      </c>
      <c r="KH696" s="68" t="s">
        <v>555</v>
      </c>
      <c r="KI696" s="68" t="s">
        <v>555</v>
      </c>
      <c r="KJ696" s="68" t="s">
        <v>555</v>
      </c>
      <c r="KK696" s="68" t="s">
        <v>555</v>
      </c>
      <c r="KL696" s="68" t="s">
        <v>555</v>
      </c>
      <c r="KM696" s="68" t="s">
        <v>555</v>
      </c>
      <c r="KN696" s="68" t="s">
        <v>555</v>
      </c>
      <c r="KO696" s="68" t="s">
        <v>555</v>
      </c>
      <c r="KP696" s="68" t="s">
        <v>555</v>
      </c>
      <c r="KQ696" s="68" t="s">
        <v>555</v>
      </c>
      <c r="KR696" s="68" t="s">
        <v>555</v>
      </c>
      <c r="KS696" s="68" t="s">
        <v>555</v>
      </c>
      <c r="KT696" s="68" t="s">
        <v>555</v>
      </c>
      <c r="KU696" s="68" t="s">
        <v>555</v>
      </c>
      <c r="KV696" s="68" t="s">
        <v>555</v>
      </c>
      <c r="KW696" s="68" t="s">
        <v>555</v>
      </c>
      <c r="KX696" s="68" t="s">
        <v>555</v>
      </c>
      <c r="KY696" s="68" t="s">
        <v>555</v>
      </c>
      <c r="KZ696" s="68" t="s">
        <v>555</v>
      </c>
      <c r="LA696" s="68" t="s">
        <v>555</v>
      </c>
      <c r="LB696" s="68" t="s">
        <v>555</v>
      </c>
      <c r="LC696" s="68" t="s">
        <v>555</v>
      </c>
      <c r="LD696" s="68" t="s">
        <v>555</v>
      </c>
      <c r="LE696" s="68" t="s">
        <v>555</v>
      </c>
      <c r="LF696" s="68" t="s">
        <v>555</v>
      </c>
      <c r="LG696" s="68" t="s">
        <v>555</v>
      </c>
      <c r="LH696" s="68" t="s">
        <v>555</v>
      </c>
      <c r="LI696" s="68" t="s">
        <v>555</v>
      </c>
      <c r="LJ696" s="68" t="s">
        <v>555</v>
      </c>
      <c r="LK696" s="68" t="s">
        <v>555</v>
      </c>
      <c r="LL696" s="68" t="s">
        <v>555</v>
      </c>
      <c r="LM696" s="68" t="s">
        <v>555</v>
      </c>
      <c r="LN696" s="68" t="s">
        <v>555</v>
      </c>
      <c r="LO696" s="68" t="s">
        <v>555</v>
      </c>
      <c r="LP696" s="68" t="s">
        <v>555</v>
      </c>
      <c r="LQ696" s="68" t="s">
        <v>555</v>
      </c>
      <c r="LR696" s="68" t="s">
        <v>555</v>
      </c>
      <c r="LS696" s="68" t="s">
        <v>555</v>
      </c>
      <c r="LT696" s="68" t="s">
        <v>555</v>
      </c>
      <c r="LU696" s="68" t="s">
        <v>555</v>
      </c>
      <c r="LV696" s="68" t="s">
        <v>555</v>
      </c>
      <c r="LW696" s="68" t="s">
        <v>555</v>
      </c>
      <c r="LX696" s="68" t="s">
        <v>555</v>
      </c>
      <c r="LY696" s="68" t="s">
        <v>555</v>
      </c>
      <c r="LZ696" s="68" t="s">
        <v>555</v>
      </c>
      <c r="MA696" s="68" t="s">
        <v>555</v>
      </c>
      <c r="MB696" s="68" t="s">
        <v>555</v>
      </c>
      <c r="MC696" s="68" t="s">
        <v>555</v>
      </c>
      <c r="MD696" s="68" t="s">
        <v>555</v>
      </c>
      <c r="ME696" s="68" t="s">
        <v>555</v>
      </c>
      <c r="MF696" s="68" t="s">
        <v>555</v>
      </c>
      <c r="MG696" s="68" t="s">
        <v>555</v>
      </c>
      <c r="MH696" s="68" t="s">
        <v>555</v>
      </c>
      <c r="MI696" s="68" t="s">
        <v>555</v>
      </c>
      <c r="MJ696" s="68" t="s">
        <v>555</v>
      </c>
      <c r="MK696" s="68" t="s">
        <v>555</v>
      </c>
      <c r="ML696" s="68" t="s">
        <v>555</v>
      </c>
      <c r="MM696" s="68" t="s">
        <v>555</v>
      </c>
      <c r="MN696" s="68" t="s">
        <v>555</v>
      </c>
      <c r="MO696" s="68" t="s">
        <v>555</v>
      </c>
      <c r="MP696" s="68" t="s">
        <v>555</v>
      </c>
      <c r="MQ696" s="68" t="s">
        <v>555</v>
      </c>
      <c r="MR696" s="68" t="s">
        <v>555</v>
      </c>
      <c r="MS696" s="68" t="s">
        <v>555</v>
      </c>
      <c r="MT696" s="68" t="s">
        <v>555</v>
      </c>
      <c r="MU696" s="68" t="s">
        <v>555</v>
      </c>
      <c r="MV696" s="68" t="s">
        <v>555</v>
      </c>
      <c r="MW696" s="68" t="s">
        <v>555</v>
      </c>
      <c r="MX696" s="68" t="s">
        <v>555</v>
      </c>
      <c r="MY696" s="68" t="s">
        <v>555</v>
      </c>
      <c r="MZ696" s="68" t="s">
        <v>555</v>
      </c>
      <c r="NA696" s="68" t="s">
        <v>555</v>
      </c>
      <c r="NB696" s="68" t="s">
        <v>555</v>
      </c>
      <c r="NC696" s="68" t="s">
        <v>555</v>
      </c>
      <c r="ND696" s="68" t="s">
        <v>555</v>
      </c>
      <c r="NE696" s="68" t="s">
        <v>555</v>
      </c>
      <c r="NF696" s="68" t="s">
        <v>555</v>
      </c>
      <c r="NG696" s="68" t="s">
        <v>555</v>
      </c>
      <c r="NH696" s="68" t="s">
        <v>555</v>
      </c>
      <c r="NI696" s="68" t="s">
        <v>555</v>
      </c>
      <c r="NJ696" s="68" t="s">
        <v>555</v>
      </c>
      <c r="NK696" s="68" t="s">
        <v>555</v>
      </c>
      <c r="NL696" s="68" t="s">
        <v>555</v>
      </c>
      <c r="NM696" s="68" t="s">
        <v>555</v>
      </c>
      <c r="NN696" s="68" t="s">
        <v>555</v>
      </c>
      <c r="NO696" s="68" t="s">
        <v>555</v>
      </c>
      <c r="NP696" s="68" t="s">
        <v>555</v>
      </c>
      <c r="NQ696" s="68" t="s">
        <v>555</v>
      </c>
      <c r="NR696" s="68" t="s">
        <v>555</v>
      </c>
      <c r="NS696" s="68" t="s">
        <v>555</v>
      </c>
      <c r="NT696" s="68" t="s">
        <v>555</v>
      </c>
      <c r="NU696" s="68" t="s">
        <v>555</v>
      </c>
      <c r="NV696" s="68" t="s">
        <v>555</v>
      </c>
      <c r="NW696" s="68" t="s">
        <v>555</v>
      </c>
      <c r="NX696" s="68" t="s">
        <v>555</v>
      </c>
      <c r="NY696" s="68" t="s">
        <v>555</v>
      </c>
      <c r="NZ696" s="68" t="s">
        <v>555</v>
      </c>
      <c r="OA696" s="68" t="s">
        <v>555</v>
      </c>
      <c r="OB696" s="68" t="s">
        <v>555</v>
      </c>
      <c r="OC696" s="68" t="s">
        <v>555</v>
      </c>
      <c r="OD696" s="68" t="s">
        <v>555</v>
      </c>
      <c r="OE696" s="68" t="s">
        <v>555</v>
      </c>
      <c r="OF696" s="68" t="s">
        <v>555</v>
      </c>
      <c r="OG696" s="68" t="s">
        <v>555</v>
      </c>
      <c r="OH696" s="68" t="s">
        <v>555</v>
      </c>
      <c r="OI696" s="68" t="s">
        <v>555</v>
      </c>
      <c r="OJ696" s="68" t="s">
        <v>555</v>
      </c>
      <c r="OK696" s="68" t="s">
        <v>555</v>
      </c>
      <c r="OL696" s="68" t="s">
        <v>555</v>
      </c>
      <c r="OM696" s="68" t="s">
        <v>555</v>
      </c>
      <c r="ON696" s="68" t="s">
        <v>555</v>
      </c>
      <c r="OO696" s="68" t="s">
        <v>555</v>
      </c>
      <c r="OP696" s="68" t="s">
        <v>555</v>
      </c>
      <c r="OQ696" s="68" t="s">
        <v>555</v>
      </c>
      <c r="OR696" s="68" t="s">
        <v>555</v>
      </c>
      <c r="OS696" s="68" t="s">
        <v>555</v>
      </c>
      <c r="OT696" s="68" t="s">
        <v>555</v>
      </c>
      <c r="OU696" s="68" t="s">
        <v>555</v>
      </c>
      <c r="OV696" s="68" t="s">
        <v>555</v>
      </c>
      <c r="OW696" s="68" t="s">
        <v>555</v>
      </c>
      <c r="OX696" s="68" t="s">
        <v>555</v>
      </c>
      <c r="OY696" s="68" t="s">
        <v>555</v>
      </c>
      <c r="OZ696" s="68" t="s">
        <v>555</v>
      </c>
      <c r="PA696" s="2"/>
    </row>
    <row r="697" spans="1:417" s="116" customFormat="1" ht="63" hidden="1" customHeight="1">
      <c r="A697" s="310"/>
      <c r="B697" s="310"/>
      <c r="C697" s="310"/>
      <c r="D697" s="318"/>
      <c r="E697" s="325"/>
      <c r="F697" s="318"/>
      <c r="G697" s="328"/>
      <c r="H697" s="325"/>
      <c r="I697" s="126" t="s">
        <v>1491</v>
      </c>
      <c r="J697" s="126" t="s">
        <v>1499</v>
      </c>
      <c r="K697" s="123"/>
      <c r="L697" s="183" t="s">
        <v>661</v>
      </c>
      <c r="M697" s="123" t="s">
        <v>501</v>
      </c>
      <c r="N697" s="51" t="s">
        <v>380</v>
      </c>
      <c r="O697" s="56" t="s">
        <v>350</v>
      </c>
      <c r="P697" s="310"/>
      <c r="Q697" s="310"/>
      <c r="R697" s="120"/>
      <c r="S697" s="120" t="s">
        <v>205</v>
      </c>
      <c r="T697" s="120"/>
      <c r="U697" s="120"/>
      <c r="V697" s="120"/>
      <c r="W697" s="120"/>
      <c r="X697" s="120"/>
      <c r="Y697" s="120"/>
      <c r="Z697" s="120"/>
      <c r="AA697" s="120"/>
      <c r="AB697" s="120"/>
      <c r="AC697" s="119">
        <f t="shared" si="902"/>
        <v>1</v>
      </c>
      <c r="AD697" s="229"/>
      <c r="AE697" s="229"/>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72" t="s">
        <v>552</v>
      </c>
      <c r="BU697" s="72"/>
      <c r="BV697" s="70"/>
      <c r="BW697" s="70"/>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c r="CV697" s="178"/>
      <c r="CW697" s="178"/>
      <c r="CX697" s="178"/>
      <c r="CY697" s="178"/>
      <c r="CZ697" s="178"/>
      <c r="DA697" s="178"/>
      <c r="DB697" s="178"/>
      <c r="DC697" s="179"/>
      <c r="DD697" s="180"/>
      <c r="DE697" s="179"/>
      <c r="DF697" s="180"/>
      <c r="DG697" s="179"/>
      <c r="DH697" s="180"/>
      <c r="DI697" s="179"/>
      <c r="DJ697" s="180" t="e">
        <f>DI697/(DC697+DE697+DG697+DI697)</f>
        <v>#DIV/0!</v>
      </c>
      <c r="DK697" s="181" t="e">
        <f>(((DC697*2)+(DE697*1)+(DG697*0)))/(DC697+DE697+DG697)</f>
        <v>#DIV/0!</v>
      </c>
      <c r="DL697" s="184" t="e">
        <f>IF(DJ697&gt;=50%,"KĐG",IF(DK697&gt;=1.6,"Đạt mục tiêu",IF(DK697&gt;=1,"Cần cố gắng","Chưa đạt")))</f>
        <v>#DIV/0!</v>
      </c>
      <c r="DM697" s="70"/>
      <c r="DN697" s="70"/>
      <c r="DO697" s="70"/>
      <c r="DP697" s="70"/>
      <c r="DQ697" s="178">
        <v>2</v>
      </c>
      <c r="DR697" s="178">
        <v>2</v>
      </c>
      <c r="DS697" s="178">
        <v>2</v>
      </c>
      <c r="DT697" s="178">
        <v>2</v>
      </c>
      <c r="DU697" s="178">
        <v>2</v>
      </c>
      <c r="DV697" s="178">
        <v>2</v>
      </c>
      <c r="DW697" s="178">
        <v>2</v>
      </c>
      <c r="DX697" s="178">
        <v>1</v>
      </c>
      <c r="DY697" s="178">
        <v>2</v>
      </c>
      <c r="DZ697" s="178">
        <v>2</v>
      </c>
      <c r="EA697" s="178">
        <v>2</v>
      </c>
      <c r="EB697" s="178">
        <v>2</v>
      </c>
      <c r="EC697" s="178">
        <v>2</v>
      </c>
      <c r="ED697" s="178">
        <v>2</v>
      </c>
      <c r="EE697" s="178">
        <v>2</v>
      </c>
      <c r="EF697" s="178">
        <v>2</v>
      </c>
      <c r="EG697" s="178">
        <v>2</v>
      </c>
      <c r="EH697" s="178">
        <v>1</v>
      </c>
      <c r="EI697" s="178">
        <v>2</v>
      </c>
      <c r="EJ697" s="178">
        <v>2</v>
      </c>
      <c r="EK697" s="178">
        <v>2</v>
      </c>
      <c r="EL697" s="178"/>
      <c r="EM697" s="178"/>
      <c r="EN697" s="178"/>
      <c r="EO697" s="178"/>
      <c r="EP697" s="178"/>
      <c r="EQ697" s="178">
        <v>2</v>
      </c>
      <c r="ER697" s="178">
        <v>2</v>
      </c>
      <c r="ES697" s="178">
        <v>2</v>
      </c>
      <c r="ET697" s="178"/>
      <c r="EU697" s="178">
        <v>2</v>
      </c>
      <c r="EV697" s="179">
        <v>23</v>
      </c>
      <c r="EW697" s="180">
        <v>0.85185185185185186</v>
      </c>
      <c r="EX697" s="179">
        <v>2</v>
      </c>
      <c r="EY697" s="180">
        <v>7.407407407407407E-2</v>
      </c>
      <c r="EZ697" s="179">
        <v>2</v>
      </c>
      <c r="FA697" s="180">
        <v>7.407407407407407E-2</v>
      </c>
      <c r="FB697" s="179">
        <v>0</v>
      </c>
      <c r="FC697" s="180">
        <v>0</v>
      </c>
      <c r="FD697" s="181">
        <v>1.7777777777777777</v>
      </c>
      <c r="FE697" s="184" t="s">
        <v>670</v>
      </c>
      <c r="FF697" s="70"/>
      <c r="FG697" s="70"/>
      <c r="FH697" s="70"/>
      <c r="FI697" s="70"/>
      <c r="FJ697" s="70"/>
      <c r="FK697" s="56"/>
      <c r="FL697" s="56"/>
      <c r="FM697" s="56"/>
      <c r="FN697" s="56"/>
      <c r="FO697" s="56"/>
      <c r="FP697" s="56"/>
      <c r="FQ697" s="56"/>
      <c r="FR697" s="56"/>
      <c r="FS697" s="56"/>
      <c r="FT697" s="56"/>
      <c r="FU697" s="56"/>
      <c r="FV697" s="56"/>
      <c r="FW697" s="56"/>
      <c r="FX697" s="56"/>
      <c r="FY697" s="56"/>
      <c r="FZ697" s="56"/>
      <c r="GA697" s="56"/>
      <c r="GB697" s="56"/>
      <c r="GC697" s="56"/>
      <c r="GD697" s="56"/>
      <c r="GE697" s="56"/>
      <c r="GF697" s="56"/>
      <c r="GG697" s="56"/>
      <c r="GH697" s="56"/>
      <c r="GI697" s="56"/>
      <c r="GJ697" s="56"/>
      <c r="GK697" s="56"/>
      <c r="GL697" s="56"/>
      <c r="GM697" s="56"/>
      <c r="GN697" s="56"/>
      <c r="GO697" s="56"/>
      <c r="GP697" s="56"/>
      <c r="GQ697" s="56"/>
      <c r="GR697" s="56"/>
      <c r="GS697" s="56"/>
      <c r="GT697" s="56"/>
      <c r="GU697" s="56"/>
      <c r="GV697" s="56"/>
      <c r="GW697" s="56"/>
      <c r="GX697" s="56"/>
      <c r="GY697" s="56"/>
      <c r="GZ697" s="70"/>
      <c r="HA697" s="70"/>
      <c r="HB697" s="70"/>
      <c r="HC697" s="70"/>
      <c r="HD697" s="70"/>
      <c r="HE697" s="56"/>
      <c r="HF697" s="56"/>
      <c r="HG697" s="56"/>
      <c r="HH697" s="56"/>
      <c r="HI697" s="56"/>
      <c r="HJ697" s="56"/>
      <c r="HK697" s="56"/>
      <c r="HL697" s="56"/>
      <c r="HM697" s="56"/>
      <c r="HN697" s="56"/>
      <c r="HO697" s="56"/>
      <c r="HP697" s="56"/>
      <c r="HQ697" s="56"/>
      <c r="HR697" s="56"/>
      <c r="HS697" s="56"/>
      <c r="HT697" s="56"/>
      <c r="HU697" s="56"/>
      <c r="HV697" s="56"/>
      <c r="HW697" s="56"/>
      <c r="HX697" s="56"/>
      <c r="HY697" s="56"/>
      <c r="HZ697" s="56"/>
      <c r="IA697" s="56"/>
      <c r="IB697" s="56"/>
      <c r="IC697" s="56"/>
      <c r="ID697" s="56"/>
      <c r="IE697" s="56"/>
      <c r="IF697" s="56"/>
      <c r="IG697" s="56"/>
      <c r="IH697" s="56"/>
      <c r="II697" s="56"/>
      <c r="IJ697" s="56"/>
      <c r="IK697" s="56"/>
      <c r="IL697" s="56"/>
      <c r="IM697" s="56"/>
      <c r="IN697" s="56"/>
      <c r="IO697" s="56"/>
      <c r="IP697" s="56"/>
      <c r="IQ697" s="56"/>
      <c r="IR697" s="56"/>
      <c r="IS697" s="56"/>
      <c r="IT697" s="70"/>
      <c r="IU697" s="70"/>
      <c r="IV697" s="70"/>
      <c r="IW697" s="70"/>
      <c r="IX697" s="56"/>
      <c r="IY697" s="56"/>
      <c r="IZ697" s="56"/>
      <c r="JA697" s="56"/>
      <c r="JB697" s="56"/>
      <c r="JC697" s="56"/>
      <c r="JD697" s="56"/>
      <c r="JE697" s="56"/>
      <c r="JF697" s="56"/>
      <c r="JG697" s="56"/>
      <c r="JH697" s="56"/>
      <c r="JI697" s="56"/>
      <c r="JJ697" s="56"/>
      <c r="JK697" s="56"/>
      <c r="JL697" s="56"/>
      <c r="JM697" s="56"/>
      <c r="JN697" s="56"/>
      <c r="JO697" s="56"/>
      <c r="JP697" s="56"/>
      <c r="JQ697" s="56"/>
      <c r="JR697" s="56"/>
      <c r="JS697" s="56"/>
      <c r="JT697" s="56"/>
      <c r="JU697" s="56"/>
      <c r="JV697" s="56"/>
      <c r="JW697" s="56"/>
      <c r="JX697" s="56"/>
      <c r="JY697" s="56"/>
      <c r="JZ697" s="56"/>
      <c r="KA697" s="56"/>
      <c r="KB697" s="56"/>
      <c r="KC697" s="56"/>
      <c r="KD697" s="56"/>
      <c r="KE697" s="56"/>
      <c r="KF697" s="56"/>
      <c r="KG697" s="56"/>
      <c r="KH697" s="56"/>
      <c r="KI697" s="56"/>
      <c r="KJ697" s="56"/>
      <c r="KK697" s="56"/>
      <c r="KL697" s="56"/>
      <c r="KM697" s="56"/>
      <c r="KN697" s="56"/>
      <c r="KO697" s="56"/>
      <c r="KP697" s="56"/>
      <c r="KQ697" s="56"/>
      <c r="KR697" s="56"/>
      <c r="KS697" s="56"/>
      <c r="KT697" s="56"/>
      <c r="KU697" s="56"/>
      <c r="KV697" s="56"/>
      <c r="KW697" s="56"/>
      <c r="KX697" s="56"/>
      <c r="KY697" s="56"/>
      <c r="KZ697" s="56"/>
      <c r="LA697" s="56"/>
      <c r="LB697" s="56"/>
      <c r="LC697" s="56"/>
      <c r="LD697" s="56"/>
      <c r="LE697" s="56"/>
      <c r="LF697" s="56"/>
      <c r="LG697" s="56"/>
      <c r="LH697" s="56"/>
      <c r="LI697" s="56"/>
      <c r="LJ697" s="56"/>
      <c r="LK697" s="56"/>
      <c r="LL697" s="56"/>
      <c r="LM697" s="56"/>
      <c r="LN697" s="56"/>
      <c r="LO697" s="56"/>
      <c r="LP697" s="56"/>
      <c r="LQ697" s="56"/>
      <c r="LR697" s="56"/>
      <c r="LS697" s="56"/>
      <c r="LT697" s="56"/>
      <c r="LU697" s="56"/>
      <c r="LV697" s="56"/>
      <c r="LW697" s="56"/>
      <c r="LX697" s="56"/>
      <c r="LY697" s="56"/>
      <c r="LZ697" s="56"/>
      <c r="MA697" s="56"/>
      <c r="MB697" s="56"/>
      <c r="MC697" s="56"/>
      <c r="MD697" s="56"/>
      <c r="ME697" s="56"/>
      <c r="MF697" s="56"/>
      <c r="MG697" s="56"/>
      <c r="MH697" s="56"/>
      <c r="MI697" s="56"/>
      <c r="MJ697" s="56"/>
      <c r="MK697" s="56"/>
      <c r="ML697" s="56"/>
      <c r="MM697" s="56"/>
      <c r="MN697" s="56"/>
      <c r="MO697" s="56"/>
      <c r="MP697" s="56"/>
      <c r="MQ697" s="56"/>
      <c r="MR697" s="56"/>
      <c r="MS697" s="56"/>
      <c r="MT697" s="56"/>
      <c r="MU697" s="56"/>
      <c r="MV697" s="56"/>
      <c r="MW697" s="56"/>
      <c r="MX697" s="56"/>
      <c r="MY697" s="56"/>
      <c r="MZ697" s="56"/>
      <c r="NA697" s="56"/>
      <c r="NB697" s="56"/>
      <c r="NC697" s="56"/>
      <c r="ND697" s="56"/>
      <c r="NE697" s="56"/>
      <c r="NF697" s="56"/>
      <c r="NG697" s="56"/>
      <c r="NH697" s="56"/>
      <c r="NI697" s="56"/>
      <c r="NJ697" s="56"/>
      <c r="NK697" s="56"/>
      <c r="NL697" s="56"/>
      <c r="NM697" s="56"/>
      <c r="NN697" s="56"/>
      <c r="NO697" s="56"/>
      <c r="NP697" s="56"/>
      <c r="NQ697" s="56"/>
      <c r="NR697" s="56"/>
      <c r="NS697" s="56"/>
      <c r="NT697" s="56"/>
      <c r="NU697" s="56"/>
      <c r="NV697" s="56"/>
      <c r="NW697" s="56"/>
      <c r="NX697" s="56"/>
      <c r="NY697" s="56"/>
      <c r="NZ697" s="56"/>
      <c r="OA697" s="56"/>
      <c r="OB697" s="56"/>
      <c r="OC697" s="56"/>
      <c r="OD697" s="56"/>
      <c r="OE697" s="56"/>
      <c r="OF697" s="56"/>
      <c r="OG697" s="56"/>
      <c r="OH697" s="56"/>
      <c r="OI697" s="56"/>
      <c r="OJ697" s="56"/>
      <c r="OK697" s="56"/>
      <c r="OL697" s="56"/>
      <c r="OM697" s="56"/>
      <c r="ON697" s="56"/>
      <c r="OO697" s="56"/>
      <c r="OP697" s="56"/>
      <c r="OQ697" s="56"/>
      <c r="OR697" s="56"/>
      <c r="OS697" s="56"/>
      <c r="OT697" s="56"/>
      <c r="OU697" s="56"/>
      <c r="OV697" s="56"/>
      <c r="OW697" s="56"/>
      <c r="OX697" s="56"/>
      <c r="OY697" s="56"/>
      <c r="OZ697" s="56"/>
      <c r="PA697" s="56"/>
    </row>
    <row r="698" spans="1:417" s="116" customFormat="1" ht="63" hidden="1" customHeight="1">
      <c r="A698" s="310"/>
      <c r="B698" s="310"/>
      <c r="C698" s="310"/>
      <c r="D698" s="318"/>
      <c r="E698" s="325"/>
      <c r="F698" s="318"/>
      <c r="G698" s="328"/>
      <c r="H698" s="325"/>
      <c r="I698" s="126" t="s">
        <v>1492</v>
      </c>
      <c r="J698" s="126" t="s">
        <v>1500</v>
      </c>
      <c r="K698" s="123"/>
      <c r="L698" s="183" t="s">
        <v>661</v>
      </c>
      <c r="M698" s="123" t="s">
        <v>501</v>
      </c>
      <c r="N698" s="51" t="s">
        <v>380</v>
      </c>
      <c r="O698" s="56" t="s">
        <v>350</v>
      </c>
      <c r="P698" s="310"/>
      <c r="Q698" s="310"/>
      <c r="R698" s="120"/>
      <c r="S698" s="120"/>
      <c r="T698" s="120"/>
      <c r="U698" s="120" t="s">
        <v>205</v>
      </c>
      <c r="V698" s="120"/>
      <c r="W698" s="120"/>
      <c r="X698" s="120"/>
      <c r="Y698" s="120"/>
      <c r="Z698" s="120"/>
      <c r="AA698" s="120"/>
      <c r="AB698" s="120"/>
      <c r="AC698" s="119">
        <f t="shared" si="902"/>
        <v>1</v>
      </c>
      <c r="AD698" s="229"/>
      <c r="AE698" s="229"/>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70"/>
      <c r="BU698" s="70"/>
      <c r="BV698" s="70"/>
      <c r="BW698" s="70"/>
      <c r="BX698" s="56"/>
      <c r="BY698" s="56"/>
      <c r="BZ698" s="56"/>
      <c r="CA698" s="56"/>
      <c r="CB698" s="56"/>
      <c r="CC698" s="56"/>
      <c r="CD698" s="56"/>
      <c r="CE698" s="56"/>
      <c r="CF698" s="56"/>
      <c r="CG698" s="56"/>
      <c r="CH698" s="56"/>
      <c r="CI698" s="56"/>
      <c r="CJ698" s="56"/>
      <c r="CK698" s="56"/>
      <c r="CL698" s="56"/>
      <c r="CM698" s="56"/>
      <c r="CN698" s="56"/>
      <c r="CO698" s="56"/>
      <c r="CP698" s="56"/>
      <c r="CQ698" s="56"/>
      <c r="CR698" s="56"/>
      <c r="CS698" s="56"/>
      <c r="CT698" s="56"/>
      <c r="CU698" s="56"/>
      <c r="CV698" s="56"/>
      <c r="CW698" s="56"/>
      <c r="CX698" s="56"/>
      <c r="CY698" s="56"/>
      <c r="CZ698" s="56"/>
      <c r="DA698" s="56"/>
      <c r="DB698" s="56"/>
      <c r="DC698" s="56"/>
      <c r="DD698" s="56"/>
      <c r="DE698" s="56"/>
      <c r="DF698" s="56"/>
      <c r="DG698" s="56"/>
      <c r="DH698" s="56"/>
      <c r="DI698" s="56"/>
      <c r="DJ698" s="56"/>
      <c r="DK698" s="56"/>
      <c r="DL698" s="56"/>
      <c r="DM698" s="70"/>
      <c r="DN698" s="70"/>
      <c r="DO698" s="70"/>
      <c r="DP698" s="70"/>
      <c r="DQ698" s="56"/>
      <c r="DR698" s="56"/>
      <c r="DS698" s="56"/>
      <c r="DT698" s="56"/>
      <c r="DU698" s="56"/>
      <c r="DV698" s="56"/>
      <c r="DW698" s="56"/>
      <c r="DX698" s="56"/>
      <c r="DY698" s="56"/>
      <c r="DZ698" s="56"/>
      <c r="EA698" s="56"/>
      <c r="EB698" s="56"/>
      <c r="EC698" s="56"/>
      <c r="ED698" s="56"/>
      <c r="EE698" s="56"/>
      <c r="EF698" s="56"/>
      <c r="EG698" s="56"/>
      <c r="EH698" s="56"/>
      <c r="EI698" s="56"/>
      <c r="EJ698" s="56"/>
      <c r="EK698" s="56"/>
      <c r="EL698" s="56"/>
      <c r="EM698" s="56"/>
      <c r="EN698" s="56"/>
      <c r="EO698" s="56"/>
      <c r="EP698" s="56"/>
      <c r="EQ698" s="56"/>
      <c r="ER698" s="56"/>
      <c r="ES698" s="56"/>
      <c r="ET698" s="56"/>
      <c r="EU698" s="56"/>
      <c r="EV698" s="56"/>
      <c r="EW698" s="56"/>
      <c r="EX698" s="56"/>
      <c r="EY698" s="56"/>
      <c r="EZ698" s="56"/>
      <c r="FA698" s="56"/>
      <c r="FB698" s="56"/>
      <c r="FC698" s="56"/>
      <c r="FD698" s="56"/>
      <c r="FE698" s="56"/>
      <c r="FF698" s="72" t="s">
        <v>555</v>
      </c>
      <c r="FG698" s="72" t="s">
        <v>555</v>
      </c>
      <c r="FH698" s="72" t="s">
        <v>555</v>
      </c>
      <c r="FI698" s="72" t="s">
        <v>555</v>
      </c>
      <c r="FJ698" s="72" t="s">
        <v>555</v>
      </c>
      <c r="FK698" s="70" t="s">
        <v>464</v>
      </c>
      <c r="FL698" s="70" t="s">
        <v>464</v>
      </c>
      <c r="FM698" s="70" t="s">
        <v>464</v>
      </c>
      <c r="FN698" s="70" t="s">
        <v>1025</v>
      </c>
      <c r="FO698" s="70" t="s">
        <v>464</v>
      </c>
      <c r="FP698" s="70" t="s">
        <v>464</v>
      </c>
      <c r="FQ698" s="70" t="s">
        <v>1025</v>
      </c>
      <c r="FR698" s="70" t="s">
        <v>464</v>
      </c>
      <c r="FS698" s="70" t="s">
        <v>464</v>
      </c>
      <c r="FT698" s="70" t="s">
        <v>464</v>
      </c>
      <c r="FU698" s="70" t="s">
        <v>464</v>
      </c>
      <c r="FV698" s="70" t="s">
        <v>464</v>
      </c>
      <c r="FW698" s="70" t="s">
        <v>464</v>
      </c>
      <c r="FX698" s="70" t="s">
        <v>464</v>
      </c>
      <c r="FY698" s="70" t="s">
        <v>464</v>
      </c>
      <c r="FZ698" s="70" t="s">
        <v>464</v>
      </c>
      <c r="GA698" s="70" t="s">
        <v>464</v>
      </c>
      <c r="GB698" s="70" t="s">
        <v>464</v>
      </c>
      <c r="GC698" s="70" t="s">
        <v>464</v>
      </c>
      <c r="GD698" s="70" t="s">
        <v>464</v>
      </c>
      <c r="GE698" s="70" t="s">
        <v>464</v>
      </c>
      <c r="GF698" s="70" t="s">
        <v>1025</v>
      </c>
      <c r="GG698" s="70" t="s">
        <v>464</v>
      </c>
      <c r="GH698" s="70" t="s">
        <v>1025</v>
      </c>
      <c r="GI698" s="70" t="s">
        <v>464</v>
      </c>
      <c r="GJ698" s="70" t="s">
        <v>464</v>
      </c>
      <c r="GK698" s="70" t="s">
        <v>464</v>
      </c>
      <c r="GL698" s="70" t="s">
        <v>464</v>
      </c>
      <c r="GM698" s="70" t="s">
        <v>464</v>
      </c>
      <c r="GN698" s="70" t="s">
        <v>464</v>
      </c>
      <c r="GO698" s="70" t="s">
        <v>464</v>
      </c>
      <c r="GP698" s="179">
        <f>COUNTIF(FA698:GO698,"2")</f>
        <v>27</v>
      </c>
      <c r="GQ698" s="180">
        <f t="shared" ref="GQ698" si="1011">GP698/(GP698+GR698+GT698+GV698)</f>
        <v>0.87096774193548387</v>
      </c>
      <c r="GR698" s="179">
        <f>COUNTIF(FA698:GO698,"1")</f>
        <v>4</v>
      </c>
      <c r="GS698" s="180">
        <f t="shared" ref="GS698" si="1012">GR698/(GP698+GR698+GT698+GV698)</f>
        <v>0.12903225806451613</v>
      </c>
      <c r="GT698" s="179">
        <f>COUNTIF(FA698:GO698,"0")</f>
        <v>0</v>
      </c>
      <c r="GU698" s="180">
        <f t="shared" ref="GU698" si="1013">GT698/(GP698+GR698+GT698+GV698)</f>
        <v>0</v>
      </c>
      <c r="GV698" s="179">
        <f>COUNTIF(FA698:GO698,"KĐG")</f>
        <v>0</v>
      </c>
      <c r="GW698" s="180">
        <f t="shared" ref="GW698" si="1014">GV698/(GP698+GR698+GT698+GV698)</f>
        <v>0</v>
      </c>
      <c r="GX698" s="181">
        <f t="shared" ref="GX698" si="1015">(((GP698*2)+(GR698*1)+(GT698*0)))/(GP698+GR698+GT698)</f>
        <v>1.8709677419354838</v>
      </c>
      <c r="GY698" s="182" t="str">
        <f t="shared" ref="GY698" si="1016">IF(GW698&gt;=50%,"KĐG",IF(GX698&gt;=1.6,"Đạt mục tiêu",IF(GX698&gt;=1,"Cần cố gắng","Chưa đạt")))</f>
        <v>Đạt mục tiêu</v>
      </c>
      <c r="GZ698" s="70"/>
      <c r="HA698" s="70"/>
      <c r="HB698" s="70"/>
      <c r="HC698" s="70"/>
      <c r="HD698" s="70"/>
      <c r="HE698" s="56"/>
      <c r="HF698" s="56"/>
      <c r="HG698" s="56"/>
      <c r="HH698" s="56"/>
      <c r="HI698" s="56"/>
      <c r="HJ698" s="56"/>
      <c r="HK698" s="56"/>
      <c r="HL698" s="56"/>
      <c r="HM698" s="56"/>
      <c r="HN698" s="56"/>
      <c r="HO698" s="56"/>
      <c r="HP698" s="56"/>
      <c r="HQ698" s="56"/>
      <c r="HR698" s="56"/>
      <c r="HS698" s="56"/>
      <c r="HT698" s="56"/>
      <c r="HU698" s="56"/>
      <c r="HV698" s="56"/>
      <c r="HW698" s="56"/>
      <c r="HX698" s="56"/>
      <c r="HY698" s="56"/>
      <c r="HZ698" s="56"/>
      <c r="IA698" s="56"/>
      <c r="IB698" s="56"/>
      <c r="IC698" s="56"/>
      <c r="ID698" s="56"/>
      <c r="IE698" s="56"/>
      <c r="IF698" s="56"/>
      <c r="IG698" s="56"/>
      <c r="IH698" s="56"/>
      <c r="II698" s="56"/>
      <c r="IJ698" s="56"/>
      <c r="IK698" s="56"/>
      <c r="IL698" s="56"/>
      <c r="IM698" s="56"/>
      <c r="IN698" s="56"/>
      <c r="IO698" s="56"/>
      <c r="IP698" s="56"/>
      <c r="IQ698" s="56"/>
      <c r="IR698" s="56"/>
      <c r="IS698" s="56"/>
      <c r="IT698" s="70"/>
      <c r="IU698" s="70"/>
      <c r="IV698" s="70"/>
      <c r="IW698" s="70"/>
      <c r="IX698" s="56"/>
      <c r="IY698" s="56"/>
      <c r="IZ698" s="56"/>
      <c r="JA698" s="56"/>
      <c r="JB698" s="56"/>
      <c r="JC698" s="56"/>
      <c r="JD698" s="56"/>
      <c r="JE698" s="56"/>
      <c r="JF698" s="56"/>
      <c r="JG698" s="56"/>
      <c r="JH698" s="56"/>
      <c r="JI698" s="56"/>
      <c r="JJ698" s="56"/>
      <c r="JK698" s="56"/>
      <c r="JL698" s="56"/>
      <c r="JM698" s="56"/>
      <c r="JN698" s="56"/>
      <c r="JO698" s="56"/>
      <c r="JP698" s="56"/>
      <c r="JQ698" s="56"/>
      <c r="JR698" s="56"/>
      <c r="JS698" s="56"/>
      <c r="JT698" s="56"/>
      <c r="JU698" s="56"/>
      <c r="JV698" s="56"/>
      <c r="JW698" s="56"/>
      <c r="JX698" s="56"/>
      <c r="JY698" s="56"/>
      <c r="JZ698" s="56"/>
      <c r="KA698" s="56"/>
      <c r="KB698" s="56"/>
      <c r="KC698" s="56"/>
      <c r="KD698" s="56"/>
      <c r="KE698" s="56"/>
      <c r="KF698" s="56"/>
      <c r="KG698" s="56"/>
      <c r="KH698" s="56"/>
      <c r="KI698" s="56"/>
      <c r="KJ698" s="56"/>
      <c r="KK698" s="56"/>
      <c r="KL698" s="56"/>
      <c r="KM698" s="56"/>
      <c r="KN698" s="56"/>
      <c r="KO698" s="56"/>
      <c r="KP698" s="56"/>
      <c r="KQ698" s="56"/>
      <c r="KR698" s="56"/>
      <c r="KS698" s="56"/>
      <c r="KT698" s="56"/>
      <c r="KU698" s="56"/>
      <c r="KV698" s="56"/>
      <c r="KW698" s="56"/>
      <c r="KX698" s="56"/>
      <c r="KY698" s="56"/>
      <c r="KZ698" s="56"/>
      <c r="LA698" s="56"/>
      <c r="LB698" s="56"/>
      <c r="LC698" s="56"/>
      <c r="LD698" s="56"/>
      <c r="LE698" s="56"/>
      <c r="LF698" s="56"/>
      <c r="LG698" s="56"/>
      <c r="LH698" s="56"/>
      <c r="LI698" s="56"/>
      <c r="LJ698" s="56"/>
      <c r="LK698" s="56"/>
      <c r="LL698" s="56"/>
      <c r="LM698" s="56"/>
      <c r="LN698" s="56"/>
      <c r="LO698" s="56"/>
      <c r="LP698" s="56"/>
      <c r="LQ698" s="56"/>
      <c r="LR698" s="56"/>
      <c r="LS698" s="56"/>
      <c r="LT698" s="56"/>
      <c r="LU698" s="56"/>
      <c r="LV698" s="56"/>
      <c r="LW698" s="56"/>
      <c r="LX698" s="56"/>
      <c r="LY698" s="56"/>
      <c r="LZ698" s="56"/>
      <c r="MA698" s="56"/>
      <c r="MB698" s="56"/>
      <c r="MC698" s="56"/>
      <c r="MD698" s="56"/>
      <c r="ME698" s="56"/>
      <c r="MF698" s="56"/>
      <c r="MG698" s="56"/>
      <c r="MH698" s="56"/>
      <c r="MI698" s="56"/>
      <c r="MJ698" s="56"/>
      <c r="MK698" s="56"/>
      <c r="ML698" s="56"/>
      <c r="MM698" s="56"/>
      <c r="MN698" s="56"/>
      <c r="MO698" s="56"/>
      <c r="MP698" s="56"/>
      <c r="MQ698" s="56"/>
      <c r="MR698" s="56"/>
      <c r="MS698" s="56"/>
      <c r="MT698" s="56"/>
      <c r="MU698" s="56"/>
      <c r="MV698" s="56"/>
      <c r="MW698" s="56"/>
      <c r="MX698" s="56"/>
      <c r="MY698" s="56"/>
      <c r="MZ698" s="56"/>
      <c r="NA698" s="56"/>
      <c r="NB698" s="56"/>
      <c r="NC698" s="56"/>
      <c r="ND698" s="56"/>
      <c r="NE698" s="56"/>
      <c r="NF698" s="56"/>
      <c r="NG698" s="56"/>
      <c r="NH698" s="56"/>
      <c r="NI698" s="56"/>
      <c r="NJ698" s="56"/>
      <c r="NK698" s="56"/>
      <c r="NL698" s="56"/>
      <c r="NM698" s="56"/>
      <c r="NN698" s="56"/>
      <c r="NO698" s="56"/>
      <c r="NP698" s="56"/>
      <c r="NQ698" s="56"/>
      <c r="NR698" s="56"/>
      <c r="NS698" s="56"/>
      <c r="NT698" s="56"/>
      <c r="NU698" s="56"/>
      <c r="NV698" s="56"/>
      <c r="NW698" s="56"/>
      <c r="NX698" s="56"/>
      <c r="NY698" s="56"/>
      <c r="NZ698" s="56"/>
      <c r="OA698" s="56"/>
      <c r="OB698" s="56"/>
      <c r="OC698" s="56"/>
      <c r="OD698" s="56"/>
      <c r="OE698" s="56"/>
      <c r="OF698" s="56"/>
      <c r="OG698" s="56"/>
      <c r="OH698" s="56"/>
      <c r="OI698" s="56"/>
      <c r="OJ698" s="56"/>
      <c r="OK698" s="56"/>
      <c r="OL698" s="56"/>
      <c r="OM698" s="56"/>
      <c r="ON698" s="56"/>
      <c r="OO698" s="56"/>
      <c r="OP698" s="56"/>
      <c r="OQ698" s="56"/>
      <c r="OR698" s="56"/>
      <c r="OS698" s="56"/>
      <c r="OT698" s="56"/>
      <c r="OU698" s="56"/>
      <c r="OV698" s="56"/>
      <c r="OW698" s="56"/>
      <c r="OX698" s="56"/>
      <c r="OY698" s="56"/>
      <c r="OZ698" s="56"/>
      <c r="PA698" s="56"/>
    </row>
    <row r="699" spans="1:417" s="116" customFormat="1" ht="94.5" hidden="1" customHeight="1">
      <c r="A699" s="310"/>
      <c r="B699" s="310"/>
      <c r="C699" s="310"/>
      <c r="D699" s="318"/>
      <c r="E699" s="325"/>
      <c r="F699" s="318"/>
      <c r="G699" s="328"/>
      <c r="H699" s="325"/>
      <c r="I699" s="126" t="s">
        <v>1493</v>
      </c>
      <c r="J699" s="126" t="s">
        <v>1503</v>
      </c>
      <c r="K699" s="123"/>
      <c r="L699" s="183" t="s">
        <v>661</v>
      </c>
      <c r="M699" s="123" t="s">
        <v>501</v>
      </c>
      <c r="N699" s="51" t="s">
        <v>380</v>
      </c>
      <c r="O699" s="56" t="s">
        <v>350</v>
      </c>
      <c r="P699" s="310"/>
      <c r="Q699" s="310"/>
      <c r="R699" s="120"/>
      <c r="S699" s="120"/>
      <c r="T699" s="120"/>
      <c r="U699" s="120"/>
      <c r="V699" s="120" t="s">
        <v>205</v>
      </c>
      <c r="W699" s="120"/>
      <c r="X699" s="120"/>
      <c r="Y699" s="120"/>
      <c r="Z699" s="120"/>
      <c r="AA699" s="120"/>
      <c r="AB699" s="120"/>
      <c r="AC699" s="119">
        <f t="shared" si="902"/>
        <v>1</v>
      </c>
      <c r="AD699" s="229"/>
      <c r="AE699" s="229"/>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70"/>
      <c r="BU699" s="70"/>
      <c r="BV699" s="70"/>
      <c r="BW699" s="70"/>
      <c r="BX699" s="56"/>
      <c r="BY699" s="56"/>
      <c r="BZ699" s="56"/>
      <c r="CA699" s="56"/>
      <c r="CB699" s="56"/>
      <c r="CC699" s="56"/>
      <c r="CD699" s="56"/>
      <c r="CE699" s="56"/>
      <c r="CF699" s="56"/>
      <c r="CG699" s="56"/>
      <c r="CH699" s="56"/>
      <c r="CI699" s="56"/>
      <c r="CJ699" s="56"/>
      <c r="CK699" s="56"/>
      <c r="CL699" s="56"/>
      <c r="CM699" s="56"/>
      <c r="CN699" s="56"/>
      <c r="CO699" s="56"/>
      <c r="CP699" s="56"/>
      <c r="CQ699" s="56"/>
      <c r="CR699" s="56"/>
      <c r="CS699" s="56"/>
      <c r="CT699" s="56"/>
      <c r="CU699" s="56"/>
      <c r="CV699" s="56"/>
      <c r="CW699" s="56"/>
      <c r="CX699" s="56"/>
      <c r="CY699" s="56"/>
      <c r="CZ699" s="56"/>
      <c r="DA699" s="56"/>
      <c r="DB699" s="56"/>
      <c r="DC699" s="56"/>
      <c r="DD699" s="56"/>
      <c r="DE699" s="56"/>
      <c r="DF699" s="56"/>
      <c r="DG699" s="56"/>
      <c r="DH699" s="56"/>
      <c r="DI699" s="56"/>
      <c r="DJ699" s="56"/>
      <c r="DK699" s="56"/>
      <c r="DL699" s="56"/>
      <c r="DM699" s="168" t="s">
        <v>555</v>
      </c>
      <c r="DN699" s="168" t="s">
        <v>555</v>
      </c>
      <c r="DO699" s="168" t="s">
        <v>555</v>
      </c>
      <c r="DP699" s="168" t="s">
        <v>555</v>
      </c>
      <c r="DQ699" s="178">
        <v>2</v>
      </c>
      <c r="DR699" s="178">
        <v>2</v>
      </c>
      <c r="DS699" s="178">
        <v>2</v>
      </c>
      <c r="DT699" s="178">
        <v>1</v>
      </c>
      <c r="DU699" s="178">
        <v>2</v>
      </c>
      <c r="DV699" s="178">
        <v>2</v>
      </c>
      <c r="DW699" s="178">
        <v>2</v>
      </c>
      <c r="DX699" s="178">
        <v>2</v>
      </c>
      <c r="DY699" s="178">
        <v>2</v>
      </c>
      <c r="DZ699" s="178">
        <v>2</v>
      </c>
      <c r="EA699" s="178">
        <v>1</v>
      </c>
      <c r="EB699" s="178">
        <v>2</v>
      </c>
      <c r="EC699" s="178">
        <v>2</v>
      </c>
      <c r="ED699" s="178">
        <v>2</v>
      </c>
      <c r="EE699" s="178">
        <v>2</v>
      </c>
      <c r="EF699" s="178">
        <v>2</v>
      </c>
      <c r="EG699" s="178">
        <v>2</v>
      </c>
      <c r="EH699" s="178">
        <v>2</v>
      </c>
      <c r="EI699" s="178">
        <v>2</v>
      </c>
      <c r="EJ699" s="178">
        <v>2</v>
      </c>
      <c r="EK699" s="178">
        <v>2</v>
      </c>
      <c r="EL699" s="178">
        <v>2</v>
      </c>
      <c r="EM699" s="178">
        <v>2</v>
      </c>
      <c r="EN699" s="178">
        <v>1</v>
      </c>
      <c r="EO699" s="178">
        <v>2</v>
      </c>
      <c r="EP699" s="178">
        <v>2</v>
      </c>
      <c r="EQ699" s="178">
        <v>2</v>
      </c>
      <c r="ER699" s="178">
        <v>2</v>
      </c>
      <c r="ES699" s="178">
        <v>2</v>
      </c>
      <c r="ET699" s="178">
        <v>2</v>
      </c>
      <c r="EU699" s="178">
        <v>2</v>
      </c>
      <c r="EV699" s="179">
        <f>COUNTIF(DM699:EU699,"2")</f>
        <v>28</v>
      </c>
      <c r="EW699" s="180">
        <f>EV699/(EV699+EX699+EZ699+FB699)</f>
        <v>0.90322580645161288</v>
      </c>
      <c r="EX699" s="179">
        <f>COUNTIF(DM699:EU699,"1")</f>
        <v>3</v>
      </c>
      <c r="EY699" s="180">
        <f>EX699/(EV699+EX699+EZ699+FB699)</f>
        <v>9.6774193548387094E-2</v>
      </c>
      <c r="EZ699" s="179">
        <f>COUNTIF(DM699:EU699,"0")</f>
        <v>0</v>
      </c>
      <c r="FA699" s="180">
        <f>EZ699/(EV699+EX699+EZ699+FB699)</f>
        <v>0</v>
      </c>
      <c r="FB699" s="179">
        <f>COUNTIF(DM699:EU699,"KĐG")</f>
        <v>0</v>
      </c>
      <c r="FC699" s="180">
        <f>FB699/(EV699+EX699+EZ699+FB699)</f>
        <v>0</v>
      </c>
      <c r="FD699" s="181">
        <f>(((EV699*2)+(EX699*1)+(EZ699*0)))/(EV699+EX699+EZ699)</f>
        <v>1.903225806451613</v>
      </c>
      <c r="FE699" s="184" t="str">
        <f>IF(FC699&gt;=50%,"KĐG",IF(FD699&gt;=1.6,"Đạt mục tiêu",IF(FD699&gt;=1,"Cần cố gắng","Chưa đạt")))</f>
        <v>Đạt mục tiêu</v>
      </c>
      <c r="FF699" s="70"/>
      <c r="FG699" s="70"/>
      <c r="FH699" s="70"/>
      <c r="FI699" s="70"/>
      <c r="FJ699" s="70"/>
      <c r="FK699" s="56">
        <v>2</v>
      </c>
      <c r="FL699" s="56">
        <v>2</v>
      </c>
      <c r="FM699" s="56">
        <v>2</v>
      </c>
      <c r="FN699" s="56">
        <v>2</v>
      </c>
      <c r="FO699" s="56">
        <v>2</v>
      </c>
      <c r="FP699" s="56">
        <v>2</v>
      </c>
      <c r="FQ699" s="56">
        <v>2</v>
      </c>
      <c r="FR699" s="56">
        <v>2</v>
      </c>
      <c r="FS699" s="56">
        <v>2</v>
      </c>
      <c r="FT699" s="56">
        <v>2</v>
      </c>
      <c r="FU699" s="56">
        <v>2</v>
      </c>
      <c r="FV699" s="56">
        <v>2</v>
      </c>
      <c r="FW699" s="56">
        <v>2</v>
      </c>
      <c r="FX699" s="56">
        <v>2</v>
      </c>
      <c r="FY699" s="56">
        <v>2</v>
      </c>
      <c r="FZ699" s="56">
        <v>2</v>
      </c>
      <c r="GA699" s="56">
        <v>2</v>
      </c>
      <c r="GB699" s="56">
        <v>2</v>
      </c>
      <c r="GC699" s="56">
        <v>2</v>
      </c>
      <c r="GD699" s="56">
        <v>2</v>
      </c>
      <c r="GE699" s="56"/>
      <c r="GF699" s="56"/>
      <c r="GG699" s="56"/>
      <c r="GH699" s="56"/>
      <c r="GI699" s="56"/>
      <c r="GJ699" s="56">
        <v>2</v>
      </c>
      <c r="GK699" s="56">
        <v>2</v>
      </c>
      <c r="GL699" s="56">
        <v>2</v>
      </c>
      <c r="GM699" s="56">
        <v>2</v>
      </c>
      <c r="GN699" s="56"/>
      <c r="GO699" s="56">
        <v>2</v>
      </c>
      <c r="GP699" s="179">
        <f>COUNTIF(FB699:GO699,"2")</f>
        <v>25</v>
      </c>
      <c r="GQ699" s="180">
        <f>GP699/(GP699+GR699+GT699+GV699)</f>
        <v>0.92592592592592593</v>
      </c>
      <c r="GR699" s="179">
        <f>COUNTIF(FB699:GO699,"1")</f>
        <v>0</v>
      </c>
      <c r="GS699" s="180">
        <f>GR699/(GP699+GR699+GT699+GV699)</f>
        <v>0</v>
      </c>
      <c r="GT699" s="179">
        <f>COUNTIF(FB699:GO699,"0")</f>
        <v>2</v>
      </c>
      <c r="GU699" s="180">
        <f>GT699/(GP699+GR699+GT699+GV699)</f>
        <v>7.407407407407407E-2</v>
      </c>
      <c r="GV699" s="179">
        <f>COUNTIF(EV699:GO699,"KĐG")</f>
        <v>0</v>
      </c>
      <c r="GW699" s="180">
        <f>GV699/(GP699+GR699+GT699+GV699)</f>
        <v>0</v>
      </c>
      <c r="GX699" s="181">
        <f>(((GP699*2)+(GR699*1)+(GT699*0)))/(GP699+GR699+GT699)</f>
        <v>1.8518518518518519</v>
      </c>
      <c r="GY699" s="184" t="str">
        <f>IF(GW699&gt;=50%,"KĐG",IF(GX699&gt;=1.6,"Đạt mục tiêu",IF(GX699&gt;=1,"Cần cố gắng","Chưa đạt")))</f>
        <v>Đạt mục tiêu</v>
      </c>
      <c r="GZ699" s="70"/>
      <c r="HA699" s="70"/>
      <c r="HB699" s="70"/>
      <c r="HC699" s="70"/>
      <c r="HD699" s="70"/>
      <c r="HE699" s="56"/>
      <c r="HF699" s="56"/>
      <c r="HG699" s="56"/>
      <c r="HH699" s="56"/>
      <c r="HI699" s="56"/>
      <c r="HJ699" s="56"/>
      <c r="HK699" s="56"/>
      <c r="HL699" s="56"/>
      <c r="HM699" s="56"/>
      <c r="HN699" s="56"/>
      <c r="HO699" s="56"/>
      <c r="HP699" s="56"/>
      <c r="HQ699" s="56"/>
      <c r="HR699" s="56"/>
      <c r="HS699" s="56"/>
      <c r="HT699" s="56"/>
      <c r="HU699" s="56"/>
      <c r="HV699" s="56"/>
      <c r="HW699" s="56"/>
      <c r="HX699" s="56"/>
      <c r="HY699" s="56"/>
      <c r="HZ699" s="56"/>
      <c r="IA699" s="56"/>
      <c r="IB699" s="56"/>
      <c r="IC699" s="56"/>
      <c r="ID699" s="56"/>
      <c r="IE699" s="56"/>
      <c r="IF699" s="56"/>
      <c r="IG699" s="56"/>
      <c r="IH699" s="56"/>
      <c r="II699" s="56"/>
      <c r="IJ699" s="56"/>
      <c r="IK699" s="56"/>
      <c r="IL699" s="56"/>
      <c r="IM699" s="56"/>
      <c r="IN699" s="56"/>
      <c r="IO699" s="56"/>
      <c r="IP699" s="56"/>
      <c r="IQ699" s="56"/>
      <c r="IR699" s="56"/>
      <c r="IS699" s="56"/>
      <c r="IT699" s="70"/>
      <c r="IU699" s="70"/>
      <c r="IV699" s="70"/>
      <c r="IW699" s="70"/>
      <c r="IX699" s="56"/>
      <c r="IY699" s="56"/>
      <c r="IZ699" s="56"/>
      <c r="JA699" s="56"/>
      <c r="JB699" s="56"/>
      <c r="JC699" s="56"/>
      <c r="JD699" s="56"/>
      <c r="JE699" s="56"/>
      <c r="JF699" s="56"/>
      <c r="JG699" s="56"/>
      <c r="JH699" s="56"/>
      <c r="JI699" s="56"/>
      <c r="JJ699" s="56"/>
      <c r="JK699" s="56"/>
      <c r="JL699" s="56"/>
      <c r="JM699" s="56"/>
      <c r="JN699" s="56"/>
      <c r="JO699" s="56"/>
      <c r="JP699" s="56"/>
      <c r="JQ699" s="56"/>
      <c r="JR699" s="56"/>
      <c r="JS699" s="56"/>
      <c r="JT699" s="56"/>
      <c r="JU699" s="56"/>
      <c r="JV699" s="56"/>
      <c r="JW699" s="56"/>
      <c r="JX699" s="56"/>
      <c r="JY699" s="56"/>
      <c r="JZ699" s="56"/>
      <c r="KA699" s="56"/>
      <c r="KB699" s="56"/>
      <c r="KC699" s="56"/>
      <c r="KD699" s="56"/>
      <c r="KE699" s="56"/>
      <c r="KF699" s="56"/>
      <c r="KG699" s="56"/>
      <c r="KH699" s="56"/>
      <c r="KI699" s="56"/>
      <c r="KJ699" s="56"/>
      <c r="KK699" s="56"/>
      <c r="KL699" s="56"/>
      <c r="KM699" s="56"/>
      <c r="KN699" s="56"/>
      <c r="KO699" s="56"/>
      <c r="KP699" s="56"/>
      <c r="KQ699" s="56"/>
      <c r="KR699" s="56"/>
      <c r="KS699" s="56"/>
      <c r="KT699" s="56"/>
      <c r="KU699" s="56"/>
      <c r="KV699" s="56"/>
      <c r="KW699" s="56"/>
      <c r="KX699" s="56"/>
      <c r="KY699" s="56"/>
      <c r="KZ699" s="56"/>
      <c r="LA699" s="56"/>
      <c r="LB699" s="56"/>
      <c r="LC699" s="56"/>
      <c r="LD699" s="56"/>
      <c r="LE699" s="56"/>
      <c r="LF699" s="56"/>
      <c r="LG699" s="56"/>
      <c r="LH699" s="56"/>
      <c r="LI699" s="56"/>
      <c r="LJ699" s="56"/>
      <c r="LK699" s="56"/>
      <c r="LL699" s="56"/>
      <c r="LM699" s="56"/>
      <c r="LN699" s="56"/>
      <c r="LO699" s="56"/>
      <c r="LP699" s="56"/>
      <c r="LQ699" s="56"/>
      <c r="LR699" s="56"/>
      <c r="LS699" s="56"/>
      <c r="LT699" s="56"/>
      <c r="LU699" s="56"/>
      <c r="LV699" s="56"/>
      <c r="LW699" s="56"/>
      <c r="LX699" s="56"/>
      <c r="LY699" s="56"/>
      <c r="LZ699" s="56"/>
      <c r="MA699" s="56"/>
      <c r="MB699" s="56"/>
      <c r="MC699" s="56"/>
      <c r="MD699" s="56"/>
      <c r="ME699" s="56"/>
      <c r="MF699" s="56"/>
      <c r="MG699" s="56"/>
      <c r="MH699" s="56"/>
      <c r="MI699" s="56"/>
      <c r="MJ699" s="56"/>
      <c r="MK699" s="56"/>
      <c r="ML699" s="56"/>
      <c r="MM699" s="56"/>
      <c r="MN699" s="56"/>
      <c r="MO699" s="56"/>
      <c r="MP699" s="56"/>
      <c r="MQ699" s="56"/>
      <c r="MR699" s="56"/>
      <c r="MS699" s="56"/>
      <c r="MT699" s="56"/>
      <c r="MU699" s="56"/>
      <c r="MV699" s="56"/>
      <c r="MW699" s="56"/>
      <c r="MX699" s="56"/>
      <c r="MY699" s="56"/>
      <c r="MZ699" s="56"/>
      <c r="NA699" s="56"/>
      <c r="NB699" s="56"/>
      <c r="NC699" s="56"/>
      <c r="ND699" s="56"/>
      <c r="NE699" s="56"/>
      <c r="NF699" s="56"/>
      <c r="NG699" s="56"/>
      <c r="NH699" s="56"/>
      <c r="NI699" s="56"/>
      <c r="NJ699" s="56"/>
      <c r="NK699" s="56"/>
      <c r="NL699" s="56"/>
      <c r="NM699" s="56"/>
      <c r="NN699" s="56"/>
      <c r="NO699" s="56"/>
      <c r="NP699" s="56"/>
      <c r="NQ699" s="56"/>
      <c r="NR699" s="56"/>
      <c r="NS699" s="56"/>
      <c r="NT699" s="56"/>
      <c r="NU699" s="56"/>
      <c r="NV699" s="56"/>
      <c r="NW699" s="56"/>
      <c r="NX699" s="56"/>
      <c r="NY699" s="56"/>
      <c r="NZ699" s="56"/>
      <c r="OA699" s="56"/>
      <c r="OB699" s="56"/>
      <c r="OC699" s="56"/>
      <c r="OD699" s="56"/>
      <c r="OE699" s="56"/>
      <c r="OF699" s="56"/>
      <c r="OG699" s="56"/>
      <c r="OH699" s="56"/>
      <c r="OI699" s="56"/>
      <c r="OJ699" s="56"/>
      <c r="OK699" s="56"/>
      <c r="OL699" s="56"/>
      <c r="OM699" s="56"/>
      <c r="ON699" s="56"/>
      <c r="OO699" s="56"/>
      <c r="OP699" s="56"/>
      <c r="OQ699" s="56"/>
      <c r="OR699" s="56"/>
      <c r="OS699" s="56"/>
      <c r="OT699" s="56"/>
      <c r="OU699" s="56"/>
      <c r="OV699" s="56"/>
      <c r="OW699" s="56"/>
      <c r="OX699" s="56"/>
      <c r="OY699" s="56"/>
      <c r="OZ699" s="56"/>
      <c r="PA699" s="56"/>
    </row>
    <row r="700" spans="1:417" s="116" customFormat="1" ht="63" hidden="1" customHeight="1">
      <c r="A700" s="310"/>
      <c r="B700" s="310"/>
      <c r="C700" s="310"/>
      <c r="D700" s="318"/>
      <c r="E700" s="325"/>
      <c r="F700" s="318"/>
      <c r="G700" s="328"/>
      <c r="H700" s="325"/>
      <c r="I700" s="132" t="s">
        <v>1494</v>
      </c>
      <c r="J700" s="126" t="s">
        <v>1504</v>
      </c>
      <c r="K700" s="123"/>
      <c r="L700" s="183" t="s">
        <v>661</v>
      </c>
      <c r="M700" s="123" t="s">
        <v>501</v>
      </c>
      <c r="N700" s="51" t="s">
        <v>380</v>
      </c>
      <c r="O700" s="56" t="s">
        <v>350</v>
      </c>
      <c r="P700" s="310"/>
      <c r="Q700" s="310"/>
      <c r="R700" s="120"/>
      <c r="S700" s="120"/>
      <c r="T700" s="120"/>
      <c r="U700" s="120"/>
      <c r="V700" s="120"/>
      <c r="W700" s="120" t="s">
        <v>205</v>
      </c>
      <c r="X700" s="120"/>
      <c r="Y700" s="120"/>
      <c r="Z700" s="120"/>
      <c r="AA700" s="120"/>
      <c r="AB700" s="120"/>
      <c r="AC700" s="119">
        <f t="shared" si="902"/>
        <v>1</v>
      </c>
      <c r="AD700" s="229"/>
      <c r="AE700" s="229"/>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70"/>
      <c r="BU700" s="70"/>
      <c r="BV700" s="70"/>
      <c r="BW700" s="70"/>
      <c r="BX700" s="56"/>
      <c r="BY700" s="56"/>
      <c r="BZ700" s="56"/>
      <c r="CA700" s="56"/>
      <c r="CB700" s="56"/>
      <c r="CC700" s="56"/>
      <c r="CD700" s="56"/>
      <c r="CE700" s="56"/>
      <c r="CF700" s="56"/>
      <c r="CG700" s="56"/>
      <c r="CH700" s="56"/>
      <c r="CI700" s="56"/>
      <c r="CJ700" s="56"/>
      <c r="CK700" s="56"/>
      <c r="CL700" s="56"/>
      <c r="CM700" s="56"/>
      <c r="CN700" s="56"/>
      <c r="CO700" s="56"/>
      <c r="CP700" s="56"/>
      <c r="CQ700" s="56"/>
      <c r="CR700" s="56"/>
      <c r="CS700" s="56"/>
      <c r="CT700" s="56"/>
      <c r="CU700" s="56"/>
      <c r="CV700" s="56"/>
      <c r="CW700" s="56"/>
      <c r="CX700" s="56"/>
      <c r="CY700" s="56"/>
      <c r="CZ700" s="56"/>
      <c r="DA700" s="56"/>
      <c r="DB700" s="56"/>
      <c r="DC700" s="56"/>
      <c r="DD700" s="56"/>
      <c r="DE700" s="56"/>
      <c r="DF700" s="56"/>
      <c r="DG700" s="56"/>
      <c r="DH700" s="56"/>
      <c r="DI700" s="56"/>
      <c r="DJ700" s="56"/>
      <c r="DK700" s="56"/>
      <c r="DL700" s="56"/>
      <c r="DM700" s="168"/>
      <c r="DN700" s="168"/>
      <c r="DO700" s="168"/>
      <c r="DP700" s="168"/>
      <c r="DQ700" s="178"/>
      <c r="DR700" s="178"/>
      <c r="DS700" s="178"/>
      <c r="DT700" s="178"/>
      <c r="DU700" s="178"/>
      <c r="DV700" s="178"/>
      <c r="DW700" s="178"/>
      <c r="DX700" s="178"/>
      <c r="DY700" s="178"/>
      <c r="DZ700" s="178"/>
      <c r="EA700" s="178"/>
      <c r="EB700" s="178"/>
      <c r="EC700" s="178"/>
      <c r="ED700" s="178"/>
      <c r="EE700" s="178"/>
      <c r="EF700" s="178"/>
      <c r="EG700" s="178"/>
      <c r="EH700" s="178"/>
      <c r="EI700" s="178"/>
      <c r="EJ700" s="178"/>
      <c r="EK700" s="178"/>
      <c r="EL700" s="178"/>
      <c r="EM700" s="178"/>
      <c r="EN700" s="178"/>
      <c r="EO700" s="178"/>
      <c r="EP700" s="178"/>
      <c r="EQ700" s="178"/>
      <c r="ER700" s="178"/>
      <c r="ES700" s="178"/>
      <c r="ET700" s="178"/>
      <c r="EU700" s="178"/>
      <c r="EV700" s="179"/>
      <c r="EW700" s="180"/>
      <c r="EX700" s="179"/>
      <c r="EY700" s="180"/>
      <c r="EZ700" s="179"/>
      <c r="FA700" s="180"/>
      <c r="FB700" s="179"/>
      <c r="FC700" s="180"/>
      <c r="FD700" s="181"/>
      <c r="FE700" s="184"/>
      <c r="FF700" s="70"/>
      <c r="FG700" s="70"/>
      <c r="FH700" s="70"/>
      <c r="FI700" s="70"/>
      <c r="FJ700" s="70"/>
      <c r="FK700" s="56"/>
      <c r="FL700" s="56"/>
      <c r="FM700" s="56"/>
      <c r="FN700" s="56"/>
      <c r="FO700" s="56"/>
      <c r="FP700" s="56"/>
      <c r="FQ700" s="56"/>
      <c r="FR700" s="56"/>
      <c r="FS700" s="56"/>
      <c r="FT700" s="56"/>
      <c r="FU700" s="56"/>
      <c r="FV700" s="56"/>
      <c r="FW700" s="56"/>
      <c r="FX700" s="56"/>
      <c r="FY700" s="56"/>
      <c r="FZ700" s="56"/>
      <c r="GA700" s="56"/>
      <c r="GB700" s="56"/>
      <c r="GC700" s="56"/>
      <c r="GD700" s="56"/>
      <c r="GE700" s="56"/>
      <c r="GF700" s="56"/>
      <c r="GG700" s="56"/>
      <c r="GH700" s="56"/>
      <c r="GI700" s="56"/>
      <c r="GJ700" s="56"/>
      <c r="GK700" s="56"/>
      <c r="GL700" s="56"/>
      <c r="GM700" s="56"/>
      <c r="GN700" s="56"/>
      <c r="GO700" s="56"/>
      <c r="GP700" s="179"/>
      <c r="GQ700" s="180"/>
      <c r="GR700" s="179"/>
      <c r="GS700" s="180"/>
      <c r="GT700" s="179"/>
      <c r="GU700" s="180"/>
      <c r="GV700" s="179"/>
      <c r="GW700" s="180"/>
      <c r="GX700" s="181"/>
      <c r="GY700" s="184"/>
      <c r="GZ700" s="70"/>
      <c r="HA700" s="72" t="s">
        <v>806</v>
      </c>
      <c r="HB700" s="70"/>
      <c r="HC700" s="70"/>
      <c r="HD700" s="70"/>
      <c r="HE700" s="56"/>
      <c r="HF700" s="56"/>
      <c r="HG700" s="56"/>
      <c r="HH700" s="56"/>
      <c r="HI700" s="56"/>
      <c r="HJ700" s="56"/>
      <c r="HK700" s="56"/>
      <c r="HL700" s="56"/>
      <c r="HM700" s="56"/>
      <c r="HN700" s="56"/>
      <c r="HO700" s="56"/>
      <c r="HP700" s="56"/>
      <c r="HQ700" s="56"/>
      <c r="HR700" s="56"/>
      <c r="HS700" s="56"/>
      <c r="HT700" s="56"/>
      <c r="HU700" s="56"/>
      <c r="HV700" s="56"/>
      <c r="HW700" s="56"/>
      <c r="HX700" s="56"/>
      <c r="HY700" s="56"/>
      <c r="HZ700" s="56"/>
      <c r="IA700" s="56"/>
      <c r="IB700" s="56"/>
      <c r="IC700" s="56"/>
      <c r="ID700" s="56"/>
      <c r="IE700" s="56"/>
      <c r="IF700" s="56"/>
      <c r="IG700" s="56"/>
      <c r="IH700" s="56"/>
      <c r="II700" s="56"/>
      <c r="IJ700" s="56"/>
      <c r="IK700" s="56"/>
      <c r="IL700" s="56"/>
      <c r="IM700" s="56"/>
      <c r="IN700" s="56"/>
      <c r="IO700" s="56"/>
      <c r="IP700" s="56"/>
      <c r="IQ700" s="56"/>
      <c r="IR700" s="56"/>
      <c r="IS700" s="56"/>
      <c r="IT700" s="70"/>
      <c r="IU700" s="70"/>
      <c r="IV700" s="70"/>
      <c r="IW700" s="70"/>
      <c r="IX700" s="56"/>
      <c r="IY700" s="56"/>
      <c r="IZ700" s="56"/>
      <c r="JA700" s="56"/>
      <c r="JB700" s="56"/>
      <c r="JC700" s="56"/>
      <c r="JD700" s="56"/>
      <c r="JE700" s="56"/>
      <c r="JF700" s="56"/>
      <c r="JG700" s="56"/>
      <c r="JH700" s="56"/>
      <c r="JI700" s="56"/>
      <c r="JJ700" s="56"/>
      <c r="JK700" s="56"/>
      <c r="JL700" s="56"/>
      <c r="JM700" s="56"/>
      <c r="JN700" s="56"/>
      <c r="JO700" s="56"/>
      <c r="JP700" s="56"/>
      <c r="JQ700" s="56"/>
      <c r="JR700" s="56"/>
      <c r="JS700" s="56"/>
      <c r="JT700" s="56"/>
      <c r="JU700" s="56"/>
      <c r="JV700" s="56"/>
      <c r="JW700" s="56"/>
      <c r="JX700" s="56"/>
      <c r="JY700" s="56"/>
      <c r="JZ700" s="56"/>
      <c r="KA700" s="56"/>
      <c r="KB700" s="56"/>
      <c r="KC700" s="56"/>
      <c r="KD700" s="56"/>
      <c r="KE700" s="56"/>
      <c r="KF700" s="56"/>
      <c r="KG700" s="56"/>
      <c r="KH700" s="56"/>
      <c r="KI700" s="56"/>
      <c r="KJ700" s="56"/>
      <c r="KK700" s="56"/>
      <c r="KL700" s="56"/>
      <c r="KM700" s="56"/>
      <c r="KN700" s="56"/>
      <c r="KO700" s="56"/>
      <c r="KP700" s="56"/>
      <c r="KQ700" s="56"/>
      <c r="KR700" s="56"/>
      <c r="KS700" s="56"/>
      <c r="KT700" s="56"/>
      <c r="KU700" s="56"/>
      <c r="KV700" s="56"/>
      <c r="KW700" s="56"/>
      <c r="KX700" s="56"/>
      <c r="KY700" s="56"/>
      <c r="KZ700" s="56"/>
      <c r="LA700" s="56"/>
      <c r="LB700" s="56"/>
      <c r="LC700" s="56"/>
      <c r="LD700" s="56"/>
      <c r="LE700" s="56"/>
      <c r="LF700" s="56"/>
      <c r="LG700" s="56"/>
      <c r="LH700" s="56"/>
      <c r="LI700" s="56"/>
      <c r="LJ700" s="56"/>
      <c r="LK700" s="56"/>
      <c r="LL700" s="56"/>
      <c r="LM700" s="56"/>
      <c r="LN700" s="56"/>
      <c r="LO700" s="56"/>
      <c r="LP700" s="56"/>
      <c r="LQ700" s="56"/>
      <c r="LR700" s="56"/>
      <c r="LS700" s="56"/>
      <c r="LT700" s="56"/>
      <c r="LU700" s="56"/>
      <c r="LV700" s="56"/>
      <c r="LW700" s="56"/>
      <c r="LX700" s="56"/>
      <c r="LY700" s="56"/>
      <c r="LZ700" s="56"/>
      <c r="MA700" s="56"/>
      <c r="MB700" s="56"/>
      <c r="MC700" s="56"/>
      <c r="MD700" s="56"/>
      <c r="ME700" s="56"/>
      <c r="MF700" s="56"/>
      <c r="MG700" s="56"/>
      <c r="MH700" s="56"/>
      <c r="MI700" s="56"/>
      <c r="MJ700" s="56"/>
      <c r="MK700" s="56"/>
      <c r="ML700" s="56"/>
      <c r="MM700" s="56"/>
      <c r="MN700" s="56"/>
      <c r="MO700" s="56"/>
      <c r="MP700" s="56"/>
      <c r="MQ700" s="56"/>
      <c r="MR700" s="56"/>
      <c r="MS700" s="56"/>
      <c r="MT700" s="56"/>
      <c r="MU700" s="56"/>
      <c r="MV700" s="56"/>
      <c r="MW700" s="56"/>
      <c r="MX700" s="56"/>
      <c r="MY700" s="56"/>
      <c r="MZ700" s="56"/>
      <c r="NA700" s="56"/>
      <c r="NB700" s="56"/>
      <c r="NC700" s="56"/>
      <c r="ND700" s="56"/>
      <c r="NE700" s="56"/>
      <c r="NF700" s="56"/>
      <c r="NG700" s="56"/>
      <c r="NH700" s="56"/>
      <c r="NI700" s="56"/>
      <c r="NJ700" s="56"/>
      <c r="NK700" s="56"/>
      <c r="NL700" s="56"/>
      <c r="NM700" s="56"/>
      <c r="NN700" s="56"/>
      <c r="NO700" s="56"/>
      <c r="NP700" s="56"/>
      <c r="NQ700" s="56"/>
      <c r="NR700" s="56"/>
      <c r="NS700" s="56"/>
      <c r="NT700" s="56"/>
      <c r="NU700" s="56"/>
      <c r="NV700" s="56"/>
      <c r="NW700" s="56"/>
      <c r="NX700" s="56"/>
      <c r="NY700" s="56"/>
      <c r="NZ700" s="56"/>
      <c r="OA700" s="56"/>
      <c r="OB700" s="56"/>
      <c r="OC700" s="56"/>
      <c r="OD700" s="56"/>
      <c r="OE700" s="56"/>
      <c r="OF700" s="56"/>
      <c r="OG700" s="56"/>
      <c r="OH700" s="56"/>
      <c r="OI700" s="56"/>
      <c r="OJ700" s="56"/>
      <c r="OK700" s="56"/>
      <c r="OL700" s="56"/>
      <c r="OM700" s="56"/>
      <c r="ON700" s="56"/>
      <c r="OO700" s="56"/>
      <c r="OP700" s="56"/>
      <c r="OQ700" s="56"/>
      <c r="OR700" s="56"/>
      <c r="OS700" s="56"/>
      <c r="OT700" s="56"/>
      <c r="OU700" s="56"/>
      <c r="OV700" s="56"/>
      <c r="OW700" s="56"/>
      <c r="OX700" s="56"/>
      <c r="OY700" s="56"/>
      <c r="OZ700" s="56"/>
      <c r="PA700" s="56"/>
    </row>
    <row r="701" spans="1:417" s="116" customFormat="1" ht="63" hidden="1" customHeight="1">
      <c r="A701" s="310"/>
      <c r="B701" s="310"/>
      <c r="C701" s="310"/>
      <c r="D701" s="318"/>
      <c r="E701" s="325"/>
      <c r="F701" s="318"/>
      <c r="G701" s="328"/>
      <c r="H701" s="325"/>
      <c r="I701" s="126" t="s">
        <v>1495</v>
      </c>
      <c r="J701" s="126" t="s">
        <v>1505</v>
      </c>
      <c r="K701" s="123"/>
      <c r="L701" s="183" t="s">
        <v>661</v>
      </c>
      <c r="M701" s="123" t="s">
        <v>501</v>
      </c>
      <c r="N701" s="51" t="s">
        <v>380</v>
      </c>
      <c r="O701" s="56" t="s">
        <v>350</v>
      </c>
      <c r="P701" s="310"/>
      <c r="Q701" s="310"/>
      <c r="R701" s="120"/>
      <c r="S701" s="120"/>
      <c r="T701" s="120"/>
      <c r="U701" s="120"/>
      <c r="V701" s="120"/>
      <c r="W701" s="120"/>
      <c r="X701" s="120" t="s">
        <v>205</v>
      </c>
      <c r="Y701" s="120"/>
      <c r="Z701" s="120"/>
      <c r="AA701" s="120"/>
      <c r="AB701" s="120"/>
      <c r="AC701" s="119">
        <f t="shared" si="902"/>
        <v>1</v>
      </c>
      <c r="AD701" s="229"/>
      <c r="AE701" s="229"/>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70"/>
      <c r="BU701" s="70"/>
      <c r="BV701" s="70"/>
      <c r="BW701" s="70"/>
      <c r="BX701" s="56"/>
      <c r="BY701" s="56"/>
      <c r="BZ701" s="56"/>
      <c r="CA701" s="56"/>
      <c r="CB701" s="56"/>
      <c r="CC701" s="56"/>
      <c r="CD701" s="56"/>
      <c r="CE701" s="56"/>
      <c r="CF701" s="56"/>
      <c r="CG701" s="56"/>
      <c r="CH701" s="56"/>
      <c r="CI701" s="56"/>
      <c r="CJ701" s="56"/>
      <c r="CK701" s="56"/>
      <c r="CL701" s="56"/>
      <c r="CM701" s="56"/>
      <c r="CN701" s="56"/>
      <c r="CO701" s="56"/>
      <c r="CP701" s="56"/>
      <c r="CQ701" s="56"/>
      <c r="CR701" s="56"/>
      <c r="CS701" s="56"/>
      <c r="CT701" s="56"/>
      <c r="CU701" s="56"/>
      <c r="CV701" s="56"/>
      <c r="CW701" s="56"/>
      <c r="CX701" s="56"/>
      <c r="CY701" s="56"/>
      <c r="CZ701" s="56"/>
      <c r="DA701" s="56"/>
      <c r="DB701" s="56"/>
      <c r="DC701" s="56"/>
      <c r="DD701" s="56"/>
      <c r="DE701" s="56"/>
      <c r="DF701" s="56"/>
      <c r="DG701" s="56"/>
      <c r="DH701" s="56"/>
      <c r="DI701" s="56"/>
      <c r="DJ701" s="56"/>
      <c r="DK701" s="56"/>
      <c r="DL701" s="56"/>
      <c r="DM701" s="70"/>
      <c r="DN701" s="70"/>
      <c r="DO701" s="70"/>
      <c r="DP701" s="70"/>
      <c r="DQ701" s="56"/>
      <c r="DR701" s="56"/>
      <c r="DS701" s="56"/>
      <c r="DT701" s="56"/>
      <c r="DU701" s="56"/>
      <c r="DV701" s="56"/>
      <c r="DW701" s="56"/>
      <c r="DX701" s="56"/>
      <c r="DY701" s="56"/>
      <c r="DZ701" s="56"/>
      <c r="EA701" s="56"/>
      <c r="EB701" s="56"/>
      <c r="EC701" s="56"/>
      <c r="ED701" s="56"/>
      <c r="EE701" s="56"/>
      <c r="EF701" s="56"/>
      <c r="EG701" s="56"/>
      <c r="EH701" s="56"/>
      <c r="EI701" s="56"/>
      <c r="EJ701" s="56"/>
      <c r="EK701" s="56"/>
      <c r="EL701" s="56"/>
      <c r="EM701" s="56"/>
      <c r="EN701" s="56"/>
      <c r="EO701" s="56"/>
      <c r="EP701" s="56"/>
      <c r="EQ701" s="56"/>
      <c r="ER701" s="56"/>
      <c r="ES701" s="56"/>
      <c r="ET701" s="56"/>
      <c r="EU701" s="56"/>
      <c r="EV701" s="56"/>
      <c r="EW701" s="56"/>
      <c r="EX701" s="56"/>
      <c r="EY701" s="56"/>
      <c r="EZ701" s="56"/>
      <c r="FA701" s="56"/>
      <c r="FB701" s="56"/>
      <c r="FC701" s="56"/>
      <c r="FD701" s="56"/>
      <c r="FE701" s="56"/>
      <c r="FF701" s="70"/>
      <c r="FG701" s="70"/>
      <c r="FH701" s="70"/>
      <c r="FI701" s="70"/>
      <c r="FJ701" s="70"/>
      <c r="FK701" s="56"/>
      <c r="FL701" s="56"/>
      <c r="FM701" s="56"/>
      <c r="FN701" s="56"/>
      <c r="FO701" s="56"/>
      <c r="FP701" s="56"/>
      <c r="FQ701" s="56"/>
      <c r="FR701" s="56"/>
      <c r="FS701" s="56"/>
      <c r="FT701" s="56"/>
      <c r="FU701" s="56"/>
      <c r="FV701" s="56"/>
      <c r="FW701" s="56"/>
      <c r="FX701" s="56"/>
      <c r="FY701" s="56"/>
      <c r="FZ701" s="56"/>
      <c r="GA701" s="56"/>
      <c r="GB701" s="56"/>
      <c r="GC701" s="56"/>
      <c r="GD701" s="56"/>
      <c r="GE701" s="56"/>
      <c r="GF701" s="56"/>
      <c r="GG701" s="56"/>
      <c r="GH701" s="56"/>
      <c r="GI701" s="56"/>
      <c r="GJ701" s="56"/>
      <c r="GK701" s="56"/>
      <c r="GL701" s="56"/>
      <c r="GM701" s="56"/>
      <c r="GN701" s="56"/>
      <c r="GO701" s="56"/>
      <c r="GP701" s="56"/>
      <c r="GQ701" s="56"/>
      <c r="GR701" s="56"/>
      <c r="GS701" s="56"/>
      <c r="GT701" s="56"/>
      <c r="GU701" s="56"/>
      <c r="GV701" s="56"/>
      <c r="GW701" s="56"/>
      <c r="GX701" s="56"/>
      <c r="GY701" s="56"/>
      <c r="GZ701" s="70"/>
      <c r="HA701" s="70"/>
      <c r="HB701" s="70"/>
      <c r="HC701" s="70"/>
      <c r="HD701" s="70"/>
      <c r="HE701" s="56"/>
      <c r="HF701" s="56"/>
      <c r="HG701" s="56"/>
      <c r="HH701" s="56"/>
      <c r="HI701" s="56"/>
      <c r="HJ701" s="56"/>
      <c r="HK701" s="56"/>
      <c r="HL701" s="56"/>
      <c r="HM701" s="56"/>
      <c r="HN701" s="56"/>
      <c r="HO701" s="56"/>
      <c r="HP701" s="56"/>
      <c r="HQ701" s="56"/>
      <c r="HR701" s="56"/>
      <c r="HS701" s="56"/>
      <c r="HT701" s="56"/>
      <c r="HU701" s="56"/>
      <c r="HV701" s="56"/>
      <c r="HW701" s="56"/>
      <c r="HX701" s="56"/>
      <c r="HY701" s="56"/>
      <c r="HZ701" s="56"/>
      <c r="IA701" s="56"/>
      <c r="IB701" s="56"/>
      <c r="IC701" s="56"/>
      <c r="ID701" s="56"/>
      <c r="IE701" s="56"/>
      <c r="IF701" s="56"/>
      <c r="IG701" s="56"/>
      <c r="IH701" s="56"/>
      <c r="II701" s="56"/>
      <c r="IJ701" s="56"/>
      <c r="IK701" s="56"/>
      <c r="IL701" s="56"/>
      <c r="IM701" s="56"/>
      <c r="IN701" s="56"/>
      <c r="IO701" s="56"/>
      <c r="IP701" s="56"/>
      <c r="IQ701" s="56"/>
      <c r="IR701" s="56"/>
      <c r="IS701" s="71" t="s">
        <v>555</v>
      </c>
      <c r="IT701" s="71" t="s">
        <v>555</v>
      </c>
      <c r="IU701" s="71" t="s">
        <v>555</v>
      </c>
      <c r="IV701" s="71" t="s">
        <v>555</v>
      </c>
      <c r="IW701" s="71" t="s">
        <v>555</v>
      </c>
      <c r="IX701" s="56">
        <v>2</v>
      </c>
      <c r="IY701" s="56">
        <v>2</v>
      </c>
      <c r="IZ701" s="56">
        <v>2</v>
      </c>
      <c r="JA701" s="56">
        <v>2</v>
      </c>
      <c r="JB701" s="56">
        <v>2</v>
      </c>
      <c r="JC701" s="56">
        <v>2</v>
      </c>
      <c r="JD701" s="56">
        <v>2</v>
      </c>
      <c r="JE701" s="56">
        <v>2</v>
      </c>
      <c r="JF701" s="56">
        <v>2</v>
      </c>
      <c r="JG701" s="56">
        <v>2</v>
      </c>
      <c r="JH701" s="56">
        <v>2</v>
      </c>
      <c r="JI701" s="56">
        <v>2</v>
      </c>
      <c r="JJ701" s="56">
        <v>2</v>
      </c>
      <c r="JK701" s="56">
        <v>2</v>
      </c>
      <c r="JL701" s="56">
        <v>2</v>
      </c>
      <c r="JM701" s="56">
        <v>2</v>
      </c>
      <c r="JN701" s="56">
        <v>2</v>
      </c>
      <c r="JO701" s="56">
        <v>2</v>
      </c>
      <c r="JP701" s="56">
        <v>2</v>
      </c>
      <c r="JQ701" s="56">
        <v>2</v>
      </c>
      <c r="JR701" s="56">
        <v>2</v>
      </c>
      <c r="JS701" s="56">
        <v>2</v>
      </c>
      <c r="JT701" s="56">
        <v>2</v>
      </c>
      <c r="JU701" s="56">
        <v>2</v>
      </c>
      <c r="JV701" s="56">
        <v>2</v>
      </c>
      <c r="JW701" s="56">
        <v>2</v>
      </c>
      <c r="JX701" s="56">
        <v>2</v>
      </c>
      <c r="JY701" s="56">
        <v>2</v>
      </c>
      <c r="JZ701" s="56">
        <v>2</v>
      </c>
      <c r="KA701" s="56">
        <v>2</v>
      </c>
      <c r="KB701" s="179">
        <f t="shared" ref="KB701" si="1017">COUNTIF(IX701:KA701,"2")</f>
        <v>30</v>
      </c>
      <c r="KC701" s="180">
        <f t="shared" ref="KC701" si="1018">KB701/(KB701+KD701+KF701+KH701)</f>
        <v>1</v>
      </c>
      <c r="KD701" s="179">
        <f t="shared" ref="KD701" si="1019">COUNTIF(IX701:KA701,"1")</f>
        <v>0</v>
      </c>
      <c r="KE701" s="180">
        <f t="shared" ref="KE701" si="1020">KD701/(KB701+KD701+KF701+KH701)</f>
        <v>0</v>
      </c>
      <c r="KF701" s="179">
        <f t="shared" ref="KF701" si="1021">COUNTIF(IX701:KA701,"0")</f>
        <v>0</v>
      </c>
      <c r="KG701" s="180">
        <f t="shared" ref="KG701" si="1022">KF701/(KB701+KD701+KF701+KH701)</f>
        <v>0</v>
      </c>
      <c r="KH701" s="179">
        <f>COUNTIF(IJ701:KA701,"KĐG")</f>
        <v>0</v>
      </c>
      <c r="KI701" s="180">
        <f t="shared" ref="KI701" si="1023">KH701/(KB701+KD701+KF701+KH701)</f>
        <v>0</v>
      </c>
      <c r="KJ701" s="181">
        <f t="shared" ref="KJ701" si="1024">(((KB701*2)+(KD701*1)+(KF701*0)))/(KB701+KD701+KF701)</f>
        <v>2</v>
      </c>
      <c r="KK701" s="182" t="str">
        <f t="shared" ref="KK701" si="1025">IF(KI701&gt;=50%,"KĐG",IF(KJ701&gt;=1.6,"Đạt mục tiêu",IF(KJ701&gt;=1,"Cần cố gắng","Chưa đạt")))</f>
        <v>Đạt mục tiêu</v>
      </c>
      <c r="KL701" s="56"/>
      <c r="KM701" s="56"/>
      <c r="KN701" s="56"/>
      <c r="KO701" s="56"/>
      <c r="KP701" s="56"/>
      <c r="KQ701" s="56"/>
      <c r="KR701" s="56"/>
      <c r="KS701" s="56"/>
      <c r="KT701" s="56"/>
      <c r="KU701" s="56"/>
      <c r="KV701" s="56"/>
      <c r="KW701" s="56"/>
      <c r="KX701" s="56"/>
      <c r="KY701" s="56"/>
      <c r="KZ701" s="56"/>
      <c r="LA701" s="56"/>
      <c r="LB701" s="56"/>
      <c r="LC701" s="56"/>
      <c r="LD701" s="56"/>
      <c r="LE701" s="56"/>
      <c r="LF701" s="56"/>
      <c r="LG701" s="56"/>
      <c r="LH701" s="56"/>
      <c r="LI701" s="56"/>
      <c r="LJ701" s="56"/>
      <c r="LK701" s="56"/>
      <c r="LL701" s="56"/>
      <c r="LM701" s="56"/>
      <c r="LN701" s="56"/>
      <c r="LO701" s="56"/>
      <c r="LP701" s="56"/>
      <c r="LQ701" s="56"/>
      <c r="LR701" s="56"/>
      <c r="LS701" s="56"/>
      <c r="LT701" s="56"/>
      <c r="LU701" s="56"/>
      <c r="LV701" s="56"/>
      <c r="LW701" s="56"/>
      <c r="LX701" s="56"/>
      <c r="LY701" s="56"/>
      <c r="LZ701" s="56"/>
      <c r="MA701" s="56"/>
      <c r="MB701" s="56"/>
      <c r="MC701" s="56"/>
      <c r="MD701" s="56"/>
      <c r="ME701" s="56"/>
      <c r="MF701" s="56"/>
      <c r="MG701" s="56"/>
      <c r="MH701" s="56"/>
      <c r="MI701" s="56"/>
      <c r="MJ701" s="56"/>
      <c r="MK701" s="56"/>
      <c r="ML701" s="56"/>
      <c r="MM701" s="56"/>
      <c r="MN701" s="56"/>
      <c r="MO701" s="56"/>
      <c r="MP701" s="56"/>
      <c r="MQ701" s="56"/>
      <c r="MR701" s="56"/>
      <c r="MS701" s="56"/>
      <c r="MT701" s="56"/>
      <c r="MU701" s="56"/>
      <c r="MV701" s="56"/>
      <c r="MW701" s="56"/>
      <c r="MX701" s="56"/>
      <c r="MY701" s="56"/>
      <c r="MZ701" s="56"/>
      <c r="NA701" s="56"/>
      <c r="NB701" s="56"/>
      <c r="NC701" s="56"/>
      <c r="ND701" s="56"/>
      <c r="NE701" s="56"/>
      <c r="NF701" s="56"/>
      <c r="NG701" s="56"/>
      <c r="NH701" s="56"/>
      <c r="NI701" s="56"/>
      <c r="NJ701" s="56"/>
      <c r="NK701" s="56"/>
      <c r="NL701" s="56"/>
      <c r="NM701" s="56"/>
      <c r="NN701" s="56"/>
      <c r="NO701" s="56"/>
      <c r="NP701" s="56"/>
      <c r="NQ701" s="56"/>
      <c r="NR701" s="56"/>
      <c r="NS701" s="56"/>
      <c r="NT701" s="56"/>
      <c r="NU701" s="56"/>
      <c r="NV701" s="56"/>
      <c r="NW701" s="56"/>
      <c r="NX701" s="56"/>
      <c r="NY701" s="56"/>
      <c r="NZ701" s="56"/>
      <c r="OA701" s="56"/>
      <c r="OB701" s="56"/>
      <c r="OC701" s="56"/>
      <c r="OD701" s="56"/>
      <c r="OE701" s="56"/>
      <c r="OF701" s="56"/>
      <c r="OG701" s="56"/>
      <c r="OH701" s="56"/>
      <c r="OI701" s="56"/>
      <c r="OJ701" s="56"/>
      <c r="OK701" s="56"/>
      <c r="OL701" s="56"/>
      <c r="OM701" s="56"/>
      <c r="ON701" s="56"/>
      <c r="OO701" s="56"/>
      <c r="OP701" s="56"/>
      <c r="OQ701" s="56"/>
      <c r="OR701" s="56"/>
      <c r="OS701" s="56"/>
      <c r="OT701" s="56"/>
      <c r="OU701" s="56"/>
      <c r="OV701" s="56"/>
      <c r="OW701" s="56"/>
      <c r="OX701" s="56"/>
      <c r="OY701" s="56"/>
      <c r="OZ701" s="56"/>
      <c r="PA701" s="56"/>
    </row>
    <row r="702" spans="1:417" s="116" customFormat="1" ht="63" hidden="1" customHeight="1">
      <c r="A702" s="310"/>
      <c r="B702" s="310"/>
      <c r="C702" s="310"/>
      <c r="D702" s="318"/>
      <c r="E702" s="325"/>
      <c r="F702" s="318"/>
      <c r="G702" s="328"/>
      <c r="H702" s="325"/>
      <c r="I702" s="126" t="s">
        <v>1496</v>
      </c>
      <c r="J702" s="126" t="s">
        <v>1506</v>
      </c>
      <c r="K702" s="123"/>
      <c r="L702" s="183" t="s">
        <v>661</v>
      </c>
      <c r="M702" s="123" t="s">
        <v>501</v>
      </c>
      <c r="N702" s="51" t="s">
        <v>380</v>
      </c>
      <c r="O702" s="56" t="s">
        <v>350</v>
      </c>
      <c r="P702" s="310"/>
      <c r="Q702" s="310"/>
      <c r="R702" s="120"/>
      <c r="S702" s="120"/>
      <c r="T702" s="120"/>
      <c r="U702" s="120"/>
      <c r="V702" s="120"/>
      <c r="W702" s="120"/>
      <c r="X702" s="120"/>
      <c r="Y702" s="120" t="s">
        <v>205</v>
      </c>
      <c r="Z702" s="120"/>
      <c r="AA702" s="120"/>
      <c r="AB702" s="120"/>
      <c r="AC702" s="119">
        <f t="shared" si="902"/>
        <v>1</v>
      </c>
      <c r="AD702" s="229"/>
      <c r="AE702" s="229"/>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70"/>
      <c r="BU702" s="70"/>
      <c r="BV702" s="70"/>
      <c r="BW702" s="70"/>
      <c r="BX702" s="56"/>
      <c r="BY702" s="56"/>
      <c r="BZ702" s="56"/>
      <c r="CA702" s="56"/>
      <c r="CB702" s="56"/>
      <c r="CC702" s="56"/>
      <c r="CD702" s="56"/>
      <c r="CE702" s="56"/>
      <c r="CF702" s="56"/>
      <c r="CG702" s="56"/>
      <c r="CH702" s="56"/>
      <c r="CI702" s="56"/>
      <c r="CJ702" s="56"/>
      <c r="CK702" s="56"/>
      <c r="CL702" s="56"/>
      <c r="CM702" s="56"/>
      <c r="CN702" s="56"/>
      <c r="CO702" s="56"/>
      <c r="CP702" s="56"/>
      <c r="CQ702" s="56"/>
      <c r="CR702" s="56"/>
      <c r="CS702" s="56"/>
      <c r="CT702" s="56"/>
      <c r="CU702" s="56"/>
      <c r="CV702" s="56"/>
      <c r="CW702" s="56"/>
      <c r="CX702" s="56"/>
      <c r="CY702" s="56"/>
      <c r="CZ702" s="56"/>
      <c r="DA702" s="56"/>
      <c r="DB702" s="56"/>
      <c r="DC702" s="56"/>
      <c r="DD702" s="56"/>
      <c r="DE702" s="56"/>
      <c r="DF702" s="56"/>
      <c r="DG702" s="56"/>
      <c r="DH702" s="56"/>
      <c r="DI702" s="56"/>
      <c r="DJ702" s="56"/>
      <c r="DK702" s="56"/>
      <c r="DL702" s="56"/>
      <c r="DM702" s="70"/>
      <c r="DN702" s="70"/>
      <c r="DO702" s="70"/>
      <c r="DP702" s="70"/>
      <c r="DQ702" s="56"/>
      <c r="DR702" s="56"/>
      <c r="DS702" s="56"/>
      <c r="DT702" s="56"/>
      <c r="DU702" s="56"/>
      <c r="DV702" s="56"/>
      <c r="DW702" s="56"/>
      <c r="DX702" s="56"/>
      <c r="DY702" s="56"/>
      <c r="DZ702" s="56"/>
      <c r="EA702" s="56"/>
      <c r="EB702" s="56"/>
      <c r="EC702" s="56"/>
      <c r="ED702" s="56"/>
      <c r="EE702" s="56"/>
      <c r="EF702" s="56"/>
      <c r="EG702" s="56"/>
      <c r="EH702" s="56"/>
      <c r="EI702" s="56"/>
      <c r="EJ702" s="56"/>
      <c r="EK702" s="56"/>
      <c r="EL702" s="56"/>
      <c r="EM702" s="56"/>
      <c r="EN702" s="56"/>
      <c r="EO702" s="56"/>
      <c r="EP702" s="56"/>
      <c r="EQ702" s="56"/>
      <c r="ER702" s="56"/>
      <c r="ES702" s="56"/>
      <c r="ET702" s="56"/>
      <c r="EU702" s="56"/>
      <c r="EV702" s="56"/>
      <c r="EW702" s="56"/>
      <c r="EX702" s="56"/>
      <c r="EY702" s="56"/>
      <c r="EZ702" s="56"/>
      <c r="FA702" s="56"/>
      <c r="FB702" s="56"/>
      <c r="FC702" s="56"/>
      <c r="FD702" s="56"/>
      <c r="FE702" s="56"/>
      <c r="FF702" s="70"/>
      <c r="FG702" s="70"/>
      <c r="FH702" s="70"/>
      <c r="FI702" s="70"/>
      <c r="FJ702" s="70"/>
      <c r="FK702" s="56"/>
      <c r="FL702" s="56"/>
      <c r="FM702" s="56"/>
      <c r="FN702" s="56"/>
      <c r="FO702" s="56"/>
      <c r="FP702" s="56"/>
      <c r="FQ702" s="56"/>
      <c r="FR702" s="56"/>
      <c r="FS702" s="56"/>
      <c r="FT702" s="56"/>
      <c r="FU702" s="56"/>
      <c r="FV702" s="56"/>
      <c r="FW702" s="56"/>
      <c r="FX702" s="56"/>
      <c r="FY702" s="56"/>
      <c r="FZ702" s="56"/>
      <c r="GA702" s="56"/>
      <c r="GB702" s="56"/>
      <c r="GC702" s="56"/>
      <c r="GD702" s="56"/>
      <c r="GE702" s="56"/>
      <c r="GF702" s="56"/>
      <c r="GG702" s="56"/>
      <c r="GH702" s="56"/>
      <c r="GI702" s="56"/>
      <c r="GJ702" s="56"/>
      <c r="GK702" s="56"/>
      <c r="GL702" s="56"/>
      <c r="GM702" s="56"/>
      <c r="GN702" s="56"/>
      <c r="GO702" s="56"/>
      <c r="GP702" s="56"/>
      <c r="GQ702" s="56"/>
      <c r="GR702" s="56"/>
      <c r="GS702" s="56"/>
      <c r="GT702" s="56"/>
      <c r="GU702" s="56"/>
      <c r="GV702" s="56"/>
      <c r="GW702" s="56"/>
      <c r="GX702" s="56"/>
      <c r="GY702" s="56"/>
      <c r="GZ702" s="70"/>
      <c r="HA702" s="70"/>
      <c r="HB702" s="70"/>
      <c r="HC702" s="70"/>
      <c r="HD702" s="70"/>
      <c r="HE702" s="56"/>
      <c r="HF702" s="56"/>
      <c r="HG702" s="56"/>
      <c r="HH702" s="56"/>
      <c r="HI702" s="56"/>
      <c r="HJ702" s="56"/>
      <c r="HK702" s="56"/>
      <c r="HL702" s="56"/>
      <c r="HM702" s="56"/>
      <c r="HN702" s="56"/>
      <c r="HO702" s="56"/>
      <c r="HP702" s="56"/>
      <c r="HQ702" s="56"/>
      <c r="HR702" s="56"/>
      <c r="HS702" s="56"/>
      <c r="HT702" s="56"/>
      <c r="HU702" s="56"/>
      <c r="HV702" s="56"/>
      <c r="HW702" s="56"/>
      <c r="HX702" s="56"/>
      <c r="HY702" s="56"/>
      <c r="HZ702" s="56"/>
      <c r="IA702" s="56"/>
      <c r="IB702" s="56"/>
      <c r="IC702" s="56"/>
      <c r="ID702" s="56"/>
      <c r="IE702" s="56"/>
      <c r="IF702" s="56"/>
      <c r="IG702" s="56"/>
      <c r="IH702" s="56"/>
      <c r="II702" s="56"/>
      <c r="IJ702" s="56"/>
      <c r="IK702" s="56"/>
      <c r="IL702" s="56"/>
      <c r="IM702" s="56"/>
      <c r="IN702" s="56"/>
      <c r="IO702" s="56"/>
      <c r="IP702" s="56"/>
      <c r="IQ702" s="56"/>
      <c r="IR702" s="56"/>
      <c r="IS702" s="56"/>
      <c r="IT702" s="70"/>
      <c r="IU702" s="70"/>
      <c r="IV702" s="70"/>
      <c r="IW702" s="70"/>
      <c r="IX702" s="56"/>
      <c r="IY702" s="56"/>
      <c r="IZ702" s="56"/>
      <c r="JA702" s="56"/>
      <c r="JB702" s="56"/>
      <c r="JC702" s="56"/>
      <c r="JD702" s="56"/>
      <c r="JE702" s="56"/>
      <c r="JF702" s="56"/>
      <c r="JG702" s="56"/>
      <c r="JH702" s="56"/>
      <c r="JI702" s="56"/>
      <c r="JJ702" s="56"/>
      <c r="JK702" s="56"/>
      <c r="JL702" s="56"/>
      <c r="JM702" s="56"/>
      <c r="JN702" s="56"/>
      <c r="JO702" s="56"/>
      <c r="JP702" s="56"/>
      <c r="JQ702" s="56"/>
      <c r="JR702" s="56"/>
      <c r="JS702" s="56"/>
      <c r="JT702" s="56"/>
      <c r="JU702" s="56"/>
      <c r="JV702" s="56"/>
      <c r="JW702" s="56"/>
      <c r="JX702" s="56"/>
      <c r="JY702" s="56"/>
      <c r="JZ702" s="56"/>
      <c r="KA702" s="56"/>
      <c r="KB702" s="56"/>
      <c r="KC702" s="56"/>
      <c r="KD702" s="56"/>
      <c r="KE702" s="56"/>
      <c r="KF702" s="56"/>
      <c r="KG702" s="56"/>
      <c r="KH702" s="56"/>
      <c r="KI702" s="56"/>
      <c r="KJ702" s="56"/>
      <c r="KK702" s="56"/>
      <c r="KL702" s="71" t="s">
        <v>555</v>
      </c>
      <c r="KM702" s="71" t="s">
        <v>555</v>
      </c>
      <c r="KN702" s="71" t="s">
        <v>555</v>
      </c>
      <c r="KO702" s="56">
        <v>2</v>
      </c>
      <c r="KP702" s="56">
        <v>2</v>
      </c>
      <c r="KQ702" s="56">
        <v>2</v>
      </c>
      <c r="KR702" s="56">
        <v>2</v>
      </c>
      <c r="KS702" s="56">
        <v>2</v>
      </c>
      <c r="KT702" s="56">
        <v>2</v>
      </c>
      <c r="KU702" s="56">
        <v>2</v>
      </c>
      <c r="KV702" s="56">
        <v>2</v>
      </c>
      <c r="KW702" s="56">
        <v>2</v>
      </c>
      <c r="KX702" s="56">
        <v>2</v>
      </c>
      <c r="KY702" s="56">
        <v>2</v>
      </c>
      <c r="KZ702" s="56">
        <v>2</v>
      </c>
      <c r="LA702" s="56">
        <v>2</v>
      </c>
      <c r="LB702" s="56">
        <v>2</v>
      </c>
      <c r="LC702" s="56">
        <v>2</v>
      </c>
      <c r="LD702" s="56">
        <v>2</v>
      </c>
      <c r="LE702" s="56">
        <v>2</v>
      </c>
      <c r="LF702" s="56">
        <v>2</v>
      </c>
      <c r="LG702" s="56">
        <v>2</v>
      </c>
      <c r="LH702" s="56">
        <v>2</v>
      </c>
      <c r="LI702" s="56">
        <v>2</v>
      </c>
      <c r="LJ702" s="56">
        <v>2</v>
      </c>
      <c r="LK702" s="56">
        <v>2</v>
      </c>
      <c r="LL702" s="56">
        <v>2</v>
      </c>
      <c r="LM702" s="56">
        <v>2</v>
      </c>
      <c r="LN702" s="56">
        <v>2</v>
      </c>
      <c r="LO702" s="56">
        <v>2</v>
      </c>
      <c r="LP702" s="56">
        <v>2</v>
      </c>
      <c r="LQ702" s="56">
        <v>2</v>
      </c>
      <c r="LR702" s="56">
        <v>2</v>
      </c>
      <c r="LS702" s="179">
        <f>COUNTIF(KO702:LR702,"2")</f>
        <v>30</v>
      </c>
      <c r="LT702" s="180">
        <f>LS702/(LS702+LU702+LW702+LY702)</f>
        <v>1</v>
      </c>
      <c r="LU702" s="179">
        <f>COUNTIF(KO702:LR702,"1")</f>
        <v>0</v>
      </c>
      <c r="LV702" s="180">
        <f>LU702/(LS702+LU702+LW702+LY702)</f>
        <v>0</v>
      </c>
      <c r="LW702" s="179">
        <f>COUNTIF(KO702:LR702,"0")</f>
        <v>0</v>
      </c>
      <c r="LX702" s="180">
        <f>LW702/(LS702+LU702+LW702+LY702)</f>
        <v>0</v>
      </c>
      <c r="LY702" s="179">
        <f>COUNTIF(KB702:LR702,"KĐG")</f>
        <v>0</v>
      </c>
      <c r="LZ702" s="180">
        <f>LY702/(LS702+LU702+LW702+LY702)</f>
        <v>0</v>
      </c>
      <c r="MA702" s="181">
        <f>(((LS702*2)+(LU702*1)+(LW702*0)))/(LS702+LU702+LW702)</f>
        <v>2</v>
      </c>
      <c r="MB702" s="185" t="str">
        <f>IF(LZ702&gt;=50%,"KĐG",IF(MA702&gt;=1.6,"Đạt mục tiêu",IF(MA702&gt;=1,"Cần cố gắng","Chưa đạt")))</f>
        <v>Đạt mục tiêu</v>
      </c>
      <c r="MC702" s="56"/>
      <c r="MD702" s="56"/>
      <c r="ME702" s="56"/>
      <c r="MF702" s="56"/>
      <c r="MG702" s="56"/>
      <c r="MH702" s="56"/>
      <c r="MI702" s="56"/>
      <c r="MJ702" s="56"/>
      <c r="MK702" s="56"/>
      <c r="ML702" s="56"/>
      <c r="MM702" s="56"/>
      <c r="MN702" s="56"/>
      <c r="MO702" s="56"/>
      <c r="MP702" s="56"/>
      <c r="MQ702" s="56"/>
      <c r="MR702" s="56"/>
      <c r="MS702" s="56"/>
      <c r="MT702" s="56"/>
      <c r="MU702" s="56"/>
      <c r="MV702" s="56"/>
      <c r="MW702" s="56"/>
      <c r="MX702" s="56"/>
      <c r="MY702" s="56"/>
      <c r="MZ702" s="56"/>
      <c r="NA702" s="56"/>
      <c r="NB702" s="56"/>
      <c r="NC702" s="56"/>
      <c r="ND702" s="56"/>
      <c r="NE702" s="56"/>
      <c r="NF702" s="56"/>
      <c r="NG702" s="56"/>
      <c r="NH702" s="56"/>
      <c r="NI702" s="56"/>
      <c r="NJ702" s="56"/>
      <c r="NK702" s="56"/>
      <c r="NL702" s="56"/>
      <c r="NM702" s="56"/>
      <c r="NN702" s="56"/>
      <c r="NO702" s="56"/>
      <c r="NP702" s="56"/>
      <c r="NQ702" s="56"/>
      <c r="NR702" s="56"/>
      <c r="NS702" s="56"/>
      <c r="NT702" s="56"/>
      <c r="NU702" s="56"/>
      <c r="NV702" s="56"/>
      <c r="NW702" s="56"/>
      <c r="NX702" s="56"/>
      <c r="NY702" s="56"/>
      <c r="NZ702" s="56"/>
      <c r="OA702" s="56"/>
      <c r="OB702" s="56"/>
      <c r="OC702" s="56"/>
      <c r="OD702" s="56"/>
      <c r="OE702" s="56"/>
      <c r="OF702" s="56"/>
      <c r="OG702" s="56"/>
      <c r="OH702" s="56"/>
      <c r="OI702" s="56"/>
      <c r="OJ702" s="56"/>
      <c r="OK702" s="56"/>
      <c r="OL702" s="56"/>
      <c r="OM702" s="56"/>
      <c r="ON702" s="56"/>
      <c r="OO702" s="56"/>
      <c r="OP702" s="56"/>
      <c r="OQ702" s="56"/>
      <c r="OR702" s="56"/>
      <c r="OS702" s="56"/>
      <c r="OT702" s="56"/>
      <c r="OU702" s="56"/>
      <c r="OV702" s="56"/>
      <c r="OW702" s="56"/>
      <c r="OX702" s="56"/>
      <c r="OY702" s="56"/>
      <c r="OZ702" s="56"/>
      <c r="PA702" s="56"/>
    </row>
    <row r="703" spans="1:417" s="116" customFormat="1" ht="63" hidden="1" customHeight="1">
      <c r="A703" s="310"/>
      <c r="B703" s="310"/>
      <c r="C703" s="310"/>
      <c r="D703" s="318"/>
      <c r="E703" s="325"/>
      <c r="F703" s="318"/>
      <c r="G703" s="328"/>
      <c r="H703" s="325"/>
      <c r="I703" s="126" t="s">
        <v>1497</v>
      </c>
      <c r="J703" s="126" t="s">
        <v>1507</v>
      </c>
      <c r="K703" s="123"/>
      <c r="L703" s="183" t="s">
        <v>661</v>
      </c>
      <c r="M703" s="123" t="s">
        <v>501</v>
      </c>
      <c r="N703" s="51" t="s">
        <v>380</v>
      </c>
      <c r="O703" s="56" t="s">
        <v>350</v>
      </c>
      <c r="P703" s="310"/>
      <c r="Q703" s="310"/>
      <c r="R703" s="120"/>
      <c r="S703" s="120"/>
      <c r="T703" s="120"/>
      <c r="U703" s="120"/>
      <c r="V703" s="120"/>
      <c r="W703" s="120"/>
      <c r="X703" s="120"/>
      <c r="Y703" s="120"/>
      <c r="Z703" s="120" t="s">
        <v>205</v>
      </c>
      <c r="AA703" s="120"/>
      <c r="AB703" s="120"/>
      <c r="AC703" s="119">
        <f t="shared" ref="AC703:AC712" si="1026">COUNTIF($R703:$AB703,"x")</f>
        <v>1</v>
      </c>
      <c r="AD703" s="229"/>
      <c r="AE703" s="229"/>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70"/>
      <c r="BU703" s="70"/>
      <c r="BV703" s="70"/>
      <c r="BW703" s="70"/>
      <c r="BX703" s="56"/>
      <c r="BY703" s="56"/>
      <c r="BZ703" s="56"/>
      <c r="CA703" s="56"/>
      <c r="CB703" s="56"/>
      <c r="CC703" s="56"/>
      <c r="CD703" s="56"/>
      <c r="CE703" s="56"/>
      <c r="CF703" s="56"/>
      <c r="CG703" s="56"/>
      <c r="CH703" s="56"/>
      <c r="CI703" s="56"/>
      <c r="CJ703" s="56"/>
      <c r="CK703" s="56"/>
      <c r="CL703" s="56"/>
      <c r="CM703" s="56"/>
      <c r="CN703" s="56"/>
      <c r="CO703" s="56"/>
      <c r="CP703" s="56"/>
      <c r="CQ703" s="56"/>
      <c r="CR703" s="56"/>
      <c r="CS703" s="56"/>
      <c r="CT703" s="56"/>
      <c r="CU703" s="56"/>
      <c r="CV703" s="56"/>
      <c r="CW703" s="56"/>
      <c r="CX703" s="56"/>
      <c r="CY703" s="56"/>
      <c r="CZ703" s="56"/>
      <c r="DA703" s="56"/>
      <c r="DB703" s="56"/>
      <c r="DC703" s="56"/>
      <c r="DD703" s="56"/>
      <c r="DE703" s="56"/>
      <c r="DF703" s="56"/>
      <c r="DG703" s="56"/>
      <c r="DH703" s="56"/>
      <c r="DI703" s="56"/>
      <c r="DJ703" s="56"/>
      <c r="DK703" s="56"/>
      <c r="DL703" s="56"/>
      <c r="DM703" s="70"/>
      <c r="DN703" s="70"/>
      <c r="DO703" s="70"/>
      <c r="DP703" s="70"/>
      <c r="DQ703" s="56"/>
      <c r="DR703" s="56"/>
      <c r="DS703" s="56"/>
      <c r="DT703" s="56"/>
      <c r="DU703" s="56"/>
      <c r="DV703" s="56"/>
      <c r="DW703" s="56"/>
      <c r="DX703" s="56"/>
      <c r="DY703" s="56"/>
      <c r="DZ703" s="56"/>
      <c r="EA703" s="56"/>
      <c r="EB703" s="56"/>
      <c r="EC703" s="56"/>
      <c r="ED703" s="56"/>
      <c r="EE703" s="56"/>
      <c r="EF703" s="56"/>
      <c r="EG703" s="56"/>
      <c r="EH703" s="56"/>
      <c r="EI703" s="56"/>
      <c r="EJ703" s="56"/>
      <c r="EK703" s="56"/>
      <c r="EL703" s="56"/>
      <c r="EM703" s="56"/>
      <c r="EN703" s="56"/>
      <c r="EO703" s="56"/>
      <c r="EP703" s="56"/>
      <c r="EQ703" s="56"/>
      <c r="ER703" s="56"/>
      <c r="ES703" s="56"/>
      <c r="ET703" s="56"/>
      <c r="EU703" s="56"/>
      <c r="EV703" s="56"/>
      <c r="EW703" s="56"/>
      <c r="EX703" s="56"/>
      <c r="EY703" s="56"/>
      <c r="EZ703" s="56"/>
      <c r="FA703" s="56"/>
      <c r="FB703" s="56"/>
      <c r="FC703" s="56"/>
      <c r="FD703" s="56"/>
      <c r="FE703" s="56"/>
      <c r="FF703" s="70"/>
      <c r="FG703" s="70"/>
      <c r="FH703" s="70"/>
      <c r="FI703" s="70"/>
      <c r="FJ703" s="70"/>
      <c r="FK703" s="56"/>
      <c r="FL703" s="56"/>
      <c r="FM703" s="56"/>
      <c r="FN703" s="56"/>
      <c r="FO703" s="56"/>
      <c r="FP703" s="56"/>
      <c r="FQ703" s="56"/>
      <c r="FR703" s="56"/>
      <c r="FS703" s="56"/>
      <c r="FT703" s="56"/>
      <c r="FU703" s="56"/>
      <c r="FV703" s="56"/>
      <c r="FW703" s="56"/>
      <c r="FX703" s="56"/>
      <c r="FY703" s="56"/>
      <c r="FZ703" s="56"/>
      <c r="GA703" s="56"/>
      <c r="GB703" s="56"/>
      <c r="GC703" s="56"/>
      <c r="GD703" s="56"/>
      <c r="GE703" s="56"/>
      <c r="GF703" s="56"/>
      <c r="GG703" s="56"/>
      <c r="GH703" s="56"/>
      <c r="GI703" s="56"/>
      <c r="GJ703" s="56"/>
      <c r="GK703" s="56"/>
      <c r="GL703" s="56"/>
      <c r="GM703" s="56"/>
      <c r="GN703" s="56"/>
      <c r="GO703" s="56"/>
      <c r="GP703" s="56"/>
      <c r="GQ703" s="56"/>
      <c r="GR703" s="56"/>
      <c r="GS703" s="56"/>
      <c r="GT703" s="56"/>
      <c r="GU703" s="56"/>
      <c r="GV703" s="56"/>
      <c r="GW703" s="56"/>
      <c r="GX703" s="56"/>
      <c r="GY703" s="56"/>
      <c r="GZ703" s="70"/>
      <c r="HA703" s="70"/>
      <c r="HB703" s="70"/>
      <c r="HC703" s="70"/>
      <c r="HD703" s="70"/>
      <c r="HE703" s="56"/>
      <c r="HF703" s="56"/>
      <c r="HG703" s="56"/>
      <c r="HH703" s="56"/>
      <c r="HI703" s="56"/>
      <c r="HJ703" s="56"/>
      <c r="HK703" s="56"/>
      <c r="HL703" s="56"/>
      <c r="HM703" s="56"/>
      <c r="HN703" s="56"/>
      <c r="HO703" s="56"/>
      <c r="HP703" s="56"/>
      <c r="HQ703" s="56"/>
      <c r="HR703" s="56"/>
      <c r="HS703" s="56"/>
      <c r="HT703" s="56"/>
      <c r="HU703" s="56"/>
      <c r="HV703" s="56"/>
      <c r="HW703" s="56"/>
      <c r="HX703" s="56"/>
      <c r="HY703" s="56"/>
      <c r="HZ703" s="56"/>
      <c r="IA703" s="56"/>
      <c r="IB703" s="56"/>
      <c r="IC703" s="56"/>
      <c r="ID703" s="56"/>
      <c r="IE703" s="56"/>
      <c r="IF703" s="56"/>
      <c r="IG703" s="56"/>
      <c r="IH703" s="56"/>
      <c r="II703" s="56"/>
      <c r="IJ703" s="56"/>
      <c r="IK703" s="56"/>
      <c r="IL703" s="56"/>
      <c r="IM703" s="56"/>
      <c r="IN703" s="56"/>
      <c r="IO703" s="56"/>
      <c r="IP703" s="56"/>
      <c r="IQ703" s="56"/>
      <c r="IR703" s="56"/>
      <c r="IS703" s="56"/>
      <c r="IT703" s="70"/>
      <c r="IU703" s="70"/>
      <c r="IV703" s="70"/>
      <c r="IW703" s="70"/>
      <c r="IX703" s="56"/>
      <c r="IY703" s="56"/>
      <c r="IZ703" s="56"/>
      <c r="JA703" s="56"/>
      <c r="JB703" s="56"/>
      <c r="JC703" s="56"/>
      <c r="JD703" s="56"/>
      <c r="JE703" s="56"/>
      <c r="JF703" s="56"/>
      <c r="JG703" s="56"/>
      <c r="JH703" s="56"/>
      <c r="JI703" s="56"/>
      <c r="JJ703" s="56"/>
      <c r="JK703" s="56"/>
      <c r="JL703" s="56"/>
      <c r="JM703" s="56"/>
      <c r="JN703" s="56"/>
      <c r="JO703" s="56"/>
      <c r="JP703" s="56"/>
      <c r="JQ703" s="56"/>
      <c r="JR703" s="56"/>
      <c r="JS703" s="56"/>
      <c r="JT703" s="56"/>
      <c r="JU703" s="56"/>
      <c r="JV703" s="56"/>
      <c r="JW703" s="56"/>
      <c r="JX703" s="56"/>
      <c r="JY703" s="56"/>
      <c r="JZ703" s="56"/>
      <c r="KA703" s="56"/>
      <c r="KB703" s="56"/>
      <c r="KC703" s="56"/>
      <c r="KD703" s="56"/>
      <c r="KE703" s="56"/>
      <c r="KF703" s="56"/>
      <c r="KG703" s="56"/>
      <c r="KH703" s="56"/>
      <c r="KI703" s="56"/>
      <c r="KJ703" s="56"/>
      <c r="KK703" s="56"/>
      <c r="KL703" s="56"/>
      <c r="KM703" s="56"/>
      <c r="KN703" s="56"/>
      <c r="KO703" s="56"/>
      <c r="KP703" s="56"/>
      <c r="KQ703" s="56"/>
      <c r="KR703" s="56"/>
      <c r="KS703" s="56"/>
      <c r="KT703" s="56"/>
      <c r="KU703" s="56"/>
      <c r="KV703" s="56"/>
      <c r="KW703" s="56"/>
      <c r="KX703" s="56"/>
      <c r="KY703" s="56"/>
      <c r="KZ703" s="56"/>
      <c r="LA703" s="56"/>
      <c r="LB703" s="56"/>
      <c r="LC703" s="56"/>
      <c r="LD703" s="56"/>
      <c r="LE703" s="56"/>
      <c r="LF703" s="56"/>
      <c r="LG703" s="56"/>
      <c r="LH703" s="56"/>
      <c r="LI703" s="56"/>
      <c r="LJ703" s="56"/>
      <c r="LK703" s="56"/>
      <c r="LL703" s="56"/>
      <c r="LM703" s="56"/>
      <c r="LN703" s="56"/>
      <c r="LO703" s="56"/>
      <c r="LP703" s="56"/>
      <c r="LQ703" s="56"/>
      <c r="LR703" s="56"/>
      <c r="LS703" s="56"/>
      <c r="LT703" s="56"/>
      <c r="LU703" s="56"/>
      <c r="LV703" s="56"/>
      <c r="LW703" s="56"/>
      <c r="LX703" s="56"/>
      <c r="LY703" s="56"/>
      <c r="LZ703" s="56"/>
      <c r="MA703" s="56"/>
      <c r="MB703" s="56"/>
      <c r="MC703" s="71" t="s">
        <v>555</v>
      </c>
      <c r="MD703" s="56"/>
      <c r="ME703" s="56">
        <v>2</v>
      </c>
      <c r="MF703" s="56">
        <v>2</v>
      </c>
      <c r="MG703" s="56">
        <v>2</v>
      </c>
      <c r="MH703" s="56">
        <v>2</v>
      </c>
      <c r="MI703" s="56">
        <v>2</v>
      </c>
      <c r="MJ703" s="56">
        <v>2</v>
      </c>
      <c r="MK703" s="56">
        <v>2</v>
      </c>
      <c r="ML703" s="56">
        <v>2</v>
      </c>
      <c r="MM703" s="56">
        <v>2</v>
      </c>
      <c r="MN703" s="56">
        <v>2</v>
      </c>
      <c r="MO703" s="56">
        <v>2</v>
      </c>
      <c r="MP703" s="56">
        <v>2</v>
      </c>
      <c r="MQ703" s="56">
        <v>2</v>
      </c>
      <c r="MR703" s="56">
        <v>2</v>
      </c>
      <c r="MS703" s="56">
        <v>2</v>
      </c>
      <c r="MT703" s="56">
        <v>2</v>
      </c>
      <c r="MU703" s="56">
        <v>2</v>
      </c>
      <c r="MV703" s="56">
        <v>2</v>
      </c>
      <c r="MW703" s="56">
        <v>2</v>
      </c>
      <c r="MX703" s="56">
        <v>2</v>
      </c>
      <c r="MY703" s="56">
        <v>2</v>
      </c>
      <c r="MZ703" s="56">
        <v>2</v>
      </c>
      <c r="NA703" s="56">
        <v>2</v>
      </c>
      <c r="NB703" s="56">
        <v>2</v>
      </c>
      <c r="NC703" s="56">
        <v>2</v>
      </c>
      <c r="ND703" s="56">
        <v>2</v>
      </c>
      <c r="NE703" s="179">
        <f>COUNTIF(ME703:ND703,"2")</f>
        <v>26</v>
      </c>
      <c r="NF703" s="180">
        <f>NE703/(NE703+NG703+NI703+NK703)</f>
        <v>1</v>
      </c>
      <c r="NG703" s="179">
        <f>COUNTIF(ME703:ND703,"1")</f>
        <v>0</v>
      </c>
      <c r="NH703" s="180">
        <f>NG703/(NE703+NG703+NI703+NK703)</f>
        <v>0</v>
      </c>
      <c r="NI703" s="179">
        <f>COUNTIF(ME703:ND703,"0")</f>
        <v>0</v>
      </c>
      <c r="NJ703" s="180">
        <f>NI703/(NE703+NG703+NI703+NK703)</f>
        <v>0</v>
      </c>
      <c r="NK703" s="179">
        <f>COUNTIF(LR703:ND703,"KĐG")</f>
        <v>0</v>
      </c>
      <c r="NL703" s="180">
        <f>NK703/(NE703+NG703+NI703+NK703)</f>
        <v>0</v>
      </c>
      <c r="NM703" s="181">
        <f>(((NE703*2)+(NG703*1)+(NI703*0)))/(NE703+NG703+NI703)</f>
        <v>2</v>
      </c>
      <c r="NN703" s="184" t="str">
        <f>IF(NL703&gt;=50%,"KĐG",IF(NM703&gt;=1.6,"Đạt mục tiêu",IF(NM703&gt;=1,"Cần cố gắng","Chưa đạt")))</f>
        <v>Đạt mục tiêu</v>
      </c>
      <c r="NO703" s="56"/>
      <c r="NP703" s="56"/>
      <c r="NQ703" s="56"/>
      <c r="NR703" s="56"/>
      <c r="NS703" s="56"/>
      <c r="NT703" s="56"/>
      <c r="NU703" s="56"/>
      <c r="NV703" s="56"/>
      <c r="NW703" s="56"/>
      <c r="NX703" s="56"/>
      <c r="NY703" s="56"/>
      <c r="NZ703" s="56"/>
      <c r="OA703" s="56"/>
      <c r="OB703" s="56"/>
      <c r="OC703" s="56"/>
      <c r="OD703" s="56"/>
      <c r="OE703" s="56"/>
      <c r="OF703" s="56"/>
      <c r="OG703" s="56"/>
      <c r="OH703" s="56"/>
      <c r="OI703" s="56"/>
      <c r="OJ703" s="56"/>
      <c r="OK703" s="56"/>
      <c r="OL703" s="56"/>
      <c r="OM703" s="56"/>
      <c r="ON703" s="56"/>
      <c r="OO703" s="56"/>
      <c r="OP703" s="56"/>
      <c r="OQ703" s="56"/>
      <c r="OR703" s="56"/>
      <c r="OS703" s="56"/>
      <c r="OT703" s="56"/>
      <c r="OU703" s="56"/>
      <c r="OV703" s="56"/>
      <c r="OW703" s="56"/>
      <c r="OX703" s="56"/>
      <c r="OY703" s="56"/>
      <c r="OZ703" s="56"/>
      <c r="PA703" s="56"/>
    </row>
    <row r="704" spans="1:417" s="116" customFormat="1" ht="63" hidden="1" customHeight="1">
      <c r="A704" s="310"/>
      <c r="B704" s="310"/>
      <c r="C704" s="310"/>
      <c r="D704" s="318"/>
      <c r="E704" s="325"/>
      <c r="F704" s="318"/>
      <c r="G704" s="328"/>
      <c r="H704" s="325"/>
      <c r="I704" s="126" t="s">
        <v>1498</v>
      </c>
      <c r="J704" s="52" t="s">
        <v>1509</v>
      </c>
      <c r="K704" s="123"/>
      <c r="L704" s="183" t="s">
        <v>661</v>
      </c>
      <c r="M704" s="123" t="s">
        <v>501</v>
      </c>
      <c r="N704" s="51" t="s">
        <v>380</v>
      </c>
      <c r="O704" s="56" t="s">
        <v>350</v>
      </c>
      <c r="P704" s="310"/>
      <c r="Q704" s="310"/>
      <c r="R704" s="120"/>
      <c r="S704" s="120"/>
      <c r="T704" s="120"/>
      <c r="U704" s="120"/>
      <c r="V704" s="120"/>
      <c r="W704" s="120"/>
      <c r="X704" s="120"/>
      <c r="Y704" s="120"/>
      <c r="Z704" s="120"/>
      <c r="AA704" s="120"/>
      <c r="AB704" s="120" t="s">
        <v>205</v>
      </c>
      <c r="AC704" s="119">
        <f t="shared" si="1026"/>
        <v>1</v>
      </c>
      <c r="AD704" s="229"/>
      <c r="AE704" s="229"/>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70"/>
      <c r="BU704" s="70"/>
      <c r="BV704" s="70"/>
      <c r="BW704" s="70"/>
      <c r="BX704" s="56"/>
      <c r="BY704" s="56"/>
      <c r="BZ704" s="56"/>
      <c r="CA704" s="56"/>
      <c r="CB704" s="56"/>
      <c r="CC704" s="56"/>
      <c r="CD704" s="56"/>
      <c r="CE704" s="56"/>
      <c r="CF704" s="56"/>
      <c r="CG704" s="56"/>
      <c r="CH704" s="56"/>
      <c r="CI704" s="56"/>
      <c r="CJ704" s="56"/>
      <c r="CK704" s="56"/>
      <c r="CL704" s="56"/>
      <c r="CM704" s="56"/>
      <c r="CN704" s="56"/>
      <c r="CO704" s="56"/>
      <c r="CP704" s="56"/>
      <c r="CQ704" s="56"/>
      <c r="CR704" s="56"/>
      <c r="CS704" s="56"/>
      <c r="CT704" s="56"/>
      <c r="CU704" s="56"/>
      <c r="CV704" s="56"/>
      <c r="CW704" s="56"/>
      <c r="CX704" s="56"/>
      <c r="CY704" s="56"/>
      <c r="CZ704" s="56"/>
      <c r="DA704" s="56"/>
      <c r="DB704" s="56"/>
      <c r="DC704" s="56"/>
      <c r="DD704" s="56"/>
      <c r="DE704" s="56"/>
      <c r="DF704" s="56"/>
      <c r="DG704" s="56"/>
      <c r="DH704" s="56"/>
      <c r="DI704" s="56"/>
      <c r="DJ704" s="56"/>
      <c r="DK704" s="56"/>
      <c r="DL704" s="56"/>
      <c r="DM704" s="70"/>
      <c r="DN704" s="70"/>
      <c r="DO704" s="70"/>
      <c r="DP704" s="70"/>
      <c r="DQ704" s="56"/>
      <c r="DR704" s="56"/>
      <c r="DS704" s="56"/>
      <c r="DT704" s="56"/>
      <c r="DU704" s="56"/>
      <c r="DV704" s="56"/>
      <c r="DW704" s="56"/>
      <c r="DX704" s="56"/>
      <c r="DY704" s="56"/>
      <c r="DZ704" s="56"/>
      <c r="EA704" s="56"/>
      <c r="EB704" s="56"/>
      <c r="EC704" s="56"/>
      <c r="ED704" s="56"/>
      <c r="EE704" s="56"/>
      <c r="EF704" s="56"/>
      <c r="EG704" s="56"/>
      <c r="EH704" s="56"/>
      <c r="EI704" s="56"/>
      <c r="EJ704" s="56"/>
      <c r="EK704" s="56"/>
      <c r="EL704" s="56"/>
      <c r="EM704" s="56"/>
      <c r="EN704" s="56"/>
      <c r="EO704" s="56"/>
      <c r="EP704" s="56"/>
      <c r="EQ704" s="56"/>
      <c r="ER704" s="56"/>
      <c r="ES704" s="56"/>
      <c r="ET704" s="56"/>
      <c r="EU704" s="56"/>
      <c r="EV704" s="56"/>
      <c r="EW704" s="56"/>
      <c r="EX704" s="56"/>
      <c r="EY704" s="56"/>
      <c r="EZ704" s="56"/>
      <c r="FA704" s="56"/>
      <c r="FB704" s="56"/>
      <c r="FC704" s="56"/>
      <c r="FD704" s="56"/>
      <c r="FE704" s="56"/>
      <c r="FF704" s="70"/>
      <c r="FG704" s="70"/>
      <c r="FH704" s="70"/>
      <c r="FI704" s="70"/>
      <c r="FJ704" s="70"/>
      <c r="FK704" s="56"/>
      <c r="FL704" s="56"/>
      <c r="FM704" s="56"/>
      <c r="FN704" s="56"/>
      <c r="FO704" s="56"/>
      <c r="FP704" s="56"/>
      <c r="FQ704" s="56"/>
      <c r="FR704" s="56"/>
      <c r="FS704" s="56"/>
      <c r="FT704" s="56"/>
      <c r="FU704" s="56"/>
      <c r="FV704" s="56"/>
      <c r="FW704" s="56"/>
      <c r="FX704" s="56"/>
      <c r="FY704" s="56"/>
      <c r="FZ704" s="56"/>
      <c r="GA704" s="56"/>
      <c r="GB704" s="56"/>
      <c r="GC704" s="56"/>
      <c r="GD704" s="56"/>
      <c r="GE704" s="56"/>
      <c r="GF704" s="56"/>
      <c r="GG704" s="56"/>
      <c r="GH704" s="56"/>
      <c r="GI704" s="56"/>
      <c r="GJ704" s="56"/>
      <c r="GK704" s="56"/>
      <c r="GL704" s="56"/>
      <c r="GM704" s="56"/>
      <c r="GN704" s="56"/>
      <c r="GO704" s="56"/>
      <c r="GP704" s="56"/>
      <c r="GQ704" s="56"/>
      <c r="GR704" s="56"/>
      <c r="GS704" s="56"/>
      <c r="GT704" s="56"/>
      <c r="GU704" s="56"/>
      <c r="GV704" s="56"/>
      <c r="GW704" s="56"/>
      <c r="GX704" s="56"/>
      <c r="GY704" s="56"/>
      <c r="GZ704" s="70"/>
      <c r="HA704" s="70"/>
      <c r="HB704" s="70"/>
      <c r="HC704" s="70"/>
      <c r="HD704" s="70"/>
      <c r="HE704" s="56"/>
      <c r="HF704" s="56"/>
      <c r="HG704" s="56"/>
      <c r="HH704" s="56"/>
      <c r="HI704" s="56"/>
      <c r="HJ704" s="56"/>
      <c r="HK704" s="56"/>
      <c r="HL704" s="56"/>
      <c r="HM704" s="56"/>
      <c r="HN704" s="56"/>
      <c r="HO704" s="56"/>
      <c r="HP704" s="56"/>
      <c r="HQ704" s="56"/>
      <c r="HR704" s="56"/>
      <c r="HS704" s="56"/>
      <c r="HT704" s="56"/>
      <c r="HU704" s="56"/>
      <c r="HV704" s="56"/>
      <c r="HW704" s="56"/>
      <c r="HX704" s="56"/>
      <c r="HY704" s="56"/>
      <c r="HZ704" s="56"/>
      <c r="IA704" s="56"/>
      <c r="IB704" s="56"/>
      <c r="IC704" s="56"/>
      <c r="ID704" s="56"/>
      <c r="IE704" s="56"/>
      <c r="IF704" s="56"/>
      <c r="IG704" s="56"/>
      <c r="IH704" s="56"/>
      <c r="II704" s="56"/>
      <c r="IJ704" s="56"/>
      <c r="IK704" s="56"/>
      <c r="IL704" s="56"/>
      <c r="IM704" s="56"/>
      <c r="IN704" s="56"/>
      <c r="IO704" s="56"/>
      <c r="IP704" s="56"/>
      <c r="IQ704" s="56"/>
      <c r="IR704" s="56"/>
      <c r="IS704" s="56"/>
      <c r="IT704" s="70"/>
      <c r="IU704" s="70"/>
      <c r="IV704" s="70"/>
      <c r="IW704" s="70"/>
      <c r="IX704" s="56"/>
      <c r="IY704" s="56"/>
      <c r="IZ704" s="56"/>
      <c r="JA704" s="56"/>
      <c r="JB704" s="56"/>
      <c r="JC704" s="56"/>
      <c r="JD704" s="56"/>
      <c r="JE704" s="56"/>
      <c r="JF704" s="56"/>
      <c r="JG704" s="56"/>
      <c r="JH704" s="56"/>
      <c r="JI704" s="56"/>
      <c r="JJ704" s="56"/>
      <c r="JK704" s="56"/>
      <c r="JL704" s="56"/>
      <c r="JM704" s="56"/>
      <c r="JN704" s="56"/>
      <c r="JO704" s="56"/>
      <c r="JP704" s="56"/>
      <c r="JQ704" s="56"/>
      <c r="JR704" s="56"/>
      <c r="JS704" s="56"/>
      <c r="JT704" s="56"/>
      <c r="JU704" s="56"/>
      <c r="JV704" s="56"/>
      <c r="JW704" s="56"/>
      <c r="JX704" s="56"/>
      <c r="JY704" s="56"/>
      <c r="JZ704" s="56"/>
      <c r="KA704" s="56"/>
      <c r="KB704" s="56"/>
      <c r="KC704" s="56"/>
      <c r="KD704" s="56"/>
      <c r="KE704" s="56"/>
      <c r="KF704" s="56"/>
      <c r="KG704" s="56"/>
      <c r="KH704" s="56"/>
      <c r="KI704" s="56"/>
      <c r="KJ704" s="56"/>
      <c r="KK704" s="56"/>
      <c r="KL704" s="56"/>
      <c r="KM704" s="56"/>
      <c r="KN704" s="56"/>
      <c r="KO704" s="56"/>
      <c r="KP704" s="56"/>
      <c r="KQ704" s="56"/>
      <c r="KR704" s="56"/>
      <c r="KS704" s="56"/>
      <c r="KT704" s="56"/>
      <c r="KU704" s="56"/>
      <c r="KV704" s="56"/>
      <c r="KW704" s="56"/>
      <c r="KX704" s="56"/>
      <c r="KY704" s="56"/>
      <c r="KZ704" s="56"/>
      <c r="LA704" s="56"/>
      <c r="LB704" s="56"/>
      <c r="LC704" s="56"/>
      <c r="LD704" s="56"/>
      <c r="LE704" s="56"/>
      <c r="LF704" s="56"/>
      <c r="LG704" s="56"/>
      <c r="LH704" s="56"/>
      <c r="LI704" s="56"/>
      <c r="LJ704" s="56"/>
      <c r="LK704" s="56"/>
      <c r="LL704" s="56"/>
      <c r="LM704" s="56"/>
      <c r="LN704" s="56"/>
      <c r="LO704" s="56"/>
      <c r="LP704" s="56"/>
      <c r="LQ704" s="56"/>
      <c r="LR704" s="56"/>
      <c r="LS704" s="56"/>
      <c r="LT704" s="56"/>
      <c r="LU704" s="56"/>
      <c r="LV704" s="56"/>
      <c r="LW704" s="56"/>
      <c r="LX704" s="56"/>
      <c r="LY704" s="56"/>
      <c r="LZ704" s="56"/>
      <c r="MA704" s="56"/>
      <c r="MB704" s="56"/>
      <c r="MC704" s="56"/>
      <c r="MD704" s="56"/>
      <c r="ME704" s="56"/>
      <c r="MF704" s="56"/>
      <c r="MG704" s="56"/>
      <c r="MH704" s="56"/>
      <c r="MI704" s="56"/>
      <c r="MJ704" s="56"/>
      <c r="MK704" s="56"/>
      <c r="ML704" s="56"/>
      <c r="MM704" s="56"/>
      <c r="MN704" s="56"/>
      <c r="MO704" s="56"/>
      <c r="MP704" s="56"/>
      <c r="MQ704" s="56"/>
      <c r="MR704" s="56"/>
      <c r="MS704" s="56"/>
      <c r="MT704" s="56"/>
      <c r="MU704" s="56"/>
      <c r="MV704" s="56"/>
      <c r="MW704" s="56"/>
      <c r="MX704" s="56"/>
      <c r="MY704" s="56"/>
      <c r="MZ704" s="56"/>
      <c r="NA704" s="56"/>
      <c r="NB704" s="56"/>
      <c r="NC704" s="56"/>
      <c r="ND704" s="56"/>
      <c r="NE704" s="56"/>
      <c r="NF704" s="56"/>
      <c r="NG704" s="56"/>
      <c r="NH704" s="56"/>
      <c r="NI704" s="56"/>
      <c r="NJ704" s="56"/>
      <c r="NK704" s="56"/>
      <c r="NL704" s="56"/>
      <c r="NM704" s="56"/>
      <c r="NN704" s="56"/>
      <c r="NO704" s="70" t="s">
        <v>555</v>
      </c>
      <c r="NP704" s="70" t="s">
        <v>555</v>
      </c>
      <c r="NQ704" s="56">
        <v>2</v>
      </c>
      <c r="NR704" s="56">
        <v>2</v>
      </c>
      <c r="NS704" s="56">
        <v>2</v>
      </c>
      <c r="NT704" s="56">
        <v>2</v>
      </c>
      <c r="NU704" s="56">
        <v>2</v>
      </c>
      <c r="NV704" s="56">
        <v>2</v>
      </c>
      <c r="NW704" s="56">
        <v>2</v>
      </c>
      <c r="NX704" s="56">
        <v>2</v>
      </c>
      <c r="NY704" s="56">
        <v>2</v>
      </c>
      <c r="NZ704" s="56">
        <v>2</v>
      </c>
      <c r="OA704" s="56">
        <v>2</v>
      </c>
      <c r="OB704" s="56">
        <v>2</v>
      </c>
      <c r="OC704" s="56">
        <v>2</v>
      </c>
      <c r="OD704" s="56">
        <v>2</v>
      </c>
      <c r="OE704" s="56">
        <v>2</v>
      </c>
      <c r="OF704" s="56">
        <v>2</v>
      </c>
      <c r="OG704" s="56">
        <v>2</v>
      </c>
      <c r="OH704" s="56">
        <v>2</v>
      </c>
      <c r="OI704" s="56">
        <v>2</v>
      </c>
      <c r="OJ704" s="56">
        <v>2</v>
      </c>
      <c r="OK704" s="56">
        <v>2</v>
      </c>
      <c r="OL704" s="56">
        <v>2</v>
      </c>
      <c r="OM704" s="56">
        <v>2</v>
      </c>
      <c r="ON704" s="56">
        <v>2</v>
      </c>
      <c r="OO704" s="56">
        <v>2</v>
      </c>
      <c r="OP704" s="56">
        <v>1</v>
      </c>
      <c r="OQ704" s="179">
        <f>COUNTIF(NQ704:OP704,"2")</f>
        <v>25</v>
      </c>
      <c r="OR704" s="180">
        <f>OQ704/(OQ704+OS704+OU704+OW704)</f>
        <v>0.96153846153846156</v>
      </c>
      <c r="OS704" s="179">
        <f>COUNTIF(NQ704:OP704,"1")</f>
        <v>1</v>
      </c>
      <c r="OT704" s="180">
        <f>OS704/(OQ704+OS704+OU704+OW704)</f>
        <v>3.8461538461538464E-2</v>
      </c>
      <c r="OU704" s="179">
        <f>COUNTIF(NQ704:OP704,"0")</f>
        <v>0</v>
      </c>
      <c r="OV704" s="180">
        <f>OU704/(OQ704+OS704+OU704+OW704)</f>
        <v>0</v>
      </c>
      <c r="OW704" s="179">
        <f>COUNTIF(ND704:OP704,"KĐG")</f>
        <v>0</v>
      </c>
      <c r="OX704" s="180">
        <f>OW704/(OQ704+OS704+OU704+OW704)</f>
        <v>0</v>
      </c>
      <c r="OY704" s="181">
        <f>(((OQ704*2)+(OS704*1)+(OU704*0)))/(OQ704+OS704+OU704)</f>
        <v>1.9615384615384615</v>
      </c>
      <c r="OZ704" s="184" t="str">
        <f>IF(OX704&gt;=50%,"KĐG",IF(OY704&gt;=1.6,"Đạt mục tiêu",IF(OY704&gt;=1,"Cần cố gắng","Chưa đạt")))</f>
        <v>Đạt mục tiêu</v>
      </c>
      <c r="PA704" s="56"/>
    </row>
    <row r="705" spans="1:417" s="116" customFormat="1" ht="103.5" customHeight="1">
      <c r="A705" s="310"/>
      <c r="B705" s="427">
        <v>581</v>
      </c>
      <c r="C705" s="427">
        <v>258</v>
      </c>
      <c r="D705" s="361" t="s">
        <v>22</v>
      </c>
      <c r="E705" s="329" t="s">
        <v>4</v>
      </c>
      <c r="F705" s="361" t="s">
        <v>586</v>
      </c>
      <c r="G705" s="324" t="s">
        <v>6</v>
      </c>
      <c r="H705" s="324"/>
      <c r="I705" s="208" t="s">
        <v>1511</v>
      </c>
      <c r="J705" s="208" t="s">
        <v>1510</v>
      </c>
      <c r="K705" s="76"/>
      <c r="L705" s="234" t="s">
        <v>661</v>
      </c>
      <c r="M705" s="76" t="s">
        <v>501</v>
      </c>
      <c r="N705" s="51" t="s">
        <v>380</v>
      </c>
      <c r="O705" s="56" t="s">
        <v>350</v>
      </c>
      <c r="P705" s="310" t="s">
        <v>205</v>
      </c>
      <c r="Q705" s="340"/>
      <c r="R705" s="235" t="s">
        <v>205</v>
      </c>
      <c r="S705" s="120"/>
      <c r="T705" s="120"/>
      <c r="U705" s="120"/>
      <c r="V705" s="120"/>
      <c r="W705" s="120"/>
      <c r="X705" s="120"/>
      <c r="Y705" s="120"/>
      <c r="Z705" s="120"/>
      <c r="AA705" s="120"/>
      <c r="AB705" s="120"/>
      <c r="AC705" s="119">
        <f t="shared" si="1026"/>
        <v>1</v>
      </c>
      <c r="AD705" s="299"/>
      <c r="AE705" s="300" t="s">
        <v>555</v>
      </c>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70"/>
      <c r="BU705" s="70"/>
      <c r="BV705" s="70"/>
      <c r="BW705" s="70"/>
      <c r="BX705" s="56"/>
      <c r="BY705" s="56"/>
      <c r="BZ705" s="56"/>
      <c r="CA705" s="56"/>
      <c r="CB705" s="56"/>
      <c r="CC705" s="56"/>
      <c r="CD705" s="56"/>
      <c r="CE705" s="56"/>
      <c r="CF705" s="56"/>
      <c r="CG705" s="56"/>
      <c r="CH705" s="56"/>
      <c r="CI705" s="56"/>
      <c r="CJ705" s="56"/>
      <c r="CK705" s="56"/>
      <c r="CL705" s="56"/>
      <c r="CM705" s="56"/>
      <c r="CN705" s="56"/>
      <c r="CO705" s="56"/>
      <c r="CP705" s="56"/>
      <c r="CQ705" s="56"/>
      <c r="CR705" s="56"/>
      <c r="CS705" s="56"/>
      <c r="CT705" s="56"/>
      <c r="CU705" s="56"/>
      <c r="CV705" s="56"/>
      <c r="CW705" s="56"/>
      <c r="CX705" s="56"/>
      <c r="CY705" s="56"/>
      <c r="CZ705" s="56"/>
      <c r="DA705" s="56"/>
      <c r="DB705" s="56"/>
      <c r="DC705" s="56"/>
      <c r="DD705" s="56"/>
      <c r="DE705" s="56"/>
      <c r="DF705" s="56"/>
      <c r="DG705" s="56"/>
      <c r="DH705" s="56"/>
      <c r="DI705" s="56"/>
      <c r="DJ705" s="56"/>
      <c r="DK705" s="56"/>
      <c r="DL705" s="56"/>
      <c r="DM705" s="168" t="s">
        <v>555</v>
      </c>
      <c r="DN705" s="56"/>
      <c r="DO705" s="168" t="s">
        <v>555</v>
      </c>
      <c r="DP705" s="56"/>
      <c r="DQ705" s="178">
        <v>2</v>
      </c>
      <c r="DR705" s="178">
        <v>2</v>
      </c>
      <c r="DS705" s="178">
        <v>1</v>
      </c>
      <c r="DT705" s="178">
        <v>2</v>
      </c>
      <c r="DU705" s="178">
        <v>2</v>
      </c>
      <c r="DV705" s="178">
        <v>2</v>
      </c>
      <c r="DW705" s="178">
        <v>2</v>
      </c>
      <c r="DX705" s="178">
        <v>2</v>
      </c>
      <c r="DY705" s="178">
        <v>2</v>
      </c>
      <c r="DZ705" s="178">
        <v>2</v>
      </c>
      <c r="EA705" s="178">
        <v>2</v>
      </c>
      <c r="EB705" s="178">
        <v>2</v>
      </c>
      <c r="EC705" s="178">
        <v>1</v>
      </c>
      <c r="ED705" s="178">
        <v>2</v>
      </c>
      <c r="EE705" s="178">
        <v>2</v>
      </c>
      <c r="EF705" s="178">
        <v>2</v>
      </c>
      <c r="EG705" s="178">
        <v>2</v>
      </c>
      <c r="EH705" s="178">
        <v>2</v>
      </c>
      <c r="EI705" s="178">
        <v>2</v>
      </c>
      <c r="EJ705" s="178">
        <v>2</v>
      </c>
      <c r="EK705" s="178">
        <v>2</v>
      </c>
      <c r="EL705" s="178">
        <v>2</v>
      </c>
      <c r="EM705" s="178">
        <v>2</v>
      </c>
      <c r="EN705" s="178">
        <v>2</v>
      </c>
      <c r="EO705" s="178">
        <v>1</v>
      </c>
      <c r="EP705" s="178">
        <v>2</v>
      </c>
      <c r="EQ705" s="178">
        <v>2</v>
      </c>
      <c r="ER705" s="178">
        <v>2</v>
      </c>
      <c r="ES705" s="178">
        <v>2</v>
      </c>
      <c r="ET705" s="178">
        <v>2</v>
      </c>
      <c r="EU705" s="178">
        <v>2</v>
      </c>
      <c r="EV705" s="179">
        <f>COUNTIF(DM705:EU705,"2")</f>
        <v>28</v>
      </c>
      <c r="EW705" s="180">
        <f>EV705/(EV705+EX705+EZ705+FB705)</f>
        <v>0.90322580645161288</v>
      </c>
      <c r="EX705" s="179">
        <f>COUNTIF(DM705:EU705,"1")</f>
        <v>3</v>
      </c>
      <c r="EY705" s="180">
        <f>EX705/(EV705+EX705+EZ705+FB705)</f>
        <v>9.6774193548387094E-2</v>
      </c>
      <c r="EZ705" s="179">
        <f>COUNTIF(DM705:EU705,"0")</f>
        <v>0</v>
      </c>
      <c r="FA705" s="180">
        <f>EZ705/(EV705+EX705+EZ705+FB705)</f>
        <v>0</v>
      </c>
      <c r="FB705" s="179">
        <f>COUNTIF(DM705:EU705,"KĐG")</f>
        <v>0</v>
      </c>
      <c r="FC705" s="180">
        <f>FB705/(EV705+EX705+EZ705+FB705)</f>
        <v>0</v>
      </c>
      <c r="FD705" s="181">
        <f>(((EV705*2)+(EX705*1)+(EZ705*0)))/(EV705+EX705+EZ705)</f>
        <v>1.903225806451613</v>
      </c>
      <c r="FE705" s="184" t="str">
        <f>IF(FC705&gt;=50%,"KĐG",IF(FD705&gt;=1.6,"Đạt mục tiêu",IF(FD705&gt;=1,"Cần cố gắng","Chưa đạt")))</f>
        <v>Đạt mục tiêu</v>
      </c>
      <c r="FF705" s="70"/>
      <c r="FG705" s="70"/>
      <c r="FH705" s="70"/>
      <c r="FI705" s="70"/>
      <c r="FJ705" s="70"/>
      <c r="FK705" s="56">
        <v>2</v>
      </c>
      <c r="FL705" s="56">
        <v>2</v>
      </c>
      <c r="FM705" s="56">
        <v>2</v>
      </c>
      <c r="FN705" s="56">
        <v>2</v>
      </c>
      <c r="FO705" s="56">
        <v>2</v>
      </c>
      <c r="FP705" s="56">
        <v>2</v>
      </c>
      <c r="FQ705" s="56">
        <v>2</v>
      </c>
      <c r="FR705" s="56">
        <v>2</v>
      </c>
      <c r="FS705" s="56">
        <v>2</v>
      </c>
      <c r="FT705" s="56">
        <v>2</v>
      </c>
      <c r="FU705" s="56">
        <v>2</v>
      </c>
      <c r="FV705" s="56">
        <v>2</v>
      </c>
      <c r="FW705" s="56">
        <v>2</v>
      </c>
      <c r="FX705" s="56">
        <v>2</v>
      </c>
      <c r="FY705" s="56">
        <v>2</v>
      </c>
      <c r="FZ705" s="56">
        <v>2</v>
      </c>
      <c r="GA705" s="56">
        <v>2</v>
      </c>
      <c r="GB705" s="56">
        <v>2</v>
      </c>
      <c r="GC705" s="56">
        <v>2</v>
      </c>
      <c r="GD705" s="56">
        <v>2</v>
      </c>
      <c r="GE705" s="56"/>
      <c r="GF705" s="56"/>
      <c r="GG705" s="56"/>
      <c r="GH705" s="56"/>
      <c r="GI705" s="56"/>
      <c r="GJ705" s="56">
        <v>2</v>
      </c>
      <c r="GK705" s="56">
        <v>2</v>
      </c>
      <c r="GL705" s="56">
        <v>2</v>
      </c>
      <c r="GM705" s="56">
        <v>2</v>
      </c>
      <c r="GN705" s="56"/>
      <c r="GO705" s="56">
        <v>2</v>
      </c>
      <c r="GP705" s="179">
        <f>COUNTIF(FB705:GO705,"2")</f>
        <v>25</v>
      </c>
      <c r="GQ705" s="180">
        <f>GP705/(GP705+GR705+GT705+GV705)</f>
        <v>0.92592592592592593</v>
      </c>
      <c r="GR705" s="179">
        <f>COUNTIF(FB705:GO705,"1")</f>
        <v>0</v>
      </c>
      <c r="GS705" s="180">
        <f>GR705/(GP705+GR705+GT705+GV705)</f>
        <v>0</v>
      </c>
      <c r="GT705" s="179">
        <f>COUNTIF(FB705:GO705,"0")</f>
        <v>2</v>
      </c>
      <c r="GU705" s="180">
        <f>GT705/(GP705+GR705+GT705+GV705)</f>
        <v>7.407407407407407E-2</v>
      </c>
      <c r="GV705" s="179">
        <f>COUNTIF(EV705:GO705,"KĐG")</f>
        <v>0</v>
      </c>
      <c r="GW705" s="180">
        <f>GV705/(GP705+GR705+GT705+GV705)</f>
        <v>0</v>
      </c>
      <c r="GX705" s="181">
        <f>(((GP705*2)+(GR705*1)+(GT705*0)))/(GP705+GR705+GT705)</f>
        <v>1.8518518518518519</v>
      </c>
      <c r="GY705" s="184" t="str">
        <f>IF(GW705&gt;=50%,"KĐG",IF(GX705&gt;=1.6,"Đạt mục tiêu",IF(GX705&gt;=1,"Cần cố gắng","Chưa đạt")))</f>
        <v>Đạt mục tiêu</v>
      </c>
      <c r="GZ705" s="70"/>
      <c r="HA705" s="70"/>
      <c r="HB705" s="70"/>
      <c r="HC705" s="70"/>
      <c r="HD705" s="70"/>
      <c r="HE705" s="56"/>
      <c r="HF705" s="56"/>
      <c r="HG705" s="56"/>
      <c r="HH705" s="56"/>
      <c r="HI705" s="56"/>
      <c r="HJ705" s="56"/>
      <c r="HK705" s="56"/>
      <c r="HL705" s="56"/>
      <c r="HM705" s="56"/>
      <c r="HN705" s="56"/>
      <c r="HO705" s="56"/>
      <c r="HP705" s="56"/>
      <c r="HQ705" s="56"/>
      <c r="HR705" s="56"/>
      <c r="HS705" s="56"/>
      <c r="HT705" s="56"/>
      <c r="HU705" s="56"/>
      <c r="HV705" s="56"/>
      <c r="HW705" s="56"/>
      <c r="HX705" s="56"/>
      <c r="HY705" s="56"/>
      <c r="HZ705" s="56"/>
      <c r="IA705" s="56"/>
      <c r="IB705" s="56"/>
      <c r="IC705" s="56"/>
      <c r="ID705" s="56"/>
      <c r="IE705" s="56"/>
      <c r="IF705" s="56"/>
      <c r="IG705" s="56"/>
      <c r="IH705" s="56"/>
      <c r="II705" s="56"/>
      <c r="IJ705" s="56"/>
      <c r="IK705" s="56"/>
      <c r="IL705" s="56"/>
      <c r="IM705" s="56"/>
      <c r="IN705" s="56"/>
      <c r="IO705" s="56"/>
      <c r="IP705" s="56"/>
      <c r="IQ705" s="56"/>
      <c r="IR705" s="56"/>
      <c r="IS705" s="56"/>
      <c r="IT705" s="70"/>
      <c r="IU705" s="70"/>
      <c r="IV705" s="70"/>
      <c r="IW705" s="70"/>
      <c r="IX705" s="56"/>
      <c r="IY705" s="56"/>
      <c r="IZ705" s="56"/>
      <c r="JA705" s="56"/>
      <c r="JB705" s="56"/>
      <c r="JC705" s="56"/>
      <c r="JD705" s="56"/>
      <c r="JE705" s="56"/>
      <c r="JF705" s="56"/>
      <c r="JG705" s="56"/>
      <c r="JH705" s="56"/>
      <c r="JI705" s="56"/>
      <c r="JJ705" s="56"/>
      <c r="JK705" s="56"/>
      <c r="JL705" s="56"/>
      <c r="JM705" s="56"/>
      <c r="JN705" s="56"/>
      <c r="JO705" s="56"/>
      <c r="JP705" s="56"/>
      <c r="JQ705" s="56"/>
      <c r="JR705" s="56"/>
      <c r="JS705" s="56"/>
      <c r="JT705" s="56"/>
      <c r="JU705" s="56"/>
      <c r="JV705" s="56"/>
      <c r="JW705" s="56"/>
      <c r="JX705" s="56"/>
      <c r="JY705" s="56"/>
      <c r="JZ705" s="56"/>
      <c r="KA705" s="56"/>
      <c r="KB705" s="56"/>
      <c r="KC705" s="56"/>
      <c r="KD705" s="56"/>
      <c r="KE705" s="56"/>
      <c r="KF705" s="56"/>
      <c r="KG705" s="56"/>
      <c r="KH705" s="56"/>
      <c r="KI705" s="56"/>
      <c r="KJ705" s="56"/>
      <c r="KK705" s="56"/>
      <c r="KL705" s="56"/>
      <c r="KM705" s="56"/>
      <c r="KN705" s="56"/>
      <c r="KO705" s="56"/>
      <c r="KP705" s="56"/>
      <c r="KQ705" s="56"/>
      <c r="KR705" s="56"/>
      <c r="KS705" s="56"/>
      <c r="KT705" s="56"/>
      <c r="KU705" s="56"/>
      <c r="KV705" s="56"/>
      <c r="KW705" s="56"/>
      <c r="KX705" s="56"/>
      <c r="KY705" s="56"/>
      <c r="KZ705" s="56"/>
      <c r="LA705" s="56"/>
      <c r="LB705" s="56"/>
      <c r="LC705" s="56"/>
      <c r="LD705" s="56"/>
      <c r="LE705" s="56"/>
      <c r="LF705" s="56"/>
      <c r="LG705" s="56"/>
      <c r="LH705" s="56"/>
      <c r="LI705" s="56"/>
      <c r="LJ705" s="56"/>
      <c r="LK705" s="56"/>
      <c r="LL705" s="56"/>
      <c r="LM705" s="56"/>
      <c r="LN705" s="56"/>
      <c r="LO705" s="56"/>
      <c r="LP705" s="56"/>
      <c r="LQ705" s="56"/>
      <c r="LR705" s="56"/>
      <c r="LS705" s="56"/>
      <c r="LT705" s="56"/>
      <c r="LU705" s="56"/>
      <c r="LV705" s="56"/>
      <c r="LW705" s="56"/>
      <c r="LX705" s="56"/>
      <c r="LY705" s="56"/>
      <c r="LZ705" s="56"/>
      <c r="MA705" s="56"/>
      <c r="MB705" s="56"/>
      <c r="MC705" s="56"/>
      <c r="MD705" s="56"/>
      <c r="ME705" s="56"/>
      <c r="MF705" s="56"/>
      <c r="MG705" s="56"/>
      <c r="MH705" s="56"/>
      <c r="MI705" s="56"/>
      <c r="MJ705" s="56"/>
      <c r="MK705" s="56"/>
      <c r="ML705" s="56"/>
      <c r="MM705" s="56"/>
      <c r="MN705" s="56"/>
      <c r="MO705" s="56"/>
      <c r="MP705" s="56"/>
      <c r="MQ705" s="56"/>
      <c r="MR705" s="56"/>
      <c r="MS705" s="56"/>
      <c r="MT705" s="56"/>
      <c r="MU705" s="56"/>
      <c r="MV705" s="56"/>
      <c r="MW705" s="56"/>
      <c r="MX705" s="56"/>
      <c r="MY705" s="56"/>
      <c r="MZ705" s="56"/>
      <c r="NA705" s="56"/>
      <c r="NB705" s="56"/>
      <c r="NC705" s="56"/>
      <c r="ND705" s="56"/>
      <c r="NE705" s="56"/>
      <c r="NF705" s="56"/>
      <c r="NG705" s="56"/>
      <c r="NH705" s="56"/>
      <c r="NI705" s="56"/>
      <c r="NJ705" s="56"/>
      <c r="NK705" s="56"/>
      <c r="NL705" s="56"/>
      <c r="NM705" s="56"/>
      <c r="NN705" s="56"/>
      <c r="NO705" s="56"/>
      <c r="NP705" s="56"/>
      <c r="NQ705" s="56"/>
      <c r="NR705" s="56"/>
      <c r="NS705" s="56"/>
      <c r="NT705" s="56"/>
      <c r="NU705" s="56"/>
      <c r="NV705" s="56"/>
      <c r="NW705" s="56"/>
      <c r="NX705" s="56"/>
      <c r="NY705" s="56"/>
      <c r="NZ705" s="56"/>
      <c r="OA705" s="56"/>
      <c r="OB705" s="56"/>
      <c r="OC705" s="56"/>
      <c r="OD705" s="56"/>
      <c r="OE705" s="56"/>
      <c r="OF705" s="56"/>
      <c r="OG705" s="56"/>
      <c r="OH705" s="56"/>
      <c r="OI705" s="56"/>
      <c r="OJ705" s="56"/>
      <c r="OK705" s="56"/>
      <c r="OL705" s="56"/>
      <c r="OM705" s="56"/>
      <c r="ON705" s="56"/>
      <c r="OO705" s="56"/>
      <c r="OP705" s="56"/>
      <c r="OQ705" s="56"/>
      <c r="OR705" s="56"/>
      <c r="OS705" s="56"/>
      <c r="OT705" s="56"/>
      <c r="OU705" s="56"/>
      <c r="OV705" s="56"/>
      <c r="OW705" s="56"/>
      <c r="OX705" s="56"/>
      <c r="OY705" s="56"/>
      <c r="OZ705" s="56"/>
      <c r="PA705" s="2"/>
    </row>
    <row r="706" spans="1:417" s="116" customFormat="1" ht="78.75" hidden="1" customHeight="1">
      <c r="A706" s="310"/>
      <c r="B706" s="310"/>
      <c r="C706" s="310"/>
      <c r="D706" s="318"/>
      <c r="E706" s="325"/>
      <c r="F706" s="318"/>
      <c r="G706" s="328"/>
      <c r="H706" s="325"/>
      <c r="I706" s="126" t="s">
        <v>1514</v>
      </c>
      <c r="J706" s="126" t="s">
        <v>1515</v>
      </c>
      <c r="K706" s="123"/>
      <c r="L706" s="183"/>
      <c r="M706" s="123"/>
      <c r="N706" s="123" t="s">
        <v>380</v>
      </c>
      <c r="O706" s="56" t="s">
        <v>350</v>
      </c>
      <c r="P706" s="310"/>
      <c r="Q706" s="357"/>
      <c r="R706" s="120"/>
      <c r="S706" s="120"/>
      <c r="T706" s="120"/>
      <c r="U706" s="120"/>
      <c r="V706" s="120"/>
      <c r="W706" s="120"/>
      <c r="X706" s="120"/>
      <c r="Y706" s="120"/>
      <c r="Z706" s="120"/>
      <c r="AA706" s="120"/>
      <c r="AB706" s="120" t="s">
        <v>205</v>
      </c>
      <c r="AC706" s="119">
        <f t="shared" si="1026"/>
        <v>1</v>
      </c>
      <c r="AD706" s="229"/>
      <c r="AE706" s="229"/>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70"/>
      <c r="BU706" s="70"/>
      <c r="BV706" s="70"/>
      <c r="BW706" s="70"/>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168"/>
      <c r="DN706" s="56"/>
      <c r="DO706" s="168"/>
      <c r="DP706" s="56"/>
      <c r="DQ706" s="178"/>
      <c r="DR706" s="178"/>
      <c r="DS706" s="178"/>
      <c r="DT706" s="178"/>
      <c r="DU706" s="178"/>
      <c r="DV706" s="178"/>
      <c r="DW706" s="178"/>
      <c r="DX706" s="178"/>
      <c r="DY706" s="178"/>
      <c r="DZ706" s="178"/>
      <c r="EA706" s="178"/>
      <c r="EB706" s="178"/>
      <c r="EC706" s="178"/>
      <c r="ED706" s="178"/>
      <c r="EE706" s="178"/>
      <c r="EF706" s="178"/>
      <c r="EG706" s="178"/>
      <c r="EH706" s="178"/>
      <c r="EI706" s="178"/>
      <c r="EJ706" s="178"/>
      <c r="EK706" s="178"/>
      <c r="EL706" s="178"/>
      <c r="EM706" s="178"/>
      <c r="EN706" s="178"/>
      <c r="EO706" s="178"/>
      <c r="EP706" s="178"/>
      <c r="EQ706" s="178"/>
      <c r="ER706" s="178"/>
      <c r="ES706" s="178"/>
      <c r="ET706" s="178"/>
      <c r="EU706" s="178"/>
      <c r="EV706" s="179"/>
      <c r="EW706" s="180"/>
      <c r="EX706" s="179"/>
      <c r="EY706" s="180"/>
      <c r="EZ706" s="179"/>
      <c r="FA706" s="180"/>
      <c r="FB706" s="179"/>
      <c r="FC706" s="180"/>
      <c r="FD706" s="181"/>
      <c r="FE706" s="184"/>
      <c r="FF706" s="70"/>
      <c r="FG706" s="70"/>
      <c r="FH706" s="70"/>
      <c r="FI706" s="70"/>
      <c r="FJ706" s="70"/>
      <c r="FK706" s="56"/>
      <c r="FL706" s="56"/>
      <c r="FM706" s="56"/>
      <c r="FN706" s="56"/>
      <c r="FO706" s="56"/>
      <c r="FP706" s="56"/>
      <c r="FQ706" s="56"/>
      <c r="FR706" s="56"/>
      <c r="FS706" s="56"/>
      <c r="FT706" s="56"/>
      <c r="FU706" s="56"/>
      <c r="FV706" s="56"/>
      <c r="FW706" s="56"/>
      <c r="FX706" s="56"/>
      <c r="FY706" s="56"/>
      <c r="FZ706" s="56"/>
      <c r="GA706" s="56"/>
      <c r="GB706" s="56"/>
      <c r="GC706" s="56"/>
      <c r="GD706" s="56"/>
      <c r="GE706" s="56"/>
      <c r="GF706" s="56"/>
      <c r="GG706" s="56"/>
      <c r="GH706" s="56"/>
      <c r="GI706" s="56"/>
      <c r="GJ706" s="56"/>
      <c r="GK706" s="56"/>
      <c r="GL706" s="56"/>
      <c r="GM706" s="56"/>
      <c r="GN706" s="56"/>
      <c r="GO706" s="56"/>
      <c r="GP706" s="179"/>
      <c r="GQ706" s="180"/>
      <c r="GR706" s="179"/>
      <c r="GS706" s="180"/>
      <c r="GT706" s="179"/>
      <c r="GU706" s="180"/>
      <c r="GV706" s="179"/>
      <c r="GW706" s="180"/>
      <c r="GX706" s="181"/>
      <c r="GY706" s="184"/>
      <c r="GZ706" s="70"/>
      <c r="HA706" s="70"/>
      <c r="HB706" s="70"/>
      <c r="HC706" s="70"/>
      <c r="HD706" s="70"/>
      <c r="HE706" s="56"/>
      <c r="HF706" s="56"/>
      <c r="HG706" s="56"/>
      <c r="HH706" s="56"/>
      <c r="HI706" s="56"/>
      <c r="HJ706" s="56"/>
      <c r="HK706" s="56"/>
      <c r="HL706" s="56"/>
      <c r="HM706" s="56"/>
      <c r="HN706" s="56"/>
      <c r="HO706" s="56"/>
      <c r="HP706" s="56"/>
      <c r="HQ706" s="56"/>
      <c r="HR706" s="56"/>
      <c r="HS706" s="56"/>
      <c r="HT706" s="56"/>
      <c r="HU706" s="56"/>
      <c r="HV706" s="56"/>
      <c r="HW706" s="56"/>
      <c r="HX706" s="56"/>
      <c r="HY706" s="56"/>
      <c r="HZ706" s="56"/>
      <c r="IA706" s="56"/>
      <c r="IB706" s="56"/>
      <c r="IC706" s="56"/>
      <c r="ID706" s="56"/>
      <c r="IE706" s="56"/>
      <c r="IF706" s="56"/>
      <c r="IG706" s="56"/>
      <c r="IH706" s="56"/>
      <c r="II706" s="56"/>
      <c r="IJ706" s="56"/>
      <c r="IK706" s="56"/>
      <c r="IL706" s="56"/>
      <c r="IM706" s="56"/>
      <c r="IN706" s="56"/>
      <c r="IO706" s="56"/>
      <c r="IP706" s="56"/>
      <c r="IQ706" s="56"/>
      <c r="IR706" s="56"/>
      <c r="IS706" s="56"/>
      <c r="IT706" s="70"/>
      <c r="IU706" s="70"/>
      <c r="IV706" s="70"/>
      <c r="IW706" s="70"/>
      <c r="IX706" s="56"/>
      <c r="IY706" s="56"/>
      <c r="IZ706" s="56"/>
      <c r="JA706" s="56"/>
      <c r="JB706" s="56"/>
      <c r="JC706" s="56"/>
      <c r="JD706" s="56"/>
      <c r="JE706" s="56"/>
      <c r="JF706" s="56"/>
      <c r="JG706" s="56"/>
      <c r="JH706" s="56"/>
      <c r="JI706" s="56"/>
      <c r="JJ706" s="56"/>
      <c r="JK706" s="56"/>
      <c r="JL706" s="56"/>
      <c r="JM706" s="56"/>
      <c r="JN706" s="56"/>
      <c r="JO706" s="56"/>
      <c r="JP706" s="56"/>
      <c r="JQ706" s="56"/>
      <c r="JR706" s="56"/>
      <c r="JS706" s="56"/>
      <c r="JT706" s="56"/>
      <c r="JU706" s="56"/>
      <c r="JV706" s="56"/>
      <c r="JW706" s="56"/>
      <c r="JX706" s="56"/>
      <c r="JY706" s="56"/>
      <c r="JZ706" s="56"/>
      <c r="KA706" s="56"/>
      <c r="KB706" s="56"/>
      <c r="KC706" s="56"/>
      <c r="KD706" s="56"/>
      <c r="KE706" s="56"/>
      <c r="KF706" s="56"/>
      <c r="KG706" s="56"/>
      <c r="KH706" s="56"/>
      <c r="KI706" s="56"/>
      <c r="KJ706" s="56"/>
      <c r="KK706" s="56"/>
      <c r="KL706" s="56"/>
      <c r="KM706" s="56"/>
      <c r="KN706" s="56"/>
      <c r="KO706" s="56"/>
      <c r="KP706" s="56"/>
      <c r="KQ706" s="56"/>
      <c r="KR706" s="56"/>
      <c r="KS706" s="56"/>
      <c r="KT706" s="56"/>
      <c r="KU706" s="56"/>
      <c r="KV706" s="56"/>
      <c r="KW706" s="56"/>
      <c r="KX706" s="56"/>
      <c r="KY706" s="56"/>
      <c r="KZ706" s="56"/>
      <c r="LA706" s="56"/>
      <c r="LB706" s="56"/>
      <c r="LC706" s="56"/>
      <c r="LD706" s="56"/>
      <c r="LE706" s="56"/>
      <c r="LF706" s="56"/>
      <c r="LG706" s="56"/>
      <c r="LH706" s="56"/>
      <c r="LI706" s="56"/>
      <c r="LJ706" s="56"/>
      <c r="LK706" s="56"/>
      <c r="LL706" s="56"/>
      <c r="LM706" s="56"/>
      <c r="LN706" s="56"/>
      <c r="LO706" s="56"/>
      <c r="LP706" s="56"/>
      <c r="LQ706" s="56"/>
      <c r="LR706" s="56"/>
      <c r="LS706" s="56"/>
      <c r="LT706" s="56"/>
      <c r="LU706" s="56"/>
      <c r="LV706" s="56"/>
      <c r="LW706" s="56"/>
      <c r="LX706" s="56"/>
      <c r="LY706" s="56"/>
      <c r="LZ706" s="56"/>
      <c r="MA706" s="56"/>
      <c r="MB706" s="56"/>
      <c r="MC706" s="56"/>
      <c r="MD706" s="56"/>
      <c r="ME706" s="56"/>
      <c r="MF706" s="56"/>
      <c r="MG706" s="56"/>
      <c r="MH706" s="56"/>
      <c r="MI706" s="56"/>
      <c r="MJ706" s="56"/>
      <c r="MK706" s="56"/>
      <c r="ML706" s="56"/>
      <c r="MM706" s="56"/>
      <c r="MN706" s="56"/>
      <c r="MO706" s="56"/>
      <c r="MP706" s="56"/>
      <c r="MQ706" s="56"/>
      <c r="MR706" s="56"/>
      <c r="MS706" s="56"/>
      <c r="MT706" s="56"/>
      <c r="MU706" s="56"/>
      <c r="MV706" s="56"/>
      <c r="MW706" s="56"/>
      <c r="MX706" s="56"/>
      <c r="MY706" s="56"/>
      <c r="MZ706" s="56"/>
      <c r="NA706" s="56"/>
      <c r="NB706" s="56"/>
      <c r="NC706" s="56"/>
      <c r="ND706" s="56"/>
      <c r="NE706" s="56"/>
      <c r="NF706" s="56"/>
      <c r="NG706" s="56"/>
      <c r="NH706" s="56"/>
      <c r="NI706" s="56"/>
      <c r="NJ706" s="56"/>
      <c r="NK706" s="56"/>
      <c r="NL706" s="56"/>
      <c r="NM706" s="56"/>
      <c r="NN706" s="56"/>
      <c r="NO706" s="56"/>
      <c r="NP706" s="56"/>
      <c r="NQ706" s="56"/>
      <c r="NR706" s="56"/>
      <c r="NS706" s="56"/>
      <c r="NT706" s="56"/>
      <c r="NU706" s="56"/>
      <c r="NV706" s="56"/>
      <c r="NW706" s="56"/>
      <c r="NX706" s="56"/>
      <c r="NY706" s="56"/>
      <c r="NZ706" s="56"/>
      <c r="OA706" s="56"/>
      <c r="OB706" s="56"/>
      <c r="OC706" s="56"/>
      <c r="OD706" s="56"/>
      <c r="OE706" s="56"/>
      <c r="OF706" s="56"/>
      <c r="OG706" s="56"/>
      <c r="OH706" s="56"/>
      <c r="OI706" s="56"/>
      <c r="OJ706" s="56"/>
      <c r="OK706" s="56"/>
      <c r="OL706" s="56"/>
      <c r="OM706" s="56"/>
      <c r="ON706" s="56"/>
      <c r="OO706" s="56"/>
      <c r="OP706" s="56"/>
      <c r="OQ706" s="56"/>
      <c r="OR706" s="56"/>
      <c r="OS706" s="56"/>
      <c r="OT706" s="56"/>
      <c r="OU706" s="56"/>
      <c r="OV706" s="56"/>
      <c r="OW706" s="56"/>
      <c r="OX706" s="56"/>
      <c r="OY706" s="56"/>
      <c r="OZ706" s="56"/>
      <c r="PA706" s="56"/>
    </row>
    <row r="707" spans="1:417" s="116" customFormat="1" ht="78.75" hidden="1" customHeight="1">
      <c r="A707" s="310"/>
      <c r="B707" s="310"/>
      <c r="C707" s="310"/>
      <c r="D707" s="318"/>
      <c r="E707" s="325"/>
      <c r="F707" s="318"/>
      <c r="G707" s="328"/>
      <c r="H707" s="325"/>
      <c r="I707" s="132" t="s">
        <v>1512</v>
      </c>
      <c r="J707" s="126" t="s">
        <v>1513</v>
      </c>
      <c r="K707" s="123"/>
      <c r="L707" s="183" t="s">
        <v>661</v>
      </c>
      <c r="M707" s="123" t="s">
        <v>501</v>
      </c>
      <c r="N707" s="51" t="s">
        <v>380</v>
      </c>
      <c r="O707" s="56" t="s">
        <v>350</v>
      </c>
      <c r="P707" s="310"/>
      <c r="Q707" s="341"/>
      <c r="R707" s="120"/>
      <c r="S707" s="120"/>
      <c r="T707" s="120"/>
      <c r="U707" s="120"/>
      <c r="V707" s="120" t="s">
        <v>205</v>
      </c>
      <c r="W707" s="120"/>
      <c r="X707" s="120"/>
      <c r="Y707" s="120"/>
      <c r="Z707" s="120"/>
      <c r="AA707" s="120"/>
      <c r="AB707" s="120"/>
      <c r="AC707" s="119">
        <f t="shared" si="1026"/>
        <v>1</v>
      </c>
      <c r="AD707" s="229"/>
      <c r="AE707" s="229"/>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70"/>
      <c r="BU707" s="70"/>
      <c r="BV707" s="70"/>
      <c r="BW707" s="70"/>
      <c r="BX707" s="56"/>
      <c r="BY707" s="56"/>
      <c r="BZ707" s="56"/>
      <c r="CA707" s="56"/>
      <c r="CB707" s="56"/>
      <c r="CC707" s="56"/>
      <c r="CD707" s="56"/>
      <c r="CE707" s="56"/>
      <c r="CF707" s="56"/>
      <c r="CG707" s="56"/>
      <c r="CH707" s="56"/>
      <c r="CI707" s="56"/>
      <c r="CJ707" s="56"/>
      <c r="CK707" s="56"/>
      <c r="CL707" s="56"/>
      <c r="CM707" s="56"/>
      <c r="CN707" s="56"/>
      <c r="CO707" s="56"/>
      <c r="CP707" s="56"/>
      <c r="CQ707" s="56"/>
      <c r="CR707" s="56"/>
      <c r="CS707" s="56"/>
      <c r="CT707" s="56"/>
      <c r="CU707" s="56"/>
      <c r="CV707" s="56"/>
      <c r="CW707" s="56"/>
      <c r="CX707" s="56"/>
      <c r="CY707" s="56"/>
      <c r="CZ707" s="56"/>
      <c r="DA707" s="56"/>
      <c r="DB707" s="56"/>
      <c r="DC707" s="56"/>
      <c r="DD707" s="56"/>
      <c r="DE707" s="56"/>
      <c r="DF707" s="56"/>
      <c r="DG707" s="56"/>
      <c r="DH707" s="56"/>
      <c r="DI707" s="56"/>
      <c r="DJ707" s="56"/>
      <c r="DK707" s="56"/>
      <c r="DL707" s="56"/>
      <c r="DM707" s="70"/>
      <c r="DN707" s="70"/>
      <c r="DO707" s="70"/>
      <c r="DP707" s="70"/>
      <c r="DQ707" s="56"/>
      <c r="DR707" s="56"/>
      <c r="DS707" s="56"/>
      <c r="DT707" s="56"/>
      <c r="DU707" s="56"/>
      <c r="DV707" s="56"/>
      <c r="DW707" s="56"/>
      <c r="DX707" s="56"/>
      <c r="DY707" s="56"/>
      <c r="DZ707" s="56"/>
      <c r="EA707" s="56"/>
      <c r="EB707" s="56"/>
      <c r="EC707" s="56"/>
      <c r="ED707" s="56"/>
      <c r="EE707" s="56"/>
      <c r="EF707" s="56"/>
      <c r="EG707" s="56"/>
      <c r="EH707" s="56"/>
      <c r="EI707" s="56"/>
      <c r="EJ707" s="56"/>
      <c r="EK707" s="56"/>
      <c r="EL707" s="56"/>
      <c r="EM707" s="56"/>
      <c r="EN707" s="56"/>
      <c r="EO707" s="56"/>
      <c r="EP707" s="56"/>
      <c r="EQ707" s="56"/>
      <c r="ER707" s="56"/>
      <c r="ES707" s="56"/>
      <c r="ET707" s="56"/>
      <c r="EU707" s="56"/>
      <c r="EV707" s="56"/>
      <c r="EW707" s="56"/>
      <c r="EX707" s="56"/>
      <c r="EY707" s="56"/>
      <c r="EZ707" s="56"/>
      <c r="FA707" s="56"/>
      <c r="FB707" s="56"/>
      <c r="FC707" s="56"/>
      <c r="FD707" s="56"/>
      <c r="FE707" s="56"/>
      <c r="FF707" s="70"/>
      <c r="FG707" s="70"/>
      <c r="FH707" s="70"/>
      <c r="FI707" s="70"/>
      <c r="FJ707" s="70"/>
      <c r="FK707" s="56"/>
      <c r="FL707" s="56"/>
      <c r="FM707" s="56"/>
      <c r="FN707" s="56"/>
      <c r="FO707" s="56"/>
      <c r="FP707" s="56"/>
      <c r="FQ707" s="56"/>
      <c r="FR707" s="56"/>
      <c r="FS707" s="56"/>
      <c r="FT707" s="56"/>
      <c r="FU707" s="56"/>
      <c r="FV707" s="56"/>
      <c r="FW707" s="56"/>
      <c r="FX707" s="56"/>
      <c r="FY707" s="56"/>
      <c r="FZ707" s="56"/>
      <c r="GA707" s="56"/>
      <c r="GB707" s="56"/>
      <c r="GC707" s="56"/>
      <c r="GD707" s="56"/>
      <c r="GE707" s="56"/>
      <c r="GF707" s="56"/>
      <c r="GG707" s="56"/>
      <c r="GH707" s="56"/>
      <c r="GI707" s="56"/>
      <c r="GJ707" s="56"/>
      <c r="GK707" s="56"/>
      <c r="GL707" s="56"/>
      <c r="GM707" s="56"/>
      <c r="GN707" s="56"/>
      <c r="GO707" s="56"/>
      <c r="GP707" s="179"/>
      <c r="GQ707" s="180"/>
      <c r="GR707" s="179"/>
      <c r="GS707" s="180"/>
      <c r="GT707" s="179"/>
      <c r="GU707" s="180"/>
      <c r="GV707" s="179"/>
      <c r="GW707" s="180"/>
      <c r="GX707" s="181"/>
      <c r="GY707" s="184"/>
      <c r="GZ707" s="70"/>
      <c r="HA707" s="70"/>
      <c r="HB707" s="70"/>
      <c r="HC707" s="70"/>
      <c r="HD707" s="70"/>
      <c r="HE707" s="56"/>
      <c r="HF707" s="56"/>
      <c r="HG707" s="56"/>
      <c r="HH707" s="56"/>
      <c r="HI707" s="56"/>
      <c r="HJ707" s="56"/>
      <c r="HK707" s="56"/>
      <c r="HL707" s="56"/>
      <c r="HM707" s="56"/>
      <c r="HN707" s="56"/>
      <c r="HO707" s="56"/>
      <c r="HP707" s="56"/>
      <c r="HQ707" s="56"/>
      <c r="HR707" s="56"/>
      <c r="HS707" s="56"/>
      <c r="HT707" s="56"/>
      <c r="HU707" s="56"/>
      <c r="HV707" s="56"/>
      <c r="HW707" s="56"/>
      <c r="HX707" s="56"/>
      <c r="HY707" s="56"/>
      <c r="HZ707" s="56"/>
      <c r="IA707" s="56"/>
      <c r="IB707" s="56"/>
      <c r="IC707" s="56"/>
      <c r="ID707" s="56"/>
      <c r="IE707" s="56"/>
      <c r="IF707" s="56"/>
      <c r="IG707" s="56"/>
      <c r="IH707" s="56"/>
      <c r="II707" s="56"/>
      <c r="IJ707" s="56"/>
      <c r="IK707" s="56"/>
      <c r="IL707" s="56"/>
      <c r="IM707" s="56"/>
      <c r="IN707" s="56"/>
      <c r="IO707" s="56"/>
      <c r="IP707" s="56"/>
      <c r="IQ707" s="56"/>
      <c r="IR707" s="56"/>
      <c r="IS707" s="56"/>
      <c r="IT707" s="70"/>
      <c r="IU707" s="70"/>
      <c r="IV707" s="70"/>
      <c r="IW707" s="70"/>
      <c r="IX707" s="56"/>
      <c r="IY707" s="56"/>
      <c r="IZ707" s="56"/>
      <c r="JA707" s="56"/>
      <c r="JB707" s="56"/>
      <c r="JC707" s="56"/>
      <c r="JD707" s="56"/>
      <c r="JE707" s="56"/>
      <c r="JF707" s="56"/>
      <c r="JG707" s="56"/>
      <c r="JH707" s="56"/>
      <c r="JI707" s="56"/>
      <c r="JJ707" s="56"/>
      <c r="JK707" s="56"/>
      <c r="JL707" s="56"/>
      <c r="JM707" s="56"/>
      <c r="JN707" s="56"/>
      <c r="JO707" s="56"/>
      <c r="JP707" s="56"/>
      <c r="JQ707" s="56"/>
      <c r="JR707" s="56"/>
      <c r="JS707" s="56"/>
      <c r="JT707" s="56"/>
      <c r="JU707" s="56"/>
      <c r="JV707" s="56"/>
      <c r="JW707" s="56"/>
      <c r="JX707" s="56"/>
      <c r="JY707" s="56"/>
      <c r="JZ707" s="56"/>
      <c r="KA707" s="56"/>
      <c r="KB707" s="56"/>
      <c r="KC707" s="56"/>
      <c r="KD707" s="56"/>
      <c r="KE707" s="56"/>
      <c r="KF707" s="56"/>
      <c r="KG707" s="56"/>
      <c r="KH707" s="56"/>
      <c r="KI707" s="56"/>
      <c r="KJ707" s="56"/>
      <c r="KK707" s="56"/>
      <c r="KL707" s="56"/>
      <c r="KM707" s="56"/>
      <c r="KN707" s="71" t="s">
        <v>552</v>
      </c>
      <c r="KO707" s="56"/>
      <c r="KP707" s="56"/>
      <c r="KQ707" s="56"/>
      <c r="KR707" s="56"/>
      <c r="KS707" s="56"/>
      <c r="KT707" s="56"/>
      <c r="KU707" s="56"/>
      <c r="KV707" s="56"/>
      <c r="KW707" s="56"/>
      <c r="KX707" s="56"/>
      <c r="KY707" s="56"/>
      <c r="KZ707" s="56"/>
      <c r="LA707" s="56"/>
      <c r="LB707" s="56"/>
      <c r="LC707" s="56"/>
      <c r="LD707" s="56"/>
      <c r="LE707" s="56"/>
      <c r="LF707" s="56"/>
      <c r="LG707" s="56"/>
      <c r="LH707" s="56"/>
      <c r="LI707" s="56"/>
      <c r="LJ707" s="56"/>
      <c r="LK707" s="56"/>
      <c r="LL707" s="56"/>
      <c r="LM707" s="56"/>
      <c r="LN707" s="56"/>
      <c r="LO707" s="56"/>
      <c r="LP707" s="56"/>
      <c r="LQ707" s="56"/>
      <c r="LR707" s="56"/>
      <c r="LS707" s="179"/>
      <c r="LT707" s="180"/>
      <c r="LU707" s="179"/>
      <c r="LV707" s="180"/>
      <c r="LW707" s="179"/>
      <c r="LX707" s="180"/>
      <c r="LY707" s="179"/>
      <c r="LZ707" s="180"/>
      <c r="MA707" s="181"/>
      <c r="MB707" s="185"/>
      <c r="MC707" s="56"/>
      <c r="MD707" s="56"/>
      <c r="ME707" s="56"/>
      <c r="MF707" s="56"/>
      <c r="MG707" s="56"/>
      <c r="MH707" s="56"/>
      <c r="MI707" s="56"/>
      <c r="MJ707" s="56"/>
      <c r="MK707" s="56"/>
      <c r="ML707" s="56"/>
      <c r="MM707" s="56"/>
      <c r="MN707" s="56"/>
      <c r="MO707" s="56"/>
      <c r="MP707" s="56"/>
      <c r="MQ707" s="56"/>
      <c r="MR707" s="56"/>
      <c r="MS707" s="56"/>
      <c r="MT707" s="56"/>
      <c r="MU707" s="56"/>
      <c r="MV707" s="56"/>
      <c r="MW707" s="56"/>
      <c r="MX707" s="56"/>
      <c r="MY707" s="56"/>
      <c r="MZ707" s="56"/>
      <c r="NA707" s="56"/>
      <c r="NB707" s="56"/>
      <c r="NC707" s="56"/>
      <c r="ND707" s="56"/>
      <c r="NE707" s="56"/>
      <c r="NF707" s="56"/>
      <c r="NG707" s="56"/>
      <c r="NH707" s="56"/>
      <c r="NI707" s="56"/>
      <c r="NJ707" s="56"/>
      <c r="NK707" s="56"/>
      <c r="NL707" s="56"/>
      <c r="NM707" s="56"/>
      <c r="NN707" s="56"/>
      <c r="NO707" s="56"/>
      <c r="NP707" s="56"/>
      <c r="NQ707" s="56"/>
      <c r="NR707" s="56"/>
      <c r="NS707" s="56"/>
      <c r="NT707" s="56"/>
      <c r="NU707" s="56"/>
      <c r="NV707" s="56"/>
      <c r="NW707" s="56"/>
      <c r="NX707" s="56"/>
      <c r="NY707" s="56"/>
      <c r="NZ707" s="56"/>
      <c r="OA707" s="56"/>
      <c r="OB707" s="56"/>
      <c r="OC707" s="56"/>
      <c r="OD707" s="56"/>
      <c r="OE707" s="56"/>
      <c r="OF707" s="56"/>
      <c r="OG707" s="56"/>
      <c r="OH707" s="56"/>
      <c r="OI707" s="56"/>
      <c r="OJ707" s="56"/>
      <c r="OK707" s="56"/>
      <c r="OL707" s="56"/>
      <c r="OM707" s="56"/>
      <c r="ON707" s="56"/>
      <c r="OO707" s="56"/>
      <c r="OP707" s="56"/>
      <c r="OQ707" s="56"/>
      <c r="OR707" s="56"/>
      <c r="OS707" s="56"/>
      <c r="OT707" s="56"/>
      <c r="OU707" s="56"/>
      <c r="OV707" s="56"/>
      <c r="OW707" s="56"/>
      <c r="OX707" s="56"/>
      <c r="OY707" s="56"/>
      <c r="OZ707" s="56"/>
      <c r="PA707" s="56"/>
    </row>
    <row r="708" spans="1:417" s="116" customFormat="1" ht="39" customHeight="1">
      <c r="A708" s="56">
        <v>586</v>
      </c>
      <c r="B708" s="344">
        <v>583</v>
      </c>
      <c r="C708" s="427">
        <v>259</v>
      </c>
      <c r="D708" s="365" t="s">
        <v>311</v>
      </c>
      <c r="E708" s="329" t="s">
        <v>7</v>
      </c>
      <c r="F708" s="365" t="s">
        <v>312</v>
      </c>
      <c r="G708" s="324" t="s">
        <v>7</v>
      </c>
      <c r="H708" s="324" t="s">
        <v>205</v>
      </c>
      <c r="I708" s="208" t="s">
        <v>312</v>
      </c>
      <c r="J708" s="208" t="s">
        <v>814</v>
      </c>
      <c r="K708" s="76"/>
      <c r="L708" s="234" t="s">
        <v>661</v>
      </c>
      <c r="M708" s="76" t="s">
        <v>501</v>
      </c>
      <c r="N708" s="51" t="s">
        <v>380</v>
      </c>
      <c r="O708" s="56" t="s">
        <v>371</v>
      </c>
      <c r="P708" s="310" t="s">
        <v>205</v>
      </c>
      <c r="Q708" s="310"/>
      <c r="R708" s="235" t="s">
        <v>205</v>
      </c>
      <c r="S708" s="120"/>
      <c r="T708" s="120"/>
      <c r="U708" s="120"/>
      <c r="V708" s="120"/>
      <c r="W708" s="120"/>
      <c r="X708" s="120"/>
      <c r="Y708" s="120"/>
      <c r="Z708" s="120"/>
      <c r="AA708" s="120"/>
      <c r="AB708" s="120"/>
      <c r="AC708" s="119">
        <f t="shared" si="1026"/>
        <v>1</v>
      </c>
      <c r="AD708" s="300" t="s">
        <v>553</v>
      </c>
      <c r="AE708" s="300"/>
      <c r="AF708" s="178">
        <v>2</v>
      </c>
      <c r="AG708" s="178">
        <v>2</v>
      </c>
      <c r="AH708" s="178">
        <v>2</v>
      </c>
      <c r="AI708" s="178">
        <v>2</v>
      </c>
      <c r="AJ708" s="178">
        <v>2</v>
      </c>
      <c r="AK708" s="178">
        <v>1</v>
      </c>
      <c r="AL708" s="178">
        <v>2</v>
      </c>
      <c r="AM708" s="178">
        <v>2</v>
      </c>
      <c r="AN708" s="178">
        <v>2</v>
      </c>
      <c r="AO708" s="178">
        <v>2</v>
      </c>
      <c r="AP708" s="178">
        <v>2</v>
      </c>
      <c r="AQ708" s="178">
        <v>2</v>
      </c>
      <c r="AR708" s="178">
        <v>2</v>
      </c>
      <c r="AS708" s="178">
        <v>2</v>
      </c>
      <c r="AT708" s="178">
        <v>2</v>
      </c>
      <c r="AU708" s="178">
        <v>1</v>
      </c>
      <c r="AV708" s="178">
        <v>2</v>
      </c>
      <c r="AW708" s="178">
        <v>2</v>
      </c>
      <c r="AX708" s="178">
        <v>2</v>
      </c>
      <c r="AY708" s="178">
        <v>2</v>
      </c>
      <c r="AZ708" s="178">
        <v>2</v>
      </c>
      <c r="BA708" s="178">
        <v>2</v>
      </c>
      <c r="BB708" s="178">
        <v>2</v>
      </c>
      <c r="BC708" s="178">
        <v>1</v>
      </c>
      <c r="BD708" s="178">
        <v>2</v>
      </c>
      <c r="BE708" s="178">
        <v>2</v>
      </c>
      <c r="BF708" s="178">
        <v>2</v>
      </c>
      <c r="BG708" s="178">
        <v>2</v>
      </c>
      <c r="BH708" s="178">
        <v>2</v>
      </c>
      <c r="BI708" s="178">
        <v>1</v>
      </c>
      <c r="BJ708" s="179">
        <f>COUNTIF(AF708:BI708,"2")</f>
        <v>26</v>
      </c>
      <c r="BK708" s="180">
        <f>BJ708/(BJ708+BL708+BN708+BP708)</f>
        <v>0.8666666666666667</v>
      </c>
      <c r="BL708" s="179">
        <f>COUNTIF(AF708:BI708,"1")</f>
        <v>4</v>
      </c>
      <c r="BM708" s="180">
        <f>BL708/(BJ708+BL708+BN708+BP708)</f>
        <v>0.13333333333333333</v>
      </c>
      <c r="BN708" s="179">
        <f>COUNTIF(AF708:BI708,"0")</f>
        <v>0</v>
      </c>
      <c r="BO708" s="180">
        <f>BN708/(BJ708+BL708+BN708+BP708)</f>
        <v>0</v>
      </c>
      <c r="BP708" s="179">
        <f>COUNTIF(Q708:BI708,"KĐG")</f>
        <v>0</v>
      </c>
      <c r="BQ708" s="180">
        <f>BP708/(BJ708+BL708+BN708+BP708)</f>
        <v>0</v>
      </c>
      <c r="BR708" s="181">
        <f>(((BJ708*2)+(BL708*1)+(BN708*0)))/(BJ708+BL708+BN708)</f>
        <v>1.8666666666666667</v>
      </c>
      <c r="BS708" s="182" t="str">
        <f>IF(BQ708&gt;=50%,"KĐG",IF(BR708&gt;=1.6,"Đạt mục tiêu",IF(BR708&gt;=1,"Cần cố gắng","Chưa đạt")))</f>
        <v>Đạt mục tiêu</v>
      </c>
      <c r="BT708" s="70"/>
      <c r="BU708" s="70"/>
      <c r="BV708" s="70">
        <v>2</v>
      </c>
      <c r="BW708" s="70">
        <v>2</v>
      </c>
      <c r="BX708" s="56">
        <v>2</v>
      </c>
      <c r="BY708" s="56">
        <v>2</v>
      </c>
      <c r="BZ708" s="56">
        <v>2</v>
      </c>
      <c r="CA708" s="56">
        <v>1</v>
      </c>
      <c r="CB708" s="56">
        <v>2</v>
      </c>
      <c r="CC708" s="56">
        <v>2</v>
      </c>
      <c r="CD708" s="56">
        <v>2</v>
      </c>
      <c r="CE708" s="56">
        <v>2</v>
      </c>
      <c r="CF708" s="56">
        <v>2</v>
      </c>
      <c r="CG708" s="56">
        <v>2</v>
      </c>
      <c r="CH708" s="56">
        <v>2</v>
      </c>
      <c r="CI708" s="56">
        <v>2</v>
      </c>
      <c r="CJ708" s="56">
        <v>2</v>
      </c>
      <c r="CK708" s="56">
        <v>1</v>
      </c>
      <c r="CL708" s="56">
        <v>2</v>
      </c>
      <c r="CM708" s="56">
        <v>2</v>
      </c>
      <c r="CN708" s="56">
        <v>2</v>
      </c>
      <c r="CO708" s="56">
        <v>2</v>
      </c>
      <c r="CP708" s="56">
        <v>2</v>
      </c>
      <c r="CQ708" s="56">
        <v>2</v>
      </c>
      <c r="CR708" s="56">
        <v>2</v>
      </c>
      <c r="CS708" s="56">
        <v>1</v>
      </c>
      <c r="CT708" s="56">
        <v>2</v>
      </c>
      <c r="CU708" s="56">
        <v>2</v>
      </c>
      <c r="CV708" s="56">
        <v>2</v>
      </c>
      <c r="CW708" s="56">
        <v>2</v>
      </c>
      <c r="CX708" s="56">
        <v>2</v>
      </c>
      <c r="CY708" s="56">
        <v>1</v>
      </c>
      <c r="CZ708" s="56">
        <f>COUNTIF(BV708:CY708,"2")</f>
        <v>26</v>
      </c>
      <c r="DA708" s="56">
        <f>CZ708/(CZ708+DB708+DD708+DF708)</f>
        <v>0.8666666666666667</v>
      </c>
      <c r="DB708" s="56">
        <f>COUNTIF(BV708:CY708,"1")</f>
        <v>4</v>
      </c>
      <c r="DC708" s="56">
        <f>DB708/(CZ708+DB708+DD708+DF708)</f>
        <v>0.13333333333333333</v>
      </c>
      <c r="DD708" s="56">
        <f>COUNTIF(BV708:CY708,"0")</f>
        <v>0</v>
      </c>
      <c r="DE708" s="56">
        <f>DD708/(CZ708+DB708+DD708+DF708)</f>
        <v>0</v>
      </c>
      <c r="DF708" s="56">
        <f>COUNTIF(BH708:CY708,"KĐG")</f>
        <v>0</v>
      </c>
      <c r="DG708" s="56">
        <f>DF708/(CZ708+DB708+DD708+DF708)</f>
        <v>0</v>
      </c>
      <c r="DH708" s="56">
        <f>(((CZ708*2)+(DB708*1)+(DD708*0)))/(CZ708+DB708+DD708)</f>
        <v>1.8666666666666667</v>
      </c>
      <c r="DI708" s="56" t="str">
        <f>IF(DG708&gt;=50%,"KĐG",IF(DH708&gt;=1.6,"Đạt mục tiêu",IF(DH708&gt;=1,"Cần cố gắng","Chưa đạt")))</f>
        <v>Đạt mục tiêu</v>
      </c>
      <c r="DJ708" s="56"/>
      <c r="DK708" s="56"/>
      <c r="DL708" s="56"/>
      <c r="DM708" s="70"/>
      <c r="DN708" s="70"/>
      <c r="DO708" s="70"/>
      <c r="DP708" s="70"/>
      <c r="DQ708" s="56"/>
      <c r="DR708" s="56"/>
      <c r="DS708" s="56"/>
      <c r="DT708" s="56"/>
      <c r="DU708" s="56"/>
      <c r="DV708" s="56"/>
      <c r="DW708" s="56"/>
      <c r="DX708" s="56"/>
      <c r="DY708" s="56"/>
      <c r="DZ708" s="56"/>
      <c r="EA708" s="56"/>
      <c r="EB708" s="56"/>
      <c r="EC708" s="56"/>
      <c r="ED708" s="56"/>
      <c r="EE708" s="56"/>
      <c r="EF708" s="56"/>
      <c r="EG708" s="56"/>
      <c r="EH708" s="56"/>
      <c r="EI708" s="56"/>
      <c r="EJ708" s="56"/>
      <c r="EK708" s="56"/>
      <c r="EL708" s="56"/>
      <c r="EM708" s="56"/>
      <c r="EN708" s="56"/>
      <c r="EO708" s="56"/>
      <c r="EP708" s="56"/>
      <c r="EQ708" s="56"/>
      <c r="ER708" s="56"/>
      <c r="ES708" s="56"/>
      <c r="ET708" s="56"/>
      <c r="EU708" s="56"/>
      <c r="EV708" s="56"/>
      <c r="EW708" s="56"/>
      <c r="EX708" s="56"/>
      <c r="EY708" s="56"/>
      <c r="EZ708" s="56"/>
      <c r="FA708" s="56"/>
      <c r="FB708" s="56"/>
      <c r="FC708" s="56"/>
      <c r="FD708" s="56"/>
      <c r="FE708" s="56"/>
      <c r="FF708" s="70"/>
      <c r="FG708" s="70"/>
      <c r="FH708" s="70"/>
      <c r="FI708" s="70"/>
      <c r="FJ708" s="70"/>
      <c r="FK708" s="56"/>
      <c r="FL708" s="56"/>
      <c r="FM708" s="56"/>
      <c r="FN708" s="56"/>
      <c r="FO708" s="56"/>
      <c r="FP708" s="56"/>
      <c r="FQ708" s="56"/>
      <c r="FR708" s="56"/>
      <c r="FS708" s="56"/>
      <c r="FT708" s="56"/>
      <c r="FU708" s="56"/>
      <c r="FV708" s="56"/>
      <c r="FW708" s="56"/>
      <c r="FX708" s="56"/>
      <c r="FY708" s="56"/>
      <c r="FZ708" s="56"/>
      <c r="GA708" s="56"/>
      <c r="GB708" s="56"/>
      <c r="GC708" s="56"/>
      <c r="GD708" s="56"/>
      <c r="GE708" s="56"/>
      <c r="GF708" s="56"/>
      <c r="GG708" s="56"/>
      <c r="GH708" s="56"/>
      <c r="GI708" s="56"/>
      <c r="GJ708" s="56"/>
      <c r="GK708" s="56"/>
      <c r="GL708" s="56"/>
      <c r="GM708" s="56"/>
      <c r="GN708" s="56"/>
      <c r="GO708" s="56"/>
      <c r="GP708" s="56"/>
      <c r="GQ708" s="56"/>
      <c r="GR708" s="56"/>
      <c r="GS708" s="56"/>
      <c r="GT708" s="56"/>
      <c r="GU708" s="56"/>
      <c r="GV708" s="56"/>
      <c r="GW708" s="56"/>
      <c r="GX708" s="56"/>
      <c r="GY708" s="56"/>
      <c r="GZ708" s="70"/>
      <c r="HA708" s="70"/>
      <c r="HB708" s="70"/>
      <c r="HC708" s="70"/>
      <c r="HD708" s="70"/>
      <c r="HE708" s="56"/>
      <c r="HF708" s="56"/>
      <c r="HG708" s="56"/>
      <c r="HH708" s="56"/>
      <c r="HI708" s="56"/>
      <c r="HJ708" s="56"/>
      <c r="HK708" s="56"/>
      <c r="HL708" s="56"/>
      <c r="HM708" s="56"/>
      <c r="HN708" s="56"/>
      <c r="HO708" s="56"/>
      <c r="HP708" s="56"/>
      <c r="HQ708" s="56"/>
      <c r="HR708" s="56"/>
      <c r="HS708" s="56"/>
      <c r="HT708" s="56"/>
      <c r="HU708" s="56"/>
      <c r="HV708" s="56"/>
      <c r="HW708" s="56"/>
      <c r="HX708" s="56"/>
      <c r="HY708" s="56"/>
      <c r="HZ708" s="56"/>
      <c r="IA708" s="56"/>
      <c r="IB708" s="56"/>
      <c r="IC708" s="56"/>
      <c r="ID708" s="56"/>
      <c r="IE708" s="56"/>
      <c r="IF708" s="56"/>
      <c r="IG708" s="56"/>
      <c r="IH708" s="56"/>
      <c r="II708" s="56"/>
      <c r="IJ708" s="56"/>
      <c r="IK708" s="56"/>
      <c r="IL708" s="56"/>
      <c r="IM708" s="56"/>
      <c r="IN708" s="56"/>
      <c r="IO708" s="56"/>
      <c r="IP708" s="56"/>
      <c r="IQ708" s="56"/>
      <c r="IR708" s="56"/>
      <c r="IS708" s="56"/>
      <c r="IT708" s="70"/>
      <c r="IU708" s="70"/>
      <c r="IV708" s="70"/>
      <c r="IW708" s="70"/>
      <c r="IX708" s="56"/>
      <c r="IY708" s="56"/>
      <c r="IZ708" s="56"/>
      <c r="JA708" s="56"/>
      <c r="JB708" s="56"/>
      <c r="JC708" s="56"/>
      <c r="JD708" s="56"/>
      <c r="JE708" s="56"/>
      <c r="JF708" s="56"/>
      <c r="JG708" s="56"/>
      <c r="JH708" s="56"/>
      <c r="JI708" s="56"/>
      <c r="JJ708" s="56"/>
      <c r="JK708" s="56"/>
      <c r="JL708" s="56"/>
      <c r="JM708" s="56"/>
      <c r="JN708" s="56"/>
      <c r="JO708" s="56"/>
      <c r="JP708" s="56"/>
      <c r="JQ708" s="56"/>
      <c r="JR708" s="56"/>
      <c r="JS708" s="56"/>
      <c r="JT708" s="56"/>
      <c r="JU708" s="56"/>
      <c r="JV708" s="56"/>
      <c r="JW708" s="56"/>
      <c r="JX708" s="56"/>
      <c r="JY708" s="56"/>
      <c r="JZ708" s="56"/>
      <c r="KA708" s="56"/>
      <c r="KB708" s="56"/>
      <c r="KC708" s="56"/>
      <c r="KD708" s="56"/>
      <c r="KE708" s="56"/>
      <c r="KF708" s="56"/>
      <c r="KG708" s="56"/>
      <c r="KH708" s="56"/>
      <c r="KI708" s="56"/>
      <c r="KJ708" s="56"/>
      <c r="KK708" s="56"/>
      <c r="KL708" s="71"/>
      <c r="KM708" s="56"/>
      <c r="KN708" s="56"/>
      <c r="KO708" s="56">
        <v>2</v>
      </c>
      <c r="KP708" s="56">
        <v>2</v>
      </c>
      <c r="KQ708" s="56">
        <v>2</v>
      </c>
      <c r="KR708" s="56">
        <v>2</v>
      </c>
      <c r="KS708" s="56">
        <v>2</v>
      </c>
      <c r="KT708" s="56">
        <v>2</v>
      </c>
      <c r="KU708" s="56">
        <v>2</v>
      </c>
      <c r="KV708" s="56">
        <v>2</v>
      </c>
      <c r="KW708" s="56">
        <v>2</v>
      </c>
      <c r="KX708" s="56">
        <v>2</v>
      </c>
      <c r="KY708" s="56">
        <v>2</v>
      </c>
      <c r="KZ708" s="56">
        <v>2</v>
      </c>
      <c r="LA708" s="56">
        <v>2</v>
      </c>
      <c r="LB708" s="56">
        <v>2</v>
      </c>
      <c r="LC708" s="56">
        <v>2</v>
      </c>
      <c r="LD708" s="56">
        <v>2</v>
      </c>
      <c r="LE708" s="56">
        <v>2</v>
      </c>
      <c r="LF708" s="56">
        <v>2</v>
      </c>
      <c r="LG708" s="56">
        <v>2</v>
      </c>
      <c r="LH708" s="56">
        <v>2</v>
      </c>
      <c r="LI708" s="56">
        <v>2</v>
      </c>
      <c r="LJ708" s="56">
        <v>2</v>
      </c>
      <c r="LK708" s="56">
        <v>2</v>
      </c>
      <c r="LL708" s="56"/>
      <c r="LM708" s="56"/>
      <c r="LN708" s="56"/>
      <c r="LO708" s="56"/>
      <c r="LP708" s="56">
        <v>2</v>
      </c>
      <c r="LQ708" s="56">
        <v>2</v>
      </c>
      <c r="LR708" s="56">
        <v>2</v>
      </c>
      <c r="LS708" s="179">
        <f>COUNTIF(KO708:LR708,"2")</f>
        <v>26</v>
      </c>
      <c r="LT708" s="180">
        <f>LS708/(LS708+LU708+LW708+LY708)</f>
        <v>1</v>
      </c>
      <c r="LU708" s="179">
        <f>COUNTIF(KO708:LR708,"1")</f>
        <v>0</v>
      </c>
      <c r="LV708" s="180">
        <f>LU708/(LS708+LU708+LW708+LY708)</f>
        <v>0</v>
      </c>
      <c r="LW708" s="179">
        <f>COUNTIF(KO708:LR708,"0")</f>
        <v>0</v>
      </c>
      <c r="LX708" s="180">
        <f>LW708/(LS708+LU708+LW708+LY708)</f>
        <v>0</v>
      </c>
      <c r="LY708" s="179">
        <f>COUNTIF(KB708:LR708,"KĐG")</f>
        <v>0</v>
      </c>
      <c r="LZ708" s="180">
        <f>LY708/(LS708+LU708+LW708+LY708)</f>
        <v>0</v>
      </c>
      <c r="MA708" s="181">
        <f>(((LS708*2)+(LU708*1)+(LW708*0)))/(LS708+LU708+LW708)</f>
        <v>2</v>
      </c>
      <c r="MB708" s="185" t="str">
        <f>IF(LZ708&gt;=50%,"KĐG",IF(MA708&gt;=1.6,"Đạt mục tiêu",IF(MA708&gt;=1,"Cần cố gắng","Chưa đạt")))</f>
        <v>Đạt mục tiêu</v>
      </c>
      <c r="MC708" s="56"/>
      <c r="MD708" s="56"/>
      <c r="ME708" s="56"/>
      <c r="MF708" s="56"/>
      <c r="MG708" s="56"/>
      <c r="MH708" s="56"/>
      <c r="MI708" s="56"/>
      <c r="MJ708" s="56"/>
      <c r="MK708" s="56"/>
      <c r="ML708" s="56"/>
      <c r="MM708" s="56"/>
      <c r="MN708" s="56"/>
      <c r="MO708" s="56"/>
      <c r="MP708" s="56"/>
      <c r="MQ708" s="56"/>
      <c r="MR708" s="56"/>
      <c r="MS708" s="56"/>
      <c r="MT708" s="56"/>
      <c r="MU708" s="56"/>
      <c r="MV708" s="56"/>
      <c r="MW708" s="56"/>
      <c r="MX708" s="56"/>
      <c r="MY708" s="56"/>
      <c r="MZ708" s="56"/>
      <c r="NA708" s="56"/>
      <c r="NB708" s="56"/>
      <c r="NC708" s="56"/>
      <c r="ND708" s="56"/>
      <c r="NE708" s="56"/>
      <c r="NF708" s="56"/>
      <c r="NG708" s="56"/>
      <c r="NH708" s="56"/>
      <c r="NI708" s="56"/>
      <c r="NJ708" s="56"/>
      <c r="NK708" s="56"/>
      <c r="NL708" s="56"/>
      <c r="NM708" s="56"/>
      <c r="NN708" s="56"/>
      <c r="NO708" s="56"/>
      <c r="NP708" s="56"/>
      <c r="NQ708" s="56"/>
      <c r="NR708" s="56"/>
      <c r="NS708" s="56"/>
      <c r="NT708" s="56"/>
      <c r="NU708" s="56"/>
      <c r="NV708" s="56"/>
      <c r="NW708" s="56"/>
      <c r="NX708" s="56"/>
      <c r="NY708" s="56"/>
      <c r="NZ708" s="56"/>
      <c r="OA708" s="56"/>
      <c r="OB708" s="56"/>
      <c r="OC708" s="56"/>
      <c r="OD708" s="56"/>
      <c r="OE708" s="56"/>
      <c r="OF708" s="56"/>
      <c r="OG708" s="56"/>
      <c r="OH708" s="56"/>
      <c r="OI708" s="56"/>
      <c r="OJ708" s="56"/>
      <c r="OK708" s="56"/>
      <c r="OL708" s="56"/>
      <c r="OM708" s="56"/>
      <c r="ON708" s="56"/>
      <c r="OO708" s="56"/>
      <c r="OP708" s="56"/>
      <c r="OQ708" s="56"/>
      <c r="OR708" s="56"/>
      <c r="OS708" s="56"/>
      <c r="OT708" s="56"/>
      <c r="OU708" s="56"/>
      <c r="OV708" s="56"/>
      <c r="OW708" s="56"/>
      <c r="OX708" s="56"/>
      <c r="OY708" s="56"/>
      <c r="OZ708" s="56"/>
      <c r="PA708" s="2"/>
    </row>
    <row r="709" spans="1:417" s="116" customFormat="1" ht="31.5" hidden="1" customHeight="1">
      <c r="A709" s="56"/>
      <c r="B709" s="357"/>
      <c r="C709" s="310"/>
      <c r="D709" s="366"/>
      <c r="E709" s="325"/>
      <c r="F709" s="366"/>
      <c r="G709" s="328"/>
      <c r="H709" s="325"/>
      <c r="I709" s="126" t="s">
        <v>312</v>
      </c>
      <c r="J709" s="126" t="s">
        <v>814</v>
      </c>
      <c r="K709" s="123"/>
      <c r="L709" s="183" t="s">
        <v>661</v>
      </c>
      <c r="M709" s="123" t="s">
        <v>501</v>
      </c>
      <c r="N709" s="51" t="s">
        <v>380</v>
      </c>
      <c r="O709" s="56" t="s">
        <v>371</v>
      </c>
      <c r="P709" s="310"/>
      <c r="Q709" s="310"/>
      <c r="R709" s="120"/>
      <c r="S709" s="120"/>
      <c r="T709" s="120"/>
      <c r="U709" s="120"/>
      <c r="V709" s="120"/>
      <c r="W709" s="120"/>
      <c r="X709" s="120" t="s">
        <v>205</v>
      </c>
      <c r="Y709" s="120"/>
      <c r="Z709" s="120"/>
      <c r="AA709" s="120"/>
      <c r="AB709" s="120"/>
      <c r="AC709" s="119">
        <f t="shared" si="1026"/>
        <v>1</v>
      </c>
      <c r="AD709" s="229"/>
      <c r="AE709" s="229"/>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70"/>
      <c r="BU709" s="70"/>
      <c r="BV709" s="70"/>
      <c r="BW709" s="70"/>
      <c r="BX709" s="56"/>
      <c r="BY709" s="56"/>
      <c r="BZ709" s="56"/>
      <c r="CA709" s="56"/>
      <c r="CB709" s="56"/>
      <c r="CC709" s="56"/>
      <c r="CD709" s="56"/>
      <c r="CE709" s="56"/>
      <c r="CF709" s="56"/>
      <c r="CG709" s="56"/>
      <c r="CH709" s="56"/>
      <c r="CI709" s="56"/>
      <c r="CJ709" s="56"/>
      <c r="CK709" s="56"/>
      <c r="CL709" s="56"/>
      <c r="CM709" s="56"/>
      <c r="CN709" s="56"/>
      <c r="CO709" s="56"/>
      <c r="CP709" s="56"/>
      <c r="CQ709" s="56"/>
      <c r="CR709" s="56"/>
      <c r="CS709" s="56"/>
      <c r="CT709" s="56"/>
      <c r="CU709" s="56"/>
      <c r="CV709" s="56"/>
      <c r="CW709" s="56"/>
      <c r="CX709" s="56"/>
      <c r="CY709" s="56"/>
      <c r="CZ709" s="56"/>
      <c r="DA709" s="56"/>
      <c r="DB709" s="56"/>
      <c r="DC709" s="56"/>
      <c r="DD709" s="56"/>
      <c r="DE709" s="56"/>
      <c r="DF709" s="56"/>
      <c r="DG709" s="56"/>
      <c r="DH709" s="56"/>
      <c r="DI709" s="56"/>
      <c r="DJ709" s="56"/>
      <c r="DK709" s="56"/>
      <c r="DL709" s="56"/>
      <c r="DM709" s="70"/>
      <c r="DN709" s="70"/>
      <c r="DO709" s="70"/>
      <c r="DP709" s="70"/>
      <c r="DQ709" s="56"/>
      <c r="DR709" s="56"/>
      <c r="DS709" s="56"/>
      <c r="DT709" s="56"/>
      <c r="DU709" s="56"/>
      <c r="DV709" s="56"/>
      <c r="DW709" s="56"/>
      <c r="DX709" s="56"/>
      <c r="DY709" s="56"/>
      <c r="DZ709" s="56"/>
      <c r="EA709" s="56"/>
      <c r="EB709" s="56"/>
      <c r="EC709" s="56"/>
      <c r="ED709" s="56"/>
      <c r="EE709" s="56"/>
      <c r="EF709" s="56"/>
      <c r="EG709" s="56"/>
      <c r="EH709" s="56"/>
      <c r="EI709" s="56"/>
      <c r="EJ709" s="56"/>
      <c r="EK709" s="56"/>
      <c r="EL709" s="56"/>
      <c r="EM709" s="56"/>
      <c r="EN709" s="56"/>
      <c r="EO709" s="56"/>
      <c r="EP709" s="56"/>
      <c r="EQ709" s="56"/>
      <c r="ER709" s="56"/>
      <c r="ES709" s="56"/>
      <c r="ET709" s="56"/>
      <c r="EU709" s="56"/>
      <c r="EV709" s="56"/>
      <c r="EW709" s="56"/>
      <c r="EX709" s="56"/>
      <c r="EY709" s="56"/>
      <c r="EZ709" s="56"/>
      <c r="FA709" s="56"/>
      <c r="FB709" s="56"/>
      <c r="FC709" s="56"/>
      <c r="FD709" s="56"/>
      <c r="FE709" s="56"/>
      <c r="FF709" s="72"/>
      <c r="FG709" s="72" t="s">
        <v>553</v>
      </c>
      <c r="FH709" s="72"/>
      <c r="FI709" s="72" t="s">
        <v>553</v>
      </c>
      <c r="FJ709" s="72"/>
      <c r="FK709" s="70" t="s">
        <v>464</v>
      </c>
      <c r="FL709" s="70" t="s">
        <v>464</v>
      </c>
      <c r="FM709" s="70" t="s">
        <v>1025</v>
      </c>
      <c r="FN709" s="70" t="s">
        <v>464</v>
      </c>
      <c r="FO709" s="70" t="s">
        <v>464</v>
      </c>
      <c r="FP709" s="70" t="s">
        <v>464</v>
      </c>
      <c r="FQ709" s="70" t="s">
        <v>464</v>
      </c>
      <c r="FR709" s="70" t="s">
        <v>464</v>
      </c>
      <c r="FS709" s="70" t="s">
        <v>464</v>
      </c>
      <c r="FT709" s="70" t="s">
        <v>464</v>
      </c>
      <c r="FU709" s="70" t="s">
        <v>464</v>
      </c>
      <c r="FV709" s="70" t="s">
        <v>464</v>
      </c>
      <c r="FW709" s="70" t="s">
        <v>464</v>
      </c>
      <c r="FX709" s="70" t="s">
        <v>464</v>
      </c>
      <c r="FY709" s="70" t="s">
        <v>464</v>
      </c>
      <c r="FZ709" s="70" t="s">
        <v>464</v>
      </c>
      <c r="GA709" s="70" t="s">
        <v>464</v>
      </c>
      <c r="GB709" s="70" t="s">
        <v>464</v>
      </c>
      <c r="GC709" s="70" t="s">
        <v>464</v>
      </c>
      <c r="GD709" s="70" t="s">
        <v>464</v>
      </c>
      <c r="GE709" s="70" t="s">
        <v>464</v>
      </c>
      <c r="GF709" s="70" t="s">
        <v>464</v>
      </c>
      <c r="GG709" s="70" t="s">
        <v>464</v>
      </c>
      <c r="GH709" s="70" t="s">
        <v>1025</v>
      </c>
      <c r="GI709" s="70" t="s">
        <v>464</v>
      </c>
      <c r="GJ709" s="70" t="s">
        <v>464</v>
      </c>
      <c r="GK709" s="70" t="s">
        <v>464</v>
      </c>
      <c r="GL709" s="70" t="s">
        <v>464</v>
      </c>
      <c r="GM709" s="70" t="s">
        <v>464</v>
      </c>
      <c r="GN709" s="70" t="s">
        <v>464</v>
      </c>
      <c r="GO709" s="70" t="s">
        <v>464</v>
      </c>
      <c r="GP709" s="179">
        <f>COUNTIF(FA709:GO709,"2")</f>
        <v>29</v>
      </c>
      <c r="GQ709" s="180">
        <f t="shared" ref="GQ709" si="1027">GP709/(GP709+GR709+GT709+GV709)</f>
        <v>0.93548387096774188</v>
      </c>
      <c r="GR709" s="179">
        <f>COUNTIF(FA709:GO709,"1")</f>
        <v>2</v>
      </c>
      <c r="GS709" s="180">
        <f t="shared" ref="GS709" si="1028">GR709/(GP709+GR709+GT709+GV709)</f>
        <v>6.4516129032258063E-2</v>
      </c>
      <c r="GT709" s="179">
        <f>COUNTIF(FA709:GO709,"0")</f>
        <v>0</v>
      </c>
      <c r="GU709" s="180">
        <f t="shared" ref="GU709" si="1029">GT709/(GP709+GR709+GT709+GV709)</f>
        <v>0</v>
      </c>
      <c r="GV709" s="179">
        <f>COUNTIF(FA709:GO709,"KĐG")</f>
        <v>0</v>
      </c>
      <c r="GW709" s="180">
        <f t="shared" ref="GW709" si="1030">GV709/(GP709+GR709+GT709+GV709)</f>
        <v>0</v>
      </c>
      <c r="GX709" s="181">
        <f t="shared" ref="GX709" si="1031">(((GP709*2)+(GR709*1)+(GT709*0)))/(GP709+GR709+GT709)</f>
        <v>1.935483870967742</v>
      </c>
      <c r="GY709" s="182" t="str">
        <f t="shared" ref="GY709" si="1032">IF(GW709&gt;=50%,"KĐG",IF(GX709&gt;=1.6,"Đạt mục tiêu",IF(GX709&gt;=1,"Cần cố gắng","Chưa đạt")))</f>
        <v>Đạt mục tiêu</v>
      </c>
      <c r="GZ709" s="70"/>
      <c r="HA709" s="70"/>
      <c r="HB709" s="70"/>
      <c r="HC709" s="70"/>
      <c r="HD709" s="70"/>
      <c r="HE709" s="56"/>
      <c r="HF709" s="56"/>
      <c r="HG709" s="56"/>
      <c r="HH709" s="56"/>
      <c r="HI709" s="56"/>
      <c r="HJ709" s="56"/>
      <c r="HK709" s="56"/>
      <c r="HL709" s="56"/>
      <c r="HM709" s="56"/>
      <c r="HN709" s="56"/>
      <c r="HO709" s="56"/>
      <c r="HP709" s="56"/>
      <c r="HQ709" s="56"/>
      <c r="HR709" s="56"/>
      <c r="HS709" s="56"/>
      <c r="HT709" s="56"/>
      <c r="HU709" s="56"/>
      <c r="HV709" s="56"/>
      <c r="HW709" s="56"/>
      <c r="HX709" s="56"/>
      <c r="HY709" s="56"/>
      <c r="HZ709" s="56"/>
      <c r="IA709" s="56"/>
      <c r="IB709" s="56"/>
      <c r="IC709" s="56"/>
      <c r="ID709" s="56"/>
      <c r="IE709" s="56"/>
      <c r="IF709" s="56"/>
      <c r="IG709" s="56"/>
      <c r="IH709" s="56"/>
      <c r="II709" s="56"/>
      <c r="IJ709" s="56"/>
      <c r="IK709" s="56"/>
      <c r="IL709" s="56"/>
      <c r="IM709" s="56"/>
      <c r="IN709" s="56"/>
      <c r="IO709" s="56"/>
      <c r="IP709" s="56"/>
      <c r="IQ709" s="56"/>
      <c r="IR709" s="56"/>
      <c r="IS709" s="56"/>
      <c r="IT709" s="70"/>
      <c r="IU709" s="70"/>
      <c r="IV709" s="70"/>
      <c r="IW709" s="70"/>
      <c r="IX709" s="56"/>
      <c r="IY709" s="56"/>
      <c r="IZ709" s="56"/>
      <c r="JA709" s="56"/>
      <c r="JB709" s="56"/>
      <c r="JC709" s="56"/>
      <c r="JD709" s="56"/>
      <c r="JE709" s="56"/>
      <c r="JF709" s="56"/>
      <c r="JG709" s="56"/>
      <c r="JH709" s="56"/>
      <c r="JI709" s="56"/>
      <c r="JJ709" s="56"/>
      <c r="JK709" s="56"/>
      <c r="JL709" s="56"/>
      <c r="JM709" s="56"/>
      <c r="JN709" s="56"/>
      <c r="JO709" s="56"/>
      <c r="JP709" s="56"/>
      <c r="JQ709" s="56"/>
      <c r="JR709" s="56"/>
      <c r="JS709" s="56"/>
      <c r="JT709" s="56"/>
      <c r="JU709" s="56"/>
      <c r="JV709" s="56"/>
      <c r="JW709" s="56"/>
      <c r="JX709" s="56"/>
      <c r="JY709" s="56"/>
      <c r="JZ709" s="56"/>
      <c r="KA709" s="56"/>
      <c r="KB709" s="56"/>
      <c r="KC709" s="56"/>
      <c r="KD709" s="56"/>
      <c r="KE709" s="56"/>
      <c r="KF709" s="56"/>
      <c r="KG709" s="56"/>
      <c r="KH709" s="56"/>
      <c r="KI709" s="56"/>
      <c r="KJ709" s="56"/>
      <c r="KK709" s="56"/>
      <c r="KL709" s="71"/>
      <c r="KM709" s="56"/>
      <c r="KN709" s="56"/>
      <c r="KO709" s="56"/>
      <c r="KP709" s="56"/>
      <c r="KQ709" s="56"/>
      <c r="KR709" s="56"/>
      <c r="KS709" s="56"/>
      <c r="KT709" s="56"/>
      <c r="KU709" s="56"/>
      <c r="KV709" s="56"/>
      <c r="KW709" s="56"/>
      <c r="KX709" s="56"/>
      <c r="KY709" s="56"/>
      <c r="KZ709" s="56"/>
      <c r="LA709" s="56"/>
      <c r="LB709" s="56"/>
      <c r="LC709" s="56"/>
      <c r="LD709" s="56"/>
      <c r="LE709" s="56"/>
      <c r="LF709" s="56"/>
      <c r="LG709" s="56"/>
      <c r="LH709" s="56"/>
      <c r="LI709" s="56"/>
      <c r="LJ709" s="56"/>
      <c r="LK709" s="56"/>
      <c r="LL709" s="56"/>
      <c r="LM709" s="56"/>
      <c r="LN709" s="56"/>
      <c r="LO709" s="56"/>
      <c r="LP709" s="56"/>
      <c r="LQ709" s="56"/>
      <c r="LR709" s="56"/>
      <c r="LS709" s="179"/>
      <c r="LT709" s="180"/>
      <c r="LU709" s="179"/>
      <c r="LV709" s="180"/>
      <c r="LW709" s="179"/>
      <c r="LX709" s="180"/>
      <c r="LY709" s="179"/>
      <c r="LZ709" s="180"/>
      <c r="MA709" s="181"/>
      <c r="MB709" s="185"/>
      <c r="MC709" s="56"/>
      <c r="MD709" s="56"/>
      <c r="ME709" s="56"/>
      <c r="MF709" s="56"/>
      <c r="MG709" s="56"/>
      <c r="MH709" s="56"/>
      <c r="MI709" s="56"/>
      <c r="MJ709" s="56"/>
      <c r="MK709" s="56"/>
      <c r="ML709" s="56"/>
      <c r="MM709" s="56"/>
      <c r="MN709" s="56"/>
      <c r="MO709" s="56"/>
      <c r="MP709" s="56"/>
      <c r="MQ709" s="56"/>
      <c r="MR709" s="56"/>
      <c r="MS709" s="56"/>
      <c r="MT709" s="56"/>
      <c r="MU709" s="56"/>
      <c r="MV709" s="56"/>
      <c r="MW709" s="56"/>
      <c r="MX709" s="56"/>
      <c r="MY709" s="56"/>
      <c r="MZ709" s="56"/>
      <c r="NA709" s="56"/>
      <c r="NB709" s="56"/>
      <c r="NC709" s="56"/>
      <c r="ND709" s="56"/>
      <c r="NE709" s="56"/>
      <c r="NF709" s="56"/>
      <c r="NG709" s="56"/>
      <c r="NH709" s="56"/>
      <c r="NI709" s="56"/>
      <c r="NJ709" s="56"/>
      <c r="NK709" s="56"/>
      <c r="NL709" s="56"/>
      <c r="NM709" s="56"/>
      <c r="NN709" s="56"/>
      <c r="NO709" s="56"/>
      <c r="NP709" s="56"/>
      <c r="NQ709" s="56"/>
      <c r="NR709" s="56"/>
      <c r="NS709" s="56"/>
      <c r="NT709" s="56"/>
      <c r="NU709" s="56"/>
      <c r="NV709" s="56"/>
      <c r="NW709" s="56"/>
      <c r="NX709" s="56"/>
      <c r="NY709" s="56"/>
      <c r="NZ709" s="56"/>
      <c r="OA709" s="56"/>
      <c r="OB709" s="56"/>
      <c r="OC709" s="56"/>
      <c r="OD709" s="56"/>
      <c r="OE709" s="56"/>
      <c r="OF709" s="56"/>
      <c r="OG709" s="56"/>
      <c r="OH709" s="56"/>
      <c r="OI709" s="56"/>
      <c r="OJ709" s="56"/>
      <c r="OK709" s="56"/>
      <c r="OL709" s="56"/>
      <c r="OM709" s="56"/>
      <c r="ON709" s="56"/>
      <c r="OO709" s="56"/>
      <c r="OP709" s="56"/>
      <c r="OQ709" s="56"/>
      <c r="OR709" s="56"/>
      <c r="OS709" s="56"/>
      <c r="OT709" s="56"/>
      <c r="OU709" s="56"/>
      <c r="OV709" s="56"/>
      <c r="OW709" s="56"/>
      <c r="OX709" s="56"/>
      <c r="OY709" s="56"/>
      <c r="OZ709" s="56"/>
      <c r="PA709" s="56"/>
    </row>
    <row r="710" spans="1:417" s="116" customFormat="1" ht="31.5" hidden="1" customHeight="1">
      <c r="A710" s="56"/>
      <c r="B710" s="357"/>
      <c r="C710" s="310"/>
      <c r="D710" s="366"/>
      <c r="E710" s="325"/>
      <c r="F710" s="366"/>
      <c r="G710" s="328"/>
      <c r="H710" s="325"/>
      <c r="I710" s="126" t="s">
        <v>312</v>
      </c>
      <c r="J710" s="126" t="s">
        <v>814</v>
      </c>
      <c r="K710" s="123"/>
      <c r="L710" s="183"/>
      <c r="M710" s="123"/>
      <c r="N710" s="123" t="s">
        <v>380</v>
      </c>
      <c r="O710" s="56" t="s">
        <v>350</v>
      </c>
      <c r="P710" s="310"/>
      <c r="Q710" s="310"/>
      <c r="R710" s="120"/>
      <c r="S710" s="120"/>
      <c r="T710" s="120"/>
      <c r="U710" s="120"/>
      <c r="V710" s="120"/>
      <c r="W710" s="120"/>
      <c r="X710" s="120"/>
      <c r="Y710" s="120"/>
      <c r="Z710" s="120"/>
      <c r="AA710" s="120" t="s">
        <v>205</v>
      </c>
      <c r="AB710" s="120"/>
      <c r="AC710" s="119">
        <f t="shared" si="1026"/>
        <v>1</v>
      </c>
      <c r="AD710" s="229"/>
      <c r="AE710" s="229"/>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70"/>
      <c r="BU710" s="70"/>
      <c r="BV710" s="70"/>
      <c r="BW710" s="70"/>
      <c r="BX710" s="56"/>
      <c r="BY710" s="56"/>
      <c r="BZ710" s="56"/>
      <c r="CA710" s="56"/>
      <c r="CB710" s="56"/>
      <c r="CC710" s="56"/>
      <c r="CD710" s="56"/>
      <c r="CE710" s="56"/>
      <c r="CF710" s="56"/>
      <c r="CG710" s="56"/>
      <c r="CH710" s="56"/>
      <c r="CI710" s="56"/>
      <c r="CJ710" s="56"/>
      <c r="CK710" s="56"/>
      <c r="CL710" s="56"/>
      <c r="CM710" s="56"/>
      <c r="CN710" s="56"/>
      <c r="CO710" s="56"/>
      <c r="CP710" s="56"/>
      <c r="CQ710" s="56"/>
      <c r="CR710" s="56"/>
      <c r="CS710" s="56"/>
      <c r="CT710" s="56"/>
      <c r="CU710" s="56"/>
      <c r="CV710" s="56"/>
      <c r="CW710" s="56"/>
      <c r="CX710" s="56"/>
      <c r="CY710" s="56"/>
      <c r="CZ710" s="56"/>
      <c r="DA710" s="56"/>
      <c r="DB710" s="56"/>
      <c r="DC710" s="56"/>
      <c r="DD710" s="56"/>
      <c r="DE710" s="56"/>
      <c r="DF710" s="56"/>
      <c r="DG710" s="56"/>
      <c r="DH710" s="56"/>
      <c r="DI710" s="56"/>
      <c r="DJ710" s="56"/>
      <c r="DK710" s="56"/>
      <c r="DL710" s="56"/>
      <c r="DM710" s="70"/>
      <c r="DN710" s="70"/>
      <c r="DO710" s="70"/>
      <c r="DP710" s="70"/>
      <c r="DQ710" s="56"/>
      <c r="DR710" s="56"/>
      <c r="DS710" s="56"/>
      <c r="DT710" s="56"/>
      <c r="DU710" s="56"/>
      <c r="DV710" s="56"/>
      <c r="DW710" s="56"/>
      <c r="DX710" s="56"/>
      <c r="DY710" s="56"/>
      <c r="DZ710" s="56"/>
      <c r="EA710" s="56"/>
      <c r="EB710" s="56"/>
      <c r="EC710" s="56"/>
      <c r="ED710" s="56"/>
      <c r="EE710" s="56"/>
      <c r="EF710" s="56"/>
      <c r="EG710" s="56"/>
      <c r="EH710" s="56"/>
      <c r="EI710" s="56"/>
      <c r="EJ710" s="56"/>
      <c r="EK710" s="56"/>
      <c r="EL710" s="56"/>
      <c r="EM710" s="56"/>
      <c r="EN710" s="56"/>
      <c r="EO710" s="56"/>
      <c r="EP710" s="56"/>
      <c r="EQ710" s="56"/>
      <c r="ER710" s="56"/>
      <c r="ES710" s="56"/>
      <c r="ET710" s="56"/>
      <c r="EU710" s="56"/>
      <c r="EV710" s="56"/>
      <c r="EW710" s="56"/>
      <c r="EX710" s="56"/>
      <c r="EY710" s="56"/>
      <c r="EZ710" s="56"/>
      <c r="FA710" s="56"/>
      <c r="FB710" s="56"/>
      <c r="FC710" s="56"/>
      <c r="FD710" s="56"/>
      <c r="FE710" s="56"/>
      <c r="FF710" s="72"/>
      <c r="FG710" s="72"/>
      <c r="FH710" s="72"/>
      <c r="FI710" s="72"/>
      <c r="FJ710" s="72"/>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179"/>
      <c r="GQ710" s="180"/>
      <c r="GR710" s="179"/>
      <c r="GS710" s="180"/>
      <c r="GT710" s="179"/>
      <c r="GU710" s="180"/>
      <c r="GV710" s="179"/>
      <c r="GW710" s="180"/>
      <c r="GX710" s="181"/>
      <c r="GY710" s="182"/>
      <c r="GZ710" s="70"/>
      <c r="HA710" s="70"/>
      <c r="HB710" s="70"/>
      <c r="HC710" s="70"/>
      <c r="HD710" s="70"/>
      <c r="HE710" s="56"/>
      <c r="HF710" s="56"/>
      <c r="HG710" s="56"/>
      <c r="HH710" s="56"/>
      <c r="HI710" s="56"/>
      <c r="HJ710" s="56"/>
      <c r="HK710" s="56"/>
      <c r="HL710" s="56"/>
      <c r="HM710" s="56"/>
      <c r="HN710" s="56"/>
      <c r="HO710" s="56"/>
      <c r="HP710" s="56"/>
      <c r="HQ710" s="56"/>
      <c r="HR710" s="56"/>
      <c r="HS710" s="56"/>
      <c r="HT710" s="56"/>
      <c r="HU710" s="56"/>
      <c r="HV710" s="56"/>
      <c r="HW710" s="56"/>
      <c r="HX710" s="56"/>
      <c r="HY710" s="56"/>
      <c r="HZ710" s="56"/>
      <c r="IA710" s="56"/>
      <c r="IB710" s="56"/>
      <c r="IC710" s="56"/>
      <c r="ID710" s="56"/>
      <c r="IE710" s="56"/>
      <c r="IF710" s="56"/>
      <c r="IG710" s="56"/>
      <c r="IH710" s="56"/>
      <c r="II710" s="56"/>
      <c r="IJ710" s="56"/>
      <c r="IK710" s="56"/>
      <c r="IL710" s="56"/>
      <c r="IM710" s="56"/>
      <c r="IN710" s="56"/>
      <c r="IO710" s="56"/>
      <c r="IP710" s="56"/>
      <c r="IQ710" s="56"/>
      <c r="IR710" s="56"/>
      <c r="IS710" s="56"/>
      <c r="IT710" s="70"/>
      <c r="IU710" s="70"/>
      <c r="IV710" s="70"/>
      <c r="IW710" s="70"/>
      <c r="IX710" s="56"/>
      <c r="IY710" s="56"/>
      <c r="IZ710" s="56"/>
      <c r="JA710" s="56"/>
      <c r="JB710" s="56"/>
      <c r="JC710" s="56"/>
      <c r="JD710" s="56"/>
      <c r="JE710" s="56"/>
      <c r="JF710" s="56"/>
      <c r="JG710" s="56"/>
      <c r="JH710" s="56"/>
      <c r="JI710" s="56"/>
      <c r="JJ710" s="56"/>
      <c r="JK710" s="56"/>
      <c r="JL710" s="56"/>
      <c r="JM710" s="56"/>
      <c r="JN710" s="56"/>
      <c r="JO710" s="56"/>
      <c r="JP710" s="56"/>
      <c r="JQ710" s="56"/>
      <c r="JR710" s="56"/>
      <c r="JS710" s="56"/>
      <c r="JT710" s="56"/>
      <c r="JU710" s="56"/>
      <c r="JV710" s="56"/>
      <c r="JW710" s="56"/>
      <c r="JX710" s="56"/>
      <c r="JY710" s="56"/>
      <c r="JZ710" s="56"/>
      <c r="KA710" s="56"/>
      <c r="KB710" s="56"/>
      <c r="KC710" s="56"/>
      <c r="KD710" s="56"/>
      <c r="KE710" s="56"/>
      <c r="KF710" s="56"/>
      <c r="KG710" s="56"/>
      <c r="KH710" s="56"/>
      <c r="KI710" s="56"/>
      <c r="KJ710" s="56"/>
      <c r="KK710" s="56"/>
      <c r="KL710" s="71"/>
      <c r="KM710" s="56"/>
      <c r="KN710" s="56"/>
      <c r="KO710" s="56"/>
      <c r="KP710" s="56"/>
      <c r="KQ710" s="56"/>
      <c r="KR710" s="56"/>
      <c r="KS710" s="56"/>
      <c r="KT710" s="56"/>
      <c r="KU710" s="56"/>
      <c r="KV710" s="56"/>
      <c r="KW710" s="56"/>
      <c r="KX710" s="56"/>
      <c r="KY710" s="56"/>
      <c r="KZ710" s="56"/>
      <c r="LA710" s="56"/>
      <c r="LB710" s="56"/>
      <c r="LC710" s="56"/>
      <c r="LD710" s="56"/>
      <c r="LE710" s="56"/>
      <c r="LF710" s="56"/>
      <c r="LG710" s="56"/>
      <c r="LH710" s="56"/>
      <c r="LI710" s="56"/>
      <c r="LJ710" s="56"/>
      <c r="LK710" s="56"/>
      <c r="LL710" s="56"/>
      <c r="LM710" s="56"/>
      <c r="LN710" s="56"/>
      <c r="LO710" s="56"/>
      <c r="LP710" s="56"/>
      <c r="LQ710" s="56"/>
      <c r="LR710" s="56"/>
      <c r="LS710" s="179"/>
      <c r="LT710" s="180"/>
      <c r="LU710" s="179"/>
      <c r="LV710" s="180"/>
      <c r="LW710" s="179"/>
      <c r="LX710" s="180"/>
      <c r="LY710" s="179"/>
      <c r="LZ710" s="180"/>
      <c r="MA710" s="181"/>
      <c r="MB710" s="185"/>
      <c r="MC710" s="56"/>
      <c r="MD710" s="56"/>
      <c r="ME710" s="56"/>
      <c r="MF710" s="56"/>
      <c r="MG710" s="56"/>
      <c r="MH710" s="56"/>
      <c r="MI710" s="56"/>
      <c r="MJ710" s="56"/>
      <c r="MK710" s="56"/>
      <c r="ML710" s="56"/>
      <c r="MM710" s="56"/>
      <c r="MN710" s="56"/>
      <c r="MO710" s="56"/>
      <c r="MP710" s="56"/>
      <c r="MQ710" s="56"/>
      <c r="MR710" s="56"/>
      <c r="MS710" s="56"/>
      <c r="MT710" s="56"/>
      <c r="MU710" s="56"/>
      <c r="MV710" s="56"/>
      <c r="MW710" s="56"/>
      <c r="MX710" s="56"/>
      <c r="MY710" s="56"/>
      <c r="MZ710" s="56"/>
      <c r="NA710" s="56"/>
      <c r="NB710" s="56"/>
      <c r="NC710" s="56"/>
      <c r="ND710" s="56"/>
      <c r="NE710" s="56"/>
      <c r="NF710" s="56"/>
      <c r="NG710" s="56"/>
      <c r="NH710" s="56"/>
      <c r="NI710" s="56"/>
      <c r="NJ710" s="56"/>
      <c r="NK710" s="56"/>
      <c r="NL710" s="56"/>
      <c r="NM710" s="56"/>
      <c r="NN710" s="56"/>
      <c r="NO710" s="56"/>
      <c r="NP710" s="56"/>
      <c r="NQ710" s="56"/>
      <c r="NR710" s="56"/>
      <c r="NS710" s="56"/>
      <c r="NT710" s="56"/>
      <c r="NU710" s="56"/>
      <c r="NV710" s="56"/>
      <c r="NW710" s="56"/>
      <c r="NX710" s="56"/>
      <c r="NY710" s="56"/>
      <c r="NZ710" s="56"/>
      <c r="OA710" s="56"/>
      <c r="OB710" s="56"/>
      <c r="OC710" s="56"/>
      <c r="OD710" s="56"/>
      <c r="OE710" s="56"/>
      <c r="OF710" s="56"/>
      <c r="OG710" s="56"/>
      <c r="OH710" s="56"/>
      <c r="OI710" s="56"/>
      <c r="OJ710" s="56"/>
      <c r="OK710" s="56"/>
      <c r="OL710" s="56"/>
      <c r="OM710" s="56"/>
      <c r="ON710" s="56"/>
      <c r="OO710" s="56"/>
      <c r="OP710" s="56"/>
      <c r="OQ710" s="56"/>
      <c r="OR710" s="56"/>
      <c r="OS710" s="56"/>
      <c r="OT710" s="56"/>
      <c r="OU710" s="56"/>
      <c r="OV710" s="56"/>
      <c r="OW710" s="56"/>
      <c r="OX710" s="56"/>
      <c r="OY710" s="56"/>
      <c r="OZ710" s="56"/>
      <c r="PA710" s="56"/>
    </row>
    <row r="711" spans="1:417" s="116" customFormat="1" ht="31.5" hidden="1" customHeight="1">
      <c r="A711" s="56"/>
      <c r="B711" s="341"/>
      <c r="C711" s="310"/>
      <c r="D711" s="366"/>
      <c r="E711" s="325"/>
      <c r="F711" s="366"/>
      <c r="G711" s="328"/>
      <c r="H711" s="325"/>
      <c r="I711" s="126" t="s">
        <v>312</v>
      </c>
      <c r="J711" s="126" t="s">
        <v>814</v>
      </c>
      <c r="K711" s="123"/>
      <c r="L711" s="183" t="s">
        <v>661</v>
      </c>
      <c r="M711" s="123" t="s">
        <v>501</v>
      </c>
      <c r="N711" s="51" t="s">
        <v>380</v>
      </c>
      <c r="O711" s="56" t="s">
        <v>371</v>
      </c>
      <c r="P711" s="310"/>
      <c r="Q711" s="310"/>
      <c r="R711" s="120"/>
      <c r="S711" s="120"/>
      <c r="T711" s="120"/>
      <c r="U711" s="120"/>
      <c r="V711" s="120"/>
      <c r="W711" s="120"/>
      <c r="X711" s="120"/>
      <c r="Y711" s="120"/>
      <c r="Z711" s="120" t="s">
        <v>205</v>
      </c>
      <c r="AA711" s="120"/>
      <c r="AB711" s="120"/>
      <c r="AC711" s="119">
        <f t="shared" si="1026"/>
        <v>1</v>
      </c>
      <c r="AD711" s="229"/>
      <c r="AE711" s="229"/>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70"/>
      <c r="BU711" s="70"/>
      <c r="BV711" s="70"/>
      <c r="BW711" s="70"/>
      <c r="BX711" s="56"/>
      <c r="BY711" s="56"/>
      <c r="BZ711" s="56"/>
      <c r="CA711" s="56"/>
      <c r="CB711" s="56"/>
      <c r="CC711" s="56"/>
      <c r="CD711" s="56"/>
      <c r="CE711" s="56"/>
      <c r="CF711" s="56"/>
      <c r="CG711" s="56"/>
      <c r="CH711" s="56"/>
      <c r="CI711" s="56"/>
      <c r="CJ711" s="56"/>
      <c r="CK711" s="56"/>
      <c r="CL711" s="56"/>
      <c r="CM711" s="56"/>
      <c r="CN711" s="56"/>
      <c r="CO711" s="56"/>
      <c r="CP711" s="56"/>
      <c r="CQ711" s="56"/>
      <c r="CR711" s="56"/>
      <c r="CS711" s="56"/>
      <c r="CT711" s="56"/>
      <c r="CU711" s="56"/>
      <c r="CV711" s="56"/>
      <c r="CW711" s="56"/>
      <c r="CX711" s="56"/>
      <c r="CY711" s="56"/>
      <c r="CZ711" s="56"/>
      <c r="DA711" s="56"/>
      <c r="DB711" s="56"/>
      <c r="DC711" s="56"/>
      <c r="DD711" s="56"/>
      <c r="DE711" s="56"/>
      <c r="DF711" s="56"/>
      <c r="DG711" s="56"/>
      <c r="DH711" s="56"/>
      <c r="DI711" s="56"/>
      <c r="DJ711" s="56"/>
      <c r="DK711" s="56"/>
      <c r="DL711" s="56"/>
      <c r="DM711" s="70"/>
      <c r="DN711" s="70"/>
      <c r="DO711" s="70"/>
      <c r="DP711" s="70"/>
      <c r="DQ711" s="56"/>
      <c r="DR711" s="56"/>
      <c r="DS711" s="56"/>
      <c r="DT711" s="56"/>
      <c r="DU711" s="56"/>
      <c r="DV711" s="56"/>
      <c r="DW711" s="56"/>
      <c r="DX711" s="56"/>
      <c r="DY711" s="56"/>
      <c r="DZ711" s="56"/>
      <c r="EA711" s="56"/>
      <c r="EB711" s="56"/>
      <c r="EC711" s="56"/>
      <c r="ED711" s="56"/>
      <c r="EE711" s="56"/>
      <c r="EF711" s="56"/>
      <c r="EG711" s="56"/>
      <c r="EH711" s="56"/>
      <c r="EI711" s="56"/>
      <c r="EJ711" s="56"/>
      <c r="EK711" s="56"/>
      <c r="EL711" s="56"/>
      <c r="EM711" s="56"/>
      <c r="EN711" s="56"/>
      <c r="EO711" s="56"/>
      <c r="EP711" s="56"/>
      <c r="EQ711" s="56"/>
      <c r="ER711" s="56"/>
      <c r="ES711" s="56"/>
      <c r="ET711" s="56"/>
      <c r="EU711" s="56"/>
      <c r="EV711" s="56"/>
      <c r="EW711" s="56"/>
      <c r="EX711" s="56"/>
      <c r="EY711" s="56"/>
      <c r="EZ711" s="56"/>
      <c r="FA711" s="56"/>
      <c r="FB711" s="56"/>
      <c r="FC711" s="56"/>
      <c r="FD711" s="56"/>
      <c r="FE711" s="56"/>
      <c r="FF711" s="70"/>
      <c r="FG711" s="70"/>
      <c r="FH711" s="70"/>
      <c r="FI711" s="70"/>
      <c r="FJ711" s="70"/>
      <c r="FK711" s="56"/>
      <c r="FL711" s="56"/>
      <c r="FM711" s="56"/>
      <c r="FN711" s="56"/>
      <c r="FO711" s="56"/>
      <c r="FP711" s="56"/>
      <c r="FQ711" s="56"/>
      <c r="FR711" s="56"/>
      <c r="FS711" s="56"/>
      <c r="FT711" s="56"/>
      <c r="FU711" s="56"/>
      <c r="FV711" s="56"/>
      <c r="FW711" s="56"/>
      <c r="FX711" s="56"/>
      <c r="FY711" s="56"/>
      <c r="FZ711" s="56"/>
      <c r="GA711" s="56"/>
      <c r="GB711" s="56"/>
      <c r="GC711" s="56"/>
      <c r="GD711" s="56"/>
      <c r="GE711" s="56"/>
      <c r="GF711" s="56"/>
      <c r="GG711" s="56"/>
      <c r="GH711" s="56"/>
      <c r="GI711" s="56"/>
      <c r="GJ711" s="56"/>
      <c r="GK711" s="56"/>
      <c r="GL711" s="56"/>
      <c r="GM711" s="56"/>
      <c r="GN711" s="56"/>
      <c r="GO711" s="56"/>
      <c r="GP711" s="56"/>
      <c r="GQ711" s="56"/>
      <c r="GR711" s="56"/>
      <c r="GS711" s="56"/>
      <c r="GT711" s="56"/>
      <c r="GU711" s="56"/>
      <c r="GV711" s="56"/>
      <c r="GW711" s="56"/>
      <c r="GX711" s="56"/>
      <c r="GY711" s="56"/>
      <c r="GZ711" s="70"/>
      <c r="HA711" s="70"/>
      <c r="HB711" s="70"/>
      <c r="HC711" s="70"/>
      <c r="HD711" s="70"/>
      <c r="HE711" s="56"/>
      <c r="HF711" s="56"/>
      <c r="HG711" s="56"/>
      <c r="HH711" s="56"/>
      <c r="HI711" s="56"/>
      <c r="HJ711" s="56"/>
      <c r="HK711" s="56"/>
      <c r="HL711" s="56"/>
      <c r="HM711" s="56"/>
      <c r="HN711" s="56"/>
      <c r="HO711" s="56"/>
      <c r="HP711" s="56"/>
      <c r="HQ711" s="56"/>
      <c r="HR711" s="56"/>
      <c r="HS711" s="56"/>
      <c r="HT711" s="56"/>
      <c r="HU711" s="56"/>
      <c r="HV711" s="56"/>
      <c r="HW711" s="56"/>
      <c r="HX711" s="56"/>
      <c r="HY711" s="56"/>
      <c r="HZ711" s="56"/>
      <c r="IA711" s="56"/>
      <c r="IB711" s="56"/>
      <c r="IC711" s="56"/>
      <c r="ID711" s="56"/>
      <c r="IE711" s="56"/>
      <c r="IF711" s="56"/>
      <c r="IG711" s="56"/>
      <c r="IH711" s="56"/>
      <c r="II711" s="56"/>
      <c r="IJ711" s="56"/>
      <c r="IK711" s="56"/>
      <c r="IL711" s="56"/>
      <c r="IM711" s="56"/>
      <c r="IN711" s="56"/>
      <c r="IO711" s="56"/>
      <c r="IP711" s="56"/>
      <c r="IQ711" s="56"/>
      <c r="IR711" s="56"/>
      <c r="IS711" s="71" t="s">
        <v>553</v>
      </c>
      <c r="IT711" s="71" t="s">
        <v>553</v>
      </c>
      <c r="IU711" s="71" t="s">
        <v>553</v>
      </c>
      <c r="IV711" s="71" t="s">
        <v>553</v>
      </c>
      <c r="IW711" s="71" t="s">
        <v>553</v>
      </c>
      <c r="IX711" s="56">
        <v>2</v>
      </c>
      <c r="IY711" s="56">
        <v>2</v>
      </c>
      <c r="IZ711" s="56">
        <v>2</v>
      </c>
      <c r="JA711" s="56">
        <v>2</v>
      </c>
      <c r="JB711" s="56">
        <v>2</v>
      </c>
      <c r="JC711" s="56">
        <v>2</v>
      </c>
      <c r="JD711" s="56">
        <v>2</v>
      </c>
      <c r="JE711" s="56">
        <v>2</v>
      </c>
      <c r="JF711" s="56">
        <v>2</v>
      </c>
      <c r="JG711" s="56">
        <v>2</v>
      </c>
      <c r="JH711" s="56">
        <v>2</v>
      </c>
      <c r="JI711" s="56">
        <v>2</v>
      </c>
      <c r="JJ711" s="56">
        <v>2</v>
      </c>
      <c r="JK711" s="56">
        <v>2</v>
      </c>
      <c r="JL711" s="56">
        <v>2</v>
      </c>
      <c r="JM711" s="56">
        <v>2</v>
      </c>
      <c r="JN711" s="56">
        <v>2</v>
      </c>
      <c r="JO711" s="56">
        <v>2</v>
      </c>
      <c r="JP711" s="56">
        <v>2</v>
      </c>
      <c r="JQ711" s="56">
        <v>2</v>
      </c>
      <c r="JR711" s="56">
        <v>2</v>
      </c>
      <c r="JS711" s="56">
        <v>2</v>
      </c>
      <c r="JT711" s="56">
        <v>2</v>
      </c>
      <c r="JU711" s="56">
        <v>2</v>
      </c>
      <c r="JV711" s="56">
        <v>2</v>
      </c>
      <c r="JW711" s="56">
        <v>2</v>
      </c>
      <c r="JX711" s="56">
        <v>2</v>
      </c>
      <c r="JY711" s="56">
        <v>2</v>
      </c>
      <c r="JZ711" s="56">
        <v>2</v>
      </c>
      <c r="KA711" s="56">
        <v>2</v>
      </c>
      <c r="KB711" s="179">
        <f t="shared" ref="KB711" si="1033">COUNTIF(IX711:KA711,"2")</f>
        <v>30</v>
      </c>
      <c r="KC711" s="180">
        <f t="shared" ref="KC711" si="1034">KB711/(KB711+KD711+KF711+KH711)</f>
        <v>1</v>
      </c>
      <c r="KD711" s="179">
        <f t="shared" ref="KD711" si="1035">COUNTIF(IX711:KA711,"1")</f>
        <v>0</v>
      </c>
      <c r="KE711" s="180">
        <f t="shared" ref="KE711" si="1036">KD711/(KB711+KD711+KF711+KH711)</f>
        <v>0</v>
      </c>
      <c r="KF711" s="179">
        <f t="shared" ref="KF711" si="1037">COUNTIF(IX711:KA711,"0")</f>
        <v>0</v>
      </c>
      <c r="KG711" s="180">
        <f t="shared" ref="KG711" si="1038">KF711/(KB711+KD711+KF711+KH711)</f>
        <v>0</v>
      </c>
      <c r="KH711" s="179">
        <f>COUNTIF(IJ711:KA711,"KĐG")</f>
        <v>0</v>
      </c>
      <c r="KI711" s="180">
        <f t="shared" ref="KI711" si="1039">KH711/(KB711+KD711+KF711+KH711)</f>
        <v>0</v>
      </c>
      <c r="KJ711" s="181">
        <f t="shared" ref="KJ711" si="1040">(((KB711*2)+(KD711*1)+(KF711*0)))/(KB711+KD711+KF711)</f>
        <v>2</v>
      </c>
      <c r="KK711" s="182" t="str">
        <f t="shared" ref="KK711" si="1041">IF(KI711&gt;=50%,"KĐG",IF(KJ711&gt;=1.6,"Đạt mục tiêu",IF(KJ711&gt;=1,"Cần cố gắng","Chưa đạt")))</f>
        <v>Đạt mục tiêu</v>
      </c>
      <c r="KL711" s="71"/>
      <c r="KM711" s="56"/>
      <c r="KN711" s="56"/>
      <c r="KO711" s="56"/>
      <c r="KP711" s="56"/>
      <c r="KQ711" s="56"/>
      <c r="KR711" s="56"/>
      <c r="KS711" s="56"/>
      <c r="KT711" s="56"/>
      <c r="KU711" s="56"/>
      <c r="KV711" s="56"/>
      <c r="KW711" s="56"/>
      <c r="KX711" s="56"/>
      <c r="KY711" s="56"/>
      <c r="KZ711" s="56"/>
      <c r="LA711" s="56"/>
      <c r="LB711" s="56"/>
      <c r="LC711" s="56"/>
      <c r="LD711" s="56"/>
      <c r="LE711" s="56"/>
      <c r="LF711" s="56"/>
      <c r="LG711" s="56"/>
      <c r="LH711" s="56"/>
      <c r="LI711" s="56"/>
      <c r="LJ711" s="56"/>
      <c r="LK711" s="56"/>
      <c r="LL711" s="56"/>
      <c r="LM711" s="56"/>
      <c r="LN711" s="56"/>
      <c r="LO711" s="56"/>
      <c r="LP711" s="56"/>
      <c r="LQ711" s="56"/>
      <c r="LR711" s="56"/>
      <c r="LS711" s="179"/>
      <c r="LT711" s="180"/>
      <c r="LU711" s="179"/>
      <c r="LV711" s="180"/>
      <c r="LW711" s="179"/>
      <c r="LX711" s="180"/>
      <c r="LY711" s="179"/>
      <c r="LZ711" s="180"/>
      <c r="MA711" s="181"/>
      <c r="MB711" s="185"/>
      <c r="MC711" s="56"/>
      <c r="MD711" s="56"/>
      <c r="ME711" s="56"/>
      <c r="MF711" s="56"/>
      <c r="MG711" s="56"/>
      <c r="MH711" s="56"/>
      <c r="MI711" s="56"/>
      <c r="MJ711" s="56"/>
      <c r="MK711" s="56"/>
      <c r="ML711" s="56"/>
      <c r="MM711" s="56"/>
      <c r="MN711" s="56"/>
      <c r="MO711" s="56"/>
      <c r="MP711" s="56"/>
      <c r="MQ711" s="56"/>
      <c r="MR711" s="56"/>
      <c r="MS711" s="56"/>
      <c r="MT711" s="56"/>
      <c r="MU711" s="56"/>
      <c r="MV711" s="56"/>
      <c r="MW711" s="56"/>
      <c r="MX711" s="56"/>
      <c r="MY711" s="56"/>
      <c r="MZ711" s="56"/>
      <c r="NA711" s="56"/>
      <c r="NB711" s="56"/>
      <c r="NC711" s="56"/>
      <c r="ND711" s="56"/>
      <c r="NE711" s="56"/>
      <c r="NF711" s="56"/>
      <c r="NG711" s="56"/>
      <c r="NH711" s="56"/>
      <c r="NI711" s="56"/>
      <c r="NJ711" s="56"/>
      <c r="NK711" s="56"/>
      <c r="NL711" s="56"/>
      <c r="NM711" s="56"/>
      <c r="NN711" s="56"/>
      <c r="NO711" s="56"/>
      <c r="NP711" s="56"/>
      <c r="NQ711" s="56"/>
      <c r="NR711" s="56"/>
      <c r="NS711" s="56"/>
      <c r="NT711" s="56"/>
      <c r="NU711" s="56"/>
      <c r="NV711" s="56"/>
      <c r="NW711" s="56"/>
      <c r="NX711" s="56"/>
      <c r="NY711" s="56"/>
      <c r="NZ711" s="56"/>
      <c r="OA711" s="56"/>
      <c r="OB711" s="56"/>
      <c r="OC711" s="56"/>
      <c r="OD711" s="56"/>
      <c r="OE711" s="56"/>
      <c r="OF711" s="56"/>
      <c r="OG711" s="56"/>
      <c r="OH711" s="56"/>
      <c r="OI711" s="56"/>
      <c r="OJ711" s="56"/>
      <c r="OK711" s="56"/>
      <c r="OL711" s="56"/>
      <c r="OM711" s="56"/>
      <c r="ON711" s="56"/>
      <c r="OO711" s="56"/>
      <c r="OP711" s="56"/>
      <c r="OQ711" s="56"/>
      <c r="OR711" s="56"/>
      <c r="OS711" s="56"/>
      <c r="OT711" s="56"/>
      <c r="OU711" s="56"/>
      <c r="OV711" s="56"/>
      <c r="OW711" s="56"/>
      <c r="OX711" s="56"/>
      <c r="OY711" s="56"/>
      <c r="OZ711" s="56"/>
      <c r="PA711" s="56"/>
    </row>
    <row r="712" spans="1:417" s="116" customFormat="1" ht="74.25" customHeight="1">
      <c r="A712" s="56"/>
      <c r="B712" s="2">
        <v>586</v>
      </c>
      <c r="C712" s="2">
        <v>260</v>
      </c>
      <c r="D712" s="208" t="s">
        <v>308</v>
      </c>
      <c r="E712" s="236" t="s">
        <v>4</v>
      </c>
      <c r="F712" s="208" t="s">
        <v>21</v>
      </c>
      <c r="G712" s="76" t="s">
        <v>6</v>
      </c>
      <c r="H712" s="296"/>
      <c r="I712" s="208" t="s">
        <v>21</v>
      </c>
      <c r="J712" s="208" t="s">
        <v>1091</v>
      </c>
      <c r="K712" s="76"/>
      <c r="L712" s="234" t="s">
        <v>661</v>
      </c>
      <c r="M712" s="76" t="s">
        <v>501</v>
      </c>
      <c r="N712" s="51" t="s">
        <v>380</v>
      </c>
      <c r="O712" s="56" t="s">
        <v>350</v>
      </c>
      <c r="P712" s="310" t="s">
        <v>205</v>
      </c>
      <c r="Q712" s="310"/>
      <c r="R712" s="235" t="s">
        <v>205</v>
      </c>
      <c r="S712" s="120"/>
      <c r="T712" s="120"/>
      <c r="U712" s="120"/>
      <c r="V712" s="120"/>
      <c r="W712" s="120"/>
      <c r="X712" s="120"/>
      <c r="Y712" s="120"/>
      <c r="Z712" s="120"/>
      <c r="AA712" s="120"/>
      <c r="AB712" s="120"/>
      <c r="AC712" s="119">
        <f t="shared" si="1026"/>
        <v>1</v>
      </c>
      <c r="AD712" s="300" t="s">
        <v>555</v>
      </c>
      <c r="AE712" s="300" t="s">
        <v>555</v>
      </c>
      <c r="AF712" s="178">
        <v>1</v>
      </c>
      <c r="AG712" s="178">
        <v>2</v>
      </c>
      <c r="AH712" s="178">
        <v>2</v>
      </c>
      <c r="AI712" s="178">
        <v>2</v>
      </c>
      <c r="AJ712" s="178">
        <v>2</v>
      </c>
      <c r="AK712" s="178">
        <v>2</v>
      </c>
      <c r="AL712" s="178">
        <v>2</v>
      </c>
      <c r="AM712" s="178">
        <v>2</v>
      </c>
      <c r="AN712" s="178">
        <v>2</v>
      </c>
      <c r="AO712" s="178">
        <v>2</v>
      </c>
      <c r="AP712" s="178">
        <v>1</v>
      </c>
      <c r="AQ712" s="178">
        <v>2</v>
      </c>
      <c r="AR712" s="178">
        <v>2</v>
      </c>
      <c r="AS712" s="178">
        <v>2</v>
      </c>
      <c r="AT712" s="178">
        <v>2</v>
      </c>
      <c r="AU712" s="178">
        <v>2</v>
      </c>
      <c r="AV712" s="178">
        <v>2</v>
      </c>
      <c r="AW712" s="178">
        <v>2</v>
      </c>
      <c r="AX712" s="178">
        <v>2</v>
      </c>
      <c r="AY712" s="178">
        <v>2</v>
      </c>
      <c r="AZ712" s="178">
        <v>1</v>
      </c>
      <c r="BA712" s="178">
        <v>2</v>
      </c>
      <c r="BB712" s="178">
        <v>2</v>
      </c>
      <c r="BC712" s="178">
        <v>2</v>
      </c>
      <c r="BD712" s="178">
        <v>2</v>
      </c>
      <c r="BE712" s="178">
        <v>2</v>
      </c>
      <c r="BF712" s="178">
        <v>2</v>
      </c>
      <c r="BG712" s="178">
        <v>2</v>
      </c>
      <c r="BH712" s="178">
        <v>2</v>
      </c>
      <c r="BI712" s="178">
        <v>2</v>
      </c>
      <c r="BJ712" s="179">
        <f>COUNTIF(AF712:BI712,"2")</f>
        <v>27</v>
      </c>
      <c r="BK712" s="180">
        <f>BJ712/(BJ712+BL712+BN712+BP712)</f>
        <v>0.9</v>
      </c>
      <c r="BL712" s="179">
        <f>COUNTIF(AF712:BI712,"1")</f>
        <v>3</v>
      </c>
      <c r="BM712" s="180">
        <f>BL712/(BJ712+BL712+BN712+BP712)</f>
        <v>0.1</v>
      </c>
      <c r="BN712" s="179">
        <f>COUNTIF(AF712:BI712,"0")</f>
        <v>0</v>
      </c>
      <c r="BO712" s="180">
        <f>BN712/(BJ712+BL712+BN712+BP712)</f>
        <v>0</v>
      </c>
      <c r="BP712" s="179">
        <f>COUNTIF(Q712:BI712,"KĐG")</f>
        <v>0</v>
      </c>
      <c r="BQ712" s="180">
        <f>BP712/(BJ712+BL712+BN712+BP712)</f>
        <v>0</v>
      </c>
      <c r="BR712" s="181">
        <f>(((BJ712*2)+(BL712*1)+(BN712*0)))/(BJ712+BL712+BN712)</f>
        <v>1.9</v>
      </c>
      <c r="BS712" s="182" t="str">
        <f>IF(BQ712&gt;=50%,"KĐG",IF(BR712&gt;=1.6,"Đạt mục tiêu",IF(BR712&gt;=1,"Cần cố gắng","Chưa đạt")))</f>
        <v>Đạt mục tiêu</v>
      </c>
      <c r="BT712" s="70"/>
      <c r="BU712" s="70"/>
      <c r="BV712" s="70">
        <v>1</v>
      </c>
      <c r="BW712" s="70">
        <v>2</v>
      </c>
      <c r="BX712" s="56">
        <v>2</v>
      </c>
      <c r="BY712" s="56">
        <v>2</v>
      </c>
      <c r="BZ712" s="56">
        <v>2</v>
      </c>
      <c r="CA712" s="56">
        <v>2</v>
      </c>
      <c r="CB712" s="56">
        <v>2</v>
      </c>
      <c r="CC712" s="56">
        <v>2</v>
      </c>
      <c r="CD712" s="56">
        <v>2</v>
      </c>
      <c r="CE712" s="56">
        <v>2</v>
      </c>
      <c r="CF712" s="56">
        <v>1</v>
      </c>
      <c r="CG712" s="56">
        <v>2</v>
      </c>
      <c r="CH712" s="56">
        <v>2</v>
      </c>
      <c r="CI712" s="56">
        <v>2</v>
      </c>
      <c r="CJ712" s="56">
        <v>2</v>
      </c>
      <c r="CK712" s="56">
        <v>2</v>
      </c>
      <c r="CL712" s="56">
        <v>2</v>
      </c>
      <c r="CM712" s="56">
        <v>2</v>
      </c>
      <c r="CN712" s="56">
        <v>2</v>
      </c>
      <c r="CO712" s="56">
        <v>2</v>
      </c>
      <c r="CP712" s="56">
        <v>1</v>
      </c>
      <c r="CQ712" s="56">
        <v>2</v>
      </c>
      <c r="CR712" s="56">
        <v>2</v>
      </c>
      <c r="CS712" s="56">
        <v>2</v>
      </c>
      <c r="CT712" s="56">
        <v>2</v>
      </c>
      <c r="CU712" s="56">
        <v>2</v>
      </c>
      <c r="CV712" s="56">
        <v>2</v>
      </c>
      <c r="CW712" s="56">
        <v>2</v>
      </c>
      <c r="CX712" s="56">
        <v>2</v>
      </c>
      <c r="CY712" s="56">
        <v>2</v>
      </c>
      <c r="CZ712" s="56">
        <f>COUNTIF(BV712:CY712,"2")</f>
        <v>27</v>
      </c>
      <c r="DA712" s="56">
        <f>CZ712/(CZ712+DB712+DD712+DF712)</f>
        <v>0.9</v>
      </c>
      <c r="DB712" s="56">
        <f>COUNTIF(BV712:CY712,"1")</f>
        <v>3</v>
      </c>
      <c r="DC712" s="56">
        <f>DB712/(CZ712+DB712+DD712+DF712)</f>
        <v>0.1</v>
      </c>
      <c r="DD712" s="56">
        <f>COUNTIF(BV712:CY712,"0")</f>
        <v>0</v>
      </c>
      <c r="DE712" s="56">
        <f>DD712/(CZ712+DB712+DD712+DF712)</f>
        <v>0</v>
      </c>
      <c r="DF712" s="56">
        <f>COUNTIF(BH712:CY712,"KĐG")</f>
        <v>0</v>
      </c>
      <c r="DG712" s="56">
        <f>DF712/(CZ712+DB712+DD712+DF712)</f>
        <v>0</v>
      </c>
      <c r="DH712" s="56">
        <f>(((CZ712*2)+(DB712*1)+(DD712*0)))/(CZ712+DB712+DD712)</f>
        <v>1.9</v>
      </c>
      <c r="DI712" s="56" t="str">
        <f>IF(DG712&gt;=50%,"KĐG",IF(DH712&gt;=1.6,"Đạt mục tiêu",IF(DH712&gt;=1,"Cần cố gắng","Chưa đạt")))</f>
        <v>Đạt mục tiêu</v>
      </c>
      <c r="DJ712" s="56"/>
      <c r="DK712" s="56"/>
      <c r="DL712" s="56"/>
      <c r="DM712" s="70"/>
      <c r="DN712" s="70"/>
      <c r="DO712" s="70"/>
      <c r="DP712" s="70"/>
      <c r="DQ712" s="56"/>
      <c r="DR712" s="56"/>
      <c r="DS712" s="56"/>
      <c r="DT712" s="56"/>
      <c r="DU712" s="56"/>
      <c r="DV712" s="56"/>
      <c r="DW712" s="56"/>
      <c r="DX712" s="56"/>
      <c r="DY712" s="56"/>
      <c r="DZ712" s="56"/>
      <c r="EA712" s="56"/>
      <c r="EB712" s="56"/>
      <c r="EC712" s="56"/>
      <c r="ED712" s="56"/>
      <c r="EE712" s="56"/>
      <c r="EF712" s="56"/>
      <c r="EG712" s="56"/>
      <c r="EH712" s="56"/>
      <c r="EI712" s="56"/>
      <c r="EJ712" s="56"/>
      <c r="EK712" s="56"/>
      <c r="EL712" s="56"/>
      <c r="EM712" s="56"/>
      <c r="EN712" s="56"/>
      <c r="EO712" s="56"/>
      <c r="EP712" s="56"/>
      <c r="EQ712" s="56"/>
      <c r="ER712" s="56"/>
      <c r="ES712" s="56"/>
      <c r="ET712" s="56"/>
      <c r="EU712" s="56"/>
      <c r="EV712" s="56"/>
      <c r="EW712" s="56"/>
      <c r="EX712" s="56"/>
      <c r="EY712" s="56"/>
      <c r="EZ712" s="56"/>
      <c r="FA712" s="56"/>
      <c r="FB712" s="56"/>
      <c r="FC712" s="56"/>
      <c r="FD712" s="56"/>
      <c r="FE712" s="56"/>
      <c r="FF712" s="70"/>
      <c r="FG712" s="70"/>
      <c r="FH712" s="70"/>
      <c r="FI712" s="70"/>
      <c r="FJ712" s="70"/>
      <c r="FK712" s="56"/>
      <c r="FL712" s="56"/>
      <c r="FM712" s="56"/>
      <c r="FN712" s="56"/>
      <c r="FO712" s="56"/>
      <c r="FP712" s="56"/>
      <c r="FQ712" s="56"/>
      <c r="FR712" s="56"/>
      <c r="FS712" s="56"/>
      <c r="FT712" s="56"/>
      <c r="FU712" s="56"/>
      <c r="FV712" s="56"/>
      <c r="FW712" s="56"/>
      <c r="FX712" s="56"/>
      <c r="FY712" s="56"/>
      <c r="FZ712" s="56"/>
      <c r="GA712" s="56"/>
      <c r="GB712" s="56"/>
      <c r="GC712" s="56"/>
      <c r="GD712" s="56"/>
      <c r="GE712" s="56"/>
      <c r="GF712" s="56"/>
      <c r="GG712" s="56"/>
      <c r="GH712" s="56"/>
      <c r="GI712" s="56"/>
      <c r="GJ712" s="56"/>
      <c r="GK712" s="56"/>
      <c r="GL712" s="56"/>
      <c r="GM712" s="56"/>
      <c r="GN712" s="56"/>
      <c r="GO712" s="56"/>
      <c r="GP712" s="56"/>
      <c r="GQ712" s="56"/>
      <c r="GR712" s="56"/>
      <c r="GS712" s="56"/>
      <c r="GT712" s="56"/>
      <c r="GU712" s="56"/>
      <c r="GV712" s="56"/>
      <c r="GW712" s="56"/>
      <c r="GX712" s="56"/>
      <c r="GY712" s="56"/>
      <c r="GZ712" s="70"/>
      <c r="HA712" s="70"/>
      <c r="HB712" s="70"/>
      <c r="HC712" s="70"/>
      <c r="HD712" s="70"/>
      <c r="HE712" s="56"/>
      <c r="HF712" s="56"/>
      <c r="HG712" s="56"/>
      <c r="HH712" s="56"/>
      <c r="HI712" s="56"/>
      <c r="HJ712" s="56"/>
      <c r="HK712" s="56"/>
      <c r="HL712" s="56"/>
      <c r="HM712" s="56"/>
      <c r="HN712" s="56"/>
      <c r="HO712" s="56"/>
      <c r="HP712" s="56"/>
      <c r="HQ712" s="56"/>
      <c r="HR712" s="56"/>
      <c r="HS712" s="56"/>
      <c r="HT712" s="56"/>
      <c r="HU712" s="56"/>
      <c r="HV712" s="56"/>
      <c r="HW712" s="56"/>
      <c r="HX712" s="56"/>
      <c r="HY712" s="56"/>
      <c r="HZ712" s="56"/>
      <c r="IA712" s="56"/>
      <c r="IB712" s="56"/>
      <c r="IC712" s="56"/>
      <c r="ID712" s="56"/>
      <c r="IE712" s="56"/>
      <c r="IF712" s="56"/>
      <c r="IG712" s="56"/>
      <c r="IH712" s="56"/>
      <c r="II712" s="56"/>
      <c r="IJ712" s="56"/>
      <c r="IK712" s="56"/>
      <c r="IL712" s="56"/>
      <c r="IM712" s="56"/>
      <c r="IN712" s="56"/>
      <c r="IO712" s="56"/>
      <c r="IP712" s="56"/>
      <c r="IQ712" s="56"/>
      <c r="IR712" s="56"/>
      <c r="IS712" s="56"/>
      <c r="IT712" s="70"/>
      <c r="IU712" s="70"/>
      <c r="IV712" s="70"/>
      <c r="IW712" s="70"/>
      <c r="IX712" s="56"/>
      <c r="IY712" s="56"/>
      <c r="IZ712" s="56"/>
      <c r="JA712" s="56"/>
      <c r="JB712" s="56"/>
      <c r="JC712" s="56"/>
      <c r="JD712" s="56"/>
      <c r="JE712" s="56"/>
      <c r="JF712" s="56"/>
      <c r="JG712" s="56"/>
      <c r="JH712" s="56"/>
      <c r="JI712" s="56"/>
      <c r="JJ712" s="56"/>
      <c r="JK712" s="56"/>
      <c r="JL712" s="56"/>
      <c r="JM712" s="56"/>
      <c r="JN712" s="56"/>
      <c r="JO712" s="56"/>
      <c r="JP712" s="56"/>
      <c r="JQ712" s="56"/>
      <c r="JR712" s="56"/>
      <c r="JS712" s="56"/>
      <c r="JT712" s="56"/>
      <c r="JU712" s="56"/>
      <c r="JV712" s="56"/>
      <c r="JW712" s="56"/>
      <c r="JX712" s="56"/>
      <c r="JY712" s="56"/>
      <c r="JZ712" s="56"/>
      <c r="KA712" s="56"/>
      <c r="KB712" s="56"/>
      <c r="KC712" s="56"/>
      <c r="KD712" s="56"/>
      <c r="KE712" s="56"/>
      <c r="KF712" s="56"/>
      <c r="KG712" s="56"/>
      <c r="KH712" s="56"/>
      <c r="KI712" s="56"/>
      <c r="KJ712" s="56"/>
      <c r="KK712" s="56"/>
      <c r="KL712" s="71"/>
      <c r="KM712" s="56"/>
      <c r="KN712" s="56"/>
      <c r="KO712" s="56"/>
      <c r="KP712" s="56"/>
      <c r="KQ712" s="56"/>
      <c r="KR712" s="56"/>
      <c r="KS712" s="56"/>
      <c r="KT712" s="56"/>
      <c r="KU712" s="56"/>
      <c r="KV712" s="56"/>
      <c r="KW712" s="56"/>
      <c r="KX712" s="56"/>
      <c r="KY712" s="56"/>
      <c r="KZ712" s="56"/>
      <c r="LA712" s="56"/>
      <c r="LB712" s="56"/>
      <c r="LC712" s="56"/>
      <c r="LD712" s="56"/>
      <c r="LE712" s="56"/>
      <c r="LF712" s="56"/>
      <c r="LG712" s="56"/>
      <c r="LH712" s="56"/>
      <c r="LI712" s="56"/>
      <c r="LJ712" s="56"/>
      <c r="LK712" s="56"/>
      <c r="LL712" s="56"/>
      <c r="LM712" s="56"/>
      <c r="LN712" s="56"/>
      <c r="LO712" s="56"/>
      <c r="LP712" s="56"/>
      <c r="LQ712" s="56"/>
      <c r="LR712" s="56"/>
      <c r="LS712" s="179"/>
      <c r="LT712" s="180"/>
      <c r="LU712" s="179"/>
      <c r="LV712" s="180"/>
      <c r="LW712" s="179"/>
      <c r="LX712" s="180"/>
      <c r="LY712" s="179"/>
      <c r="LZ712" s="180"/>
      <c r="MA712" s="181"/>
      <c r="MB712" s="185"/>
      <c r="MC712" s="56"/>
      <c r="MD712" s="56"/>
      <c r="ME712" s="56"/>
      <c r="MF712" s="56"/>
      <c r="MG712" s="56"/>
      <c r="MH712" s="56"/>
      <c r="MI712" s="56"/>
      <c r="MJ712" s="56"/>
      <c r="MK712" s="56"/>
      <c r="ML712" s="56"/>
      <c r="MM712" s="56"/>
      <c r="MN712" s="56"/>
      <c r="MO712" s="56"/>
      <c r="MP712" s="56"/>
      <c r="MQ712" s="56"/>
      <c r="MR712" s="56"/>
      <c r="MS712" s="56"/>
      <c r="MT712" s="56"/>
      <c r="MU712" s="56"/>
      <c r="MV712" s="56"/>
      <c r="MW712" s="56"/>
      <c r="MX712" s="56"/>
      <c r="MY712" s="56"/>
      <c r="MZ712" s="56"/>
      <c r="NA712" s="56"/>
      <c r="NB712" s="56"/>
      <c r="NC712" s="56"/>
      <c r="ND712" s="56"/>
      <c r="NE712" s="56"/>
      <c r="NF712" s="56"/>
      <c r="NG712" s="56"/>
      <c r="NH712" s="56"/>
      <c r="NI712" s="56"/>
      <c r="NJ712" s="56"/>
      <c r="NK712" s="56"/>
      <c r="NL712" s="56"/>
      <c r="NM712" s="56"/>
      <c r="NN712" s="56"/>
      <c r="NO712" s="56"/>
      <c r="NP712" s="56"/>
      <c r="NQ712" s="56"/>
      <c r="NR712" s="56"/>
      <c r="NS712" s="56"/>
      <c r="NT712" s="56"/>
      <c r="NU712" s="56"/>
      <c r="NV712" s="56"/>
      <c r="NW712" s="56"/>
      <c r="NX712" s="56"/>
      <c r="NY712" s="56"/>
      <c r="NZ712" s="56"/>
      <c r="OA712" s="56"/>
      <c r="OB712" s="56"/>
      <c r="OC712" s="56"/>
      <c r="OD712" s="56"/>
      <c r="OE712" s="56"/>
      <c r="OF712" s="56"/>
      <c r="OG712" s="56"/>
      <c r="OH712" s="56"/>
      <c r="OI712" s="56"/>
      <c r="OJ712" s="56"/>
      <c r="OK712" s="56"/>
      <c r="OL712" s="56"/>
      <c r="OM712" s="56"/>
      <c r="ON712" s="56"/>
      <c r="OO712" s="56"/>
      <c r="OP712" s="56"/>
      <c r="OQ712" s="56"/>
      <c r="OR712" s="56"/>
      <c r="OS712" s="56"/>
      <c r="OT712" s="56"/>
      <c r="OU712" s="56"/>
      <c r="OV712" s="56"/>
      <c r="OW712" s="56"/>
      <c r="OX712" s="56"/>
      <c r="OY712" s="56"/>
      <c r="OZ712" s="56"/>
      <c r="PA712" s="2"/>
    </row>
    <row r="713" spans="1:417" ht="80.25" customHeight="1">
      <c r="A713" s="56"/>
      <c r="B713" s="2"/>
      <c r="C713" s="2"/>
      <c r="D713" s="311" t="s">
        <v>393</v>
      </c>
      <c r="E713" s="311"/>
      <c r="F713" s="311"/>
      <c r="G713" s="253"/>
      <c r="H713" s="254">
        <f>COUNTIF(H714:H738,"x")</f>
        <v>0</v>
      </c>
      <c r="I713" s="253"/>
      <c r="J713" s="253"/>
      <c r="K713" s="255"/>
      <c r="L713" s="258"/>
      <c r="M713" s="255"/>
      <c r="N713" s="176"/>
      <c r="O713" s="176"/>
      <c r="P713" s="114">
        <f>COUNTIF(P714:P738,"x")</f>
        <v>6</v>
      </c>
      <c r="Q713" s="56">
        <f>SUM(Q714:Q738)</f>
        <v>9</v>
      </c>
      <c r="R713" s="14">
        <f t="shared" ref="R713:AB713" si="1042">COUNTIF(R714:R738,"x")</f>
        <v>3</v>
      </c>
      <c r="S713" s="114">
        <f t="shared" si="1042"/>
        <v>2</v>
      </c>
      <c r="T713" s="114">
        <f t="shared" si="1042"/>
        <v>2</v>
      </c>
      <c r="U713" s="114">
        <f t="shared" si="1042"/>
        <v>2</v>
      </c>
      <c r="V713" s="114">
        <f t="shared" si="1042"/>
        <v>2</v>
      </c>
      <c r="W713" s="114">
        <f t="shared" si="1042"/>
        <v>2</v>
      </c>
      <c r="X713" s="114">
        <f t="shared" si="1042"/>
        <v>2</v>
      </c>
      <c r="Y713" s="114">
        <f t="shared" si="1042"/>
        <v>3</v>
      </c>
      <c r="Z713" s="114">
        <f t="shared" si="1042"/>
        <v>2</v>
      </c>
      <c r="AA713" s="114">
        <f t="shared" si="1042"/>
        <v>2</v>
      </c>
      <c r="AB713" s="114">
        <f t="shared" si="1042"/>
        <v>3</v>
      </c>
      <c r="AC713" s="114">
        <f>COUNTIF(AC714:AC738,"1")</f>
        <v>25</v>
      </c>
      <c r="AD713" s="300"/>
      <c r="AE713" s="300"/>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182"/>
      <c r="BK713" s="182"/>
      <c r="BL713" s="182"/>
      <c r="BM713" s="182"/>
      <c r="BN713" s="182"/>
      <c r="BO713" s="182"/>
      <c r="BP713" s="182"/>
      <c r="BQ713" s="182"/>
      <c r="BR713" s="182"/>
      <c r="BS713" s="185"/>
      <c r="BT713" s="70"/>
      <c r="BU713" s="70"/>
      <c r="BV713" s="70"/>
      <c r="BW713" s="70"/>
      <c r="BX713" s="56"/>
      <c r="BY713" s="56"/>
      <c r="BZ713" s="56"/>
      <c r="CA713" s="56"/>
      <c r="CB713" s="56"/>
      <c r="CC713" s="56"/>
      <c r="CD713" s="56"/>
      <c r="CE713" s="56"/>
      <c r="CF713" s="56"/>
      <c r="CG713" s="56"/>
      <c r="CH713" s="56"/>
      <c r="CI713" s="56"/>
      <c r="CJ713" s="56"/>
      <c r="CK713" s="56"/>
      <c r="CL713" s="56"/>
      <c r="CM713" s="56"/>
      <c r="CN713" s="56"/>
      <c r="CO713" s="56"/>
      <c r="CP713" s="56"/>
      <c r="CQ713" s="56"/>
      <c r="CR713" s="56"/>
      <c r="CS713" s="56"/>
      <c r="CT713" s="56"/>
      <c r="CU713" s="56"/>
      <c r="CV713" s="56"/>
      <c r="CW713" s="56"/>
      <c r="CX713" s="56"/>
      <c r="CY713" s="56"/>
      <c r="CZ713" s="56"/>
      <c r="DA713" s="56"/>
      <c r="DB713" s="56"/>
      <c r="DC713" s="56"/>
      <c r="DD713" s="56"/>
      <c r="DE713" s="56"/>
      <c r="DF713" s="56"/>
      <c r="DG713" s="56"/>
      <c r="DH713" s="56"/>
      <c r="DI713" s="56"/>
      <c r="DJ713" s="56"/>
      <c r="DK713" s="56"/>
      <c r="DL713" s="56"/>
      <c r="DM713" s="56"/>
      <c r="DN713" s="56"/>
      <c r="DO713" s="56"/>
      <c r="DP713" s="56"/>
      <c r="DQ713" s="56"/>
      <c r="DR713" s="56"/>
      <c r="DS713" s="56"/>
      <c r="DT713" s="56"/>
      <c r="DU713" s="56"/>
      <c r="DV713" s="56"/>
      <c r="DW713" s="56"/>
      <c r="DX713" s="56"/>
      <c r="DY713" s="56"/>
      <c r="DZ713" s="56"/>
      <c r="EA713" s="56"/>
      <c r="EB713" s="56"/>
      <c r="EC713" s="56"/>
      <c r="ED713" s="56"/>
      <c r="EE713" s="56"/>
      <c r="EF713" s="56"/>
      <c r="EG713" s="56"/>
      <c r="EH713" s="56"/>
      <c r="EI713" s="56"/>
      <c r="EJ713" s="56"/>
      <c r="EK713" s="56"/>
      <c r="EL713" s="56"/>
      <c r="EM713" s="56"/>
      <c r="EN713" s="56"/>
      <c r="EO713" s="56"/>
      <c r="EP713" s="56"/>
      <c r="EQ713" s="56"/>
      <c r="ER713" s="56"/>
      <c r="ES713" s="56"/>
      <c r="ET713" s="56"/>
      <c r="EU713" s="56"/>
      <c r="EV713" s="56"/>
      <c r="EW713" s="56"/>
      <c r="EX713" s="56"/>
      <c r="EY713" s="56"/>
      <c r="EZ713" s="56"/>
      <c r="FA713" s="56"/>
      <c r="FB713" s="56"/>
      <c r="FC713" s="56"/>
      <c r="FD713" s="56"/>
      <c r="FE713" s="56"/>
      <c r="FF713" s="56"/>
      <c r="FG713" s="56"/>
      <c r="FH713" s="56"/>
      <c r="FI713" s="56"/>
      <c r="FJ713" s="56"/>
      <c r="FK713" s="56"/>
      <c r="FL713" s="56"/>
      <c r="FM713" s="56"/>
      <c r="FN713" s="56"/>
      <c r="FO713" s="56"/>
      <c r="FP713" s="56"/>
      <c r="FQ713" s="56"/>
      <c r="FR713" s="56"/>
      <c r="FS713" s="56"/>
      <c r="FT713" s="56"/>
      <c r="FU713" s="56"/>
      <c r="FV713" s="56"/>
      <c r="FW713" s="56"/>
      <c r="FX713" s="56"/>
      <c r="FY713" s="56"/>
      <c r="FZ713" s="56"/>
      <c r="GA713" s="56"/>
      <c r="GB713" s="56"/>
      <c r="GC713" s="56"/>
      <c r="GD713" s="56"/>
      <c r="GE713" s="56"/>
      <c r="GF713" s="56"/>
      <c r="GG713" s="56"/>
      <c r="GH713" s="56"/>
      <c r="GI713" s="56"/>
      <c r="GJ713" s="56"/>
      <c r="GK713" s="56"/>
      <c r="GL713" s="56"/>
      <c r="GM713" s="56"/>
      <c r="GN713" s="56"/>
      <c r="GO713" s="56"/>
      <c r="GP713" s="179"/>
      <c r="GQ713" s="180"/>
      <c r="GR713" s="179"/>
      <c r="GS713" s="180"/>
      <c r="GT713" s="179"/>
      <c r="GU713" s="180"/>
      <c r="GV713" s="179"/>
      <c r="GW713" s="180"/>
      <c r="GX713" s="181"/>
      <c r="GY713" s="184"/>
      <c r="GZ713" s="70"/>
      <c r="HA713" s="70"/>
      <c r="HB713" s="70"/>
      <c r="HC713" s="70"/>
      <c r="HD713" s="70"/>
      <c r="HE713" s="56"/>
      <c r="HF713" s="56"/>
      <c r="HG713" s="56"/>
      <c r="HH713" s="56"/>
      <c r="HI713" s="56"/>
      <c r="HJ713" s="56"/>
      <c r="HK713" s="56"/>
      <c r="HL713" s="56"/>
      <c r="HM713" s="56"/>
      <c r="HN713" s="56"/>
      <c r="HO713" s="56"/>
      <c r="HP713" s="56"/>
      <c r="HQ713" s="56"/>
      <c r="HR713" s="56"/>
      <c r="HS713" s="56"/>
      <c r="HT713" s="56"/>
      <c r="HU713" s="56"/>
      <c r="HV713" s="56"/>
      <c r="HW713" s="56"/>
      <c r="HX713" s="56"/>
      <c r="HY713" s="56"/>
      <c r="HZ713" s="56"/>
      <c r="IA713" s="56"/>
      <c r="IB713" s="56"/>
      <c r="IC713" s="56"/>
      <c r="ID713" s="56"/>
      <c r="IE713" s="56"/>
      <c r="IF713" s="56"/>
      <c r="IG713" s="56"/>
      <c r="IH713" s="56"/>
      <c r="II713" s="179"/>
      <c r="IJ713" s="180"/>
      <c r="IK713" s="179"/>
      <c r="IL713" s="180"/>
      <c r="IM713" s="179"/>
      <c r="IN713" s="180"/>
      <c r="IO713" s="179"/>
      <c r="IP713" s="180"/>
      <c r="IQ713" s="181"/>
      <c r="IR713" s="185"/>
      <c r="IS713" s="56"/>
      <c r="IT713" s="56"/>
      <c r="IU713" s="56"/>
      <c r="IV713" s="56"/>
      <c r="IW713" s="56"/>
      <c r="IX713" s="56"/>
      <c r="IY713" s="56"/>
      <c r="IZ713" s="56"/>
      <c r="JA713" s="56"/>
      <c r="JB713" s="56"/>
      <c r="JC713" s="56"/>
      <c r="JD713" s="56"/>
      <c r="JE713" s="56"/>
      <c r="JF713" s="56"/>
      <c r="JG713" s="56"/>
      <c r="JH713" s="56"/>
      <c r="JI713" s="56"/>
      <c r="JJ713" s="56"/>
      <c r="JK713" s="56"/>
      <c r="JL713" s="56"/>
      <c r="JM713" s="56"/>
      <c r="JN713" s="56"/>
      <c r="JO713" s="56"/>
      <c r="JP713" s="56"/>
      <c r="JQ713" s="56"/>
      <c r="JR713" s="56"/>
      <c r="JS713" s="56"/>
      <c r="JT713" s="56"/>
      <c r="JU713" s="56"/>
      <c r="JV713" s="56"/>
      <c r="JW713" s="56"/>
      <c r="JX713" s="56"/>
      <c r="JY713" s="56"/>
      <c r="JZ713" s="56"/>
      <c r="KA713" s="56"/>
      <c r="KB713" s="179"/>
      <c r="KC713" s="180"/>
      <c r="KD713" s="179"/>
      <c r="KE713" s="180"/>
      <c r="KF713" s="179"/>
      <c r="KG713" s="180"/>
      <c r="KH713" s="179"/>
      <c r="KI713" s="180"/>
      <c r="KJ713" s="181"/>
      <c r="KK713" s="185"/>
      <c r="KL713" s="56"/>
      <c r="KM713" s="56"/>
      <c r="KN713" s="56"/>
      <c r="KO713" s="56"/>
      <c r="KP713" s="56"/>
      <c r="KQ713" s="56"/>
      <c r="KR713" s="56"/>
      <c r="KS713" s="56"/>
      <c r="KT713" s="56"/>
      <c r="KU713" s="56"/>
      <c r="KV713" s="56"/>
      <c r="KW713" s="56"/>
      <c r="KX713" s="56"/>
      <c r="KY713" s="56"/>
      <c r="KZ713" s="56"/>
      <c r="LA713" s="56"/>
      <c r="LB713" s="56"/>
      <c r="LC713" s="56"/>
      <c r="LD713" s="56"/>
      <c r="LE713" s="56"/>
      <c r="LF713" s="56"/>
      <c r="LG713" s="56"/>
      <c r="LH713" s="56"/>
      <c r="LI713" s="56"/>
      <c r="LJ713" s="56"/>
      <c r="LK713" s="56"/>
      <c r="LL713" s="56"/>
      <c r="LM713" s="56"/>
      <c r="LN713" s="56"/>
      <c r="LO713" s="56"/>
      <c r="LP713" s="56"/>
      <c r="LQ713" s="56"/>
      <c r="LR713" s="56"/>
      <c r="LS713" s="179"/>
      <c r="LT713" s="180"/>
      <c r="LU713" s="179"/>
      <c r="LV713" s="180"/>
      <c r="LW713" s="179"/>
      <c r="LX713" s="180"/>
      <c r="LY713" s="179"/>
      <c r="LZ713" s="180"/>
      <c r="MA713" s="181"/>
      <c r="MB713" s="185"/>
      <c r="MC713" s="56"/>
      <c r="MD713" s="56"/>
      <c r="ME713" s="56"/>
      <c r="MF713" s="56"/>
      <c r="MG713" s="56"/>
      <c r="MH713" s="56"/>
      <c r="MI713" s="56"/>
      <c r="MJ713" s="56"/>
      <c r="MK713" s="56"/>
      <c r="ML713" s="56"/>
      <c r="MM713" s="56"/>
      <c r="MN713" s="56"/>
      <c r="MO713" s="56"/>
      <c r="MP713" s="56"/>
      <c r="MQ713" s="56"/>
      <c r="MR713" s="56"/>
      <c r="MS713" s="56"/>
      <c r="MT713" s="56"/>
      <c r="MU713" s="56"/>
      <c r="MV713" s="56"/>
      <c r="MW713" s="56"/>
      <c r="MX713" s="56"/>
      <c r="MY713" s="56"/>
      <c r="MZ713" s="56"/>
      <c r="NA713" s="56"/>
      <c r="NB713" s="56"/>
      <c r="NC713" s="56"/>
      <c r="ND713" s="56"/>
      <c r="NE713" s="179"/>
      <c r="NF713" s="180"/>
      <c r="NG713" s="179"/>
      <c r="NH713" s="180"/>
      <c r="NI713" s="179"/>
      <c r="NJ713" s="180"/>
      <c r="NK713" s="179"/>
      <c r="NL713" s="180"/>
      <c r="NM713" s="181"/>
      <c r="NN713" s="184"/>
      <c r="NO713" s="70"/>
      <c r="NP713" s="70"/>
      <c r="NQ713" s="56"/>
      <c r="NR713" s="56"/>
      <c r="NS713" s="56"/>
      <c r="NT713" s="56"/>
      <c r="NU713" s="56"/>
      <c r="NV713" s="56"/>
      <c r="NW713" s="56"/>
      <c r="NX713" s="56"/>
      <c r="NY713" s="56"/>
      <c r="NZ713" s="56"/>
      <c r="OA713" s="56"/>
      <c r="OB713" s="56"/>
      <c r="OC713" s="56"/>
      <c r="OD713" s="56"/>
      <c r="OE713" s="56"/>
      <c r="OF713" s="56"/>
      <c r="OG713" s="56"/>
      <c r="OH713" s="56"/>
      <c r="OI713" s="56"/>
      <c r="OJ713" s="56"/>
      <c r="OK713" s="56"/>
      <c r="OL713" s="56"/>
      <c r="OM713" s="56"/>
      <c r="ON713" s="56"/>
      <c r="OO713" s="56"/>
      <c r="OP713" s="56"/>
      <c r="OQ713" s="179"/>
      <c r="OR713" s="180"/>
      <c r="OS713" s="179"/>
      <c r="OT713" s="180"/>
      <c r="OU713" s="179"/>
      <c r="OV713" s="180"/>
      <c r="OW713" s="179"/>
      <c r="OX713" s="180"/>
      <c r="OY713" s="181"/>
      <c r="OZ713" s="184"/>
      <c r="PA713" s="2"/>
    </row>
    <row r="714" spans="1:417" s="116" customFormat="1" ht="97.5" customHeight="1">
      <c r="A714" s="310"/>
      <c r="B714" s="2">
        <v>589</v>
      </c>
      <c r="C714" s="2">
        <v>261</v>
      </c>
      <c r="D714" s="208" t="s">
        <v>23</v>
      </c>
      <c r="E714" s="236" t="s">
        <v>4</v>
      </c>
      <c r="F714" s="208" t="s">
        <v>589</v>
      </c>
      <c r="G714" s="76" t="s">
        <v>6</v>
      </c>
      <c r="H714" s="296"/>
      <c r="I714" s="208" t="s">
        <v>530</v>
      </c>
      <c r="J714" s="208" t="s">
        <v>1090</v>
      </c>
      <c r="K714" s="76"/>
      <c r="L714" s="234" t="s">
        <v>661</v>
      </c>
      <c r="M714" s="76" t="s">
        <v>501</v>
      </c>
      <c r="N714" s="51" t="s">
        <v>380</v>
      </c>
      <c r="O714" s="56" t="s">
        <v>350</v>
      </c>
      <c r="P714" s="310" t="s">
        <v>205</v>
      </c>
      <c r="Q714" s="56"/>
      <c r="R714" s="235" t="s">
        <v>205</v>
      </c>
      <c r="S714" s="120"/>
      <c r="T714" s="120"/>
      <c r="U714" s="120"/>
      <c r="V714" s="120"/>
      <c r="W714" s="120"/>
      <c r="X714" s="120"/>
      <c r="Y714" s="120"/>
      <c r="Z714" s="120"/>
      <c r="AA714" s="120"/>
      <c r="AB714" s="120"/>
      <c r="AC714" s="119">
        <f t="shared" ref="AC714:AC738" si="1043">COUNTIF($R714:$AB714,"x")</f>
        <v>1</v>
      </c>
      <c r="AD714" s="300"/>
      <c r="AE714" s="299" t="s">
        <v>553</v>
      </c>
      <c r="AF714" s="178">
        <v>2</v>
      </c>
      <c r="AG714" s="178">
        <v>1</v>
      </c>
      <c r="AH714" s="178">
        <v>2</v>
      </c>
      <c r="AI714" s="178">
        <v>2</v>
      </c>
      <c r="AJ714" s="178">
        <v>2</v>
      </c>
      <c r="AK714" s="178">
        <v>2</v>
      </c>
      <c r="AL714" s="178">
        <v>2</v>
      </c>
      <c r="AM714" s="178">
        <v>2</v>
      </c>
      <c r="AN714" s="178">
        <v>2</v>
      </c>
      <c r="AO714" s="178">
        <v>1</v>
      </c>
      <c r="AP714" s="178">
        <v>2</v>
      </c>
      <c r="AQ714" s="178">
        <v>2</v>
      </c>
      <c r="AR714" s="178">
        <v>2</v>
      </c>
      <c r="AS714" s="178">
        <v>2</v>
      </c>
      <c r="AT714" s="178">
        <v>2</v>
      </c>
      <c r="AU714" s="178">
        <v>2</v>
      </c>
      <c r="AV714" s="178">
        <v>2</v>
      </c>
      <c r="AW714" s="178">
        <v>2</v>
      </c>
      <c r="AX714" s="178">
        <v>1</v>
      </c>
      <c r="AY714" s="178">
        <v>2</v>
      </c>
      <c r="AZ714" s="178">
        <v>2</v>
      </c>
      <c r="BA714" s="178">
        <v>2</v>
      </c>
      <c r="BB714" s="178">
        <v>2</v>
      </c>
      <c r="BC714" s="178">
        <v>2</v>
      </c>
      <c r="BD714" s="178">
        <v>2</v>
      </c>
      <c r="BE714" s="178">
        <v>2</v>
      </c>
      <c r="BF714" s="178">
        <v>1</v>
      </c>
      <c r="BG714" s="178">
        <v>2</v>
      </c>
      <c r="BH714" s="178">
        <v>2</v>
      </c>
      <c r="BI714" s="178">
        <v>2</v>
      </c>
      <c r="BJ714" s="179">
        <f>COUNTIF(AF714:BI714,"2")</f>
        <v>26</v>
      </c>
      <c r="BK714" s="180">
        <f>BJ714/(BJ714+BL714+BN714+BP714)</f>
        <v>0.8666666666666667</v>
      </c>
      <c r="BL714" s="179">
        <f>COUNTIF(AF714:BI714,"1")</f>
        <v>4</v>
      </c>
      <c r="BM714" s="180">
        <f>BL714/(BJ714+BL714+BN714+BP714)</f>
        <v>0.13333333333333333</v>
      </c>
      <c r="BN714" s="179">
        <f>COUNTIF(AF714:BI714,"0")</f>
        <v>0</v>
      </c>
      <c r="BO714" s="180">
        <f>BN714/(BJ714+BL714+BN714+BP714)</f>
        <v>0</v>
      </c>
      <c r="BP714" s="179">
        <f>COUNTIF(Q714:BI714,"KĐG")</f>
        <v>0</v>
      </c>
      <c r="BQ714" s="180">
        <f>BP714/(BJ714+BL714+BN714+BP714)</f>
        <v>0</v>
      </c>
      <c r="BR714" s="181">
        <f>(((BJ714*2)+(BL714*1)+(BN714*0)))/(BJ714+BL714+BN714)</f>
        <v>1.8666666666666667</v>
      </c>
      <c r="BS714" s="182" t="str">
        <f>IF(BQ714&gt;=50%,"KĐG",IF(BR714&gt;=1.6,"Đạt mục tiêu",IF(BR714&gt;=1,"Cần cố gắng","Chưa đạt")))</f>
        <v>Đạt mục tiêu</v>
      </c>
      <c r="BT714" s="70"/>
      <c r="BU714" s="70"/>
      <c r="BV714" s="70">
        <v>2</v>
      </c>
      <c r="BW714" s="70">
        <v>1</v>
      </c>
      <c r="BX714" s="56">
        <v>2</v>
      </c>
      <c r="BY714" s="56">
        <v>2</v>
      </c>
      <c r="BZ714" s="56">
        <v>2</v>
      </c>
      <c r="CA714" s="56">
        <v>2</v>
      </c>
      <c r="CB714" s="56">
        <v>2</v>
      </c>
      <c r="CC714" s="56">
        <v>2</v>
      </c>
      <c r="CD714" s="56">
        <v>2</v>
      </c>
      <c r="CE714" s="56">
        <v>1</v>
      </c>
      <c r="CF714" s="56">
        <v>2</v>
      </c>
      <c r="CG714" s="56">
        <v>2</v>
      </c>
      <c r="CH714" s="56">
        <v>2</v>
      </c>
      <c r="CI714" s="56">
        <v>2</v>
      </c>
      <c r="CJ714" s="56">
        <v>2</v>
      </c>
      <c r="CK714" s="56">
        <v>2</v>
      </c>
      <c r="CL714" s="56">
        <v>2</v>
      </c>
      <c r="CM714" s="56">
        <v>2</v>
      </c>
      <c r="CN714" s="56">
        <v>1</v>
      </c>
      <c r="CO714" s="56">
        <v>2</v>
      </c>
      <c r="CP714" s="56">
        <v>2</v>
      </c>
      <c r="CQ714" s="56">
        <v>2</v>
      </c>
      <c r="CR714" s="56">
        <v>2</v>
      </c>
      <c r="CS714" s="56">
        <v>2</v>
      </c>
      <c r="CT714" s="56">
        <v>2</v>
      </c>
      <c r="CU714" s="56">
        <v>2</v>
      </c>
      <c r="CV714" s="56">
        <v>1</v>
      </c>
      <c r="CW714" s="56">
        <v>2</v>
      </c>
      <c r="CX714" s="56">
        <v>2</v>
      </c>
      <c r="CY714" s="56">
        <v>2</v>
      </c>
      <c r="CZ714" s="56">
        <f>COUNTIF(BV714:CY714,"2")</f>
        <v>26</v>
      </c>
      <c r="DA714" s="56">
        <f>CZ714/(CZ714+DB714+DD714+DF714)</f>
        <v>0.8666666666666667</v>
      </c>
      <c r="DB714" s="56">
        <f>COUNTIF(BV714:CY714,"1")</f>
        <v>4</v>
      </c>
      <c r="DC714" s="56">
        <f>DB714/(CZ714+DB714+DD714+DF714)</f>
        <v>0.13333333333333333</v>
      </c>
      <c r="DD714" s="56">
        <f>COUNTIF(BV714:CY714,"0")</f>
        <v>0</v>
      </c>
      <c r="DE714" s="56">
        <f>DD714/(CZ714+DB714+DD714+DF714)</f>
        <v>0</v>
      </c>
      <c r="DF714" s="56">
        <f>COUNTIF(BH714:CY714,"KĐG")</f>
        <v>0</v>
      </c>
      <c r="DG714" s="56">
        <f>DF714/(CZ714+DB714+DD714+DF714)</f>
        <v>0</v>
      </c>
      <c r="DH714" s="56">
        <f>(((CZ714*2)+(DB714*1)+(DD714*0)))/(CZ714+DB714+DD714)</f>
        <v>1.8666666666666667</v>
      </c>
      <c r="DI714" s="56" t="str">
        <f>IF(DG714&gt;=50%,"KĐG",IF(DH714&gt;=1.6,"Đạt mục tiêu",IF(DH714&gt;=1,"Cần cố gắng","Chưa đạt")))</f>
        <v>Đạt mục tiêu</v>
      </c>
      <c r="DJ714" s="56"/>
      <c r="DK714" s="56"/>
      <c r="DL714" s="56"/>
      <c r="DM714" s="70"/>
      <c r="DN714" s="70"/>
      <c r="DO714" s="70"/>
      <c r="DP714" s="70"/>
      <c r="DQ714" s="56"/>
      <c r="DR714" s="56"/>
      <c r="DS714" s="56"/>
      <c r="DT714" s="56"/>
      <c r="DU714" s="56"/>
      <c r="DV714" s="56"/>
      <c r="DW714" s="56"/>
      <c r="DX714" s="56"/>
      <c r="DY714" s="56"/>
      <c r="DZ714" s="56"/>
      <c r="EA714" s="56"/>
      <c r="EB714" s="56"/>
      <c r="EC714" s="56"/>
      <c r="ED714" s="56"/>
      <c r="EE714" s="56"/>
      <c r="EF714" s="56"/>
      <c r="EG714" s="56"/>
      <c r="EH714" s="56"/>
      <c r="EI714" s="56"/>
      <c r="EJ714" s="56"/>
      <c r="EK714" s="56"/>
      <c r="EL714" s="56"/>
      <c r="EM714" s="56"/>
      <c r="EN714" s="56"/>
      <c r="EO714" s="56"/>
      <c r="EP714" s="56"/>
      <c r="EQ714" s="56"/>
      <c r="ER714" s="56"/>
      <c r="ES714" s="56"/>
      <c r="ET714" s="56"/>
      <c r="EU714" s="56"/>
      <c r="EV714" s="56"/>
      <c r="EW714" s="56"/>
      <c r="EX714" s="56"/>
      <c r="EY714" s="56"/>
      <c r="EZ714" s="56"/>
      <c r="FA714" s="56"/>
      <c r="FB714" s="56"/>
      <c r="FC714" s="56"/>
      <c r="FD714" s="56"/>
      <c r="FE714" s="56"/>
      <c r="FF714" s="70"/>
      <c r="FG714" s="70"/>
      <c r="FH714" s="70"/>
      <c r="FI714" s="70"/>
      <c r="FJ714" s="70"/>
      <c r="FK714" s="56"/>
      <c r="FL714" s="56"/>
      <c r="FM714" s="56"/>
      <c r="FN714" s="56"/>
      <c r="FO714" s="56"/>
      <c r="FP714" s="56"/>
      <c r="FQ714" s="56"/>
      <c r="FR714" s="56"/>
      <c r="FS714" s="56"/>
      <c r="FT714" s="56"/>
      <c r="FU714" s="56"/>
      <c r="FV714" s="56"/>
      <c r="FW714" s="56"/>
      <c r="FX714" s="56"/>
      <c r="FY714" s="56"/>
      <c r="FZ714" s="56"/>
      <c r="GA714" s="56"/>
      <c r="GB714" s="56"/>
      <c r="GC714" s="56"/>
      <c r="GD714" s="56"/>
      <c r="GE714" s="56"/>
      <c r="GF714" s="56"/>
      <c r="GG714" s="56"/>
      <c r="GH714" s="56"/>
      <c r="GI714" s="56"/>
      <c r="GJ714" s="56"/>
      <c r="GK714" s="56"/>
      <c r="GL714" s="56"/>
      <c r="GM714" s="56"/>
      <c r="GN714" s="56"/>
      <c r="GO714" s="56"/>
      <c r="GP714" s="56"/>
      <c r="GQ714" s="56"/>
      <c r="GR714" s="56"/>
      <c r="GS714" s="56"/>
      <c r="GT714" s="56"/>
      <c r="GU714" s="56"/>
      <c r="GV714" s="56"/>
      <c r="GW714" s="56"/>
      <c r="GX714" s="56"/>
      <c r="GY714" s="56"/>
      <c r="GZ714" s="70"/>
      <c r="HA714" s="70"/>
      <c r="HB714" s="70"/>
      <c r="HC714" s="70"/>
      <c r="HD714" s="70"/>
      <c r="HE714" s="56"/>
      <c r="HF714" s="56"/>
      <c r="HG714" s="56"/>
      <c r="HH714" s="56"/>
      <c r="HI714" s="56"/>
      <c r="HJ714" s="56"/>
      <c r="HK714" s="56"/>
      <c r="HL714" s="56"/>
      <c r="HM714" s="56"/>
      <c r="HN714" s="56"/>
      <c r="HO714" s="56"/>
      <c r="HP714" s="56"/>
      <c r="HQ714" s="56"/>
      <c r="HR714" s="56"/>
      <c r="HS714" s="56"/>
      <c r="HT714" s="56"/>
      <c r="HU714" s="56"/>
      <c r="HV714" s="56"/>
      <c r="HW714" s="56"/>
      <c r="HX714" s="56"/>
      <c r="HY714" s="56"/>
      <c r="HZ714" s="56"/>
      <c r="IA714" s="56"/>
      <c r="IB714" s="56"/>
      <c r="IC714" s="56"/>
      <c r="ID714" s="56"/>
      <c r="IE714" s="56"/>
      <c r="IF714" s="56"/>
      <c r="IG714" s="56"/>
      <c r="IH714" s="56"/>
      <c r="II714" s="56"/>
      <c r="IJ714" s="56"/>
      <c r="IK714" s="56"/>
      <c r="IL714" s="56"/>
      <c r="IM714" s="56"/>
      <c r="IN714" s="56"/>
      <c r="IO714" s="56"/>
      <c r="IP714" s="56"/>
      <c r="IQ714" s="56"/>
      <c r="IR714" s="56"/>
      <c r="IS714" s="56"/>
      <c r="IT714" s="70"/>
      <c r="IU714" s="70"/>
      <c r="IV714" s="70"/>
      <c r="IW714" s="70"/>
      <c r="IX714" s="56"/>
      <c r="IY714" s="56"/>
      <c r="IZ714" s="56"/>
      <c r="JA714" s="56"/>
      <c r="JB714" s="56"/>
      <c r="JC714" s="56"/>
      <c r="JD714" s="56"/>
      <c r="JE714" s="56"/>
      <c r="JF714" s="56"/>
      <c r="JG714" s="56"/>
      <c r="JH714" s="56"/>
      <c r="JI714" s="56"/>
      <c r="JJ714" s="56"/>
      <c r="JK714" s="56"/>
      <c r="JL714" s="56"/>
      <c r="JM714" s="56"/>
      <c r="JN714" s="56"/>
      <c r="JO714" s="56"/>
      <c r="JP714" s="56"/>
      <c r="JQ714" s="56"/>
      <c r="JR714" s="56"/>
      <c r="JS714" s="56"/>
      <c r="JT714" s="56"/>
      <c r="JU714" s="56"/>
      <c r="JV714" s="56"/>
      <c r="JW714" s="56"/>
      <c r="JX714" s="56"/>
      <c r="JY714" s="56"/>
      <c r="JZ714" s="56"/>
      <c r="KA714" s="56"/>
      <c r="KB714" s="56"/>
      <c r="KC714" s="56"/>
      <c r="KD714" s="56"/>
      <c r="KE714" s="56"/>
      <c r="KF714" s="56"/>
      <c r="KG714" s="56"/>
      <c r="KH714" s="56"/>
      <c r="KI714" s="56"/>
      <c r="KJ714" s="56"/>
      <c r="KK714" s="56"/>
      <c r="KL714" s="56"/>
      <c r="KM714" s="56"/>
      <c r="KN714" s="56"/>
      <c r="KO714" s="56"/>
      <c r="KP714" s="56"/>
      <c r="KQ714" s="56"/>
      <c r="KR714" s="56"/>
      <c r="KS714" s="56"/>
      <c r="KT714" s="56"/>
      <c r="KU714" s="56"/>
      <c r="KV714" s="56"/>
      <c r="KW714" s="56"/>
      <c r="KX714" s="56"/>
      <c r="KY714" s="56"/>
      <c r="KZ714" s="56"/>
      <c r="LA714" s="56"/>
      <c r="LB714" s="56"/>
      <c r="LC714" s="56"/>
      <c r="LD714" s="56"/>
      <c r="LE714" s="56"/>
      <c r="LF714" s="56"/>
      <c r="LG714" s="56"/>
      <c r="LH714" s="56"/>
      <c r="LI714" s="56"/>
      <c r="LJ714" s="56"/>
      <c r="LK714" s="56"/>
      <c r="LL714" s="56"/>
      <c r="LM714" s="56"/>
      <c r="LN714" s="56"/>
      <c r="LO714" s="56"/>
      <c r="LP714" s="56"/>
      <c r="LQ714" s="56"/>
      <c r="LR714" s="56"/>
      <c r="LS714" s="56"/>
      <c r="LT714" s="56"/>
      <c r="LU714" s="56"/>
      <c r="LV714" s="56"/>
      <c r="LW714" s="56"/>
      <c r="LX714" s="56"/>
      <c r="LY714" s="56"/>
      <c r="LZ714" s="56"/>
      <c r="MA714" s="56"/>
      <c r="MB714" s="56"/>
      <c r="MC714" s="56"/>
      <c r="MD714" s="56"/>
      <c r="ME714" s="56"/>
      <c r="MF714" s="56"/>
      <c r="MG714" s="56"/>
      <c r="MH714" s="56"/>
      <c r="MI714" s="56"/>
      <c r="MJ714" s="56"/>
      <c r="MK714" s="56"/>
      <c r="ML714" s="56"/>
      <c r="MM714" s="56"/>
      <c r="MN714" s="56"/>
      <c r="MO714" s="56"/>
      <c r="MP714" s="56"/>
      <c r="MQ714" s="56"/>
      <c r="MR714" s="56"/>
      <c r="MS714" s="56"/>
      <c r="MT714" s="56"/>
      <c r="MU714" s="56"/>
      <c r="MV714" s="56"/>
      <c r="MW714" s="56"/>
      <c r="MX714" s="56"/>
      <c r="MY714" s="56"/>
      <c r="MZ714" s="56"/>
      <c r="NA714" s="56"/>
      <c r="NB714" s="56"/>
      <c r="NC714" s="56"/>
      <c r="ND714" s="56"/>
      <c r="NE714" s="56"/>
      <c r="NF714" s="56"/>
      <c r="NG714" s="56"/>
      <c r="NH714" s="56"/>
      <c r="NI714" s="56"/>
      <c r="NJ714" s="56"/>
      <c r="NK714" s="56"/>
      <c r="NL714" s="56"/>
      <c r="NM714" s="56"/>
      <c r="NN714" s="56"/>
      <c r="NO714" s="56"/>
      <c r="NP714" s="56"/>
      <c r="NQ714" s="56"/>
      <c r="NR714" s="56"/>
      <c r="NS714" s="56"/>
      <c r="NT714" s="56"/>
      <c r="NU714" s="56"/>
      <c r="NV714" s="56"/>
      <c r="NW714" s="56"/>
      <c r="NX714" s="56"/>
      <c r="NY714" s="56"/>
      <c r="NZ714" s="56"/>
      <c r="OA714" s="56"/>
      <c r="OB714" s="56"/>
      <c r="OC714" s="56"/>
      <c r="OD714" s="56"/>
      <c r="OE714" s="56"/>
      <c r="OF714" s="56"/>
      <c r="OG714" s="56"/>
      <c r="OH714" s="56"/>
      <c r="OI714" s="56"/>
      <c r="OJ714" s="56"/>
      <c r="OK714" s="56"/>
      <c r="OL714" s="56"/>
      <c r="OM714" s="56"/>
      <c r="ON714" s="56"/>
      <c r="OO714" s="56"/>
      <c r="OP714" s="56"/>
      <c r="OQ714" s="56"/>
      <c r="OR714" s="56"/>
      <c r="OS714" s="56"/>
      <c r="OT714" s="56"/>
      <c r="OU714" s="56"/>
      <c r="OV714" s="56"/>
      <c r="OW714" s="56"/>
      <c r="OX714" s="56"/>
      <c r="OY714" s="56"/>
      <c r="OZ714" s="56"/>
      <c r="PA714" s="2"/>
    </row>
    <row r="715" spans="1:417" s="116" customFormat="1" ht="75" customHeight="1">
      <c r="A715" s="310"/>
      <c r="B715" s="427">
        <v>591</v>
      </c>
      <c r="C715" s="427">
        <v>262</v>
      </c>
      <c r="D715" s="361" t="s">
        <v>25</v>
      </c>
      <c r="E715" s="329" t="s">
        <v>4</v>
      </c>
      <c r="F715" s="361" t="s">
        <v>590</v>
      </c>
      <c r="G715" s="324" t="s">
        <v>5</v>
      </c>
      <c r="H715" s="324"/>
      <c r="I715" s="208" t="s">
        <v>795</v>
      </c>
      <c r="J715" s="208" t="s">
        <v>600</v>
      </c>
      <c r="K715" s="76"/>
      <c r="L715" s="234" t="s">
        <v>661</v>
      </c>
      <c r="M715" s="76" t="s">
        <v>501</v>
      </c>
      <c r="N715" s="51" t="s">
        <v>380</v>
      </c>
      <c r="O715" s="56" t="s">
        <v>350</v>
      </c>
      <c r="P715" s="310" t="s">
        <v>205</v>
      </c>
      <c r="Q715" s="310"/>
      <c r="R715" s="235" t="s">
        <v>205</v>
      </c>
      <c r="S715" s="120"/>
      <c r="T715" s="120"/>
      <c r="U715" s="120"/>
      <c r="V715" s="120"/>
      <c r="W715" s="120"/>
      <c r="X715" s="120"/>
      <c r="Y715" s="120"/>
      <c r="Z715" s="120"/>
      <c r="AA715" s="120"/>
      <c r="AB715" s="120"/>
      <c r="AC715" s="119">
        <f t="shared" si="1043"/>
        <v>1</v>
      </c>
      <c r="AD715" s="300" t="s">
        <v>553</v>
      </c>
      <c r="AE715" s="300"/>
      <c r="AF715" s="178">
        <v>2</v>
      </c>
      <c r="AG715" s="178">
        <v>2</v>
      </c>
      <c r="AH715" s="178">
        <v>2</v>
      </c>
      <c r="AI715" s="178">
        <v>2</v>
      </c>
      <c r="AJ715" s="178">
        <v>2</v>
      </c>
      <c r="AK715" s="178">
        <v>2</v>
      </c>
      <c r="AL715" s="178">
        <v>2</v>
      </c>
      <c r="AM715" s="178">
        <v>2</v>
      </c>
      <c r="AN715" s="178">
        <v>2</v>
      </c>
      <c r="AO715" s="178">
        <v>1</v>
      </c>
      <c r="AP715" s="178">
        <v>2</v>
      </c>
      <c r="AQ715" s="178">
        <v>2</v>
      </c>
      <c r="AR715" s="178">
        <v>2</v>
      </c>
      <c r="AS715" s="178">
        <v>2</v>
      </c>
      <c r="AT715" s="178">
        <v>2</v>
      </c>
      <c r="AU715" s="178">
        <v>2</v>
      </c>
      <c r="AV715" s="178">
        <v>2</v>
      </c>
      <c r="AW715" s="178">
        <v>2</v>
      </c>
      <c r="AX715" s="178">
        <v>2</v>
      </c>
      <c r="AY715" s="178">
        <v>2</v>
      </c>
      <c r="AZ715" s="178">
        <v>2</v>
      </c>
      <c r="BA715" s="178">
        <v>1</v>
      </c>
      <c r="BB715" s="178">
        <v>2</v>
      </c>
      <c r="BC715" s="178">
        <v>2</v>
      </c>
      <c r="BD715" s="178">
        <v>2</v>
      </c>
      <c r="BE715" s="178">
        <v>2</v>
      </c>
      <c r="BF715" s="178">
        <v>2</v>
      </c>
      <c r="BG715" s="178">
        <v>2</v>
      </c>
      <c r="BH715" s="178">
        <v>2</v>
      </c>
      <c r="BI715" s="178">
        <v>2</v>
      </c>
      <c r="BJ715" s="179">
        <f>COUNTIF(AF715:BI715,"2")</f>
        <v>28</v>
      </c>
      <c r="BK715" s="180">
        <f>BJ715/(BJ715+BL715+BN715+BP715)</f>
        <v>0.93333333333333335</v>
      </c>
      <c r="BL715" s="179">
        <f>COUNTIF(AF715:BI715,"1")</f>
        <v>2</v>
      </c>
      <c r="BM715" s="180">
        <f>BL715/(BJ715+BL715+BN715+BP715)</f>
        <v>6.6666666666666666E-2</v>
      </c>
      <c r="BN715" s="179">
        <f>COUNTIF(AF715:BI715,"0")</f>
        <v>0</v>
      </c>
      <c r="BO715" s="180">
        <f>BN715/(BJ715+BL715+BN715+BP715)</f>
        <v>0</v>
      </c>
      <c r="BP715" s="179">
        <f>COUNTIF(Q715:BI715,"KĐG")</f>
        <v>0</v>
      </c>
      <c r="BQ715" s="180">
        <f>BP715/(BJ715+BL715+BN715+BP715)</f>
        <v>0</v>
      </c>
      <c r="BR715" s="181">
        <f>(((BJ715*2)+(BL715*1)+(BN715*0)))/(BJ715+BL715+BN715)</f>
        <v>1.9333333333333333</v>
      </c>
      <c r="BS715" s="182" t="str">
        <f>IF(BQ715&gt;=50%,"KĐG",IF(BR715&gt;=1.6,"Đạt mục tiêu",IF(BR715&gt;=1,"Cần cố gắng","Chưa đạt")))</f>
        <v>Đạt mục tiêu</v>
      </c>
      <c r="BT715" s="70"/>
      <c r="BU715" s="70"/>
      <c r="BV715" s="70">
        <v>2</v>
      </c>
      <c r="BW715" s="70">
        <v>2</v>
      </c>
      <c r="BX715" s="56">
        <v>2</v>
      </c>
      <c r="BY715" s="56">
        <v>2</v>
      </c>
      <c r="BZ715" s="56">
        <v>2</v>
      </c>
      <c r="CA715" s="56">
        <v>2</v>
      </c>
      <c r="CB715" s="56">
        <v>2</v>
      </c>
      <c r="CC715" s="56">
        <v>2</v>
      </c>
      <c r="CD715" s="56">
        <v>2</v>
      </c>
      <c r="CE715" s="56">
        <v>1</v>
      </c>
      <c r="CF715" s="56">
        <v>2</v>
      </c>
      <c r="CG715" s="56">
        <v>2</v>
      </c>
      <c r="CH715" s="56">
        <v>2</v>
      </c>
      <c r="CI715" s="56">
        <v>2</v>
      </c>
      <c r="CJ715" s="56">
        <v>2</v>
      </c>
      <c r="CK715" s="56">
        <v>2</v>
      </c>
      <c r="CL715" s="56">
        <v>2</v>
      </c>
      <c r="CM715" s="56">
        <v>2</v>
      </c>
      <c r="CN715" s="56">
        <v>2</v>
      </c>
      <c r="CO715" s="56">
        <v>2</v>
      </c>
      <c r="CP715" s="56">
        <v>2</v>
      </c>
      <c r="CQ715" s="56">
        <v>1</v>
      </c>
      <c r="CR715" s="56">
        <v>2</v>
      </c>
      <c r="CS715" s="56">
        <v>2</v>
      </c>
      <c r="CT715" s="56">
        <v>2</v>
      </c>
      <c r="CU715" s="56">
        <v>2</v>
      </c>
      <c r="CV715" s="56">
        <v>2</v>
      </c>
      <c r="CW715" s="56">
        <v>2</v>
      </c>
      <c r="CX715" s="56">
        <v>2</v>
      </c>
      <c r="CY715" s="56">
        <v>2</v>
      </c>
      <c r="CZ715" s="56">
        <f>COUNTIF(BV715:CY715,"2")</f>
        <v>28</v>
      </c>
      <c r="DA715" s="56">
        <f>CZ715/(CZ715+DB715+DD715+DF715)</f>
        <v>0.93333333333333335</v>
      </c>
      <c r="DB715" s="56">
        <f>COUNTIF(BV715:CY715,"1")</f>
        <v>2</v>
      </c>
      <c r="DC715" s="56">
        <f>DB715/(CZ715+DB715+DD715+DF715)</f>
        <v>6.6666666666666666E-2</v>
      </c>
      <c r="DD715" s="56">
        <f>COUNTIF(BV715:CY715,"0")</f>
        <v>0</v>
      </c>
      <c r="DE715" s="56">
        <f>DD715/(CZ715+DB715+DD715+DF715)</f>
        <v>0</v>
      </c>
      <c r="DF715" s="56">
        <f>COUNTIF(BH715:CY715,"KĐG")</f>
        <v>0</v>
      </c>
      <c r="DG715" s="56">
        <f>DF715/(CZ715+DB715+DD715+DF715)</f>
        <v>0</v>
      </c>
      <c r="DH715" s="56">
        <f>(((CZ715*2)+(DB715*1)+(DD715*0)))/(CZ715+DB715+DD715)</f>
        <v>1.9333333333333333</v>
      </c>
      <c r="DI715" s="56" t="str">
        <f>IF(DG715&gt;=50%,"KĐG",IF(DH715&gt;=1.6,"Đạt mục tiêu",IF(DH715&gt;=1,"Cần cố gắng","Chưa đạt")))</f>
        <v>Đạt mục tiêu</v>
      </c>
      <c r="DJ715" s="56"/>
      <c r="DK715" s="56"/>
      <c r="DL715" s="56"/>
      <c r="DM715" s="70"/>
      <c r="DN715" s="70"/>
      <c r="DO715" s="70"/>
      <c r="DP715" s="70"/>
      <c r="DQ715" s="178">
        <v>2</v>
      </c>
      <c r="DR715" s="178">
        <v>2</v>
      </c>
      <c r="DS715" s="178">
        <v>1</v>
      </c>
      <c r="DT715" s="178">
        <v>2</v>
      </c>
      <c r="DU715" s="178">
        <v>2</v>
      </c>
      <c r="DV715" s="178">
        <v>2</v>
      </c>
      <c r="DW715" s="178">
        <v>2</v>
      </c>
      <c r="DX715" s="178">
        <v>2</v>
      </c>
      <c r="DY715" s="178">
        <v>2</v>
      </c>
      <c r="DZ715" s="178">
        <v>2</v>
      </c>
      <c r="EA715" s="178">
        <v>1</v>
      </c>
      <c r="EB715" s="178">
        <v>2</v>
      </c>
      <c r="EC715" s="178">
        <v>1</v>
      </c>
      <c r="ED715" s="178">
        <v>2</v>
      </c>
      <c r="EE715" s="178">
        <v>2</v>
      </c>
      <c r="EF715" s="178">
        <v>2</v>
      </c>
      <c r="EG715" s="178">
        <v>2</v>
      </c>
      <c r="EH715" s="178">
        <v>2</v>
      </c>
      <c r="EI715" s="178">
        <v>2</v>
      </c>
      <c r="EJ715" s="178">
        <v>2</v>
      </c>
      <c r="EK715" s="178">
        <v>2</v>
      </c>
      <c r="EL715" s="178"/>
      <c r="EM715" s="178"/>
      <c r="EN715" s="178"/>
      <c r="EO715" s="178"/>
      <c r="EP715" s="178"/>
      <c r="EQ715" s="178">
        <v>2</v>
      </c>
      <c r="ER715" s="178">
        <v>2</v>
      </c>
      <c r="ES715" s="178">
        <v>2</v>
      </c>
      <c r="ET715" s="178"/>
      <c r="EU715" s="178">
        <v>2</v>
      </c>
      <c r="EV715" s="179">
        <f>COUNTIF(DM715:EU715,"2")</f>
        <v>22</v>
      </c>
      <c r="EW715" s="180">
        <f>EV715/(EV715+EX715+EZ715+FB715)</f>
        <v>0.88</v>
      </c>
      <c r="EX715" s="179">
        <f>COUNTIF(DM715:EU715,"1")</f>
        <v>3</v>
      </c>
      <c r="EY715" s="180">
        <f>EX715/(EV715+EX715+EZ715+FB715)</f>
        <v>0.12</v>
      </c>
      <c r="EZ715" s="179">
        <f>COUNTIF(DM715:EU715,"0")</f>
        <v>0</v>
      </c>
      <c r="FA715" s="180">
        <f>EZ715/(EV715+EX715+EZ715+FB715)</f>
        <v>0</v>
      </c>
      <c r="FB715" s="179">
        <f>COUNTIF(DM715:EU715,"KĐG")</f>
        <v>0</v>
      </c>
      <c r="FC715" s="180">
        <f>FB715/(EV715+EX715+EZ715+FB715)</f>
        <v>0</v>
      </c>
      <c r="FD715" s="181">
        <f>(((EV715*2)+(EX715*1)+(EZ715*0)))/(EV715+EX715+EZ715)</f>
        <v>1.88</v>
      </c>
      <c r="FE715" s="184" t="str">
        <f>IF(FC715&gt;=50%,"KĐG",IF(FD715&gt;=1.6,"Đạt mục tiêu",IF(FD715&gt;=1,"Cần cố gắng","Chưa đạt")))</f>
        <v>Đạt mục tiêu</v>
      </c>
      <c r="FF715" s="70"/>
      <c r="FG715" s="70"/>
      <c r="FH715" s="70"/>
      <c r="FI715" s="70"/>
      <c r="FJ715" s="70"/>
      <c r="FK715" s="56"/>
      <c r="FL715" s="56"/>
      <c r="FM715" s="56"/>
      <c r="FN715" s="56"/>
      <c r="FO715" s="56"/>
      <c r="FP715" s="56"/>
      <c r="FQ715" s="56"/>
      <c r="FR715" s="56"/>
      <c r="FS715" s="56"/>
      <c r="FT715" s="56"/>
      <c r="FU715" s="56"/>
      <c r="FV715" s="56"/>
      <c r="FW715" s="56"/>
      <c r="FX715" s="56"/>
      <c r="FY715" s="56"/>
      <c r="FZ715" s="56"/>
      <c r="GA715" s="56"/>
      <c r="GB715" s="56"/>
      <c r="GC715" s="56"/>
      <c r="GD715" s="56"/>
      <c r="GE715" s="56"/>
      <c r="GF715" s="56"/>
      <c r="GG715" s="56"/>
      <c r="GH715" s="56"/>
      <c r="GI715" s="56"/>
      <c r="GJ715" s="56"/>
      <c r="GK715" s="56"/>
      <c r="GL715" s="56"/>
      <c r="GM715" s="56"/>
      <c r="GN715" s="56"/>
      <c r="GO715" s="56"/>
      <c r="GP715" s="56"/>
      <c r="GQ715" s="56"/>
      <c r="GR715" s="56"/>
      <c r="GS715" s="56"/>
      <c r="GT715" s="56"/>
      <c r="GU715" s="56"/>
      <c r="GV715" s="56"/>
      <c r="GW715" s="56"/>
      <c r="GX715" s="56"/>
      <c r="GY715" s="56"/>
      <c r="GZ715" s="70"/>
      <c r="HA715" s="70"/>
      <c r="HB715" s="70"/>
      <c r="HC715" s="70"/>
      <c r="HD715" s="70"/>
      <c r="HE715" s="56"/>
      <c r="HF715" s="56"/>
      <c r="HG715" s="56"/>
      <c r="HH715" s="56"/>
      <c r="HI715" s="56"/>
      <c r="HJ715" s="56"/>
      <c r="HK715" s="56"/>
      <c r="HL715" s="56"/>
      <c r="HM715" s="56"/>
      <c r="HN715" s="56"/>
      <c r="HO715" s="56"/>
      <c r="HP715" s="56"/>
      <c r="HQ715" s="56"/>
      <c r="HR715" s="56"/>
      <c r="HS715" s="56"/>
      <c r="HT715" s="56"/>
      <c r="HU715" s="56"/>
      <c r="HV715" s="56"/>
      <c r="HW715" s="56"/>
      <c r="HX715" s="56"/>
      <c r="HY715" s="56"/>
      <c r="HZ715" s="56"/>
      <c r="IA715" s="56"/>
      <c r="IB715" s="56"/>
      <c r="IC715" s="56"/>
      <c r="ID715" s="56"/>
      <c r="IE715" s="56"/>
      <c r="IF715" s="56"/>
      <c r="IG715" s="56"/>
      <c r="IH715" s="56"/>
      <c r="II715" s="56"/>
      <c r="IJ715" s="56"/>
      <c r="IK715" s="56"/>
      <c r="IL715" s="56"/>
      <c r="IM715" s="56"/>
      <c r="IN715" s="56"/>
      <c r="IO715" s="56"/>
      <c r="IP715" s="56"/>
      <c r="IQ715" s="56"/>
      <c r="IR715" s="56"/>
      <c r="IS715" s="56"/>
      <c r="IT715" s="70"/>
      <c r="IU715" s="70"/>
      <c r="IV715" s="70"/>
      <c r="IW715" s="70"/>
      <c r="IX715" s="56"/>
      <c r="IY715" s="56"/>
      <c r="IZ715" s="56"/>
      <c r="JA715" s="56"/>
      <c r="JB715" s="56"/>
      <c r="JC715" s="56"/>
      <c r="JD715" s="56"/>
      <c r="JE715" s="56"/>
      <c r="JF715" s="56"/>
      <c r="JG715" s="56"/>
      <c r="JH715" s="56"/>
      <c r="JI715" s="56"/>
      <c r="JJ715" s="56"/>
      <c r="JK715" s="56"/>
      <c r="JL715" s="56"/>
      <c r="JM715" s="56"/>
      <c r="JN715" s="56"/>
      <c r="JO715" s="56"/>
      <c r="JP715" s="56"/>
      <c r="JQ715" s="56"/>
      <c r="JR715" s="56"/>
      <c r="JS715" s="56"/>
      <c r="JT715" s="56"/>
      <c r="JU715" s="56"/>
      <c r="JV715" s="56"/>
      <c r="JW715" s="56"/>
      <c r="JX715" s="56"/>
      <c r="JY715" s="56"/>
      <c r="JZ715" s="56"/>
      <c r="KA715" s="56"/>
      <c r="KB715" s="56"/>
      <c r="KC715" s="56"/>
      <c r="KD715" s="56"/>
      <c r="KE715" s="56"/>
      <c r="KF715" s="56"/>
      <c r="KG715" s="56"/>
      <c r="KH715" s="56"/>
      <c r="KI715" s="56"/>
      <c r="KJ715" s="56"/>
      <c r="KK715" s="56"/>
      <c r="KL715" s="56"/>
      <c r="KM715" s="56"/>
      <c r="KN715" s="56"/>
      <c r="KO715" s="56"/>
      <c r="KP715" s="56"/>
      <c r="KQ715" s="56"/>
      <c r="KR715" s="56"/>
      <c r="KS715" s="56"/>
      <c r="KT715" s="56"/>
      <c r="KU715" s="56"/>
      <c r="KV715" s="56"/>
      <c r="KW715" s="56"/>
      <c r="KX715" s="56"/>
      <c r="KY715" s="56"/>
      <c r="KZ715" s="56"/>
      <c r="LA715" s="56"/>
      <c r="LB715" s="56"/>
      <c r="LC715" s="56"/>
      <c r="LD715" s="56"/>
      <c r="LE715" s="56"/>
      <c r="LF715" s="56"/>
      <c r="LG715" s="56"/>
      <c r="LH715" s="56"/>
      <c r="LI715" s="56"/>
      <c r="LJ715" s="56"/>
      <c r="LK715" s="56"/>
      <c r="LL715" s="56"/>
      <c r="LM715" s="56"/>
      <c r="LN715" s="56"/>
      <c r="LO715" s="56"/>
      <c r="LP715" s="56"/>
      <c r="LQ715" s="56"/>
      <c r="LR715" s="56"/>
      <c r="LS715" s="56"/>
      <c r="LT715" s="56"/>
      <c r="LU715" s="56"/>
      <c r="LV715" s="56"/>
      <c r="LW715" s="56"/>
      <c r="LX715" s="56"/>
      <c r="LY715" s="56"/>
      <c r="LZ715" s="56"/>
      <c r="MA715" s="56"/>
      <c r="MB715" s="56"/>
      <c r="MC715" s="56"/>
      <c r="MD715" s="56"/>
      <c r="ME715" s="56"/>
      <c r="MF715" s="56"/>
      <c r="MG715" s="56"/>
      <c r="MH715" s="56"/>
      <c r="MI715" s="56"/>
      <c r="MJ715" s="56"/>
      <c r="MK715" s="56"/>
      <c r="ML715" s="56"/>
      <c r="MM715" s="56"/>
      <c r="MN715" s="56"/>
      <c r="MO715" s="56"/>
      <c r="MP715" s="56"/>
      <c r="MQ715" s="56"/>
      <c r="MR715" s="56"/>
      <c r="MS715" s="56"/>
      <c r="MT715" s="56"/>
      <c r="MU715" s="56"/>
      <c r="MV715" s="56"/>
      <c r="MW715" s="56"/>
      <c r="MX715" s="56"/>
      <c r="MY715" s="56"/>
      <c r="MZ715" s="56"/>
      <c r="NA715" s="56"/>
      <c r="NB715" s="56"/>
      <c r="NC715" s="56"/>
      <c r="ND715" s="56"/>
      <c r="NE715" s="56"/>
      <c r="NF715" s="56"/>
      <c r="NG715" s="56"/>
      <c r="NH715" s="56"/>
      <c r="NI715" s="56"/>
      <c r="NJ715" s="56"/>
      <c r="NK715" s="56"/>
      <c r="NL715" s="56"/>
      <c r="NM715" s="56"/>
      <c r="NN715" s="56"/>
      <c r="NO715" s="56"/>
      <c r="NP715" s="56"/>
      <c r="NQ715" s="56"/>
      <c r="NR715" s="56"/>
      <c r="NS715" s="56"/>
      <c r="NT715" s="56"/>
      <c r="NU715" s="56"/>
      <c r="NV715" s="56"/>
      <c r="NW715" s="56"/>
      <c r="NX715" s="56"/>
      <c r="NY715" s="56"/>
      <c r="NZ715" s="56"/>
      <c r="OA715" s="56"/>
      <c r="OB715" s="56"/>
      <c r="OC715" s="56"/>
      <c r="OD715" s="56"/>
      <c r="OE715" s="56"/>
      <c r="OF715" s="56"/>
      <c r="OG715" s="56"/>
      <c r="OH715" s="56"/>
      <c r="OI715" s="56"/>
      <c r="OJ715" s="56"/>
      <c r="OK715" s="56"/>
      <c r="OL715" s="56"/>
      <c r="OM715" s="56"/>
      <c r="ON715" s="56"/>
      <c r="OO715" s="56"/>
      <c r="OP715" s="56"/>
      <c r="OQ715" s="56"/>
      <c r="OR715" s="56"/>
      <c r="OS715" s="56"/>
      <c r="OT715" s="56"/>
      <c r="OU715" s="56"/>
      <c r="OV715" s="56"/>
      <c r="OW715" s="56"/>
      <c r="OX715" s="56"/>
      <c r="OY715" s="56"/>
      <c r="OZ715" s="56"/>
      <c r="PA715" s="2"/>
    </row>
    <row r="716" spans="1:417" s="116" customFormat="1" ht="63" hidden="1" customHeight="1">
      <c r="A716" s="310"/>
      <c r="B716" s="310"/>
      <c r="C716" s="310"/>
      <c r="D716" s="318"/>
      <c r="E716" s="325"/>
      <c r="F716" s="318"/>
      <c r="G716" s="328"/>
      <c r="H716" s="325"/>
      <c r="I716" s="126" t="s">
        <v>1516</v>
      </c>
      <c r="J716" s="126" t="s">
        <v>600</v>
      </c>
      <c r="K716" s="123"/>
      <c r="L716" s="183" t="s">
        <v>661</v>
      </c>
      <c r="M716" s="123" t="s">
        <v>501</v>
      </c>
      <c r="N716" s="51" t="s">
        <v>380</v>
      </c>
      <c r="O716" s="56" t="s">
        <v>350</v>
      </c>
      <c r="P716" s="310"/>
      <c r="Q716" s="310"/>
      <c r="R716" s="120"/>
      <c r="S716" s="120" t="s">
        <v>205</v>
      </c>
      <c r="T716" s="120"/>
      <c r="U716" s="120"/>
      <c r="V716" s="120"/>
      <c r="W716" s="120"/>
      <c r="X716" s="120"/>
      <c r="Y716" s="120"/>
      <c r="Z716" s="120"/>
      <c r="AA716" s="120"/>
      <c r="AB716" s="120"/>
      <c r="AC716" s="119">
        <f t="shared" si="1043"/>
        <v>1</v>
      </c>
      <c r="AD716" s="229"/>
      <c r="AE716" s="229"/>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70"/>
      <c r="BU716" s="70"/>
      <c r="BV716" s="72"/>
      <c r="BW716" s="72"/>
      <c r="BX716" s="56"/>
      <c r="BY716" s="56"/>
      <c r="BZ716" s="56"/>
      <c r="CA716" s="56"/>
      <c r="CB716" s="56"/>
      <c r="CC716" s="56"/>
      <c r="CD716" s="56"/>
      <c r="CE716" s="56"/>
      <c r="CF716" s="56"/>
      <c r="CG716" s="56"/>
      <c r="CH716" s="56"/>
      <c r="CI716" s="56"/>
      <c r="CJ716" s="56"/>
      <c r="CK716" s="56"/>
      <c r="CL716" s="56"/>
      <c r="CM716" s="56"/>
      <c r="CN716" s="56"/>
      <c r="CO716" s="56"/>
      <c r="CP716" s="56"/>
      <c r="CQ716" s="56"/>
      <c r="CR716" s="56"/>
      <c r="CS716" s="56"/>
      <c r="CT716" s="56"/>
      <c r="CU716" s="56"/>
      <c r="CV716" s="56"/>
      <c r="CW716" s="56"/>
      <c r="CX716" s="56"/>
      <c r="CY716" s="56"/>
      <c r="CZ716" s="56"/>
      <c r="DA716" s="56"/>
      <c r="DB716" s="56"/>
      <c r="DC716" s="179"/>
      <c r="DD716" s="180"/>
      <c r="DE716" s="179"/>
      <c r="DF716" s="180"/>
      <c r="DG716" s="179"/>
      <c r="DH716" s="180"/>
      <c r="DI716" s="179"/>
      <c r="DJ716" s="180" t="e">
        <f>DI716/(DC716+DE716+DG716+DI716)</f>
        <v>#DIV/0!</v>
      </c>
      <c r="DK716" s="181" t="e">
        <f>(((DC716*2)+(DE716*1)+(DG716*0)))/(DC716+DE716+DG716)</f>
        <v>#DIV/0!</v>
      </c>
      <c r="DL716" s="184" t="e">
        <f>IF(DJ716&gt;=50%,"KĐG",IF(DK716&gt;=1.6,"Đạt mục tiêu",IF(DK716&gt;=1,"Cần cố gắng","Chưa đạt")))</f>
        <v>#DIV/0!</v>
      </c>
      <c r="DM716" s="70"/>
      <c r="DN716" s="70"/>
      <c r="DO716" s="70"/>
      <c r="DP716" s="70"/>
      <c r="DQ716" s="178">
        <v>2</v>
      </c>
      <c r="DR716" s="178">
        <v>2</v>
      </c>
      <c r="DS716" s="178">
        <v>2</v>
      </c>
      <c r="DT716" s="178">
        <v>2</v>
      </c>
      <c r="DU716" s="178">
        <v>2</v>
      </c>
      <c r="DV716" s="178">
        <v>2</v>
      </c>
      <c r="DW716" s="178">
        <v>2</v>
      </c>
      <c r="DX716" s="178">
        <v>2</v>
      </c>
      <c r="DY716" s="178">
        <v>2</v>
      </c>
      <c r="DZ716" s="178">
        <v>2</v>
      </c>
      <c r="EA716" s="178">
        <v>2</v>
      </c>
      <c r="EB716" s="178">
        <v>2</v>
      </c>
      <c r="EC716" s="178">
        <v>2</v>
      </c>
      <c r="ED716" s="178">
        <v>2</v>
      </c>
      <c r="EE716" s="178">
        <v>2</v>
      </c>
      <c r="EF716" s="178">
        <v>2</v>
      </c>
      <c r="EG716" s="178">
        <v>2</v>
      </c>
      <c r="EH716" s="178">
        <v>2</v>
      </c>
      <c r="EI716" s="178">
        <v>2</v>
      </c>
      <c r="EJ716" s="178">
        <v>2</v>
      </c>
      <c r="EK716" s="178">
        <v>2</v>
      </c>
      <c r="EL716" s="178">
        <v>2</v>
      </c>
      <c r="EM716" s="178">
        <v>2</v>
      </c>
      <c r="EN716" s="178">
        <v>2</v>
      </c>
      <c r="EO716" s="178">
        <v>2</v>
      </c>
      <c r="EP716" s="178">
        <v>2</v>
      </c>
      <c r="EQ716" s="178">
        <v>2</v>
      </c>
      <c r="ER716" s="178">
        <v>2</v>
      </c>
      <c r="ES716" s="178">
        <v>2</v>
      </c>
      <c r="ET716" s="178">
        <v>2</v>
      </c>
      <c r="EU716" s="178">
        <v>2</v>
      </c>
      <c r="EV716" s="179"/>
      <c r="EW716" s="180"/>
      <c r="EX716" s="179"/>
      <c r="EY716" s="180"/>
      <c r="EZ716" s="179"/>
      <c r="FA716" s="180"/>
      <c r="FB716" s="179"/>
      <c r="FC716" s="180"/>
      <c r="FD716" s="181"/>
      <c r="FE716" s="184"/>
      <c r="FF716" s="70"/>
      <c r="FG716" s="70"/>
      <c r="FH716" s="70"/>
      <c r="FI716" s="70"/>
      <c r="FJ716" s="70"/>
      <c r="FK716" s="56"/>
      <c r="FL716" s="56"/>
      <c r="FM716" s="56"/>
      <c r="FN716" s="56"/>
      <c r="FO716" s="56"/>
      <c r="FP716" s="56"/>
      <c r="FQ716" s="56"/>
      <c r="FR716" s="56"/>
      <c r="FS716" s="56"/>
      <c r="FT716" s="56"/>
      <c r="FU716" s="56"/>
      <c r="FV716" s="56"/>
      <c r="FW716" s="56"/>
      <c r="FX716" s="56"/>
      <c r="FY716" s="56"/>
      <c r="FZ716" s="56"/>
      <c r="GA716" s="56"/>
      <c r="GB716" s="56"/>
      <c r="GC716" s="56"/>
      <c r="GD716" s="56"/>
      <c r="GE716" s="56"/>
      <c r="GF716" s="56"/>
      <c r="GG716" s="56"/>
      <c r="GH716" s="56"/>
      <c r="GI716" s="56"/>
      <c r="GJ716" s="56"/>
      <c r="GK716" s="56"/>
      <c r="GL716" s="56"/>
      <c r="GM716" s="56"/>
      <c r="GN716" s="56"/>
      <c r="GO716" s="56"/>
      <c r="GP716" s="56"/>
      <c r="GQ716" s="56"/>
      <c r="GR716" s="56"/>
      <c r="GS716" s="56"/>
      <c r="GT716" s="56"/>
      <c r="GU716" s="56"/>
      <c r="GV716" s="56"/>
      <c r="GW716" s="56"/>
      <c r="GX716" s="56"/>
      <c r="GY716" s="56"/>
      <c r="GZ716" s="70"/>
      <c r="HA716" s="70"/>
      <c r="HB716" s="70"/>
      <c r="HC716" s="70"/>
      <c r="HD716" s="70"/>
      <c r="HE716" s="56"/>
      <c r="HF716" s="56"/>
      <c r="HG716" s="56"/>
      <c r="HH716" s="56"/>
      <c r="HI716" s="56"/>
      <c r="HJ716" s="56"/>
      <c r="HK716" s="56"/>
      <c r="HL716" s="56"/>
      <c r="HM716" s="56"/>
      <c r="HN716" s="56"/>
      <c r="HO716" s="56"/>
      <c r="HP716" s="56"/>
      <c r="HQ716" s="56"/>
      <c r="HR716" s="56"/>
      <c r="HS716" s="56"/>
      <c r="HT716" s="56"/>
      <c r="HU716" s="56"/>
      <c r="HV716" s="56"/>
      <c r="HW716" s="56"/>
      <c r="HX716" s="56"/>
      <c r="HY716" s="56"/>
      <c r="HZ716" s="56"/>
      <c r="IA716" s="56"/>
      <c r="IB716" s="56"/>
      <c r="IC716" s="56"/>
      <c r="ID716" s="56"/>
      <c r="IE716" s="56"/>
      <c r="IF716" s="56"/>
      <c r="IG716" s="56"/>
      <c r="IH716" s="56"/>
      <c r="II716" s="56"/>
      <c r="IJ716" s="56"/>
      <c r="IK716" s="56"/>
      <c r="IL716" s="56"/>
      <c r="IM716" s="56"/>
      <c r="IN716" s="56"/>
      <c r="IO716" s="56"/>
      <c r="IP716" s="56"/>
      <c r="IQ716" s="56"/>
      <c r="IR716" s="56"/>
      <c r="IS716" s="56"/>
      <c r="IT716" s="70"/>
      <c r="IU716" s="70"/>
      <c r="IV716" s="70"/>
      <c r="IW716" s="70"/>
      <c r="IX716" s="56"/>
      <c r="IY716" s="56"/>
      <c r="IZ716" s="56"/>
      <c r="JA716" s="56"/>
      <c r="JB716" s="56"/>
      <c r="JC716" s="56"/>
      <c r="JD716" s="56"/>
      <c r="JE716" s="56"/>
      <c r="JF716" s="56"/>
      <c r="JG716" s="56"/>
      <c r="JH716" s="56"/>
      <c r="JI716" s="56"/>
      <c r="JJ716" s="56"/>
      <c r="JK716" s="56"/>
      <c r="JL716" s="56"/>
      <c r="JM716" s="56"/>
      <c r="JN716" s="56"/>
      <c r="JO716" s="56"/>
      <c r="JP716" s="56"/>
      <c r="JQ716" s="56"/>
      <c r="JR716" s="56"/>
      <c r="JS716" s="56"/>
      <c r="JT716" s="56"/>
      <c r="JU716" s="56"/>
      <c r="JV716" s="56"/>
      <c r="JW716" s="56"/>
      <c r="JX716" s="56"/>
      <c r="JY716" s="56"/>
      <c r="JZ716" s="56"/>
      <c r="KA716" s="56"/>
      <c r="KB716" s="56"/>
      <c r="KC716" s="56"/>
      <c r="KD716" s="56"/>
      <c r="KE716" s="56"/>
      <c r="KF716" s="56"/>
      <c r="KG716" s="56"/>
      <c r="KH716" s="56"/>
      <c r="KI716" s="56"/>
      <c r="KJ716" s="56"/>
      <c r="KK716" s="56"/>
      <c r="KL716" s="56"/>
      <c r="KM716" s="56"/>
      <c r="KN716" s="56"/>
      <c r="KO716" s="56"/>
      <c r="KP716" s="56"/>
      <c r="KQ716" s="56"/>
      <c r="KR716" s="56"/>
      <c r="KS716" s="56"/>
      <c r="KT716" s="56"/>
      <c r="KU716" s="56"/>
      <c r="KV716" s="56"/>
      <c r="KW716" s="56"/>
      <c r="KX716" s="56"/>
      <c r="KY716" s="56"/>
      <c r="KZ716" s="56"/>
      <c r="LA716" s="56"/>
      <c r="LB716" s="56"/>
      <c r="LC716" s="56"/>
      <c r="LD716" s="56"/>
      <c r="LE716" s="56"/>
      <c r="LF716" s="56"/>
      <c r="LG716" s="56"/>
      <c r="LH716" s="56"/>
      <c r="LI716" s="56"/>
      <c r="LJ716" s="56"/>
      <c r="LK716" s="56"/>
      <c r="LL716" s="56"/>
      <c r="LM716" s="56"/>
      <c r="LN716" s="56"/>
      <c r="LO716" s="56"/>
      <c r="LP716" s="56"/>
      <c r="LQ716" s="56"/>
      <c r="LR716" s="56"/>
      <c r="LS716" s="56"/>
      <c r="LT716" s="56"/>
      <c r="LU716" s="56"/>
      <c r="LV716" s="56"/>
      <c r="LW716" s="56"/>
      <c r="LX716" s="56"/>
      <c r="LY716" s="56"/>
      <c r="LZ716" s="56"/>
      <c r="MA716" s="56"/>
      <c r="MB716" s="56"/>
      <c r="MC716" s="56"/>
      <c r="MD716" s="56"/>
      <c r="ME716" s="56"/>
      <c r="MF716" s="56"/>
      <c r="MG716" s="56"/>
      <c r="MH716" s="56"/>
      <c r="MI716" s="56"/>
      <c r="MJ716" s="56"/>
      <c r="MK716" s="56"/>
      <c r="ML716" s="56"/>
      <c r="MM716" s="56"/>
      <c r="MN716" s="56"/>
      <c r="MO716" s="56"/>
      <c r="MP716" s="56"/>
      <c r="MQ716" s="56"/>
      <c r="MR716" s="56"/>
      <c r="MS716" s="56"/>
      <c r="MT716" s="56"/>
      <c r="MU716" s="56"/>
      <c r="MV716" s="56"/>
      <c r="MW716" s="56"/>
      <c r="MX716" s="56"/>
      <c r="MY716" s="56"/>
      <c r="MZ716" s="56"/>
      <c r="NA716" s="56"/>
      <c r="NB716" s="56"/>
      <c r="NC716" s="56"/>
      <c r="ND716" s="56"/>
      <c r="NE716" s="56"/>
      <c r="NF716" s="56"/>
      <c r="NG716" s="56"/>
      <c r="NH716" s="56"/>
      <c r="NI716" s="56"/>
      <c r="NJ716" s="56"/>
      <c r="NK716" s="56"/>
      <c r="NL716" s="56"/>
      <c r="NM716" s="56"/>
      <c r="NN716" s="56"/>
      <c r="NO716" s="56"/>
      <c r="NP716" s="56"/>
      <c r="NQ716" s="56"/>
      <c r="NR716" s="56"/>
      <c r="NS716" s="56"/>
      <c r="NT716" s="56"/>
      <c r="NU716" s="56"/>
      <c r="NV716" s="56"/>
      <c r="NW716" s="56"/>
      <c r="NX716" s="56"/>
      <c r="NY716" s="56"/>
      <c r="NZ716" s="56"/>
      <c r="OA716" s="56"/>
      <c r="OB716" s="56"/>
      <c r="OC716" s="56"/>
      <c r="OD716" s="56"/>
      <c r="OE716" s="56"/>
      <c r="OF716" s="56"/>
      <c r="OG716" s="56"/>
      <c r="OH716" s="56"/>
      <c r="OI716" s="56"/>
      <c r="OJ716" s="56"/>
      <c r="OK716" s="56"/>
      <c r="OL716" s="56"/>
      <c r="OM716" s="56"/>
      <c r="ON716" s="56"/>
      <c r="OO716" s="56"/>
      <c r="OP716" s="56"/>
      <c r="OQ716" s="56"/>
      <c r="OR716" s="56"/>
      <c r="OS716" s="56"/>
      <c r="OT716" s="56"/>
      <c r="OU716" s="56"/>
      <c r="OV716" s="56"/>
      <c r="OW716" s="56"/>
      <c r="OX716" s="56"/>
      <c r="OY716" s="56"/>
      <c r="OZ716" s="56"/>
      <c r="PA716" s="56"/>
    </row>
    <row r="717" spans="1:417" s="116" customFormat="1" ht="63" hidden="1" customHeight="1">
      <c r="A717" s="310"/>
      <c r="B717" s="310"/>
      <c r="C717" s="310"/>
      <c r="D717" s="318"/>
      <c r="E717" s="325"/>
      <c r="F717" s="318"/>
      <c r="G717" s="328"/>
      <c r="H717" s="325"/>
      <c r="I717" s="126" t="s">
        <v>1517</v>
      </c>
      <c r="J717" s="126" t="s">
        <v>600</v>
      </c>
      <c r="K717" s="123"/>
      <c r="L717" s="183" t="s">
        <v>661</v>
      </c>
      <c r="M717" s="123" t="s">
        <v>501</v>
      </c>
      <c r="N717" s="51" t="s">
        <v>380</v>
      </c>
      <c r="O717" s="56" t="s">
        <v>350</v>
      </c>
      <c r="P717" s="310"/>
      <c r="Q717" s="310"/>
      <c r="R717" s="120"/>
      <c r="S717" s="120"/>
      <c r="T717" s="120" t="s">
        <v>205</v>
      </c>
      <c r="U717" s="120"/>
      <c r="V717" s="120"/>
      <c r="W717" s="120"/>
      <c r="X717" s="120"/>
      <c r="Y717" s="120"/>
      <c r="Z717" s="120"/>
      <c r="AA717" s="120"/>
      <c r="AB717" s="120"/>
      <c r="AC717" s="119">
        <f t="shared" si="1043"/>
        <v>1</v>
      </c>
      <c r="AD717" s="229"/>
      <c r="AE717" s="229"/>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70"/>
      <c r="BU717" s="70"/>
      <c r="BV717" s="70"/>
      <c r="BW717" s="70"/>
      <c r="BX717" s="56"/>
      <c r="BY717" s="56"/>
      <c r="BZ717" s="56"/>
      <c r="CA717" s="56"/>
      <c r="CB717" s="56"/>
      <c r="CC717" s="56"/>
      <c r="CD717" s="56"/>
      <c r="CE717" s="56"/>
      <c r="CF717" s="56"/>
      <c r="CG717" s="56"/>
      <c r="CH717" s="56"/>
      <c r="CI717" s="56"/>
      <c r="CJ717" s="56"/>
      <c r="CK717" s="56"/>
      <c r="CL717" s="56"/>
      <c r="CM717" s="56"/>
      <c r="CN717" s="56"/>
      <c r="CO717" s="56"/>
      <c r="CP717" s="56"/>
      <c r="CQ717" s="56"/>
      <c r="CR717" s="56"/>
      <c r="CS717" s="56"/>
      <c r="CT717" s="56"/>
      <c r="CU717" s="56"/>
      <c r="CV717" s="56"/>
      <c r="CW717" s="56"/>
      <c r="CX717" s="56"/>
      <c r="CY717" s="56"/>
      <c r="CZ717" s="56"/>
      <c r="DA717" s="56"/>
      <c r="DB717" s="56"/>
      <c r="DC717" s="56"/>
      <c r="DD717" s="56"/>
      <c r="DE717" s="56"/>
      <c r="DF717" s="56"/>
      <c r="DG717" s="56"/>
      <c r="DH717" s="56"/>
      <c r="DI717" s="56"/>
      <c r="DJ717" s="56"/>
      <c r="DK717" s="56"/>
      <c r="DL717" s="56"/>
      <c r="DM717" s="168" t="s">
        <v>553</v>
      </c>
      <c r="DN717" s="168" t="s">
        <v>553</v>
      </c>
      <c r="DO717" s="168" t="s">
        <v>553</v>
      </c>
      <c r="DP717" s="168" t="s">
        <v>553</v>
      </c>
      <c r="DQ717" s="178">
        <v>2</v>
      </c>
      <c r="DR717" s="178">
        <v>2</v>
      </c>
      <c r="DS717" s="178">
        <v>1</v>
      </c>
      <c r="DT717" s="178">
        <v>2</v>
      </c>
      <c r="DU717" s="178">
        <v>2</v>
      </c>
      <c r="DV717" s="178">
        <v>2</v>
      </c>
      <c r="DW717" s="178">
        <v>2</v>
      </c>
      <c r="DX717" s="178">
        <v>2</v>
      </c>
      <c r="DY717" s="178">
        <v>2</v>
      </c>
      <c r="DZ717" s="178">
        <v>2</v>
      </c>
      <c r="EA717" s="178">
        <v>2</v>
      </c>
      <c r="EB717" s="178">
        <v>2</v>
      </c>
      <c r="EC717" s="178">
        <v>2</v>
      </c>
      <c r="ED717" s="178">
        <v>2</v>
      </c>
      <c r="EE717" s="178">
        <v>2</v>
      </c>
      <c r="EF717" s="178">
        <v>2</v>
      </c>
      <c r="EG717" s="178">
        <v>2</v>
      </c>
      <c r="EH717" s="178">
        <v>1</v>
      </c>
      <c r="EI717" s="178">
        <v>2</v>
      </c>
      <c r="EJ717" s="178">
        <v>2</v>
      </c>
      <c r="EK717" s="178">
        <v>2</v>
      </c>
      <c r="EL717" s="178">
        <v>2</v>
      </c>
      <c r="EM717" s="178">
        <v>2</v>
      </c>
      <c r="EN717" s="178">
        <v>1</v>
      </c>
      <c r="EO717" s="178">
        <v>2</v>
      </c>
      <c r="EP717" s="178">
        <v>1</v>
      </c>
      <c r="EQ717" s="178">
        <v>2</v>
      </c>
      <c r="ER717" s="178">
        <v>2</v>
      </c>
      <c r="ES717" s="178">
        <v>2</v>
      </c>
      <c r="ET717" s="178">
        <v>2</v>
      </c>
      <c r="EU717" s="178">
        <v>2</v>
      </c>
      <c r="EV717" s="179">
        <f>COUNTIF(DM717:EU717,"2")</f>
        <v>27</v>
      </c>
      <c r="EW717" s="180">
        <f>EV717/(EV717+EX717+EZ717+FB717)</f>
        <v>0.87096774193548387</v>
      </c>
      <c r="EX717" s="179">
        <f>COUNTIF(DM717:EU717,"1")</f>
        <v>4</v>
      </c>
      <c r="EY717" s="180">
        <f>EX717/(EV717+EX717+EZ717+FB717)</f>
        <v>0.12903225806451613</v>
      </c>
      <c r="EZ717" s="179">
        <f>COUNTIF(DM717:EU717,"0")</f>
        <v>0</v>
      </c>
      <c r="FA717" s="180">
        <f>EZ717/(EV717+EX717+EZ717+FB717)</f>
        <v>0</v>
      </c>
      <c r="FB717" s="179">
        <f>COUNTIF(DM717:EU717,"KĐG")</f>
        <v>0</v>
      </c>
      <c r="FC717" s="180">
        <f>FB717/(EV717+EX717+EZ717+FB717)</f>
        <v>0</v>
      </c>
      <c r="FD717" s="181">
        <f>(((EV717*2)+(EX717*1)+(EZ717*0)))/(EV717+EX717+EZ717)</f>
        <v>1.8709677419354838</v>
      </c>
      <c r="FE717" s="184" t="str">
        <f>IF(FC717&gt;=50%,"KĐG",IF(FD717&gt;=1.6,"Đạt mục tiêu",IF(FD717&gt;=1,"Cần cố gắng","Chưa đạt")))</f>
        <v>Đạt mục tiêu</v>
      </c>
      <c r="FF717" s="70"/>
      <c r="FG717" s="70"/>
      <c r="FH717" s="70"/>
      <c r="FI717" s="70"/>
      <c r="FJ717" s="70"/>
      <c r="FK717" s="56"/>
      <c r="FL717" s="56"/>
      <c r="FM717" s="56"/>
      <c r="FN717" s="56"/>
      <c r="FO717" s="56"/>
      <c r="FP717" s="56"/>
      <c r="FQ717" s="56"/>
      <c r="FR717" s="56"/>
      <c r="FS717" s="56"/>
      <c r="FT717" s="56"/>
      <c r="FU717" s="56"/>
      <c r="FV717" s="56"/>
      <c r="FW717" s="56"/>
      <c r="FX717" s="56"/>
      <c r="FY717" s="56"/>
      <c r="FZ717" s="56"/>
      <c r="GA717" s="56"/>
      <c r="GB717" s="56"/>
      <c r="GC717" s="56"/>
      <c r="GD717" s="56"/>
      <c r="GE717" s="56"/>
      <c r="GF717" s="56"/>
      <c r="GG717" s="56"/>
      <c r="GH717" s="56"/>
      <c r="GI717" s="56"/>
      <c r="GJ717" s="56"/>
      <c r="GK717" s="56"/>
      <c r="GL717" s="56"/>
      <c r="GM717" s="56"/>
      <c r="GN717" s="56"/>
      <c r="GO717" s="56"/>
      <c r="GP717" s="56"/>
      <c r="GQ717" s="56"/>
      <c r="GR717" s="56"/>
      <c r="GS717" s="56"/>
      <c r="GT717" s="56"/>
      <c r="GU717" s="56"/>
      <c r="GV717" s="56"/>
      <c r="GW717" s="56"/>
      <c r="GX717" s="56"/>
      <c r="GY717" s="56"/>
      <c r="GZ717" s="70"/>
      <c r="HA717" s="70"/>
      <c r="HB717" s="70"/>
      <c r="HC717" s="70"/>
      <c r="HD717" s="70"/>
      <c r="HE717" s="56"/>
      <c r="HF717" s="56"/>
      <c r="HG717" s="56"/>
      <c r="HH717" s="56"/>
      <c r="HI717" s="56"/>
      <c r="HJ717" s="56"/>
      <c r="HK717" s="56"/>
      <c r="HL717" s="56"/>
      <c r="HM717" s="56"/>
      <c r="HN717" s="56"/>
      <c r="HO717" s="56"/>
      <c r="HP717" s="56"/>
      <c r="HQ717" s="56"/>
      <c r="HR717" s="56"/>
      <c r="HS717" s="56"/>
      <c r="HT717" s="56"/>
      <c r="HU717" s="56"/>
      <c r="HV717" s="56"/>
      <c r="HW717" s="56"/>
      <c r="HX717" s="56"/>
      <c r="HY717" s="56"/>
      <c r="HZ717" s="56"/>
      <c r="IA717" s="56"/>
      <c r="IB717" s="56"/>
      <c r="IC717" s="56"/>
      <c r="ID717" s="56"/>
      <c r="IE717" s="56"/>
      <c r="IF717" s="56"/>
      <c r="IG717" s="56"/>
      <c r="IH717" s="56"/>
      <c r="II717" s="56"/>
      <c r="IJ717" s="56"/>
      <c r="IK717" s="56"/>
      <c r="IL717" s="56"/>
      <c r="IM717" s="56"/>
      <c r="IN717" s="56"/>
      <c r="IO717" s="56"/>
      <c r="IP717" s="56"/>
      <c r="IQ717" s="56"/>
      <c r="IR717" s="56"/>
      <c r="IS717" s="56"/>
      <c r="IT717" s="70"/>
      <c r="IU717" s="70"/>
      <c r="IV717" s="70"/>
      <c r="IW717" s="70"/>
      <c r="IX717" s="56"/>
      <c r="IY717" s="56"/>
      <c r="IZ717" s="56"/>
      <c r="JA717" s="56"/>
      <c r="JB717" s="56"/>
      <c r="JC717" s="56"/>
      <c r="JD717" s="56"/>
      <c r="JE717" s="56"/>
      <c r="JF717" s="56"/>
      <c r="JG717" s="56"/>
      <c r="JH717" s="56"/>
      <c r="JI717" s="56"/>
      <c r="JJ717" s="56"/>
      <c r="JK717" s="56"/>
      <c r="JL717" s="56"/>
      <c r="JM717" s="56"/>
      <c r="JN717" s="56"/>
      <c r="JO717" s="56"/>
      <c r="JP717" s="56"/>
      <c r="JQ717" s="56"/>
      <c r="JR717" s="56"/>
      <c r="JS717" s="56"/>
      <c r="JT717" s="56"/>
      <c r="JU717" s="56"/>
      <c r="JV717" s="56"/>
      <c r="JW717" s="56"/>
      <c r="JX717" s="56"/>
      <c r="JY717" s="56"/>
      <c r="JZ717" s="56"/>
      <c r="KA717" s="56"/>
      <c r="KB717" s="56"/>
      <c r="KC717" s="56"/>
      <c r="KD717" s="56"/>
      <c r="KE717" s="56"/>
      <c r="KF717" s="56"/>
      <c r="KG717" s="56"/>
      <c r="KH717" s="56"/>
      <c r="KI717" s="56"/>
      <c r="KJ717" s="56"/>
      <c r="KK717" s="56"/>
      <c r="KL717" s="56"/>
      <c r="KM717" s="56"/>
      <c r="KN717" s="56"/>
      <c r="KO717" s="56"/>
      <c r="KP717" s="56"/>
      <c r="KQ717" s="56"/>
      <c r="KR717" s="56"/>
      <c r="KS717" s="56"/>
      <c r="KT717" s="56"/>
      <c r="KU717" s="56"/>
      <c r="KV717" s="56"/>
      <c r="KW717" s="56"/>
      <c r="KX717" s="56"/>
      <c r="KY717" s="56"/>
      <c r="KZ717" s="56"/>
      <c r="LA717" s="56"/>
      <c r="LB717" s="56"/>
      <c r="LC717" s="56"/>
      <c r="LD717" s="56"/>
      <c r="LE717" s="56"/>
      <c r="LF717" s="56"/>
      <c r="LG717" s="56"/>
      <c r="LH717" s="56"/>
      <c r="LI717" s="56"/>
      <c r="LJ717" s="56"/>
      <c r="LK717" s="56"/>
      <c r="LL717" s="56"/>
      <c r="LM717" s="56"/>
      <c r="LN717" s="56"/>
      <c r="LO717" s="56"/>
      <c r="LP717" s="56"/>
      <c r="LQ717" s="56"/>
      <c r="LR717" s="56"/>
      <c r="LS717" s="56"/>
      <c r="LT717" s="56"/>
      <c r="LU717" s="56"/>
      <c r="LV717" s="56"/>
      <c r="LW717" s="56"/>
      <c r="LX717" s="56"/>
      <c r="LY717" s="56"/>
      <c r="LZ717" s="56"/>
      <c r="MA717" s="56"/>
      <c r="MB717" s="56"/>
      <c r="MC717" s="56"/>
      <c r="MD717" s="56"/>
      <c r="ME717" s="56"/>
      <c r="MF717" s="56"/>
      <c r="MG717" s="56"/>
      <c r="MH717" s="56"/>
      <c r="MI717" s="56"/>
      <c r="MJ717" s="56"/>
      <c r="MK717" s="56"/>
      <c r="ML717" s="56"/>
      <c r="MM717" s="56"/>
      <c r="MN717" s="56"/>
      <c r="MO717" s="56"/>
      <c r="MP717" s="56"/>
      <c r="MQ717" s="56"/>
      <c r="MR717" s="56"/>
      <c r="MS717" s="56"/>
      <c r="MT717" s="56"/>
      <c r="MU717" s="56"/>
      <c r="MV717" s="56"/>
      <c r="MW717" s="56"/>
      <c r="MX717" s="56"/>
      <c r="MY717" s="56"/>
      <c r="MZ717" s="56"/>
      <c r="NA717" s="56"/>
      <c r="NB717" s="56"/>
      <c r="NC717" s="56"/>
      <c r="ND717" s="56"/>
      <c r="NE717" s="56"/>
      <c r="NF717" s="56"/>
      <c r="NG717" s="56"/>
      <c r="NH717" s="56"/>
      <c r="NI717" s="56"/>
      <c r="NJ717" s="56"/>
      <c r="NK717" s="56"/>
      <c r="NL717" s="56"/>
      <c r="NM717" s="56"/>
      <c r="NN717" s="56"/>
      <c r="NO717" s="56"/>
      <c r="NP717" s="56"/>
      <c r="NQ717" s="56"/>
      <c r="NR717" s="56"/>
      <c r="NS717" s="56"/>
      <c r="NT717" s="56"/>
      <c r="NU717" s="56"/>
      <c r="NV717" s="56"/>
      <c r="NW717" s="56"/>
      <c r="NX717" s="56"/>
      <c r="NY717" s="56"/>
      <c r="NZ717" s="56"/>
      <c r="OA717" s="56"/>
      <c r="OB717" s="56"/>
      <c r="OC717" s="56"/>
      <c r="OD717" s="56"/>
      <c r="OE717" s="56"/>
      <c r="OF717" s="56"/>
      <c r="OG717" s="56"/>
      <c r="OH717" s="56"/>
      <c r="OI717" s="56"/>
      <c r="OJ717" s="56"/>
      <c r="OK717" s="56"/>
      <c r="OL717" s="56"/>
      <c r="OM717" s="56"/>
      <c r="ON717" s="56"/>
      <c r="OO717" s="56"/>
      <c r="OP717" s="56"/>
      <c r="OQ717" s="56"/>
      <c r="OR717" s="56"/>
      <c r="OS717" s="56"/>
      <c r="OT717" s="56"/>
      <c r="OU717" s="56"/>
      <c r="OV717" s="56"/>
      <c r="OW717" s="56"/>
      <c r="OX717" s="56"/>
      <c r="OY717" s="56"/>
      <c r="OZ717" s="56"/>
      <c r="PA717" s="56"/>
    </row>
    <row r="718" spans="1:417" s="116" customFormat="1" ht="63" hidden="1" customHeight="1">
      <c r="A718" s="310"/>
      <c r="B718" s="310"/>
      <c r="C718" s="310"/>
      <c r="D718" s="318"/>
      <c r="E718" s="325"/>
      <c r="F718" s="318"/>
      <c r="G718" s="328"/>
      <c r="H718" s="325"/>
      <c r="I718" s="126" t="s">
        <v>799</v>
      </c>
      <c r="J718" s="126" t="s">
        <v>600</v>
      </c>
      <c r="K718" s="123"/>
      <c r="L718" s="183" t="s">
        <v>661</v>
      </c>
      <c r="M718" s="123" t="s">
        <v>501</v>
      </c>
      <c r="N718" s="51" t="s">
        <v>380</v>
      </c>
      <c r="O718" s="56" t="s">
        <v>350</v>
      </c>
      <c r="P718" s="310"/>
      <c r="Q718" s="310"/>
      <c r="R718" s="120"/>
      <c r="S718" s="120"/>
      <c r="T718" s="120"/>
      <c r="U718" s="120" t="s">
        <v>205</v>
      </c>
      <c r="V718" s="120"/>
      <c r="W718" s="120"/>
      <c r="X718" s="120"/>
      <c r="Y718" s="120"/>
      <c r="Z718" s="120"/>
      <c r="AA718" s="120"/>
      <c r="AB718" s="120"/>
      <c r="AC718" s="119">
        <f t="shared" si="1043"/>
        <v>1</v>
      </c>
      <c r="AD718" s="229"/>
      <c r="AE718" s="229"/>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70"/>
      <c r="BU718" s="70"/>
      <c r="BV718" s="70"/>
      <c r="BW718" s="70"/>
      <c r="BX718" s="56"/>
      <c r="BY718" s="56"/>
      <c r="BZ718" s="56"/>
      <c r="CA718" s="56"/>
      <c r="CB718" s="56"/>
      <c r="CC718" s="56"/>
      <c r="CD718" s="56"/>
      <c r="CE718" s="56"/>
      <c r="CF718" s="56"/>
      <c r="CG718" s="56"/>
      <c r="CH718" s="56"/>
      <c r="CI718" s="56"/>
      <c r="CJ718" s="56"/>
      <c r="CK718" s="56"/>
      <c r="CL718" s="56"/>
      <c r="CM718" s="56"/>
      <c r="CN718" s="56"/>
      <c r="CO718" s="56"/>
      <c r="CP718" s="56"/>
      <c r="CQ718" s="56"/>
      <c r="CR718" s="56"/>
      <c r="CS718" s="56"/>
      <c r="CT718" s="56"/>
      <c r="CU718" s="56"/>
      <c r="CV718" s="56"/>
      <c r="CW718" s="56"/>
      <c r="CX718" s="56"/>
      <c r="CY718" s="56"/>
      <c r="CZ718" s="56"/>
      <c r="DA718" s="56"/>
      <c r="DB718" s="56"/>
      <c r="DC718" s="56"/>
      <c r="DD718" s="56"/>
      <c r="DE718" s="56"/>
      <c r="DF718" s="56"/>
      <c r="DG718" s="56"/>
      <c r="DH718" s="56"/>
      <c r="DI718" s="56"/>
      <c r="DJ718" s="56"/>
      <c r="DK718" s="56"/>
      <c r="DL718" s="56"/>
      <c r="DM718" s="70"/>
      <c r="DN718" s="70"/>
      <c r="DO718" s="70"/>
      <c r="DP718" s="70"/>
      <c r="DQ718" s="178"/>
      <c r="DR718" s="178"/>
      <c r="DS718" s="178"/>
      <c r="DT718" s="178"/>
      <c r="DU718" s="178"/>
      <c r="DV718" s="178"/>
      <c r="DW718" s="178"/>
      <c r="DX718" s="178"/>
      <c r="DY718" s="178"/>
      <c r="DZ718" s="178"/>
      <c r="EA718" s="178"/>
      <c r="EB718" s="178"/>
      <c r="EC718" s="178"/>
      <c r="ED718" s="178"/>
      <c r="EE718" s="178"/>
      <c r="EF718" s="178"/>
      <c r="EG718" s="178"/>
      <c r="EH718" s="178"/>
      <c r="EI718" s="178"/>
      <c r="EJ718" s="178"/>
      <c r="EK718" s="178"/>
      <c r="EL718" s="178"/>
      <c r="EM718" s="178"/>
      <c r="EN718" s="178"/>
      <c r="EO718" s="178"/>
      <c r="EP718" s="178"/>
      <c r="EQ718" s="178"/>
      <c r="ER718" s="178"/>
      <c r="ES718" s="178"/>
      <c r="ET718" s="178"/>
      <c r="EU718" s="178"/>
      <c r="EV718" s="179"/>
      <c r="EW718" s="180"/>
      <c r="EX718" s="179"/>
      <c r="EY718" s="180"/>
      <c r="EZ718" s="179"/>
      <c r="FA718" s="180"/>
      <c r="FB718" s="179"/>
      <c r="FC718" s="180"/>
      <c r="FD718" s="181"/>
      <c r="FE718" s="184"/>
      <c r="FF718" s="72" t="s">
        <v>553</v>
      </c>
      <c r="FG718" s="72" t="s">
        <v>553</v>
      </c>
      <c r="FH718" s="72" t="s">
        <v>553</v>
      </c>
      <c r="FI718" s="72" t="s">
        <v>553</v>
      </c>
      <c r="FJ718" s="72" t="s">
        <v>553</v>
      </c>
      <c r="FK718" s="70" t="s">
        <v>464</v>
      </c>
      <c r="FL718" s="70" t="s">
        <v>464</v>
      </c>
      <c r="FM718" s="70" t="s">
        <v>464</v>
      </c>
      <c r="FN718" s="70" t="s">
        <v>1025</v>
      </c>
      <c r="FO718" s="70" t="s">
        <v>1025</v>
      </c>
      <c r="FP718" s="70" t="s">
        <v>464</v>
      </c>
      <c r="FQ718" s="70" t="s">
        <v>464</v>
      </c>
      <c r="FR718" s="70" t="s">
        <v>464</v>
      </c>
      <c r="FS718" s="70" t="s">
        <v>464</v>
      </c>
      <c r="FT718" s="70" t="s">
        <v>464</v>
      </c>
      <c r="FU718" s="70" t="s">
        <v>1025</v>
      </c>
      <c r="FV718" s="70" t="s">
        <v>464</v>
      </c>
      <c r="FW718" s="70" t="s">
        <v>464</v>
      </c>
      <c r="FX718" s="70" t="s">
        <v>464</v>
      </c>
      <c r="FY718" s="70" t="s">
        <v>464</v>
      </c>
      <c r="FZ718" s="70" t="s">
        <v>464</v>
      </c>
      <c r="GA718" s="70" t="s">
        <v>464</v>
      </c>
      <c r="GB718" s="70" t="s">
        <v>464</v>
      </c>
      <c r="GC718" s="70" t="s">
        <v>464</v>
      </c>
      <c r="GD718" s="70" t="s">
        <v>464</v>
      </c>
      <c r="GE718" s="70" t="s">
        <v>464</v>
      </c>
      <c r="GF718" s="70" t="s">
        <v>464</v>
      </c>
      <c r="GG718" s="70" t="s">
        <v>464</v>
      </c>
      <c r="GH718" s="70" t="s">
        <v>1025</v>
      </c>
      <c r="GI718" s="70" t="s">
        <v>464</v>
      </c>
      <c r="GJ718" s="70" t="s">
        <v>464</v>
      </c>
      <c r="GK718" s="70" t="s">
        <v>464</v>
      </c>
      <c r="GL718" s="70" t="s">
        <v>464</v>
      </c>
      <c r="GM718" s="70" t="s">
        <v>464</v>
      </c>
      <c r="GN718" s="70" t="s">
        <v>464</v>
      </c>
      <c r="GO718" s="70" t="s">
        <v>464</v>
      </c>
      <c r="GP718" s="179">
        <f>COUNTIF(FA718:GO718,"2")</f>
        <v>27</v>
      </c>
      <c r="GQ718" s="180">
        <f t="shared" ref="GQ718" si="1044">GP718/(GP718+GR718+GT718+GV718)</f>
        <v>0.87096774193548387</v>
      </c>
      <c r="GR718" s="179">
        <f>COUNTIF(FA718:GO718,"1")</f>
        <v>4</v>
      </c>
      <c r="GS718" s="180">
        <f t="shared" ref="GS718" si="1045">GR718/(GP718+GR718+GT718+GV718)</f>
        <v>0.12903225806451613</v>
      </c>
      <c r="GT718" s="179">
        <f>COUNTIF(FA718:GO718,"0")</f>
        <v>0</v>
      </c>
      <c r="GU718" s="180">
        <f t="shared" ref="GU718" si="1046">GT718/(GP718+GR718+GT718+GV718)</f>
        <v>0</v>
      </c>
      <c r="GV718" s="179">
        <f>COUNTIF(FA718:GO718,"KĐG")</f>
        <v>0</v>
      </c>
      <c r="GW718" s="180">
        <f t="shared" ref="GW718" si="1047">GV718/(GP718+GR718+GT718+GV718)</f>
        <v>0</v>
      </c>
      <c r="GX718" s="181">
        <f t="shared" ref="GX718" si="1048">(((GP718*2)+(GR718*1)+(GT718*0)))/(GP718+GR718+GT718)</f>
        <v>1.8709677419354838</v>
      </c>
      <c r="GY718" s="182" t="str">
        <f t="shared" ref="GY718" si="1049">IF(GW718&gt;=50%,"KĐG",IF(GX718&gt;=1.6,"Đạt mục tiêu",IF(GX718&gt;=1,"Cần cố gắng","Chưa đạt")))</f>
        <v>Đạt mục tiêu</v>
      </c>
      <c r="GZ718" s="70"/>
      <c r="HA718" s="70"/>
      <c r="HB718" s="70"/>
      <c r="HC718" s="70"/>
      <c r="HD718" s="70"/>
      <c r="HE718" s="56"/>
      <c r="HF718" s="56"/>
      <c r="HG718" s="56"/>
      <c r="HH718" s="56"/>
      <c r="HI718" s="56"/>
      <c r="HJ718" s="56"/>
      <c r="HK718" s="56"/>
      <c r="HL718" s="56"/>
      <c r="HM718" s="56"/>
      <c r="HN718" s="56"/>
      <c r="HO718" s="56"/>
      <c r="HP718" s="56"/>
      <c r="HQ718" s="56"/>
      <c r="HR718" s="56"/>
      <c r="HS718" s="56"/>
      <c r="HT718" s="56"/>
      <c r="HU718" s="56"/>
      <c r="HV718" s="56"/>
      <c r="HW718" s="56"/>
      <c r="HX718" s="56"/>
      <c r="HY718" s="56"/>
      <c r="HZ718" s="56"/>
      <c r="IA718" s="56"/>
      <c r="IB718" s="56"/>
      <c r="IC718" s="56"/>
      <c r="ID718" s="56"/>
      <c r="IE718" s="56"/>
      <c r="IF718" s="56"/>
      <c r="IG718" s="56"/>
      <c r="IH718" s="56"/>
      <c r="II718" s="56"/>
      <c r="IJ718" s="56"/>
      <c r="IK718" s="56"/>
      <c r="IL718" s="56"/>
      <c r="IM718" s="56"/>
      <c r="IN718" s="56"/>
      <c r="IO718" s="56"/>
      <c r="IP718" s="56"/>
      <c r="IQ718" s="56"/>
      <c r="IR718" s="56"/>
      <c r="IS718" s="56"/>
      <c r="IT718" s="70"/>
      <c r="IU718" s="70"/>
      <c r="IV718" s="70"/>
      <c r="IW718" s="70"/>
      <c r="IX718" s="56"/>
      <c r="IY718" s="56"/>
      <c r="IZ718" s="56"/>
      <c r="JA718" s="56"/>
      <c r="JB718" s="56"/>
      <c r="JC718" s="56"/>
      <c r="JD718" s="56"/>
      <c r="JE718" s="56"/>
      <c r="JF718" s="56"/>
      <c r="JG718" s="56"/>
      <c r="JH718" s="56"/>
      <c r="JI718" s="56"/>
      <c r="JJ718" s="56"/>
      <c r="JK718" s="56"/>
      <c r="JL718" s="56"/>
      <c r="JM718" s="56"/>
      <c r="JN718" s="56"/>
      <c r="JO718" s="56"/>
      <c r="JP718" s="56"/>
      <c r="JQ718" s="56"/>
      <c r="JR718" s="56"/>
      <c r="JS718" s="56"/>
      <c r="JT718" s="56"/>
      <c r="JU718" s="56"/>
      <c r="JV718" s="56"/>
      <c r="JW718" s="56"/>
      <c r="JX718" s="56"/>
      <c r="JY718" s="56"/>
      <c r="JZ718" s="56"/>
      <c r="KA718" s="56"/>
      <c r="KB718" s="56"/>
      <c r="KC718" s="56"/>
      <c r="KD718" s="56"/>
      <c r="KE718" s="56"/>
      <c r="KF718" s="56"/>
      <c r="KG718" s="56"/>
      <c r="KH718" s="56"/>
      <c r="KI718" s="56"/>
      <c r="KJ718" s="56"/>
      <c r="KK718" s="56"/>
      <c r="KL718" s="56"/>
      <c r="KM718" s="56"/>
      <c r="KN718" s="56"/>
      <c r="KO718" s="56"/>
      <c r="KP718" s="56"/>
      <c r="KQ718" s="56"/>
      <c r="KR718" s="56"/>
      <c r="KS718" s="56"/>
      <c r="KT718" s="56"/>
      <c r="KU718" s="56"/>
      <c r="KV718" s="56"/>
      <c r="KW718" s="56"/>
      <c r="KX718" s="56"/>
      <c r="KY718" s="56"/>
      <c r="KZ718" s="56"/>
      <c r="LA718" s="56"/>
      <c r="LB718" s="56"/>
      <c r="LC718" s="56"/>
      <c r="LD718" s="56"/>
      <c r="LE718" s="56"/>
      <c r="LF718" s="56"/>
      <c r="LG718" s="56"/>
      <c r="LH718" s="56"/>
      <c r="LI718" s="56"/>
      <c r="LJ718" s="56"/>
      <c r="LK718" s="56"/>
      <c r="LL718" s="56"/>
      <c r="LM718" s="56"/>
      <c r="LN718" s="56"/>
      <c r="LO718" s="56"/>
      <c r="LP718" s="56"/>
      <c r="LQ718" s="56"/>
      <c r="LR718" s="56"/>
      <c r="LS718" s="56"/>
      <c r="LT718" s="56"/>
      <c r="LU718" s="56"/>
      <c r="LV718" s="56"/>
      <c r="LW718" s="56"/>
      <c r="LX718" s="56"/>
      <c r="LY718" s="56"/>
      <c r="LZ718" s="56"/>
      <c r="MA718" s="56"/>
      <c r="MB718" s="56"/>
      <c r="MC718" s="56"/>
      <c r="MD718" s="56"/>
      <c r="ME718" s="56"/>
      <c r="MF718" s="56"/>
      <c r="MG718" s="56"/>
      <c r="MH718" s="56"/>
      <c r="MI718" s="56"/>
      <c r="MJ718" s="56"/>
      <c r="MK718" s="56"/>
      <c r="ML718" s="56"/>
      <c r="MM718" s="56"/>
      <c r="MN718" s="56"/>
      <c r="MO718" s="56"/>
      <c r="MP718" s="56"/>
      <c r="MQ718" s="56"/>
      <c r="MR718" s="56"/>
      <c r="MS718" s="56"/>
      <c r="MT718" s="56"/>
      <c r="MU718" s="56"/>
      <c r="MV718" s="56"/>
      <c r="MW718" s="56"/>
      <c r="MX718" s="56"/>
      <c r="MY718" s="56"/>
      <c r="MZ718" s="56"/>
      <c r="NA718" s="56"/>
      <c r="NB718" s="56"/>
      <c r="NC718" s="56"/>
      <c r="ND718" s="56"/>
      <c r="NE718" s="56"/>
      <c r="NF718" s="56"/>
      <c r="NG718" s="56"/>
      <c r="NH718" s="56"/>
      <c r="NI718" s="56"/>
      <c r="NJ718" s="56"/>
      <c r="NK718" s="56"/>
      <c r="NL718" s="56"/>
      <c r="NM718" s="56"/>
      <c r="NN718" s="56"/>
      <c r="NO718" s="56"/>
      <c r="NP718" s="56"/>
      <c r="NQ718" s="56"/>
      <c r="NR718" s="56"/>
      <c r="NS718" s="56"/>
      <c r="NT718" s="56"/>
      <c r="NU718" s="56"/>
      <c r="NV718" s="56"/>
      <c r="NW718" s="56"/>
      <c r="NX718" s="56"/>
      <c r="NY718" s="56"/>
      <c r="NZ718" s="56"/>
      <c r="OA718" s="56"/>
      <c r="OB718" s="56"/>
      <c r="OC718" s="56"/>
      <c r="OD718" s="56"/>
      <c r="OE718" s="56"/>
      <c r="OF718" s="56"/>
      <c r="OG718" s="56"/>
      <c r="OH718" s="56"/>
      <c r="OI718" s="56"/>
      <c r="OJ718" s="56"/>
      <c r="OK718" s="56"/>
      <c r="OL718" s="56"/>
      <c r="OM718" s="56"/>
      <c r="ON718" s="56"/>
      <c r="OO718" s="56"/>
      <c r="OP718" s="56"/>
      <c r="OQ718" s="56"/>
      <c r="OR718" s="56"/>
      <c r="OS718" s="56"/>
      <c r="OT718" s="56"/>
      <c r="OU718" s="56"/>
      <c r="OV718" s="56"/>
      <c r="OW718" s="56"/>
      <c r="OX718" s="56"/>
      <c r="OY718" s="56"/>
      <c r="OZ718" s="56"/>
      <c r="PA718" s="56"/>
    </row>
    <row r="719" spans="1:417" s="116" customFormat="1" ht="63" hidden="1" customHeight="1">
      <c r="A719" s="310"/>
      <c r="B719" s="310"/>
      <c r="C719" s="310"/>
      <c r="D719" s="318"/>
      <c r="E719" s="325"/>
      <c r="F719" s="318"/>
      <c r="G719" s="328"/>
      <c r="H719" s="325"/>
      <c r="I719" s="126" t="s">
        <v>798</v>
      </c>
      <c r="J719" s="126" t="s">
        <v>600</v>
      </c>
      <c r="K719" s="123"/>
      <c r="L719" s="183" t="s">
        <v>661</v>
      </c>
      <c r="M719" s="123" t="s">
        <v>501</v>
      </c>
      <c r="N719" s="51" t="s">
        <v>380</v>
      </c>
      <c r="O719" s="56" t="s">
        <v>350</v>
      </c>
      <c r="P719" s="310"/>
      <c r="Q719" s="310"/>
      <c r="R719" s="120"/>
      <c r="S719" s="120"/>
      <c r="T719" s="120"/>
      <c r="U719" s="120"/>
      <c r="V719" s="120" t="s">
        <v>205</v>
      </c>
      <c r="W719" s="120"/>
      <c r="X719" s="120"/>
      <c r="Y719" s="120"/>
      <c r="Z719" s="120"/>
      <c r="AA719" s="120"/>
      <c r="AB719" s="120"/>
      <c r="AC719" s="119">
        <f t="shared" si="1043"/>
        <v>1</v>
      </c>
      <c r="AD719" s="229"/>
      <c r="AE719" s="229"/>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72" t="s">
        <v>553</v>
      </c>
      <c r="BU719" s="72" t="s">
        <v>553</v>
      </c>
      <c r="BV719" s="70"/>
      <c r="BW719" s="70"/>
      <c r="BX719" s="56"/>
      <c r="BY719" s="56"/>
      <c r="BZ719" s="56"/>
      <c r="CA719" s="56"/>
      <c r="CB719" s="56"/>
      <c r="CC719" s="56"/>
      <c r="CD719" s="56"/>
      <c r="CE719" s="56"/>
      <c r="CF719" s="56"/>
      <c r="CG719" s="56"/>
      <c r="CH719" s="56"/>
      <c r="CI719" s="56"/>
      <c r="CJ719" s="56"/>
      <c r="CK719" s="56"/>
      <c r="CL719" s="56"/>
      <c r="CM719" s="56"/>
      <c r="CN719" s="56"/>
      <c r="CO719" s="56"/>
      <c r="CP719" s="56"/>
      <c r="CQ719" s="56"/>
      <c r="CR719" s="56"/>
      <c r="CS719" s="56"/>
      <c r="CT719" s="56"/>
      <c r="CU719" s="56"/>
      <c r="CV719" s="56"/>
      <c r="CW719" s="56"/>
      <c r="CX719" s="56"/>
      <c r="CY719" s="56"/>
      <c r="CZ719" s="56"/>
      <c r="DA719" s="56"/>
      <c r="DB719" s="56"/>
      <c r="DC719" s="56"/>
      <c r="DD719" s="56"/>
      <c r="DE719" s="56"/>
      <c r="DF719" s="56"/>
      <c r="DG719" s="56"/>
      <c r="DH719" s="56"/>
      <c r="DI719" s="56"/>
      <c r="DJ719" s="56"/>
      <c r="DK719" s="56"/>
      <c r="DL719" s="56"/>
      <c r="DM719" s="70"/>
      <c r="DN719" s="70"/>
      <c r="DO719" s="70"/>
      <c r="DP719" s="70"/>
      <c r="DQ719" s="178"/>
      <c r="DR719" s="178"/>
      <c r="DS719" s="178"/>
      <c r="DT719" s="178"/>
      <c r="DU719" s="178"/>
      <c r="DV719" s="178"/>
      <c r="DW719" s="178"/>
      <c r="DX719" s="178"/>
      <c r="DY719" s="178"/>
      <c r="DZ719" s="178"/>
      <c r="EA719" s="178"/>
      <c r="EB719" s="178"/>
      <c r="EC719" s="178"/>
      <c r="ED719" s="178"/>
      <c r="EE719" s="178"/>
      <c r="EF719" s="178"/>
      <c r="EG719" s="178"/>
      <c r="EH719" s="178"/>
      <c r="EI719" s="178"/>
      <c r="EJ719" s="178"/>
      <c r="EK719" s="178"/>
      <c r="EL719" s="178"/>
      <c r="EM719" s="178"/>
      <c r="EN719" s="178"/>
      <c r="EO719" s="178"/>
      <c r="EP719" s="178"/>
      <c r="EQ719" s="178"/>
      <c r="ER719" s="178"/>
      <c r="ES719" s="178"/>
      <c r="ET719" s="178"/>
      <c r="EU719" s="178"/>
      <c r="EV719" s="179"/>
      <c r="EW719" s="180"/>
      <c r="EX719" s="179"/>
      <c r="EY719" s="180"/>
      <c r="EZ719" s="179"/>
      <c r="FA719" s="180"/>
      <c r="FB719" s="179"/>
      <c r="FC719" s="180"/>
      <c r="FD719" s="181"/>
      <c r="FE719" s="184"/>
      <c r="FF719" s="70"/>
      <c r="FG719" s="70"/>
      <c r="FH719" s="70"/>
      <c r="FI719" s="70"/>
      <c r="FJ719" s="70"/>
      <c r="FK719" s="56"/>
      <c r="FL719" s="56"/>
      <c r="FM719" s="56"/>
      <c r="FN719" s="56"/>
      <c r="FO719" s="56"/>
      <c r="FP719" s="56"/>
      <c r="FQ719" s="56"/>
      <c r="FR719" s="56"/>
      <c r="FS719" s="56"/>
      <c r="FT719" s="56"/>
      <c r="FU719" s="56"/>
      <c r="FV719" s="56"/>
      <c r="FW719" s="56"/>
      <c r="FX719" s="56"/>
      <c r="FY719" s="56"/>
      <c r="FZ719" s="56"/>
      <c r="GA719" s="56"/>
      <c r="GB719" s="56"/>
      <c r="GC719" s="56"/>
      <c r="GD719" s="56"/>
      <c r="GE719" s="56"/>
      <c r="GF719" s="56"/>
      <c r="GG719" s="56"/>
      <c r="GH719" s="56"/>
      <c r="GI719" s="56"/>
      <c r="GJ719" s="56"/>
      <c r="GK719" s="56"/>
      <c r="GL719" s="56"/>
      <c r="GM719" s="56"/>
      <c r="GN719" s="56"/>
      <c r="GO719" s="56"/>
      <c r="GP719" s="56"/>
      <c r="GQ719" s="56"/>
      <c r="GR719" s="56"/>
      <c r="GS719" s="56"/>
      <c r="GT719" s="56"/>
      <c r="GU719" s="56"/>
      <c r="GV719" s="56"/>
      <c r="GW719" s="56"/>
      <c r="GX719" s="56"/>
      <c r="GY719" s="56"/>
      <c r="GZ719" s="70"/>
      <c r="HA719" s="70"/>
      <c r="HB719" s="70"/>
      <c r="HC719" s="70"/>
      <c r="HD719" s="70"/>
      <c r="HE719" s="56"/>
      <c r="HF719" s="56"/>
      <c r="HG719" s="56"/>
      <c r="HH719" s="56"/>
      <c r="HI719" s="56"/>
      <c r="HJ719" s="56"/>
      <c r="HK719" s="56"/>
      <c r="HL719" s="56"/>
      <c r="HM719" s="56"/>
      <c r="HN719" s="56"/>
      <c r="HO719" s="56"/>
      <c r="HP719" s="56"/>
      <c r="HQ719" s="56"/>
      <c r="HR719" s="56"/>
      <c r="HS719" s="56"/>
      <c r="HT719" s="56"/>
      <c r="HU719" s="56"/>
      <c r="HV719" s="56"/>
      <c r="HW719" s="56"/>
      <c r="HX719" s="56"/>
      <c r="HY719" s="56"/>
      <c r="HZ719" s="56"/>
      <c r="IA719" s="56"/>
      <c r="IB719" s="56"/>
      <c r="IC719" s="56"/>
      <c r="ID719" s="56"/>
      <c r="IE719" s="56"/>
      <c r="IF719" s="56"/>
      <c r="IG719" s="56"/>
      <c r="IH719" s="56"/>
      <c r="II719" s="56"/>
      <c r="IJ719" s="56"/>
      <c r="IK719" s="56"/>
      <c r="IL719" s="56"/>
      <c r="IM719" s="56"/>
      <c r="IN719" s="56"/>
      <c r="IO719" s="56"/>
      <c r="IP719" s="56"/>
      <c r="IQ719" s="56"/>
      <c r="IR719" s="56"/>
      <c r="IS719" s="56"/>
      <c r="IT719" s="70"/>
      <c r="IU719" s="70"/>
      <c r="IV719" s="70"/>
      <c r="IW719" s="70"/>
      <c r="IX719" s="56"/>
      <c r="IY719" s="56"/>
      <c r="IZ719" s="56"/>
      <c r="JA719" s="56"/>
      <c r="JB719" s="56"/>
      <c r="JC719" s="56"/>
      <c r="JD719" s="56"/>
      <c r="JE719" s="56"/>
      <c r="JF719" s="56"/>
      <c r="JG719" s="56"/>
      <c r="JH719" s="56"/>
      <c r="JI719" s="56"/>
      <c r="JJ719" s="56"/>
      <c r="JK719" s="56"/>
      <c r="JL719" s="56"/>
      <c r="JM719" s="56"/>
      <c r="JN719" s="56"/>
      <c r="JO719" s="56"/>
      <c r="JP719" s="56"/>
      <c r="JQ719" s="56"/>
      <c r="JR719" s="56"/>
      <c r="JS719" s="56"/>
      <c r="JT719" s="56"/>
      <c r="JU719" s="56"/>
      <c r="JV719" s="56"/>
      <c r="JW719" s="56"/>
      <c r="JX719" s="56"/>
      <c r="JY719" s="56"/>
      <c r="JZ719" s="56"/>
      <c r="KA719" s="56"/>
      <c r="KB719" s="56"/>
      <c r="KC719" s="56"/>
      <c r="KD719" s="56"/>
      <c r="KE719" s="56"/>
      <c r="KF719" s="56"/>
      <c r="KG719" s="56"/>
      <c r="KH719" s="56"/>
      <c r="KI719" s="56"/>
      <c r="KJ719" s="56"/>
      <c r="KK719" s="56"/>
      <c r="KL719" s="56"/>
      <c r="KM719" s="56"/>
      <c r="KN719" s="56"/>
      <c r="KO719" s="56"/>
      <c r="KP719" s="56"/>
      <c r="KQ719" s="56"/>
      <c r="KR719" s="56"/>
      <c r="KS719" s="56"/>
      <c r="KT719" s="56"/>
      <c r="KU719" s="56"/>
      <c r="KV719" s="56"/>
      <c r="KW719" s="56"/>
      <c r="KX719" s="56"/>
      <c r="KY719" s="56"/>
      <c r="KZ719" s="56"/>
      <c r="LA719" s="56"/>
      <c r="LB719" s="56"/>
      <c r="LC719" s="56"/>
      <c r="LD719" s="56"/>
      <c r="LE719" s="56"/>
      <c r="LF719" s="56"/>
      <c r="LG719" s="56"/>
      <c r="LH719" s="56"/>
      <c r="LI719" s="56"/>
      <c r="LJ719" s="56"/>
      <c r="LK719" s="56"/>
      <c r="LL719" s="56"/>
      <c r="LM719" s="56"/>
      <c r="LN719" s="56"/>
      <c r="LO719" s="56"/>
      <c r="LP719" s="56"/>
      <c r="LQ719" s="56"/>
      <c r="LR719" s="56"/>
      <c r="LS719" s="56"/>
      <c r="LT719" s="56"/>
      <c r="LU719" s="56"/>
      <c r="LV719" s="56"/>
      <c r="LW719" s="56"/>
      <c r="LX719" s="56"/>
      <c r="LY719" s="56"/>
      <c r="LZ719" s="56"/>
      <c r="MA719" s="56"/>
      <c r="MB719" s="56"/>
      <c r="MC719" s="56"/>
      <c r="MD719" s="56"/>
      <c r="ME719" s="56"/>
      <c r="MF719" s="56"/>
      <c r="MG719" s="56"/>
      <c r="MH719" s="56"/>
      <c r="MI719" s="56"/>
      <c r="MJ719" s="56"/>
      <c r="MK719" s="56"/>
      <c r="ML719" s="56"/>
      <c r="MM719" s="56"/>
      <c r="MN719" s="56"/>
      <c r="MO719" s="56"/>
      <c r="MP719" s="56"/>
      <c r="MQ719" s="56"/>
      <c r="MR719" s="56"/>
      <c r="MS719" s="56"/>
      <c r="MT719" s="56"/>
      <c r="MU719" s="56"/>
      <c r="MV719" s="56"/>
      <c r="MW719" s="56"/>
      <c r="MX719" s="56"/>
      <c r="MY719" s="56"/>
      <c r="MZ719" s="56"/>
      <c r="NA719" s="56"/>
      <c r="NB719" s="56"/>
      <c r="NC719" s="56"/>
      <c r="ND719" s="56"/>
      <c r="NE719" s="56"/>
      <c r="NF719" s="56"/>
      <c r="NG719" s="56"/>
      <c r="NH719" s="56"/>
      <c r="NI719" s="56"/>
      <c r="NJ719" s="56"/>
      <c r="NK719" s="56"/>
      <c r="NL719" s="56"/>
      <c r="NM719" s="56"/>
      <c r="NN719" s="56"/>
      <c r="NO719" s="56"/>
      <c r="NP719" s="56"/>
      <c r="NQ719" s="56"/>
      <c r="NR719" s="56"/>
      <c r="NS719" s="56"/>
      <c r="NT719" s="56"/>
      <c r="NU719" s="56"/>
      <c r="NV719" s="56"/>
      <c r="NW719" s="56"/>
      <c r="NX719" s="56"/>
      <c r="NY719" s="56"/>
      <c r="NZ719" s="56"/>
      <c r="OA719" s="56"/>
      <c r="OB719" s="56"/>
      <c r="OC719" s="56"/>
      <c r="OD719" s="56"/>
      <c r="OE719" s="56"/>
      <c r="OF719" s="56"/>
      <c r="OG719" s="56"/>
      <c r="OH719" s="56"/>
      <c r="OI719" s="56"/>
      <c r="OJ719" s="56"/>
      <c r="OK719" s="56"/>
      <c r="OL719" s="56"/>
      <c r="OM719" s="56"/>
      <c r="ON719" s="56"/>
      <c r="OO719" s="56"/>
      <c r="OP719" s="56"/>
      <c r="OQ719" s="56"/>
      <c r="OR719" s="56"/>
      <c r="OS719" s="56"/>
      <c r="OT719" s="56"/>
      <c r="OU719" s="56"/>
      <c r="OV719" s="56"/>
      <c r="OW719" s="56"/>
      <c r="OX719" s="56"/>
      <c r="OY719" s="56"/>
      <c r="OZ719" s="56"/>
      <c r="PA719" s="56"/>
    </row>
    <row r="720" spans="1:417" s="116" customFormat="1" ht="63" hidden="1" customHeight="1">
      <c r="A720" s="310"/>
      <c r="B720" s="310"/>
      <c r="C720" s="310"/>
      <c r="D720" s="318"/>
      <c r="E720" s="325"/>
      <c r="F720" s="318"/>
      <c r="G720" s="328"/>
      <c r="H720" s="325"/>
      <c r="I720" s="126" t="s">
        <v>796</v>
      </c>
      <c r="J720" s="126" t="s">
        <v>600</v>
      </c>
      <c r="K720" s="123"/>
      <c r="L720" s="183" t="s">
        <v>661</v>
      </c>
      <c r="M720" s="123" t="s">
        <v>501</v>
      </c>
      <c r="N720" s="51" t="s">
        <v>380</v>
      </c>
      <c r="O720" s="56" t="s">
        <v>350</v>
      </c>
      <c r="P720" s="310"/>
      <c r="Q720" s="310"/>
      <c r="R720" s="120"/>
      <c r="S720" s="120"/>
      <c r="T720" s="120"/>
      <c r="U720" s="120"/>
      <c r="V720" s="120"/>
      <c r="W720" s="120" t="s">
        <v>205</v>
      </c>
      <c r="X720" s="120"/>
      <c r="Y720" s="120"/>
      <c r="Z720" s="120"/>
      <c r="AA720" s="120"/>
      <c r="AB720" s="120"/>
      <c r="AC720" s="119">
        <f t="shared" si="1043"/>
        <v>1</v>
      </c>
      <c r="AD720" s="229"/>
      <c r="AE720" s="229"/>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70"/>
      <c r="BU720" s="70"/>
      <c r="BV720" s="70"/>
      <c r="BW720" s="70"/>
      <c r="BX720" s="56"/>
      <c r="BY720" s="56"/>
      <c r="BZ720" s="56"/>
      <c r="CA720" s="56"/>
      <c r="CB720" s="56"/>
      <c r="CC720" s="56"/>
      <c r="CD720" s="56"/>
      <c r="CE720" s="56"/>
      <c r="CF720" s="56"/>
      <c r="CG720" s="56"/>
      <c r="CH720" s="56"/>
      <c r="CI720" s="56"/>
      <c r="CJ720" s="56"/>
      <c r="CK720" s="56"/>
      <c r="CL720" s="56"/>
      <c r="CM720" s="56"/>
      <c r="CN720" s="56"/>
      <c r="CO720" s="56"/>
      <c r="CP720" s="56"/>
      <c r="CQ720" s="56"/>
      <c r="CR720" s="56"/>
      <c r="CS720" s="56"/>
      <c r="CT720" s="56"/>
      <c r="CU720" s="56"/>
      <c r="CV720" s="56"/>
      <c r="CW720" s="56"/>
      <c r="CX720" s="56"/>
      <c r="CY720" s="56"/>
      <c r="CZ720" s="56"/>
      <c r="DA720" s="56"/>
      <c r="DB720" s="56"/>
      <c r="DC720" s="56"/>
      <c r="DD720" s="56"/>
      <c r="DE720" s="56"/>
      <c r="DF720" s="56"/>
      <c r="DG720" s="56"/>
      <c r="DH720" s="56"/>
      <c r="DI720" s="56"/>
      <c r="DJ720" s="56"/>
      <c r="DK720" s="56"/>
      <c r="DL720" s="56"/>
      <c r="DM720" s="70"/>
      <c r="DN720" s="70"/>
      <c r="DO720" s="70"/>
      <c r="DP720" s="70"/>
      <c r="DQ720" s="178"/>
      <c r="DR720" s="178"/>
      <c r="DS720" s="178"/>
      <c r="DT720" s="178"/>
      <c r="DU720" s="178"/>
      <c r="DV720" s="178"/>
      <c r="DW720" s="178"/>
      <c r="DX720" s="178"/>
      <c r="DY720" s="178"/>
      <c r="DZ720" s="178"/>
      <c r="EA720" s="178"/>
      <c r="EB720" s="178"/>
      <c r="EC720" s="178"/>
      <c r="ED720" s="178"/>
      <c r="EE720" s="178"/>
      <c r="EF720" s="178"/>
      <c r="EG720" s="178"/>
      <c r="EH720" s="178"/>
      <c r="EI720" s="178"/>
      <c r="EJ720" s="178"/>
      <c r="EK720" s="178"/>
      <c r="EL720" s="178"/>
      <c r="EM720" s="178"/>
      <c r="EN720" s="178"/>
      <c r="EO720" s="178"/>
      <c r="EP720" s="178"/>
      <c r="EQ720" s="178"/>
      <c r="ER720" s="178"/>
      <c r="ES720" s="178"/>
      <c r="ET720" s="178"/>
      <c r="EU720" s="178"/>
      <c r="EV720" s="179"/>
      <c r="EW720" s="180"/>
      <c r="EX720" s="179"/>
      <c r="EY720" s="180"/>
      <c r="EZ720" s="179"/>
      <c r="FA720" s="180"/>
      <c r="FB720" s="179"/>
      <c r="FC720" s="180"/>
      <c r="FD720" s="181"/>
      <c r="FE720" s="184"/>
      <c r="FF720" s="70"/>
      <c r="FG720" s="70"/>
      <c r="FH720" s="70"/>
      <c r="FI720" s="70"/>
      <c r="FJ720" s="70"/>
      <c r="FK720" s="56"/>
      <c r="FL720" s="56"/>
      <c r="FM720" s="56"/>
      <c r="FN720" s="56"/>
      <c r="FO720" s="56"/>
      <c r="FP720" s="56"/>
      <c r="FQ720" s="56"/>
      <c r="FR720" s="56"/>
      <c r="FS720" s="56"/>
      <c r="FT720" s="56"/>
      <c r="FU720" s="56"/>
      <c r="FV720" s="56"/>
      <c r="FW720" s="56"/>
      <c r="FX720" s="56"/>
      <c r="FY720" s="56"/>
      <c r="FZ720" s="56"/>
      <c r="GA720" s="56"/>
      <c r="GB720" s="56"/>
      <c r="GC720" s="56"/>
      <c r="GD720" s="56"/>
      <c r="GE720" s="56"/>
      <c r="GF720" s="56"/>
      <c r="GG720" s="56"/>
      <c r="GH720" s="56"/>
      <c r="GI720" s="56"/>
      <c r="GJ720" s="56"/>
      <c r="GK720" s="56"/>
      <c r="GL720" s="56"/>
      <c r="GM720" s="56"/>
      <c r="GN720" s="56"/>
      <c r="GO720" s="56"/>
      <c r="GP720" s="56"/>
      <c r="GQ720" s="56"/>
      <c r="GR720" s="56"/>
      <c r="GS720" s="56"/>
      <c r="GT720" s="56"/>
      <c r="GU720" s="56"/>
      <c r="GV720" s="56"/>
      <c r="GW720" s="56"/>
      <c r="GX720" s="56"/>
      <c r="GY720" s="56"/>
      <c r="GZ720" s="72" t="s">
        <v>553</v>
      </c>
      <c r="HA720" s="72" t="s">
        <v>553</v>
      </c>
      <c r="HB720" s="72" t="s">
        <v>553</v>
      </c>
      <c r="HC720" s="72" t="s">
        <v>553</v>
      </c>
      <c r="HD720" s="72" t="s">
        <v>553</v>
      </c>
      <c r="HE720" s="56"/>
      <c r="HF720" s="56"/>
      <c r="HG720" s="56"/>
      <c r="HH720" s="56"/>
      <c r="HI720" s="56"/>
      <c r="HJ720" s="56"/>
      <c r="HK720" s="56"/>
      <c r="HL720" s="56"/>
      <c r="HM720" s="56"/>
      <c r="HN720" s="56"/>
      <c r="HO720" s="56"/>
      <c r="HP720" s="56"/>
      <c r="HQ720" s="56"/>
      <c r="HR720" s="56"/>
      <c r="HS720" s="56"/>
      <c r="HT720" s="56"/>
      <c r="HU720" s="56"/>
      <c r="HV720" s="56"/>
      <c r="HW720" s="56"/>
      <c r="HX720" s="56"/>
      <c r="HY720" s="56"/>
      <c r="HZ720" s="56"/>
      <c r="IA720" s="56"/>
      <c r="IB720" s="56"/>
      <c r="IC720" s="56"/>
      <c r="ID720" s="56"/>
      <c r="IE720" s="56"/>
      <c r="IF720" s="56"/>
      <c r="IG720" s="56"/>
      <c r="IH720" s="56"/>
      <c r="II720" s="56"/>
      <c r="IJ720" s="56"/>
      <c r="IK720" s="56"/>
      <c r="IL720" s="56"/>
      <c r="IM720" s="56"/>
      <c r="IN720" s="56"/>
      <c r="IO720" s="56"/>
      <c r="IP720" s="56"/>
      <c r="IQ720" s="56"/>
      <c r="IR720" s="56"/>
      <c r="IS720" s="56"/>
      <c r="IT720" s="70"/>
      <c r="IU720" s="70"/>
      <c r="IV720" s="70"/>
      <c r="IW720" s="70"/>
      <c r="IX720" s="56"/>
      <c r="IY720" s="56"/>
      <c r="IZ720" s="56"/>
      <c r="JA720" s="56"/>
      <c r="JB720" s="56"/>
      <c r="JC720" s="56"/>
      <c r="JD720" s="56"/>
      <c r="JE720" s="56"/>
      <c r="JF720" s="56"/>
      <c r="JG720" s="56"/>
      <c r="JH720" s="56"/>
      <c r="JI720" s="56"/>
      <c r="JJ720" s="56"/>
      <c r="JK720" s="56"/>
      <c r="JL720" s="56"/>
      <c r="JM720" s="56"/>
      <c r="JN720" s="56"/>
      <c r="JO720" s="56"/>
      <c r="JP720" s="56"/>
      <c r="JQ720" s="56"/>
      <c r="JR720" s="56"/>
      <c r="JS720" s="56"/>
      <c r="JT720" s="56"/>
      <c r="JU720" s="56"/>
      <c r="JV720" s="56"/>
      <c r="JW720" s="56"/>
      <c r="JX720" s="56"/>
      <c r="JY720" s="56"/>
      <c r="JZ720" s="56"/>
      <c r="KA720" s="56"/>
      <c r="KB720" s="56"/>
      <c r="KC720" s="56"/>
      <c r="KD720" s="56"/>
      <c r="KE720" s="56"/>
      <c r="KF720" s="56"/>
      <c r="KG720" s="56"/>
      <c r="KH720" s="56"/>
      <c r="KI720" s="56"/>
      <c r="KJ720" s="56"/>
      <c r="KK720" s="56"/>
      <c r="KL720" s="56"/>
      <c r="KM720" s="56"/>
      <c r="KN720" s="56"/>
      <c r="KO720" s="56"/>
      <c r="KP720" s="56"/>
      <c r="KQ720" s="56"/>
      <c r="KR720" s="56"/>
      <c r="KS720" s="56"/>
      <c r="KT720" s="56"/>
      <c r="KU720" s="56"/>
      <c r="KV720" s="56"/>
      <c r="KW720" s="56"/>
      <c r="KX720" s="56"/>
      <c r="KY720" s="56"/>
      <c r="KZ720" s="56"/>
      <c r="LA720" s="56"/>
      <c r="LB720" s="56"/>
      <c r="LC720" s="56"/>
      <c r="LD720" s="56"/>
      <c r="LE720" s="56"/>
      <c r="LF720" s="56"/>
      <c r="LG720" s="56"/>
      <c r="LH720" s="56"/>
      <c r="LI720" s="56"/>
      <c r="LJ720" s="56"/>
      <c r="LK720" s="56"/>
      <c r="LL720" s="56"/>
      <c r="LM720" s="56"/>
      <c r="LN720" s="56"/>
      <c r="LO720" s="56"/>
      <c r="LP720" s="56"/>
      <c r="LQ720" s="56"/>
      <c r="LR720" s="56"/>
      <c r="LS720" s="56"/>
      <c r="LT720" s="56"/>
      <c r="LU720" s="56"/>
      <c r="LV720" s="56"/>
      <c r="LW720" s="56"/>
      <c r="LX720" s="56"/>
      <c r="LY720" s="56"/>
      <c r="LZ720" s="56"/>
      <c r="MA720" s="56"/>
      <c r="MB720" s="56"/>
      <c r="MC720" s="56"/>
      <c r="MD720" s="56"/>
      <c r="ME720" s="56"/>
      <c r="MF720" s="56"/>
      <c r="MG720" s="56"/>
      <c r="MH720" s="56"/>
      <c r="MI720" s="56"/>
      <c r="MJ720" s="56"/>
      <c r="MK720" s="56"/>
      <c r="ML720" s="56"/>
      <c r="MM720" s="56"/>
      <c r="MN720" s="56"/>
      <c r="MO720" s="56"/>
      <c r="MP720" s="56"/>
      <c r="MQ720" s="56"/>
      <c r="MR720" s="56"/>
      <c r="MS720" s="56"/>
      <c r="MT720" s="56"/>
      <c r="MU720" s="56"/>
      <c r="MV720" s="56"/>
      <c r="MW720" s="56"/>
      <c r="MX720" s="56"/>
      <c r="MY720" s="56"/>
      <c r="MZ720" s="56"/>
      <c r="NA720" s="56"/>
      <c r="NB720" s="56"/>
      <c r="NC720" s="56"/>
      <c r="ND720" s="56"/>
      <c r="NE720" s="56"/>
      <c r="NF720" s="56"/>
      <c r="NG720" s="56"/>
      <c r="NH720" s="56"/>
      <c r="NI720" s="56"/>
      <c r="NJ720" s="56"/>
      <c r="NK720" s="56"/>
      <c r="NL720" s="56"/>
      <c r="NM720" s="56"/>
      <c r="NN720" s="56"/>
      <c r="NO720" s="56"/>
      <c r="NP720" s="56"/>
      <c r="NQ720" s="56"/>
      <c r="NR720" s="56"/>
      <c r="NS720" s="56"/>
      <c r="NT720" s="56"/>
      <c r="NU720" s="56"/>
      <c r="NV720" s="56"/>
      <c r="NW720" s="56"/>
      <c r="NX720" s="56"/>
      <c r="NY720" s="56"/>
      <c r="NZ720" s="56"/>
      <c r="OA720" s="56"/>
      <c r="OB720" s="56"/>
      <c r="OC720" s="56"/>
      <c r="OD720" s="56"/>
      <c r="OE720" s="56"/>
      <c r="OF720" s="56"/>
      <c r="OG720" s="56"/>
      <c r="OH720" s="56"/>
      <c r="OI720" s="56"/>
      <c r="OJ720" s="56"/>
      <c r="OK720" s="56"/>
      <c r="OL720" s="56"/>
      <c r="OM720" s="56"/>
      <c r="ON720" s="56"/>
      <c r="OO720" s="56"/>
      <c r="OP720" s="56"/>
      <c r="OQ720" s="56"/>
      <c r="OR720" s="56"/>
      <c r="OS720" s="56"/>
      <c r="OT720" s="56"/>
      <c r="OU720" s="56"/>
      <c r="OV720" s="56"/>
      <c r="OW720" s="56"/>
      <c r="OX720" s="56"/>
      <c r="OY720" s="56"/>
      <c r="OZ720" s="56"/>
      <c r="PA720" s="56"/>
    </row>
    <row r="721" spans="1:417" s="116" customFormat="1" ht="63" hidden="1" customHeight="1">
      <c r="A721" s="310"/>
      <c r="B721" s="310"/>
      <c r="C721" s="310"/>
      <c r="D721" s="318"/>
      <c r="E721" s="325"/>
      <c r="F721" s="318"/>
      <c r="G721" s="328"/>
      <c r="H721" s="325"/>
      <c r="I721" s="126" t="s">
        <v>800</v>
      </c>
      <c r="J721" s="126" t="s">
        <v>600</v>
      </c>
      <c r="K721" s="123"/>
      <c r="L721" s="183" t="s">
        <v>661</v>
      </c>
      <c r="M721" s="123" t="s">
        <v>501</v>
      </c>
      <c r="N721" s="51" t="s">
        <v>380</v>
      </c>
      <c r="O721" s="56" t="s">
        <v>350</v>
      </c>
      <c r="P721" s="310"/>
      <c r="Q721" s="310"/>
      <c r="R721" s="120"/>
      <c r="S721" s="120"/>
      <c r="T721" s="120"/>
      <c r="U721" s="120"/>
      <c r="V721" s="120"/>
      <c r="W721" s="120"/>
      <c r="X721" s="120" t="s">
        <v>205</v>
      </c>
      <c r="Y721" s="120"/>
      <c r="Z721" s="120"/>
      <c r="AA721" s="120"/>
      <c r="AB721" s="120"/>
      <c r="AC721" s="119">
        <f t="shared" si="1043"/>
        <v>1</v>
      </c>
      <c r="AD721" s="229"/>
      <c r="AE721" s="229"/>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70"/>
      <c r="BU721" s="70"/>
      <c r="BV721" s="70"/>
      <c r="BW721" s="70"/>
      <c r="BX721" s="56"/>
      <c r="BY721" s="56"/>
      <c r="BZ721" s="56"/>
      <c r="CA721" s="56"/>
      <c r="CB721" s="56"/>
      <c r="CC721" s="56"/>
      <c r="CD721" s="56"/>
      <c r="CE721" s="56"/>
      <c r="CF721" s="56"/>
      <c r="CG721" s="56"/>
      <c r="CH721" s="56"/>
      <c r="CI721" s="56"/>
      <c r="CJ721" s="56"/>
      <c r="CK721" s="56"/>
      <c r="CL721" s="56"/>
      <c r="CM721" s="56"/>
      <c r="CN721" s="56"/>
      <c r="CO721" s="56"/>
      <c r="CP721" s="56"/>
      <c r="CQ721" s="56"/>
      <c r="CR721" s="56"/>
      <c r="CS721" s="56"/>
      <c r="CT721" s="56"/>
      <c r="CU721" s="56"/>
      <c r="CV721" s="56"/>
      <c r="CW721" s="56"/>
      <c r="CX721" s="56"/>
      <c r="CY721" s="56"/>
      <c r="CZ721" s="56"/>
      <c r="DA721" s="56"/>
      <c r="DB721" s="56"/>
      <c r="DC721" s="56"/>
      <c r="DD721" s="56"/>
      <c r="DE721" s="56"/>
      <c r="DF721" s="56"/>
      <c r="DG721" s="56"/>
      <c r="DH721" s="56"/>
      <c r="DI721" s="56"/>
      <c r="DJ721" s="56"/>
      <c r="DK721" s="56"/>
      <c r="DL721" s="56"/>
      <c r="DM721" s="70"/>
      <c r="DN721" s="70"/>
      <c r="DO721" s="70"/>
      <c r="DP721" s="70"/>
      <c r="DQ721" s="178"/>
      <c r="DR721" s="178"/>
      <c r="DS721" s="178"/>
      <c r="DT721" s="178"/>
      <c r="DU721" s="178"/>
      <c r="DV721" s="178"/>
      <c r="DW721" s="178"/>
      <c r="DX721" s="178"/>
      <c r="DY721" s="178"/>
      <c r="DZ721" s="178"/>
      <c r="EA721" s="178"/>
      <c r="EB721" s="178"/>
      <c r="EC721" s="178"/>
      <c r="ED721" s="178"/>
      <c r="EE721" s="178"/>
      <c r="EF721" s="178"/>
      <c r="EG721" s="178"/>
      <c r="EH721" s="178"/>
      <c r="EI721" s="178"/>
      <c r="EJ721" s="178"/>
      <c r="EK721" s="178"/>
      <c r="EL721" s="178"/>
      <c r="EM721" s="178"/>
      <c r="EN721" s="178"/>
      <c r="EO721" s="178"/>
      <c r="EP721" s="178"/>
      <c r="EQ721" s="178"/>
      <c r="ER721" s="178"/>
      <c r="ES721" s="178"/>
      <c r="ET721" s="178"/>
      <c r="EU721" s="178"/>
      <c r="EV721" s="179"/>
      <c r="EW721" s="180"/>
      <c r="EX721" s="179"/>
      <c r="EY721" s="180"/>
      <c r="EZ721" s="179"/>
      <c r="FA721" s="180"/>
      <c r="FB721" s="179"/>
      <c r="FC721" s="180"/>
      <c r="FD721" s="181"/>
      <c r="FE721" s="184"/>
      <c r="FF721" s="70"/>
      <c r="FG721" s="70"/>
      <c r="FH721" s="70"/>
      <c r="FI721" s="70"/>
      <c r="FJ721" s="70"/>
      <c r="FK721" s="56"/>
      <c r="FL721" s="56"/>
      <c r="FM721" s="56"/>
      <c r="FN721" s="56"/>
      <c r="FO721" s="56"/>
      <c r="FP721" s="56"/>
      <c r="FQ721" s="56"/>
      <c r="FR721" s="56"/>
      <c r="FS721" s="56"/>
      <c r="FT721" s="56"/>
      <c r="FU721" s="56"/>
      <c r="FV721" s="56"/>
      <c r="FW721" s="56"/>
      <c r="FX721" s="56"/>
      <c r="FY721" s="56"/>
      <c r="FZ721" s="56"/>
      <c r="GA721" s="56"/>
      <c r="GB721" s="56"/>
      <c r="GC721" s="56"/>
      <c r="GD721" s="56"/>
      <c r="GE721" s="56"/>
      <c r="GF721" s="56"/>
      <c r="GG721" s="56"/>
      <c r="GH721" s="56"/>
      <c r="GI721" s="56"/>
      <c r="GJ721" s="56"/>
      <c r="GK721" s="56"/>
      <c r="GL721" s="56"/>
      <c r="GM721" s="56"/>
      <c r="GN721" s="56"/>
      <c r="GO721" s="56"/>
      <c r="GP721" s="56"/>
      <c r="GQ721" s="56"/>
      <c r="GR721" s="56"/>
      <c r="GS721" s="56"/>
      <c r="GT721" s="56"/>
      <c r="GU721" s="56"/>
      <c r="GV721" s="56"/>
      <c r="GW721" s="56"/>
      <c r="GX721" s="56"/>
      <c r="GY721" s="56"/>
      <c r="GZ721" s="70"/>
      <c r="HA721" s="70"/>
      <c r="HB721" s="70"/>
      <c r="HC721" s="70"/>
      <c r="HD721" s="70"/>
      <c r="HE721" s="56"/>
      <c r="HF721" s="56"/>
      <c r="HG721" s="56"/>
      <c r="HH721" s="56"/>
      <c r="HI721" s="56"/>
      <c r="HJ721" s="56"/>
      <c r="HK721" s="56"/>
      <c r="HL721" s="56"/>
      <c r="HM721" s="56"/>
      <c r="HN721" s="56"/>
      <c r="HO721" s="56"/>
      <c r="HP721" s="56"/>
      <c r="HQ721" s="56"/>
      <c r="HR721" s="56"/>
      <c r="HS721" s="56"/>
      <c r="HT721" s="56"/>
      <c r="HU721" s="56"/>
      <c r="HV721" s="56"/>
      <c r="HW721" s="56"/>
      <c r="HX721" s="56"/>
      <c r="HY721" s="56"/>
      <c r="HZ721" s="56"/>
      <c r="IA721" s="56"/>
      <c r="IB721" s="56"/>
      <c r="IC721" s="56"/>
      <c r="ID721" s="56"/>
      <c r="IE721" s="56"/>
      <c r="IF721" s="56"/>
      <c r="IG721" s="56"/>
      <c r="IH721" s="56"/>
      <c r="II721" s="56"/>
      <c r="IJ721" s="56"/>
      <c r="IK721" s="56"/>
      <c r="IL721" s="56"/>
      <c r="IM721" s="56"/>
      <c r="IN721" s="56"/>
      <c r="IO721" s="56"/>
      <c r="IP721" s="56"/>
      <c r="IQ721" s="56"/>
      <c r="IR721" s="56"/>
      <c r="IS721" s="71" t="s">
        <v>553</v>
      </c>
      <c r="IT721" s="71" t="s">
        <v>553</v>
      </c>
      <c r="IU721" s="71" t="s">
        <v>553</v>
      </c>
      <c r="IV721" s="71" t="s">
        <v>553</v>
      </c>
      <c r="IW721" s="71" t="s">
        <v>553</v>
      </c>
      <c r="IX721" s="56">
        <v>2</v>
      </c>
      <c r="IY721" s="56">
        <v>2</v>
      </c>
      <c r="IZ721" s="56">
        <v>2</v>
      </c>
      <c r="JA721" s="56">
        <v>2</v>
      </c>
      <c r="JB721" s="56">
        <v>2</v>
      </c>
      <c r="JC721" s="56">
        <v>2</v>
      </c>
      <c r="JD721" s="56">
        <v>2</v>
      </c>
      <c r="JE721" s="56">
        <v>2</v>
      </c>
      <c r="JF721" s="56">
        <v>2</v>
      </c>
      <c r="JG721" s="56">
        <v>2</v>
      </c>
      <c r="JH721" s="56">
        <v>2</v>
      </c>
      <c r="JI721" s="56">
        <v>2</v>
      </c>
      <c r="JJ721" s="56">
        <v>2</v>
      </c>
      <c r="JK721" s="56">
        <v>2</v>
      </c>
      <c r="JL721" s="56">
        <v>2</v>
      </c>
      <c r="JM721" s="56">
        <v>2</v>
      </c>
      <c r="JN721" s="56">
        <v>2</v>
      </c>
      <c r="JO721" s="56">
        <v>2</v>
      </c>
      <c r="JP721" s="56">
        <v>2</v>
      </c>
      <c r="JQ721" s="56">
        <v>2</v>
      </c>
      <c r="JR721" s="56">
        <v>2</v>
      </c>
      <c r="JS721" s="56">
        <v>2</v>
      </c>
      <c r="JT721" s="56">
        <v>2</v>
      </c>
      <c r="JU721" s="56">
        <v>2</v>
      </c>
      <c r="JV721" s="56">
        <v>2</v>
      </c>
      <c r="JW721" s="56">
        <v>2</v>
      </c>
      <c r="JX721" s="56">
        <v>2</v>
      </c>
      <c r="JY721" s="56">
        <v>2</v>
      </c>
      <c r="JZ721" s="56">
        <v>2</v>
      </c>
      <c r="KA721" s="56">
        <v>2</v>
      </c>
      <c r="KB721" s="179">
        <f t="shared" ref="KB721" si="1050">COUNTIF(IX721:KA721,"2")</f>
        <v>30</v>
      </c>
      <c r="KC721" s="180">
        <f t="shared" ref="KC721" si="1051">KB721/(KB721+KD721+KF721+KH721)</f>
        <v>1</v>
      </c>
      <c r="KD721" s="179">
        <f t="shared" ref="KD721" si="1052">COUNTIF(IX721:KA721,"1")</f>
        <v>0</v>
      </c>
      <c r="KE721" s="180">
        <f t="shared" ref="KE721" si="1053">KD721/(KB721+KD721+KF721+KH721)</f>
        <v>0</v>
      </c>
      <c r="KF721" s="179">
        <f t="shared" ref="KF721" si="1054">COUNTIF(IX721:KA721,"0")</f>
        <v>0</v>
      </c>
      <c r="KG721" s="180">
        <f t="shared" ref="KG721" si="1055">KF721/(KB721+KD721+KF721+KH721)</f>
        <v>0</v>
      </c>
      <c r="KH721" s="179">
        <f>COUNTIF(IJ721:KA721,"KĐG")</f>
        <v>0</v>
      </c>
      <c r="KI721" s="180">
        <f t="shared" ref="KI721" si="1056">KH721/(KB721+KD721+KF721+KH721)</f>
        <v>0</v>
      </c>
      <c r="KJ721" s="181">
        <f t="shared" ref="KJ721" si="1057">(((KB721*2)+(KD721*1)+(KF721*0)))/(KB721+KD721+KF721)</f>
        <v>2</v>
      </c>
      <c r="KK721" s="182" t="str">
        <f t="shared" ref="KK721" si="1058">IF(KI721&gt;=50%,"KĐG",IF(KJ721&gt;=1.6,"Đạt mục tiêu",IF(KJ721&gt;=1,"Cần cố gắng","Chưa đạt")))</f>
        <v>Đạt mục tiêu</v>
      </c>
      <c r="KL721" s="56"/>
      <c r="KM721" s="56"/>
      <c r="KN721" s="56"/>
      <c r="KO721" s="56"/>
      <c r="KP721" s="56"/>
      <c r="KQ721" s="56"/>
      <c r="KR721" s="56"/>
      <c r="KS721" s="56"/>
      <c r="KT721" s="56"/>
      <c r="KU721" s="56"/>
      <c r="KV721" s="56"/>
      <c r="KW721" s="56"/>
      <c r="KX721" s="56"/>
      <c r="KY721" s="56"/>
      <c r="KZ721" s="56"/>
      <c r="LA721" s="56"/>
      <c r="LB721" s="56"/>
      <c r="LC721" s="56"/>
      <c r="LD721" s="56"/>
      <c r="LE721" s="56"/>
      <c r="LF721" s="56"/>
      <c r="LG721" s="56"/>
      <c r="LH721" s="56"/>
      <c r="LI721" s="56"/>
      <c r="LJ721" s="56"/>
      <c r="LK721" s="56"/>
      <c r="LL721" s="56"/>
      <c r="LM721" s="56"/>
      <c r="LN721" s="56"/>
      <c r="LO721" s="56"/>
      <c r="LP721" s="56"/>
      <c r="LQ721" s="56"/>
      <c r="LR721" s="56"/>
      <c r="LS721" s="56"/>
      <c r="LT721" s="56"/>
      <c r="LU721" s="56"/>
      <c r="LV721" s="56"/>
      <c r="LW721" s="56"/>
      <c r="LX721" s="56"/>
      <c r="LY721" s="56"/>
      <c r="LZ721" s="56"/>
      <c r="MA721" s="56"/>
      <c r="MB721" s="56"/>
      <c r="MC721" s="56"/>
      <c r="MD721" s="56"/>
      <c r="ME721" s="56"/>
      <c r="MF721" s="56"/>
      <c r="MG721" s="56"/>
      <c r="MH721" s="56"/>
      <c r="MI721" s="56"/>
      <c r="MJ721" s="56"/>
      <c r="MK721" s="56"/>
      <c r="ML721" s="56"/>
      <c r="MM721" s="56"/>
      <c r="MN721" s="56"/>
      <c r="MO721" s="56"/>
      <c r="MP721" s="56"/>
      <c r="MQ721" s="56"/>
      <c r="MR721" s="56"/>
      <c r="MS721" s="56"/>
      <c r="MT721" s="56"/>
      <c r="MU721" s="56"/>
      <c r="MV721" s="56"/>
      <c r="MW721" s="56"/>
      <c r="MX721" s="56"/>
      <c r="MY721" s="56"/>
      <c r="MZ721" s="56"/>
      <c r="NA721" s="56"/>
      <c r="NB721" s="56"/>
      <c r="NC721" s="56"/>
      <c r="ND721" s="56"/>
      <c r="NE721" s="56"/>
      <c r="NF721" s="56"/>
      <c r="NG721" s="56"/>
      <c r="NH721" s="56"/>
      <c r="NI721" s="56"/>
      <c r="NJ721" s="56"/>
      <c r="NK721" s="56"/>
      <c r="NL721" s="56"/>
      <c r="NM721" s="56"/>
      <c r="NN721" s="56"/>
      <c r="NO721" s="56"/>
      <c r="NP721" s="56"/>
      <c r="NQ721" s="56"/>
      <c r="NR721" s="56"/>
      <c r="NS721" s="56"/>
      <c r="NT721" s="56"/>
      <c r="NU721" s="56"/>
      <c r="NV721" s="56"/>
      <c r="NW721" s="56"/>
      <c r="NX721" s="56"/>
      <c r="NY721" s="56"/>
      <c r="NZ721" s="56"/>
      <c r="OA721" s="56"/>
      <c r="OB721" s="56"/>
      <c r="OC721" s="56"/>
      <c r="OD721" s="56"/>
      <c r="OE721" s="56"/>
      <c r="OF721" s="56"/>
      <c r="OG721" s="56"/>
      <c r="OH721" s="56"/>
      <c r="OI721" s="56"/>
      <c r="OJ721" s="56"/>
      <c r="OK721" s="56"/>
      <c r="OL721" s="56"/>
      <c r="OM721" s="56"/>
      <c r="ON721" s="56"/>
      <c r="OO721" s="56"/>
      <c r="OP721" s="56"/>
      <c r="OQ721" s="56"/>
      <c r="OR721" s="56"/>
      <c r="OS721" s="56"/>
      <c r="OT721" s="56"/>
      <c r="OU721" s="56"/>
      <c r="OV721" s="56"/>
      <c r="OW721" s="56"/>
      <c r="OX721" s="56"/>
      <c r="OY721" s="56"/>
      <c r="OZ721" s="56"/>
      <c r="PA721" s="56"/>
    </row>
    <row r="722" spans="1:417" s="116" customFormat="1" ht="63" hidden="1" customHeight="1">
      <c r="A722" s="310"/>
      <c r="B722" s="310"/>
      <c r="C722" s="310"/>
      <c r="D722" s="318"/>
      <c r="E722" s="325"/>
      <c r="F722" s="318"/>
      <c r="G722" s="328"/>
      <c r="H722" s="325"/>
      <c r="I722" s="126" t="s">
        <v>797</v>
      </c>
      <c r="J722" s="126" t="s">
        <v>600</v>
      </c>
      <c r="K722" s="123"/>
      <c r="L722" s="183" t="s">
        <v>661</v>
      </c>
      <c r="M722" s="123" t="s">
        <v>501</v>
      </c>
      <c r="N722" s="51" t="s">
        <v>380</v>
      </c>
      <c r="O722" s="56" t="s">
        <v>350</v>
      </c>
      <c r="P722" s="310"/>
      <c r="Q722" s="310"/>
      <c r="R722" s="120"/>
      <c r="S722" s="120"/>
      <c r="T722" s="120"/>
      <c r="U722" s="120"/>
      <c r="V722" s="120"/>
      <c r="W722" s="120"/>
      <c r="X722" s="120"/>
      <c r="Y722" s="120" t="s">
        <v>205</v>
      </c>
      <c r="Z722" s="120"/>
      <c r="AA722" s="120"/>
      <c r="AB722" s="120"/>
      <c r="AC722" s="119">
        <f t="shared" si="1043"/>
        <v>1</v>
      </c>
      <c r="AD722" s="229"/>
      <c r="AE722" s="229"/>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70"/>
      <c r="BU722" s="70"/>
      <c r="BV722" s="70"/>
      <c r="BW722" s="70"/>
      <c r="BX722" s="56"/>
      <c r="BY722" s="56"/>
      <c r="BZ722" s="56"/>
      <c r="CA722" s="56"/>
      <c r="CB722" s="56"/>
      <c r="CC722" s="56"/>
      <c r="CD722" s="56"/>
      <c r="CE722" s="56"/>
      <c r="CF722" s="56"/>
      <c r="CG722" s="56"/>
      <c r="CH722" s="56"/>
      <c r="CI722" s="56"/>
      <c r="CJ722" s="56"/>
      <c r="CK722" s="56"/>
      <c r="CL722" s="56"/>
      <c r="CM722" s="56"/>
      <c r="CN722" s="56"/>
      <c r="CO722" s="56"/>
      <c r="CP722" s="56"/>
      <c r="CQ722" s="56"/>
      <c r="CR722" s="56"/>
      <c r="CS722" s="56"/>
      <c r="CT722" s="56"/>
      <c r="CU722" s="56"/>
      <c r="CV722" s="56"/>
      <c r="CW722" s="56"/>
      <c r="CX722" s="56"/>
      <c r="CY722" s="56"/>
      <c r="CZ722" s="56"/>
      <c r="DA722" s="56"/>
      <c r="DB722" s="56"/>
      <c r="DC722" s="56"/>
      <c r="DD722" s="56"/>
      <c r="DE722" s="56"/>
      <c r="DF722" s="56"/>
      <c r="DG722" s="56"/>
      <c r="DH722" s="56"/>
      <c r="DI722" s="56"/>
      <c r="DJ722" s="56"/>
      <c r="DK722" s="56"/>
      <c r="DL722" s="56"/>
      <c r="DM722" s="70"/>
      <c r="DN722" s="70"/>
      <c r="DO722" s="70"/>
      <c r="DP722" s="70"/>
      <c r="DQ722" s="178"/>
      <c r="DR722" s="178"/>
      <c r="DS722" s="178"/>
      <c r="DT722" s="178"/>
      <c r="DU722" s="178"/>
      <c r="DV722" s="178"/>
      <c r="DW722" s="178"/>
      <c r="DX722" s="178"/>
      <c r="DY722" s="178"/>
      <c r="DZ722" s="178"/>
      <c r="EA722" s="178"/>
      <c r="EB722" s="178"/>
      <c r="EC722" s="178"/>
      <c r="ED722" s="178"/>
      <c r="EE722" s="178"/>
      <c r="EF722" s="178"/>
      <c r="EG722" s="178"/>
      <c r="EH722" s="178"/>
      <c r="EI722" s="178"/>
      <c r="EJ722" s="178"/>
      <c r="EK722" s="178"/>
      <c r="EL722" s="178"/>
      <c r="EM722" s="178"/>
      <c r="EN722" s="178"/>
      <c r="EO722" s="178"/>
      <c r="EP722" s="178"/>
      <c r="EQ722" s="178"/>
      <c r="ER722" s="178"/>
      <c r="ES722" s="178"/>
      <c r="ET722" s="178"/>
      <c r="EU722" s="178"/>
      <c r="EV722" s="179"/>
      <c r="EW722" s="180"/>
      <c r="EX722" s="179"/>
      <c r="EY722" s="180"/>
      <c r="EZ722" s="179"/>
      <c r="FA722" s="180"/>
      <c r="FB722" s="179"/>
      <c r="FC722" s="180"/>
      <c r="FD722" s="181"/>
      <c r="FE722" s="184"/>
      <c r="FF722" s="70"/>
      <c r="FG722" s="70"/>
      <c r="FH722" s="70"/>
      <c r="FI722" s="70"/>
      <c r="FJ722" s="70"/>
      <c r="FK722" s="56"/>
      <c r="FL722" s="56"/>
      <c r="FM722" s="56"/>
      <c r="FN722" s="56"/>
      <c r="FO722" s="56"/>
      <c r="FP722" s="56"/>
      <c r="FQ722" s="56"/>
      <c r="FR722" s="56"/>
      <c r="FS722" s="56"/>
      <c r="FT722" s="56"/>
      <c r="FU722" s="56"/>
      <c r="FV722" s="56"/>
      <c r="FW722" s="56"/>
      <c r="FX722" s="56"/>
      <c r="FY722" s="56"/>
      <c r="FZ722" s="56"/>
      <c r="GA722" s="56"/>
      <c r="GB722" s="56"/>
      <c r="GC722" s="56"/>
      <c r="GD722" s="56"/>
      <c r="GE722" s="56"/>
      <c r="GF722" s="56"/>
      <c r="GG722" s="56"/>
      <c r="GH722" s="56"/>
      <c r="GI722" s="56"/>
      <c r="GJ722" s="56"/>
      <c r="GK722" s="56"/>
      <c r="GL722" s="56"/>
      <c r="GM722" s="56"/>
      <c r="GN722" s="56"/>
      <c r="GO722" s="56"/>
      <c r="GP722" s="56"/>
      <c r="GQ722" s="56"/>
      <c r="GR722" s="56"/>
      <c r="GS722" s="56"/>
      <c r="GT722" s="56"/>
      <c r="GU722" s="56"/>
      <c r="GV722" s="56"/>
      <c r="GW722" s="56"/>
      <c r="GX722" s="56"/>
      <c r="GY722" s="56"/>
      <c r="GZ722" s="70"/>
      <c r="HA722" s="70"/>
      <c r="HB722" s="70"/>
      <c r="HC722" s="70"/>
      <c r="HD722" s="70"/>
      <c r="HE722" s="56"/>
      <c r="HF722" s="56"/>
      <c r="HG722" s="56"/>
      <c r="HH722" s="56"/>
      <c r="HI722" s="56"/>
      <c r="HJ722" s="56"/>
      <c r="HK722" s="56"/>
      <c r="HL722" s="56"/>
      <c r="HM722" s="56"/>
      <c r="HN722" s="56"/>
      <c r="HO722" s="56"/>
      <c r="HP722" s="56"/>
      <c r="HQ722" s="56"/>
      <c r="HR722" s="56"/>
      <c r="HS722" s="56"/>
      <c r="HT722" s="56"/>
      <c r="HU722" s="56"/>
      <c r="HV722" s="56"/>
      <c r="HW722" s="56"/>
      <c r="HX722" s="56"/>
      <c r="HY722" s="56"/>
      <c r="HZ722" s="56"/>
      <c r="IA722" s="56"/>
      <c r="IB722" s="56"/>
      <c r="IC722" s="56"/>
      <c r="ID722" s="56"/>
      <c r="IE722" s="56"/>
      <c r="IF722" s="56"/>
      <c r="IG722" s="56"/>
      <c r="IH722" s="56"/>
      <c r="II722" s="56"/>
      <c r="IJ722" s="56"/>
      <c r="IK722" s="56"/>
      <c r="IL722" s="56"/>
      <c r="IM722" s="56"/>
      <c r="IN722" s="56"/>
      <c r="IO722" s="56"/>
      <c r="IP722" s="56"/>
      <c r="IQ722" s="56"/>
      <c r="IR722" s="56"/>
      <c r="IS722" s="56"/>
      <c r="IT722" s="70"/>
      <c r="IU722" s="70"/>
      <c r="IV722" s="70"/>
      <c r="IW722" s="70"/>
      <c r="IX722" s="56"/>
      <c r="IY722" s="56"/>
      <c r="IZ722" s="56"/>
      <c r="JA722" s="56"/>
      <c r="JB722" s="56"/>
      <c r="JC722" s="56"/>
      <c r="JD722" s="56"/>
      <c r="JE722" s="56"/>
      <c r="JF722" s="56"/>
      <c r="JG722" s="56"/>
      <c r="JH722" s="56"/>
      <c r="JI722" s="56"/>
      <c r="JJ722" s="56"/>
      <c r="JK722" s="56"/>
      <c r="JL722" s="56"/>
      <c r="JM722" s="56"/>
      <c r="JN722" s="56"/>
      <c r="JO722" s="56"/>
      <c r="JP722" s="56"/>
      <c r="JQ722" s="56"/>
      <c r="JR722" s="56"/>
      <c r="JS722" s="56"/>
      <c r="JT722" s="56"/>
      <c r="JU722" s="56"/>
      <c r="JV722" s="56"/>
      <c r="JW722" s="56"/>
      <c r="JX722" s="56"/>
      <c r="JY722" s="56"/>
      <c r="JZ722" s="56"/>
      <c r="KA722" s="56"/>
      <c r="KB722" s="56"/>
      <c r="KC722" s="56"/>
      <c r="KD722" s="56"/>
      <c r="KE722" s="56"/>
      <c r="KF722" s="56"/>
      <c r="KG722" s="56"/>
      <c r="KH722" s="56"/>
      <c r="KI722" s="56"/>
      <c r="KJ722" s="56"/>
      <c r="KK722" s="56"/>
      <c r="KL722" s="71" t="s">
        <v>553</v>
      </c>
      <c r="KM722" s="56"/>
      <c r="KN722" s="71" t="s">
        <v>553</v>
      </c>
      <c r="KO722" s="56">
        <v>2</v>
      </c>
      <c r="KP722" s="56">
        <v>2</v>
      </c>
      <c r="KQ722" s="56">
        <v>2</v>
      </c>
      <c r="KR722" s="56">
        <v>2</v>
      </c>
      <c r="KS722" s="56">
        <v>2</v>
      </c>
      <c r="KT722" s="56">
        <v>2</v>
      </c>
      <c r="KU722" s="56">
        <v>2</v>
      </c>
      <c r="KV722" s="56">
        <v>2</v>
      </c>
      <c r="KW722" s="56">
        <v>2</v>
      </c>
      <c r="KX722" s="56">
        <v>2</v>
      </c>
      <c r="KY722" s="56">
        <v>2</v>
      </c>
      <c r="KZ722" s="56">
        <v>2</v>
      </c>
      <c r="LA722" s="56">
        <v>2</v>
      </c>
      <c r="LB722" s="56">
        <v>2</v>
      </c>
      <c r="LC722" s="56">
        <v>2</v>
      </c>
      <c r="LD722" s="56">
        <v>2</v>
      </c>
      <c r="LE722" s="56">
        <v>2</v>
      </c>
      <c r="LF722" s="56">
        <v>2</v>
      </c>
      <c r="LG722" s="56">
        <v>2</v>
      </c>
      <c r="LH722" s="56">
        <v>2</v>
      </c>
      <c r="LI722" s="56">
        <v>2</v>
      </c>
      <c r="LJ722" s="56">
        <v>1</v>
      </c>
      <c r="LK722" s="56">
        <v>2</v>
      </c>
      <c r="LL722" s="56">
        <v>2</v>
      </c>
      <c r="LM722" s="56">
        <v>2</v>
      </c>
      <c r="LN722" s="56">
        <v>2</v>
      </c>
      <c r="LO722" s="56">
        <v>2</v>
      </c>
      <c r="LP722" s="56">
        <v>2</v>
      </c>
      <c r="LQ722" s="56">
        <v>2</v>
      </c>
      <c r="LR722" s="56">
        <v>2</v>
      </c>
      <c r="LS722" s="179">
        <f>COUNTIF(KO722:LR722,"2")</f>
        <v>29</v>
      </c>
      <c r="LT722" s="180">
        <f>LS722/(LS722+LU722+LW722+LY722)</f>
        <v>0.96666666666666667</v>
      </c>
      <c r="LU722" s="179">
        <f>COUNTIF(KO722:LR722,"1")</f>
        <v>1</v>
      </c>
      <c r="LV722" s="180">
        <f>LU722/(LS722+LU722+LW722+LY722)</f>
        <v>3.3333333333333333E-2</v>
      </c>
      <c r="LW722" s="179">
        <f>COUNTIF(KO722:LR722,"0")</f>
        <v>0</v>
      </c>
      <c r="LX722" s="180">
        <f>LW722/(LS722+LU722+LW722+LY722)</f>
        <v>0</v>
      </c>
      <c r="LY722" s="179">
        <f>COUNTIF(KB722:LR722,"KĐG")</f>
        <v>0</v>
      </c>
      <c r="LZ722" s="180">
        <f>LY722/(LS722+LU722+LW722+LY722)</f>
        <v>0</v>
      </c>
      <c r="MA722" s="181">
        <f>(((LS722*2)+(LU722*1)+(LW722*0)))/(LS722+LU722+LW722)</f>
        <v>1.9666666666666666</v>
      </c>
      <c r="MB722" s="185" t="str">
        <f>IF(LZ722&gt;=50%,"KĐG",IF(MA722&gt;=1.6,"Đạt mục tiêu",IF(MA722&gt;=1,"Cần cố gắng","Chưa đạt")))</f>
        <v>Đạt mục tiêu</v>
      </c>
      <c r="MC722" s="56"/>
      <c r="MD722" s="56"/>
      <c r="ME722" s="56"/>
      <c r="MF722" s="56"/>
      <c r="MG722" s="56"/>
      <c r="MH722" s="56"/>
      <c r="MI722" s="56"/>
      <c r="MJ722" s="56"/>
      <c r="MK722" s="56"/>
      <c r="ML722" s="56"/>
      <c r="MM722" s="56"/>
      <c r="MN722" s="56"/>
      <c r="MO722" s="56"/>
      <c r="MP722" s="56"/>
      <c r="MQ722" s="56"/>
      <c r="MR722" s="56"/>
      <c r="MS722" s="56"/>
      <c r="MT722" s="56"/>
      <c r="MU722" s="56"/>
      <c r="MV722" s="56"/>
      <c r="MW722" s="56"/>
      <c r="MX722" s="56"/>
      <c r="MY722" s="56"/>
      <c r="MZ722" s="56"/>
      <c r="NA722" s="56"/>
      <c r="NB722" s="56"/>
      <c r="NC722" s="56"/>
      <c r="ND722" s="56"/>
      <c r="NE722" s="56"/>
      <c r="NF722" s="56"/>
      <c r="NG722" s="56"/>
      <c r="NH722" s="56"/>
      <c r="NI722" s="56"/>
      <c r="NJ722" s="56"/>
      <c r="NK722" s="56"/>
      <c r="NL722" s="56"/>
      <c r="NM722" s="56"/>
      <c r="NN722" s="56"/>
      <c r="NO722" s="56"/>
      <c r="NP722" s="56"/>
      <c r="NQ722" s="56"/>
      <c r="NR722" s="56"/>
      <c r="NS722" s="56"/>
      <c r="NT722" s="56"/>
      <c r="NU722" s="56"/>
      <c r="NV722" s="56"/>
      <c r="NW722" s="56"/>
      <c r="NX722" s="56"/>
      <c r="NY722" s="56"/>
      <c r="NZ722" s="56"/>
      <c r="OA722" s="56"/>
      <c r="OB722" s="56"/>
      <c r="OC722" s="56"/>
      <c r="OD722" s="56"/>
      <c r="OE722" s="56"/>
      <c r="OF722" s="56"/>
      <c r="OG722" s="56"/>
      <c r="OH722" s="56"/>
      <c r="OI722" s="56"/>
      <c r="OJ722" s="56"/>
      <c r="OK722" s="56"/>
      <c r="OL722" s="56"/>
      <c r="OM722" s="56"/>
      <c r="ON722" s="56"/>
      <c r="OO722" s="56"/>
      <c r="OP722" s="56"/>
      <c r="OQ722" s="56"/>
      <c r="OR722" s="56"/>
      <c r="OS722" s="56"/>
      <c r="OT722" s="56"/>
      <c r="OU722" s="56"/>
      <c r="OV722" s="56"/>
      <c r="OW722" s="56"/>
      <c r="OX722" s="56"/>
      <c r="OY722" s="56"/>
      <c r="OZ722" s="56"/>
      <c r="PA722" s="56"/>
    </row>
    <row r="723" spans="1:417" s="116" customFormat="1" ht="63" hidden="1" customHeight="1">
      <c r="A723" s="310"/>
      <c r="B723" s="310"/>
      <c r="C723" s="310"/>
      <c r="D723" s="318"/>
      <c r="E723" s="325"/>
      <c r="F723" s="318"/>
      <c r="G723" s="328"/>
      <c r="H723" s="325"/>
      <c r="I723" s="126" t="s">
        <v>801</v>
      </c>
      <c r="J723" s="126" t="s">
        <v>600</v>
      </c>
      <c r="K723" s="123"/>
      <c r="L723" s="183" t="s">
        <v>661</v>
      </c>
      <c r="M723" s="123" t="s">
        <v>501</v>
      </c>
      <c r="N723" s="51" t="s">
        <v>380</v>
      </c>
      <c r="O723" s="56" t="s">
        <v>350</v>
      </c>
      <c r="P723" s="310"/>
      <c r="Q723" s="310"/>
      <c r="R723" s="120"/>
      <c r="S723" s="120"/>
      <c r="T723" s="120"/>
      <c r="U723" s="120"/>
      <c r="V723" s="120"/>
      <c r="W723" s="120"/>
      <c r="X723" s="120"/>
      <c r="Y723" s="120"/>
      <c r="Z723" s="120" t="s">
        <v>205</v>
      </c>
      <c r="AA723" s="120"/>
      <c r="AB723" s="120"/>
      <c r="AC723" s="119">
        <f t="shared" si="1043"/>
        <v>1</v>
      </c>
      <c r="AD723" s="229"/>
      <c r="AE723" s="229"/>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70"/>
      <c r="BU723" s="70"/>
      <c r="BV723" s="70"/>
      <c r="BW723" s="70"/>
      <c r="BX723" s="56"/>
      <c r="BY723" s="56"/>
      <c r="BZ723" s="56"/>
      <c r="CA723" s="56"/>
      <c r="CB723" s="56"/>
      <c r="CC723" s="56"/>
      <c r="CD723" s="56"/>
      <c r="CE723" s="56"/>
      <c r="CF723" s="56"/>
      <c r="CG723" s="56"/>
      <c r="CH723" s="56"/>
      <c r="CI723" s="56"/>
      <c r="CJ723" s="56"/>
      <c r="CK723" s="56"/>
      <c r="CL723" s="56"/>
      <c r="CM723" s="56"/>
      <c r="CN723" s="56"/>
      <c r="CO723" s="56"/>
      <c r="CP723" s="56"/>
      <c r="CQ723" s="56"/>
      <c r="CR723" s="56"/>
      <c r="CS723" s="56"/>
      <c r="CT723" s="56"/>
      <c r="CU723" s="56"/>
      <c r="CV723" s="56"/>
      <c r="CW723" s="56"/>
      <c r="CX723" s="56"/>
      <c r="CY723" s="56"/>
      <c r="CZ723" s="56"/>
      <c r="DA723" s="56"/>
      <c r="DB723" s="56"/>
      <c r="DC723" s="56"/>
      <c r="DD723" s="56"/>
      <c r="DE723" s="56"/>
      <c r="DF723" s="56"/>
      <c r="DG723" s="56"/>
      <c r="DH723" s="56"/>
      <c r="DI723" s="56"/>
      <c r="DJ723" s="56"/>
      <c r="DK723" s="56"/>
      <c r="DL723" s="56"/>
      <c r="DM723" s="70"/>
      <c r="DN723" s="70"/>
      <c r="DO723" s="70"/>
      <c r="DP723" s="70"/>
      <c r="DQ723" s="178"/>
      <c r="DR723" s="178"/>
      <c r="DS723" s="178"/>
      <c r="DT723" s="178"/>
      <c r="DU723" s="178"/>
      <c r="DV723" s="178"/>
      <c r="DW723" s="178"/>
      <c r="DX723" s="178"/>
      <c r="DY723" s="178"/>
      <c r="DZ723" s="178"/>
      <c r="EA723" s="178"/>
      <c r="EB723" s="178"/>
      <c r="EC723" s="178"/>
      <c r="ED723" s="178"/>
      <c r="EE723" s="178"/>
      <c r="EF723" s="178"/>
      <c r="EG723" s="178"/>
      <c r="EH723" s="178"/>
      <c r="EI723" s="178"/>
      <c r="EJ723" s="178"/>
      <c r="EK723" s="178"/>
      <c r="EL723" s="178"/>
      <c r="EM723" s="178"/>
      <c r="EN723" s="178"/>
      <c r="EO723" s="178"/>
      <c r="EP723" s="178"/>
      <c r="EQ723" s="178"/>
      <c r="ER723" s="178"/>
      <c r="ES723" s="178"/>
      <c r="ET723" s="178"/>
      <c r="EU723" s="178"/>
      <c r="EV723" s="179"/>
      <c r="EW723" s="180"/>
      <c r="EX723" s="179"/>
      <c r="EY723" s="180"/>
      <c r="EZ723" s="179"/>
      <c r="FA723" s="180"/>
      <c r="FB723" s="179"/>
      <c r="FC723" s="180"/>
      <c r="FD723" s="181"/>
      <c r="FE723" s="184"/>
      <c r="FF723" s="70"/>
      <c r="FG723" s="70"/>
      <c r="FH723" s="70"/>
      <c r="FI723" s="70"/>
      <c r="FJ723" s="70"/>
      <c r="FK723" s="56"/>
      <c r="FL723" s="56"/>
      <c r="FM723" s="56"/>
      <c r="FN723" s="56"/>
      <c r="FO723" s="56"/>
      <c r="FP723" s="56"/>
      <c r="FQ723" s="56"/>
      <c r="FR723" s="56"/>
      <c r="FS723" s="56"/>
      <c r="FT723" s="56"/>
      <c r="FU723" s="56"/>
      <c r="FV723" s="56"/>
      <c r="FW723" s="56"/>
      <c r="FX723" s="56"/>
      <c r="FY723" s="56"/>
      <c r="FZ723" s="56"/>
      <c r="GA723" s="56"/>
      <c r="GB723" s="56"/>
      <c r="GC723" s="56"/>
      <c r="GD723" s="56"/>
      <c r="GE723" s="56"/>
      <c r="GF723" s="56"/>
      <c r="GG723" s="56"/>
      <c r="GH723" s="56"/>
      <c r="GI723" s="56"/>
      <c r="GJ723" s="56"/>
      <c r="GK723" s="56"/>
      <c r="GL723" s="56"/>
      <c r="GM723" s="56"/>
      <c r="GN723" s="56"/>
      <c r="GO723" s="56"/>
      <c r="GP723" s="56"/>
      <c r="GQ723" s="56"/>
      <c r="GR723" s="56"/>
      <c r="GS723" s="56"/>
      <c r="GT723" s="56"/>
      <c r="GU723" s="56"/>
      <c r="GV723" s="56"/>
      <c r="GW723" s="56"/>
      <c r="GX723" s="56"/>
      <c r="GY723" s="56"/>
      <c r="GZ723" s="70"/>
      <c r="HA723" s="70"/>
      <c r="HB723" s="70"/>
      <c r="HC723" s="70"/>
      <c r="HD723" s="70"/>
      <c r="HE723" s="56"/>
      <c r="HF723" s="56"/>
      <c r="HG723" s="56"/>
      <c r="HH723" s="56"/>
      <c r="HI723" s="56"/>
      <c r="HJ723" s="56"/>
      <c r="HK723" s="56"/>
      <c r="HL723" s="56"/>
      <c r="HM723" s="56"/>
      <c r="HN723" s="56"/>
      <c r="HO723" s="56"/>
      <c r="HP723" s="56"/>
      <c r="HQ723" s="56"/>
      <c r="HR723" s="56"/>
      <c r="HS723" s="56"/>
      <c r="HT723" s="56"/>
      <c r="HU723" s="56"/>
      <c r="HV723" s="56"/>
      <c r="HW723" s="56"/>
      <c r="HX723" s="56"/>
      <c r="HY723" s="56"/>
      <c r="HZ723" s="56"/>
      <c r="IA723" s="56"/>
      <c r="IB723" s="56"/>
      <c r="IC723" s="56"/>
      <c r="ID723" s="56"/>
      <c r="IE723" s="56"/>
      <c r="IF723" s="56"/>
      <c r="IG723" s="56"/>
      <c r="IH723" s="56"/>
      <c r="II723" s="56"/>
      <c r="IJ723" s="56"/>
      <c r="IK723" s="56"/>
      <c r="IL723" s="56"/>
      <c r="IM723" s="56"/>
      <c r="IN723" s="56"/>
      <c r="IO723" s="56"/>
      <c r="IP723" s="56"/>
      <c r="IQ723" s="56"/>
      <c r="IR723" s="56"/>
      <c r="IS723" s="56"/>
      <c r="IT723" s="70"/>
      <c r="IU723" s="70"/>
      <c r="IV723" s="70"/>
      <c r="IW723" s="70"/>
      <c r="IX723" s="56"/>
      <c r="IY723" s="56"/>
      <c r="IZ723" s="56"/>
      <c r="JA723" s="56"/>
      <c r="JB723" s="56"/>
      <c r="JC723" s="56"/>
      <c r="JD723" s="56"/>
      <c r="JE723" s="56"/>
      <c r="JF723" s="56"/>
      <c r="JG723" s="56"/>
      <c r="JH723" s="56"/>
      <c r="JI723" s="56"/>
      <c r="JJ723" s="56"/>
      <c r="JK723" s="56"/>
      <c r="JL723" s="56"/>
      <c r="JM723" s="56"/>
      <c r="JN723" s="56"/>
      <c r="JO723" s="56"/>
      <c r="JP723" s="56"/>
      <c r="JQ723" s="56"/>
      <c r="JR723" s="56"/>
      <c r="JS723" s="56"/>
      <c r="JT723" s="56"/>
      <c r="JU723" s="56"/>
      <c r="JV723" s="56"/>
      <c r="JW723" s="56"/>
      <c r="JX723" s="56"/>
      <c r="JY723" s="56"/>
      <c r="JZ723" s="56"/>
      <c r="KA723" s="56"/>
      <c r="KB723" s="56"/>
      <c r="KC723" s="56"/>
      <c r="KD723" s="56"/>
      <c r="KE723" s="56"/>
      <c r="KF723" s="56"/>
      <c r="KG723" s="56"/>
      <c r="KH723" s="56"/>
      <c r="KI723" s="56"/>
      <c r="KJ723" s="56"/>
      <c r="KK723" s="56"/>
      <c r="KL723" s="56"/>
      <c r="KM723" s="56"/>
      <c r="KN723" s="56"/>
      <c r="KO723" s="56"/>
      <c r="KP723" s="56"/>
      <c r="KQ723" s="56"/>
      <c r="KR723" s="56"/>
      <c r="KS723" s="56"/>
      <c r="KT723" s="56"/>
      <c r="KU723" s="56"/>
      <c r="KV723" s="56"/>
      <c r="KW723" s="56"/>
      <c r="KX723" s="56"/>
      <c r="KY723" s="56"/>
      <c r="KZ723" s="56"/>
      <c r="LA723" s="56"/>
      <c r="LB723" s="56"/>
      <c r="LC723" s="56"/>
      <c r="LD723" s="56"/>
      <c r="LE723" s="56"/>
      <c r="LF723" s="56"/>
      <c r="LG723" s="56"/>
      <c r="LH723" s="56"/>
      <c r="LI723" s="56"/>
      <c r="LJ723" s="56"/>
      <c r="LK723" s="56"/>
      <c r="LL723" s="56"/>
      <c r="LM723" s="56"/>
      <c r="LN723" s="56"/>
      <c r="LO723" s="56"/>
      <c r="LP723" s="56"/>
      <c r="LQ723" s="56"/>
      <c r="LR723" s="56"/>
      <c r="LS723" s="56"/>
      <c r="LT723" s="56"/>
      <c r="LU723" s="56"/>
      <c r="LV723" s="56"/>
      <c r="LW723" s="56"/>
      <c r="LX723" s="56"/>
      <c r="LY723" s="56"/>
      <c r="LZ723" s="56"/>
      <c r="MA723" s="56"/>
      <c r="MB723" s="56"/>
      <c r="MC723" s="56"/>
      <c r="MD723" s="56"/>
      <c r="ME723" s="56"/>
      <c r="MF723" s="56"/>
      <c r="MG723" s="56"/>
      <c r="MH723" s="56"/>
      <c r="MI723" s="56"/>
      <c r="MJ723" s="56"/>
      <c r="MK723" s="56"/>
      <c r="ML723" s="56"/>
      <c r="MM723" s="56"/>
      <c r="MN723" s="56"/>
      <c r="MO723" s="56"/>
      <c r="MP723" s="56"/>
      <c r="MQ723" s="56"/>
      <c r="MR723" s="56"/>
      <c r="MS723" s="56"/>
      <c r="MT723" s="56"/>
      <c r="MU723" s="56"/>
      <c r="MV723" s="56"/>
      <c r="MW723" s="56"/>
      <c r="MX723" s="56"/>
      <c r="MY723" s="56"/>
      <c r="MZ723" s="56"/>
      <c r="NA723" s="56"/>
      <c r="NB723" s="56"/>
      <c r="NC723" s="56"/>
      <c r="ND723" s="56"/>
      <c r="NE723" s="56"/>
      <c r="NF723" s="56"/>
      <c r="NG723" s="56"/>
      <c r="NH723" s="56"/>
      <c r="NI723" s="56"/>
      <c r="NJ723" s="56"/>
      <c r="NK723" s="56"/>
      <c r="NL723" s="56"/>
      <c r="NM723" s="56"/>
      <c r="NN723" s="56"/>
      <c r="NO723" s="56"/>
      <c r="NP723" s="56"/>
      <c r="NQ723" s="56"/>
      <c r="NR723" s="56"/>
      <c r="NS723" s="56"/>
      <c r="NT723" s="56"/>
      <c r="NU723" s="56"/>
      <c r="NV723" s="56"/>
      <c r="NW723" s="56"/>
      <c r="NX723" s="56"/>
      <c r="NY723" s="56"/>
      <c r="NZ723" s="56"/>
      <c r="OA723" s="56"/>
      <c r="OB723" s="56"/>
      <c r="OC723" s="56"/>
      <c r="OD723" s="56"/>
      <c r="OE723" s="56"/>
      <c r="OF723" s="56"/>
      <c r="OG723" s="56"/>
      <c r="OH723" s="56"/>
      <c r="OI723" s="56"/>
      <c r="OJ723" s="56"/>
      <c r="OK723" s="56"/>
      <c r="OL723" s="56"/>
      <c r="OM723" s="56"/>
      <c r="ON723" s="56"/>
      <c r="OO723" s="56"/>
      <c r="OP723" s="56"/>
      <c r="OQ723" s="56"/>
      <c r="OR723" s="56"/>
      <c r="OS723" s="56"/>
      <c r="OT723" s="56"/>
      <c r="OU723" s="56"/>
      <c r="OV723" s="56"/>
      <c r="OW723" s="56"/>
      <c r="OX723" s="56"/>
      <c r="OY723" s="56"/>
      <c r="OZ723" s="56"/>
      <c r="PA723" s="56"/>
    </row>
    <row r="724" spans="1:417" s="116" customFormat="1" ht="63" hidden="1" customHeight="1">
      <c r="A724" s="310"/>
      <c r="B724" s="310"/>
      <c r="C724" s="310"/>
      <c r="D724" s="318"/>
      <c r="E724" s="325"/>
      <c r="F724" s="318"/>
      <c r="G724" s="328"/>
      <c r="H724" s="325"/>
      <c r="I724" s="126" t="s">
        <v>802</v>
      </c>
      <c r="J724" s="126" t="s">
        <v>600</v>
      </c>
      <c r="K724" s="123"/>
      <c r="L724" s="183"/>
      <c r="M724" s="123"/>
      <c r="N724" s="123" t="s">
        <v>380</v>
      </c>
      <c r="O724" s="56" t="s">
        <v>350</v>
      </c>
      <c r="P724" s="310"/>
      <c r="Q724" s="310"/>
      <c r="R724" s="120"/>
      <c r="S724" s="120"/>
      <c r="T724" s="120"/>
      <c r="U724" s="120"/>
      <c r="V724" s="120"/>
      <c r="W724" s="120"/>
      <c r="X724" s="120"/>
      <c r="Y724" s="120"/>
      <c r="Z724" s="120"/>
      <c r="AA724" s="120" t="s">
        <v>205</v>
      </c>
      <c r="AB724" s="120"/>
      <c r="AC724" s="119">
        <f t="shared" si="1043"/>
        <v>1</v>
      </c>
      <c r="AD724" s="229"/>
      <c r="AE724" s="229"/>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70"/>
      <c r="BU724" s="70"/>
      <c r="BV724" s="70"/>
      <c r="BW724" s="70"/>
      <c r="BX724" s="56"/>
      <c r="BY724" s="56"/>
      <c r="BZ724" s="56"/>
      <c r="CA724" s="56"/>
      <c r="CB724" s="56"/>
      <c r="CC724" s="56"/>
      <c r="CD724" s="56"/>
      <c r="CE724" s="56"/>
      <c r="CF724" s="56"/>
      <c r="CG724" s="56"/>
      <c r="CH724" s="56"/>
      <c r="CI724" s="56"/>
      <c r="CJ724" s="56"/>
      <c r="CK724" s="56"/>
      <c r="CL724" s="56"/>
      <c r="CM724" s="56"/>
      <c r="CN724" s="56"/>
      <c r="CO724" s="56"/>
      <c r="CP724" s="56"/>
      <c r="CQ724" s="56"/>
      <c r="CR724" s="56"/>
      <c r="CS724" s="56"/>
      <c r="CT724" s="56"/>
      <c r="CU724" s="56"/>
      <c r="CV724" s="56"/>
      <c r="CW724" s="56"/>
      <c r="CX724" s="56"/>
      <c r="CY724" s="56"/>
      <c r="CZ724" s="56"/>
      <c r="DA724" s="56"/>
      <c r="DB724" s="56"/>
      <c r="DC724" s="56"/>
      <c r="DD724" s="56"/>
      <c r="DE724" s="56"/>
      <c r="DF724" s="56"/>
      <c r="DG724" s="56"/>
      <c r="DH724" s="56"/>
      <c r="DI724" s="56"/>
      <c r="DJ724" s="56"/>
      <c r="DK724" s="56"/>
      <c r="DL724" s="56"/>
      <c r="DM724" s="70"/>
      <c r="DN724" s="70"/>
      <c r="DO724" s="70"/>
      <c r="DP724" s="70"/>
      <c r="DQ724" s="178"/>
      <c r="DR724" s="178"/>
      <c r="DS724" s="178"/>
      <c r="DT724" s="178"/>
      <c r="DU724" s="178"/>
      <c r="DV724" s="178"/>
      <c r="DW724" s="178"/>
      <c r="DX724" s="178"/>
      <c r="DY724" s="178"/>
      <c r="DZ724" s="178"/>
      <c r="EA724" s="178"/>
      <c r="EB724" s="178"/>
      <c r="EC724" s="178"/>
      <c r="ED724" s="178"/>
      <c r="EE724" s="178"/>
      <c r="EF724" s="178"/>
      <c r="EG724" s="178"/>
      <c r="EH724" s="178"/>
      <c r="EI724" s="178"/>
      <c r="EJ724" s="178"/>
      <c r="EK724" s="178"/>
      <c r="EL724" s="178"/>
      <c r="EM724" s="178"/>
      <c r="EN724" s="178"/>
      <c r="EO724" s="178"/>
      <c r="EP724" s="178"/>
      <c r="EQ724" s="178"/>
      <c r="ER724" s="178"/>
      <c r="ES724" s="178"/>
      <c r="ET724" s="178"/>
      <c r="EU724" s="178"/>
      <c r="EV724" s="179"/>
      <c r="EW724" s="180"/>
      <c r="EX724" s="179"/>
      <c r="EY724" s="180"/>
      <c r="EZ724" s="179"/>
      <c r="FA724" s="180"/>
      <c r="FB724" s="179"/>
      <c r="FC724" s="180"/>
      <c r="FD724" s="181"/>
      <c r="FE724" s="184"/>
      <c r="FF724" s="70"/>
      <c r="FG724" s="70"/>
      <c r="FH724" s="70"/>
      <c r="FI724" s="70"/>
      <c r="FJ724" s="70"/>
      <c r="FK724" s="56"/>
      <c r="FL724" s="56"/>
      <c r="FM724" s="56"/>
      <c r="FN724" s="56"/>
      <c r="FO724" s="56"/>
      <c r="FP724" s="56"/>
      <c r="FQ724" s="56"/>
      <c r="FR724" s="56"/>
      <c r="FS724" s="56"/>
      <c r="FT724" s="56"/>
      <c r="FU724" s="56"/>
      <c r="FV724" s="56"/>
      <c r="FW724" s="56"/>
      <c r="FX724" s="56"/>
      <c r="FY724" s="56"/>
      <c r="FZ724" s="56"/>
      <c r="GA724" s="56"/>
      <c r="GB724" s="56"/>
      <c r="GC724" s="56"/>
      <c r="GD724" s="56"/>
      <c r="GE724" s="56"/>
      <c r="GF724" s="56"/>
      <c r="GG724" s="56"/>
      <c r="GH724" s="56"/>
      <c r="GI724" s="56"/>
      <c r="GJ724" s="56"/>
      <c r="GK724" s="56"/>
      <c r="GL724" s="56"/>
      <c r="GM724" s="56"/>
      <c r="GN724" s="56"/>
      <c r="GO724" s="56"/>
      <c r="GP724" s="56"/>
      <c r="GQ724" s="56"/>
      <c r="GR724" s="56"/>
      <c r="GS724" s="56"/>
      <c r="GT724" s="56"/>
      <c r="GU724" s="56"/>
      <c r="GV724" s="56"/>
      <c r="GW724" s="56"/>
      <c r="GX724" s="56"/>
      <c r="GY724" s="56"/>
      <c r="GZ724" s="70"/>
      <c r="HA724" s="70"/>
      <c r="HB724" s="70"/>
      <c r="HC724" s="70"/>
      <c r="HD724" s="70"/>
      <c r="HE724" s="56"/>
      <c r="HF724" s="56"/>
      <c r="HG724" s="56"/>
      <c r="HH724" s="56"/>
      <c r="HI724" s="56"/>
      <c r="HJ724" s="56"/>
      <c r="HK724" s="56"/>
      <c r="HL724" s="56"/>
      <c r="HM724" s="56"/>
      <c r="HN724" s="56"/>
      <c r="HO724" s="56"/>
      <c r="HP724" s="56"/>
      <c r="HQ724" s="56"/>
      <c r="HR724" s="56"/>
      <c r="HS724" s="56"/>
      <c r="HT724" s="56"/>
      <c r="HU724" s="56"/>
      <c r="HV724" s="56"/>
      <c r="HW724" s="56"/>
      <c r="HX724" s="56"/>
      <c r="HY724" s="56"/>
      <c r="HZ724" s="56"/>
      <c r="IA724" s="56"/>
      <c r="IB724" s="56"/>
      <c r="IC724" s="56"/>
      <c r="ID724" s="56"/>
      <c r="IE724" s="56"/>
      <c r="IF724" s="56"/>
      <c r="IG724" s="56"/>
      <c r="IH724" s="56"/>
      <c r="II724" s="56"/>
      <c r="IJ724" s="56"/>
      <c r="IK724" s="56"/>
      <c r="IL724" s="56"/>
      <c r="IM724" s="56"/>
      <c r="IN724" s="56"/>
      <c r="IO724" s="56"/>
      <c r="IP724" s="56"/>
      <c r="IQ724" s="56"/>
      <c r="IR724" s="56"/>
      <c r="IS724" s="56"/>
      <c r="IT724" s="70"/>
      <c r="IU724" s="70"/>
      <c r="IV724" s="70"/>
      <c r="IW724" s="70"/>
      <c r="IX724" s="56"/>
      <c r="IY724" s="56"/>
      <c r="IZ724" s="56"/>
      <c r="JA724" s="56"/>
      <c r="JB724" s="56"/>
      <c r="JC724" s="56"/>
      <c r="JD724" s="56"/>
      <c r="JE724" s="56"/>
      <c r="JF724" s="56"/>
      <c r="JG724" s="56"/>
      <c r="JH724" s="56"/>
      <c r="JI724" s="56"/>
      <c r="JJ724" s="56"/>
      <c r="JK724" s="56"/>
      <c r="JL724" s="56"/>
      <c r="JM724" s="56"/>
      <c r="JN724" s="56"/>
      <c r="JO724" s="56"/>
      <c r="JP724" s="56"/>
      <c r="JQ724" s="56"/>
      <c r="JR724" s="56"/>
      <c r="JS724" s="56"/>
      <c r="JT724" s="56"/>
      <c r="JU724" s="56"/>
      <c r="JV724" s="56"/>
      <c r="JW724" s="56"/>
      <c r="JX724" s="56"/>
      <c r="JY724" s="56"/>
      <c r="JZ724" s="56"/>
      <c r="KA724" s="56"/>
      <c r="KB724" s="56"/>
      <c r="KC724" s="56"/>
      <c r="KD724" s="56"/>
      <c r="KE724" s="56"/>
      <c r="KF724" s="56"/>
      <c r="KG724" s="56"/>
      <c r="KH724" s="56"/>
      <c r="KI724" s="56"/>
      <c r="KJ724" s="56"/>
      <c r="KK724" s="56"/>
      <c r="KL724" s="56"/>
      <c r="KM724" s="56"/>
      <c r="KN724" s="56"/>
      <c r="KO724" s="56"/>
      <c r="KP724" s="56"/>
      <c r="KQ724" s="56"/>
      <c r="KR724" s="56"/>
      <c r="KS724" s="56"/>
      <c r="KT724" s="56"/>
      <c r="KU724" s="56"/>
      <c r="KV724" s="56"/>
      <c r="KW724" s="56"/>
      <c r="KX724" s="56"/>
      <c r="KY724" s="56"/>
      <c r="KZ724" s="56"/>
      <c r="LA724" s="56"/>
      <c r="LB724" s="56"/>
      <c r="LC724" s="56"/>
      <c r="LD724" s="56"/>
      <c r="LE724" s="56"/>
      <c r="LF724" s="56"/>
      <c r="LG724" s="56"/>
      <c r="LH724" s="56"/>
      <c r="LI724" s="56"/>
      <c r="LJ724" s="56"/>
      <c r="LK724" s="56"/>
      <c r="LL724" s="56"/>
      <c r="LM724" s="56"/>
      <c r="LN724" s="56"/>
      <c r="LO724" s="56"/>
      <c r="LP724" s="56"/>
      <c r="LQ724" s="56"/>
      <c r="LR724" s="56"/>
      <c r="LS724" s="56"/>
      <c r="LT724" s="56"/>
      <c r="LU724" s="56"/>
      <c r="LV724" s="56"/>
      <c r="LW724" s="56"/>
      <c r="LX724" s="56"/>
      <c r="LY724" s="56"/>
      <c r="LZ724" s="56"/>
      <c r="MA724" s="56"/>
      <c r="MB724" s="56"/>
      <c r="MC724" s="56"/>
      <c r="MD724" s="56"/>
      <c r="ME724" s="56"/>
      <c r="MF724" s="56"/>
      <c r="MG724" s="56"/>
      <c r="MH724" s="56"/>
      <c r="MI724" s="56"/>
      <c r="MJ724" s="56"/>
      <c r="MK724" s="56"/>
      <c r="ML724" s="56"/>
      <c r="MM724" s="56"/>
      <c r="MN724" s="56"/>
      <c r="MO724" s="56"/>
      <c r="MP724" s="56"/>
      <c r="MQ724" s="56"/>
      <c r="MR724" s="56"/>
      <c r="MS724" s="56"/>
      <c r="MT724" s="56"/>
      <c r="MU724" s="56"/>
      <c r="MV724" s="56"/>
      <c r="MW724" s="56"/>
      <c r="MX724" s="56"/>
      <c r="MY724" s="56"/>
      <c r="MZ724" s="56"/>
      <c r="NA724" s="56"/>
      <c r="NB724" s="56"/>
      <c r="NC724" s="56"/>
      <c r="ND724" s="56"/>
      <c r="NE724" s="56"/>
      <c r="NF724" s="56"/>
      <c r="NG724" s="56"/>
      <c r="NH724" s="56"/>
      <c r="NI724" s="56"/>
      <c r="NJ724" s="56"/>
      <c r="NK724" s="56"/>
      <c r="NL724" s="56"/>
      <c r="NM724" s="56"/>
      <c r="NN724" s="56"/>
      <c r="NO724" s="56"/>
      <c r="NP724" s="56"/>
      <c r="NQ724" s="56"/>
      <c r="NR724" s="56"/>
      <c r="NS724" s="56"/>
      <c r="NT724" s="56"/>
      <c r="NU724" s="56"/>
      <c r="NV724" s="56"/>
      <c r="NW724" s="56"/>
      <c r="NX724" s="56"/>
      <c r="NY724" s="56"/>
      <c r="NZ724" s="56"/>
      <c r="OA724" s="56"/>
      <c r="OB724" s="56"/>
      <c r="OC724" s="56"/>
      <c r="OD724" s="56"/>
      <c r="OE724" s="56"/>
      <c r="OF724" s="56"/>
      <c r="OG724" s="56"/>
      <c r="OH724" s="56"/>
      <c r="OI724" s="56"/>
      <c r="OJ724" s="56"/>
      <c r="OK724" s="56"/>
      <c r="OL724" s="56"/>
      <c r="OM724" s="56"/>
      <c r="ON724" s="56"/>
      <c r="OO724" s="56"/>
      <c r="OP724" s="56"/>
      <c r="OQ724" s="56"/>
      <c r="OR724" s="56"/>
      <c r="OS724" s="56"/>
      <c r="OT724" s="56"/>
      <c r="OU724" s="56"/>
      <c r="OV724" s="56"/>
      <c r="OW724" s="56"/>
      <c r="OX724" s="56"/>
      <c r="OY724" s="56"/>
      <c r="OZ724" s="56"/>
      <c r="PA724" s="56"/>
    </row>
    <row r="725" spans="1:417" s="116" customFormat="1" ht="78.75" hidden="1" customHeight="1">
      <c r="A725" s="310"/>
      <c r="B725" s="310"/>
      <c r="C725" s="310"/>
      <c r="D725" s="318"/>
      <c r="E725" s="325"/>
      <c r="F725" s="318"/>
      <c r="G725" s="328"/>
      <c r="H725" s="325"/>
      <c r="I725" s="126" t="s">
        <v>1518</v>
      </c>
      <c r="J725" s="126" t="s">
        <v>600</v>
      </c>
      <c r="K725" s="123"/>
      <c r="L725" s="183" t="s">
        <v>661</v>
      </c>
      <c r="M725" s="123" t="s">
        <v>501</v>
      </c>
      <c r="N725" s="51" t="s">
        <v>380</v>
      </c>
      <c r="O725" s="56" t="s">
        <v>350</v>
      </c>
      <c r="P725" s="310"/>
      <c r="Q725" s="310"/>
      <c r="R725" s="120"/>
      <c r="S725" s="120"/>
      <c r="T725" s="120"/>
      <c r="U725" s="120"/>
      <c r="V725" s="120"/>
      <c r="W725" s="120"/>
      <c r="X725" s="120"/>
      <c r="Y725" s="120"/>
      <c r="Z725" s="120"/>
      <c r="AA725" s="120"/>
      <c r="AB725" s="120" t="s">
        <v>205</v>
      </c>
      <c r="AC725" s="119">
        <f t="shared" si="1043"/>
        <v>1</v>
      </c>
      <c r="AD725" s="229"/>
      <c r="AE725" s="229"/>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70"/>
      <c r="BU725" s="70"/>
      <c r="BV725" s="70"/>
      <c r="BW725" s="70"/>
      <c r="BX725" s="56"/>
      <c r="BY725" s="56"/>
      <c r="BZ725" s="56"/>
      <c r="CA725" s="56"/>
      <c r="CB725" s="56"/>
      <c r="CC725" s="56"/>
      <c r="CD725" s="56"/>
      <c r="CE725" s="56"/>
      <c r="CF725" s="56"/>
      <c r="CG725" s="56"/>
      <c r="CH725" s="56"/>
      <c r="CI725" s="56"/>
      <c r="CJ725" s="56"/>
      <c r="CK725" s="56"/>
      <c r="CL725" s="56"/>
      <c r="CM725" s="56"/>
      <c r="CN725" s="56"/>
      <c r="CO725" s="56"/>
      <c r="CP725" s="56"/>
      <c r="CQ725" s="56"/>
      <c r="CR725" s="56"/>
      <c r="CS725" s="56"/>
      <c r="CT725" s="56"/>
      <c r="CU725" s="56"/>
      <c r="CV725" s="56"/>
      <c r="CW725" s="56"/>
      <c r="CX725" s="56"/>
      <c r="CY725" s="56"/>
      <c r="CZ725" s="56"/>
      <c r="DA725" s="56"/>
      <c r="DB725" s="56"/>
      <c r="DC725" s="56"/>
      <c r="DD725" s="56"/>
      <c r="DE725" s="56"/>
      <c r="DF725" s="56"/>
      <c r="DG725" s="56"/>
      <c r="DH725" s="56"/>
      <c r="DI725" s="56"/>
      <c r="DJ725" s="56"/>
      <c r="DK725" s="56"/>
      <c r="DL725" s="56"/>
      <c r="DM725" s="70"/>
      <c r="DN725" s="70"/>
      <c r="DO725" s="70"/>
      <c r="DP725" s="70"/>
      <c r="DQ725" s="178"/>
      <c r="DR725" s="178"/>
      <c r="DS725" s="178"/>
      <c r="DT725" s="178"/>
      <c r="DU725" s="178"/>
      <c r="DV725" s="178"/>
      <c r="DW725" s="178"/>
      <c r="DX725" s="178"/>
      <c r="DY725" s="178"/>
      <c r="DZ725" s="178"/>
      <c r="EA725" s="178"/>
      <c r="EB725" s="178"/>
      <c r="EC725" s="178"/>
      <c r="ED725" s="178"/>
      <c r="EE725" s="178"/>
      <c r="EF725" s="178"/>
      <c r="EG725" s="178"/>
      <c r="EH725" s="178"/>
      <c r="EI725" s="178"/>
      <c r="EJ725" s="178"/>
      <c r="EK725" s="178"/>
      <c r="EL725" s="178"/>
      <c r="EM725" s="178"/>
      <c r="EN725" s="178"/>
      <c r="EO725" s="178"/>
      <c r="EP725" s="178"/>
      <c r="EQ725" s="178"/>
      <c r="ER725" s="178"/>
      <c r="ES725" s="178"/>
      <c r="ET725" s="178"/>
      <c r="EU725" s="178"/>
      <c r="EV725" s="179"/>
      <c r="EW725" s="180"/>
      <c r="EX725" s="179"/>
      <c r="EY725" s="180"/>
      <c r="EZ725" s="179"/>
      <c r="FA725" s="180"/>
      <c r="FB725" s="179"/>
      <c r="FC725" s="180"/>
      <c r="FD725" s="181"/>
      <c r="FE725" s="184"/>
      <c r="FF725" s="70"/>
      <c r="FG725" s="70"/>
      <c r="FH725" s="70"/>
      <c r="FI725" s="70"/>
      <c r="FJ725" s="70"/>
      <c r="FK725" s="56"/>
      <c r="FL725" s="56"/>
      <c r="FM725" s="56"/>
      <c r="FN725" s="56"/>
      <c r="FO725" s="56"/>
      <c r="FP725" s="56"/>
      <c r="FQ725" s="56"/>
      <c r="FR725" s="56"/>
      <c r="FS725" s="56"/>
      <c r="FT725" s="56"/>
      <c r="FU725" s="56"/>
      <c r="FV725" s="56"/>
      <c r="FW725" s="56"/>
      <c r="FX725" s="56"/>
      <c r="FY725" s="56"/>
      <c r="FZ725" s="56"/>
      <c r="GA725" s="56"/>
      <c r="GB725" s="56"/>
      <c r="GC725" s="56"/>
      <c r="GD725" s="56"/>
      <c r="GE725" s="56"/>
      <c r="GF725" s="56"/>
      <c r="GG725" s="56"/>
      <c r="GH725" s="56"/>
      <c r="GI725" s="56"/>
      <c r="GJ725" s="56"/>
      <c r="GK725" s="56"/>
      <c r="GL725" s="56"/>
      <c r="GM725" s="56"/>
      <c r="GN725" s="56"/>
      <c r="GO725" s="56"/>
      <c r="GP725" s="56"/>
      <c r="GQ725" s="56"/>
      <c r="GR725" s="56"/>
      <c r="GS725" s="56"/>
      <c r="GT725" s="56"/>
      <c r="GU725" s="56"/>
      <c r="GV725" s="56"/>
      <c r="GW725" s="56"/>
      <c r="GX725" s="56"/>
      <c r="GY725" s="56"/>
      <c r="GZ725" s="70"/>
      <c r="HA725" s="70"/>
      <c r="HB725" s="70"/>
      <c r="HC725" s="70"/>
      <c r="HD725" s="70"/>
      <c r="HE725" s="56"/>
      <c r="HF725" s="56"/>
      <c r="HG725" s="56"/>
      <c r="HH725" s="56"/>
      <c r="HI725" s="56"/>
      <c r="HJ725" s="56"/>
      <c r="HK725" s="56"/>
      <c r="HL725" s="56"/>
      <c r="HM725" s="56"/>
      <c r="HN725" s="56"/>
      <c r="HO725" s="56"/>
      <c r="HP725" s="56"/>
      <c r="HQ725" s="56"/>
      <c r="HR725" s="56"/>
      <c r="HS725" s="56"/>
      <c r="HT725" s="56"/>
      <c r="HU725" s="56"/>
      <c r="HV725" s="56"/>
      <c r="HW725" s="56"/>
      <c r="HX725" s="56"/>
      <c r="HY725" s="56"/>
      <c r="HZ725" s="56"/>
      <c r="IA725" s="56"/>
      <c r="IB725" s="56"/>
      <c r="IC725" s="56"/>
      <c r="ID725" s="56"/>
      <c r="IE725" s="56"/>
      <c r="IF725" s="56"/>
      <c r="IG725" s="56"/>
      <c r="IH725" s="56"/>
      <c r="II725" s="56"/>
      <c r="IJ725" s="56"/>
      <c r="IK725" s="56"/>
      <c r="IL725" s="56"/>
      <c r="IM725" s="56"/>
      <c r="IN725" s="56"/>
      <c r="IO725" s="56"/>
      <c r="IP725" s="56"/>
      <c r="IQ725" s="56"/>
      <c r="IR725" s="56"/>
      <c r="IS725" s="56"/>
      <c r="IT725" s="70"/>
      <c r="IU725" s="70"/>
      <c r="IV725" s="70"/>
      <c r="IW725" s="70"/>
      <c r="IX725" s="56"/>
      <c r="IY725" s="56"/>
      <c r="IZ725" s="56"/>
      <c r="JA725" s="56"/>
      <c r="JB725" s="56"/>
      <c r="JC725" s="56"/>
      <c r="JD725" s="56"/>
      <c r="JE725" s="56"/>
      <c r="JF725" s="56"/>
      <c r="JG725" s="56"/>
      <c r="JH725" s="56"/>
      <c r="JI725" s="56"/>
      <c r="JJ725" s="56"/>
      <c r="JK725" s="56"/>
      <c r="JL725" s="56"/>
      <c r="JM725" s="56"/>
      <c r="JN725" s="56"/>
      <c r="JO725" s="56"/>
      <c r="JP725" s="56"/>
      <c r="JQ725" s="56"/>
      <c r="JR725" s="56"/>
      <c r="JS725" s="56"/>
      <c r="JT725" s="56"/>
      <c r="JU725" s="56"/>
      <c r="JV725" s="56"/>
      <c r="JW725" s="56"/>
      <c r="JX725" s="56"/>
      <c r="JY725" s="56"/>
      <c r="JZ725" s="56"/>
      <c r="KA725" s="56"/>
      <c r="KB725" s="56"/>
      <c r="KC725" s="56"/>
      <c r="KD725" s="56"/>
      <c r="KE725" s="56"/>
      <c r="KF725" s="56"/>
      <c r="KG725" s="56"/>
      <c r="KH725" s="56"/>
      <c r="KI725" s="56"/>
      <c r="KJ725" s="56"/>
      <c r="KK725" s="56"/>
      <c r="KL725" s="56"/>
      <c r="KM725" s="56"/>
      <c r="KN725" s="56"/>
      <c r="KO725" s="56"/>
      <c r="KP725" s="56"/>
      <c r="KQ725" s="56"/>
      <c r="KR725" s="56"/>
      <c r="KS725" s="56"/>
      <c r="KT725" s="56"/>
      <c r="KU725" s="56"/>
      <c r="KV725" s="56"/>
      <c r="KW725" s="56"/>
      <c r="KX725" s="56"/>
      <c r="KY725" s="56"/>
      <c r="KZ725" s="56"/>
      <c r="LA725" s="56"/>
      <c r="LB725" s="56"/>
      <c r="LC725" s="56"/>
      <c r="LD725" s="56"/>
      <c r="LE725" s="56"/>
      <c r="LF725" s="56"/>
      <c r="LG725" s="56"/>
      <c r="LH725" s="56"/>
      <c r="LI725" s="56"/>
      <c r="LJ725" s="56"/>
      <c r="LK725" s="56"/>
      <c r="LL725" s="56"/>
      <c r="LM725" s="56"/>
      <c r="LN725" s="56"/>
      <c r="LO725" s="56"/>
      <c r="LP725" s="56"/>
      <c r="LQ725" s="56"/>
      <c r="LR725" s="56"/>
      <c r="LS725" s="56"/>
      <c r="LT725" s="56"/>
      <c r="LU725" s="56"/>
      <c r="LV725" s="56"/>
      <c r="LW725" s="56"/>
      <c r="LX725" s="56"/>
      <c r="LY725" s="56"/>
      <c r="LZ725" s="56"/>
      <c r="MA725" s="56"/>
      <c r="MB725" s="56"/>
      <c r="MC725" s="56"/>
      <c r="MD725" s="56"/>
      <c r="ME725" s="56"/>
      <c r="MF725" s="56"/>
      <c r="MG725" s="56"/>
      <c r="MH725" s="56"/>
      <c r="MI725" s="56"/>
      <c r="MJ725" s="56"/>
      <c r="MK725" s="56"/>
      <c r="ML725" s="56"/>
      <c r="MM725" s="56"/>
      <c r="MN725" s="56"/>
      <c r="MO725" s="56"/>
      <c r="MP725" s="56"/>
      <c r="MQ725" s="56"/>
      <c r="MR725" s="56"/>
      <c r="MS725" s="56"/>
      <c r="MT725" s="56"/>
      <c r="MU725" s="56"/>
      <c r="MV725" s="56"/>
      <c r="MW725" s="56"/>
      <c r="MX725" s="56"/>
      <c r="MY725" s="56"/>
      <c r="MZ725" s="56"/>
      <c r="NA725" s="56"/>
      <c r="NB725" s="56"/>
      <c r="NC725" s="56"/>
      <c r="ND725" s="56"/>
      <c r="NE725" s="56"/>
      <c r="NF725" s="56"/>
      <c r="NG725" s="56"/>
      <c r="NH725" s="56"/>
      <c r="NI725" s="56"/>
      <c r="NJ725" s="56"/>
      <c r="NK725" s="56"/>
      <c r="NL725" s="56"/>
      <c r="NM725" s="56"/>
      <c r="NN725" s="56"/>
      <c r="NO725" s="56"/>
      <c r="NP725" s="56"/>
      <c r="NQ725" s="56"/>
      <c r="NR725" s="56"/>
      <c r="NS725" s="56"/>
      <c r="NT725" s="56"/>
      <c r="NU725" s="56"/>
      <c r="NV725" s="56"/>
      <c r="NW725" s="56"/>
      <c r="NX725" s="56"/>
      <c r="NY725" s="56"/>
      <c r="NZ725" s="56"/>
      <c r="OA725" s="56"/>
      <c r="OB725" s="56"/>
      <c r="OC725" s="56"/>
      <c r="OD725" s="56"/>
      <c r="OE725" s="56"/>
      <c r="OF725" s="56"/>
      <c r="OG725" s="56"/>
      <c r="OH725" s="56"/>
      <c r="OI725" s="56"/>
      <c r="OJ725" s="56"/>
      <c r="OK725" s="56"/>
      <c r="OL725" s="56"/>
      <c r="OM725" s="56"/>
      <c r="ON725" s="56"/>
      <c r="OO725" s="56"/>
      <c r="OP725" s="56"/>
      <c r="OQ725" s="56"/>
      <c r="OR725" s="56"/>
      <c r="OS725" s="56"/>
      <c r="OT725" s="56"/>
      <c r="OU725" s="56"/>
      <c r="OV725" s="56"/>
      <c r="OW725" s="56"/>
      <c r="OX725" s="56"/>
      <c r="OY725" s="56"/>
      <c r="OZ725" s="56"/>
      <c r="PA725" s="56"/>
    </row>
    <row r="726" spans="1:417" s="116" customFormat="1" ht="63" hidden="1" customHeight="1">
      <c r="A726" s="56"/>
      <c r="B726" s="56">
        <v>592</v>
      </c>
      <c r="C726" s="56">
        <v>263</v>
      </c>
      <c r="D726" s="126" t="s">
        <v>309</v>
      </c>
      <c r="E726" s="122" t="s">
        <v>6</v>
      </c>
      <c r="F726" s="126" t="s">
        <v>24</v>
      </c>
      <c r="G726" s="123" t="s">
        <v>6</v>
      </c>
      <c r="H726" s="122"/>
      <c r="I726" s="126" t="s">
        <v>24</v>
      </c>
      <c r="J726" s="126" t="s">
        <v>1047</v>
      </c>
      <c r="K726" s="123"/>
      <c r="L726" s="183" t="s">
        <v>661</v>
      </c>
      <c r="M726" s="123" t="s">
        <v>501</v>
      </c>
      <c r="N726" s="51" t="s">
        <v>380</v>
      </c>
      <c r="O726" s="56" t="s">
        <v>350</v>
      </c>
      <c r="P726" s="310" t="s">
        <v>205</v>
      </c>
      <c r="Q726" s="310"/>
      <c r="R726" s="120"/>
      <c r="S726" s="120"/>
      <c r="T726" s="120"/>
      <c r="U726" s="120"/>
      <c r="V726" s="120"/>
      <c r="W726" s="120"/>
      <c r="X726" s="120"/>
      <c r="Y726" s="120"/>
      <c r="Z726" s="120"/>
      <c r="AA726" s="120"/>
      <c r="AB726" s="120" t="s">
        <v>205</v>
      </c>
      <c r="AC726" s="119">
        <f t="shared" si="1043"/>
        <v>1</v>
      </c>
      <c r="AD726" s="229"/>
      <c r="AE726" s="229"/>
      <c r="AF726" s="178">
        <v>2</v>
      </c>
      <c r="AG726" s="178">
        <v>2</v>
      </c>
      <c r="AH726" s="178">
        <v>1</v>
      </c>
      <c r="AI726" s="178">
        <v>2</v>
      </c>
      <c r="AJ726" s="178">
        <v>2</v>
      </c>
      <c r="AK726" s="178">
        <v>2</v>
      </c>
      <c r="AL726" s="178">
        <v>2</v>
      </c>
      <c r="AM726" s="178">
        <v>1</v>
      </c>
      <c r="AN726" s="178">
        <v>2</v>
      </c>
      <c r="AO726" s="178">
        <v>2</v>
      </c>
      <c r="AP726" s="178">
        <v>2</v>
      </c>
      <c r="AQ726" s="178">
        <v>1</v>
      </c>
      <c r="AR726" s="178">
        <v>2</v>
      </c>
      <c r="AS726" s="178">
        <v>2</v>
      </c>
      <c r="AT726" s="178">
        <v>1</v>
      </c>
      <c r="AU726" s="178">
        <v>2</v>
      </c>
      <c r="AV726" s="178">
        <v>2</v>
      </c>
      <c r="AW726" s="178">
        <v>2</v>
      </c>
      <c r="AX726" s="178">
        <v>2</v>
      </c>
      <c r="AY726" s="178">
        <v>2</v>
      </c>
      <c r="AZ726" s="178">
        <v>1</v>
      </c>
      <c r="BA726" s="178">
        <v>2</v>
      </c>
      <c r="BB726" s="178">
        <v>2</v>
      </c>
      <c r="BC726" s="178">
        <v>2</v>
      </c>
      <c r="BD726" s="178">
        <v>2</v>
      </c>
      <c r="BE726" s="178">
        <v>2</v>
      </c>
      <c r="BF726" s="178">
        <v>2</v>
      </c>
      <c r="BG726" s="178">
        <v>2</v>
      </c>
      <c r="BH726" s="178">
        <v>1</v>
      </c>
      <c r="BI726" s="178">
        <v>1</v>
      </c>
      <c r="BJ726" s="179">
        <f>COUNTIF(AF726:BI726,"2")</f>
        <v>23</v>
      </c>
      <c r="BK726" s="180">
        <f>BJ726/(BJ726+BL726+BN726+BP726)</f>
        <v>0.76666666666666672</v>
      </c>
      <c r="BL726" s="179">
        <f>COUNTIF(AF726:BI726,"1")</f>
        <v>7</v>
      </c>
      <c r="BM726" s="180">
        <f>BL726/(BJ726+BL726+BN726+BP726)</f>
        <v>0.23333333333333334</v>
      </c>
      <c r="BN726" s="179">
        <f>COUNTIF(AF726:BI726,"0")</f>
        <v>0</v>
      </c>
      <c r="BO726" s="180">
        <f>BN726/(BJ726+BL726+BN726+BP726)</f>
        <v>0</v>
      </c>
      <c r="BP726" s="179">
        <f>COUNTIF(Q726:BI726,"KĐG")</f>
        <v>0</v>
      </c>
      <c r="BQ726" s="180">
        <f>BP726/(BJ726+BL726+BN726+BP726)</f>
        <v>0</v>
      </c>
      <c r="BR726" s="181">
        <f>(((BJ726*2)+(BL726*1)+(BN726*0)))/(BJ726+BL726+BN726)</f>
        <v>1.7666666666666666</v>
      </c>
      <c r="BS726" s="182" t="str">
        <f>IF(BQ726&gt;=50%,"KĐG",IF(BR726&gt;=1.6,"Đạt mục tiêu",IF(BR726&gt;=1,"Cần cố gắng","Chưa đạt")))</f>
        <v>Đạt mục tiêu</v>
      </c>
      <c r="BT726" s="70"/>
      <c r="BU726" s="70"/>
      <c r="BV726" s="70">
        <v>2</v>
      </c>
      <c r="BW726" s="70">
        <v>2</v>
      </c>
      <c r="BX726" s="56">
        <v>1</v>
      </c>
      <c r="BY726" s="56">
        <v>2</v>
      </c>
      <c r="BZ726" s="56">
        <v>2</v>
      </c>
      <c r="CA726" s="56">
        <v>2</v>
      </c>
      <c r="CB726" s="56">
        <v>2</v>
      </c>
      <c r="CC726" s="56">
        <v>1</v>
      </c>
      <c r="CD726" s="56">
        <v>2</v>
      </c>
      <c r="CE726" s="56">
        <v>2</v>
      </c>
      <c r="CF726" s="56">
        <v>2</v>
      </c>
      <c r="CG726" s="56">
        <v>1</v>
      </c>
      <c r="CH726" s="56">
        <v>2</v>
      </c>
      <c r="CI726" s="56">
        <v>2</v>
      </c>
      <c r="CJ726" s="56">
        <v>1</v>
      </c>
      <c r="CK726" s="56">
        <v>2</v>
      </c>
      <c r="CL726" s="56">
        <v>2</v>
      </c>
      <c r="CM726" s="56">
        <v>2</v>
      </c>
      <c r="CN726" s="56">
        <v>2</v>
      </c>
      <c r="CO726" s="56">
        <v>2</v>
      </c>
      <c r="CP726" s="56">
        <v>1</v>
      </c>
      <c r="CQ726" s="56">
        <v>2</v>
      </c>
      <c r="CR726" s="56">
        <v>2</v>
      </c>
      <c r="CS726" s="56">
        <v>2</v>
      </c>
      <c r="CT726" s="56">
        <v>2</v>
      </c>
      <c r="CU726" s="56">
        <v>2</v>
      </c>
      <c r="CV726" s="56">
        <v>2</v>
      </c>
      <c r="CW726" s="56">
        <v>2</v>
      </c>
      <c r="CX726" s="56">
        <v>1</v>
      </c>
      <c r="CY726" s="56">
        <v>1</v>
      </c>
      <c r="CZ726" s="56">
        <f>COUNTIF(BV726:CY726,"2")</f>
        <v>23</v>
      </c>
      <c r="DA726" s="56">
        <f>CZ726/(CZ726+DB726+DD726+DF726)</f>
        <v>0.76666666666666672</v>
      </c>
      <c r="DB726" s="56">
        <f>COUNTIF(BV726:CY726,"1")</f>
        <v>7</v>
      </c>
      <c r="DC726" s="56">
        <f>DB726/(CZ726+DB726+DD726+DF726)</f>
        <v>0.23333333333333334</v>
      </c>
      <c r="DD726" s="56">
        <f>COUNTIF(BV726:CY726,"0")</f>
        <v>0</v>
      </c>
      <c r="DE726" s="56">
        <f>DD726/(CZ726+DB726+DD726+DF726)</f>
        <v>0</v>
      </c>
      <c r="DF726" s="56">
        <f>COUNTIF(BH726:CY726,"KĐG")</f>
        <v>0</v>
      </c>
      <c r="DG726" s="56">
        <f>DF726/(CZ726+DB726+DD726+DF726)</f>
        <v>0</v>
      </c>
      <c r="DH726" s="56">
        <f>(((CZ726*2)+(DB726*1)+(DD726*0)))/(CZ726+DB726+DD726)</f>
        <v>1.7666666666666666</v>
      </c>
      <c r="DI726" s="56" t="str">
        <f>IF(DG726&gt;=50%,"KĐG",IF(DH726&gt;=1.6,"Đạt mục tiêu",IF(DH726&gt;=1,"Cần cố gắng","Chưa đạt")))</f>
        <v>Đạt mục tiêu</v>
      </c>
      <c r="DJ726" s="56"/>
      <c r="DK726" s="56"/>
      <c r="DL726" s="56"/>
      <c r="DM726" s="70"/>
      <c r="DN726" s="70"/>
      <c r="DO726" s="70"/>
      <c r="DP726" s="70"/>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70"/>
      <c r="FG726" s="70"/>
      <c r="FH726" s="70"/>
      <c r="FI726" s="70"/>
      <c r="FJ726" s="70"/>
      <c r="FK726" s="56"/>
      <c r="FL726" s="56"/>
      <c r="FM726" s="56"/>
      <c r="FN726" s="56"/>
      <c r="FO726" s="56"/>
      <c r="FP726" s="56"/>
      <c r="FQ726" s="56"/>
      <c r="FR726" s="56"/>
      <c r="FS726" s="56"/>
      <c r="FT726" s="56"/>
      <c r="FU726" s="56"/>
      <c r="FV726" s="56"/>
      <c r="FW726" s="56"/>
      <c r="FX726" s="56"/>
      <c r="FY726" s="56"/>
      <c r="FZ726" s="56"/>
      <c r="GA726" s="56"/>
      <c r="GB726" s="56"/>
      <c r="GC726" s="56"/>
      <c r="GD726" s="56"/>
      <c r="GE726" s="56"/>
      <c r="GF726" s="56"/>
      <c r="GG726" s="56"/>
      <c r="GH726" s="56"/>
      <c r="GI726" s="56"/>
      <c r="GJ726" s="56"/>
      <c r="GK726" s="56"/>
      <c r="GL726" s="56"/>
      <c r="GM726" s="56"/>
      <c r="GN726" s="56"/>
      <c r="GO726" s="56"/>
      <c r="GP726" s="56"/>
      <c r="GQ726" s="56"/>
      <c r="GR726" s="56"/>
      <c r="GS726" s="56"/>
      <c r="GT726" s="56"/>
      <c r="GU726" s="56"/>
      <c r="GV726" s="56"/>
      <c r="GW726" s="56"/>
      <c r="GX726" s="56"/>
      <c r="GY726" s="56"/>
      <c r="GZ726" s="70"/>
      <c r="HA726" s="70"/>
      <c r="HB726" s="70"/>
      <c r="HC726" s="70"/>
      <c r="HD726" s="70"/>
      <c r="HE726" s="168">
        <v>2</v>
      </c>
      <c r="HF726" s="56">
        <v>2</v>
      </c>
      <c r="HG726" s="56">
        <v>1</v>
      </c>
      <c r="HH726" s="56">
        <v>2</v>
      </c>
      <c r="HI726" s="56">
        <v>2</v>
      </c>
      <c r="HJ726" s="56">
        <v>2</v>
      </c>
      <c r="HK726" s="56">
        <v>2</v>
      </c>
      <c r="HL726" s="56">
        <v>2</v>
      </c>
      <c r="HM726" s="56">
        <v>2</v>
      </c>
      <c r="HN726" s="56">
        <v>2</v>
      </c>
      <c r="HO726" s="56">
        <v>1</v>
      </c>
      <c r="HP726" s="56">
        <v>2</v>
      </c>
      <c r="HQ726" s="56">
        <v>1</v>
      </c>
      <c r="HR726" s="56">
        <v>2</v>
      </c>
      <c r="HS726" s="56">
        <v>2</v>
      </c>
      <c r="HT726" s="56">
        <v>2</v>
      </c>
      <c r="HU726" s="56">
        <v>2</v>
      </c>
      <c r="HV726" s="56">
        <v>2</v>
      </c>
      <c r="HW726" s="56">
        <v>2</v>
      </c>
      <c r="HX726" s="56"/>
      <c r="HY726" s="56"/>
      <c r="HZ726" s="56"/>
      <c r="IA726" s="56"/>
      <c r="IB726" s="56"/>
      <c r="IC726" s="56"/>
      <c r="ID726" s="56">
        <v>2</v>
      </c>
      <c r="IE726" s="56">
        <v>2</v>
      </c>
      <c r="IF726" s="56">
        <v>2</v>
      </c>
      <c r="IG726" s="56">
        <v>2</v>
      </c>
      <c r="IH726" s="56">
        <v>2</v>
      </c>
      <c r="II726" s="179">
        <f>COUNTIF(HE726:IH726,"2")</f>
        <v>21</v>
      </c>
      <c r="IJ726" s="180">
        <f>II726/(II726+IK726+IM726+IO726)</f>
        <v>0.875</v>
      </c>
      <c r="IK726" s="179">
        <f>COUNTIF(HE726:IH726,"1")</f>
        <v>3</v>
      </c>
      <c r="IL726" s="180">
        <f>IK726/(II726+IK726+IM726+IO726)</f>
        <v>0.125</v>
      </c>
      <c r="IM726" s="179">
        <f>COUNTIF(HE726:IH726,"0")</f>
        <v>0</v>
      </c>
      <c r="IN726" s="180">
        <f>IM726/(II726+IK726+IM726+IO726)</f>
        <v>0</v>
      </c>
      <c r="IO726" s="179">
        <f>COUNTIF(GP726:IH726,"KĐG")</f>
        <v>0</v>
      </c>
      <c r="IP726" s="180">
        <f>IO726/(II726+IK726+IM726+IO726)</f>
        <v>0</v>
      </c>
      <c r="IQ726" s="181">
        <f>(((II726*2)+(IK726*1)+(IM726*0)))/(II726+IK726+IM726)</f>
        <v>1.875</v>
      </c>
      <c r="IR726" s="185" t="str">
        <f>IF(IP726&gt;=50%,"KĐG",IF(IQ726&gt;=1.6,"Đạt mục tiêu",IF(IQ726&gt;=1,"Cần cố gắng","Chưa đạt")))</f>
        <v>Đạt mục tiêu</v>
      </c>
      <c r="IS726" s="185"/>
      <c r="IT726" s="70"/>
      <c r="IU726" s="70"/>
      <c r="IV726" s="70"/>
      <c r="IW726" s="70"/>
      <c r="IX726" s="56"/>
      <c r="IY726" s="56"/>
      <c r="IZ726" s="56"/>
      <c r="JA726" s="56"/>
      <c r="JB726" s="56"/>
      <c r="JC726" s="56"/>
      <c r="JD726" s="56"/>
      <c r="JE726" s="56"/>
      <c r="JF726" s="56"/>
      <c r="JG726" s="56"/>
      <c r="JH726" s="56"/>
      <c r="JI726" s="56"/>
      <c r="JJ726" s="56"/>
      <c r="JK726" s="56"/>
      <c r="JL726" s="56"/>
      <c r="JM726" s="56"/>
      <c r="JN726" s="56"/>
      <c r="JO726" s="56"/>
      <c r="JP726" s="56"/>
      <c r="JQ726" s="56"/>
      <c r="JR726" s="56"/>
      <c r="JS726" s="56"/>
      <c r="JT726" s="56"/>
      <c r="JU726" s="56"/>
      <c r="JV726" s="56"/>
      <c r="JW726" s="56"/>
      <c r="JX726" s="56"/>
      <c r="JY726" s="56"/>
      <c r="JZ726" s="56"/>
      <c r="KA726" s="56"/>
      <c r="KB726" s="56"/>
      <c r="KC726" s="56"/>
      <c r="KD726" s="56"/>
      <c r="KE726" s="56"/>
      <c r="KF726" s="56"/>
      <c r="KG726" s="56"/>
      <c r="KH726" s="56"/>
      <c r="KI726" s="56"/>
      <c r="KJ726" s="56"/>
      <c r="KK726" s="56"/>
      <c r="KL726" s="56"/>
      <c r="KM726" s="56"/>
      <c r="KN726" s="56"/>
      <c r="KO726" s="56"/>
      <c r="KP726" s="56"/>
      <c r="KQ726" s="56"/>
      <c r="KR726" s="56"/>
      <c r="KS726" s="56"/>
      <c r="KT726" s="56"/>
      <c r="KU726" s="56"/>
      <c r="KV726" s="56"/>
      <c r="KW726" s="56"/>
      <c r="KX726" s="56"/>
      <c r="KY726" s="56"/>
      <c r="KZ726" s="56"/>
      <c r="LA726" s="56"/>
      <c r="LB726" s="56"/>
      <c r="LC726" s="56"/>
      <c r="LD726" s="56"/>
      <c r="LE726" s="56"/>
      <c r="LF726" s="56"/>
      <c r="LG726" s="56"/>
      <c r="LH726" s="56"/>
      <c r="LI726" s="56"/>
      <c r="LJ726" s="56"/>
      <c r="LK726" s="56"/>
      <c r="LL726" s="56"/>
      <c r="LM726" s="56"/>
      <c r="LN726" s="56"/>
      <c r="LO726" s="56"/>
      <c r="LP726" s="56"/>
      <c r="LQ726" s="56"/>
      <c r="LR726" s="56"/>
      <c r="LS726" s="56"/>
      <c r="LT726" s="56"/>
      <c r="LU726" s="56"/>
      <c r="LV726" s="56"/>
      <c r="LW726" s="56"/>
      <c r="LX726" s="56"/>
      <c r="LY726" s="56"/>
      <c r="LZ726" s="56"/>
      <c r="MA726" s="56"/>
      <c r="MB726" s="56"/>
      <c r="MC726" s="56"/>
      <c r="MD726" s="56"/>
      <c r="ME726" s="56"/>
      <c r="MF726" s="56"/>
      <c r="MG726" s="56"/>
      <c r="MH726" s="56"/>
      <c r="MI726" s="56"/>
      <c r="MJ726" s="56"/>
      <c r="MK726" s="56"/>
      <c r="ML726" s="56"/>
      <c r="MM726" s="56"/>
      <c r="MN726" s="56"/>
      <c r="MO726" s="56"/>
      <c r="MP726" s="56"/>
      <c r="MQ726" s="56"/>
      <c r="MR726" s="56"/>
      <c r="MS726" s="56"/>
      <c r="MT726" s="56"/>
      <c r="MU726" s="56"/>
      <c r="MV726" s="56"/>
      <c r="MW726" s="56"/>
      <c r="MX726" s="56"/>
      <c r="MY726" s="56"/>
      <c r="MZ726" s="56"/>
      <c r="NA726" s="56"/>
      <c r="NB726" s="56"/>
      <c r="NC726" s="56"/>
      <c r="ND726" s="56"/>
      <c r="NE726" s="56"/>
      <c r="NF726" s="56"/>
      <c r="NG726" s="56"/>
      <c r="NH726" s="56"/>
      <c r="NI726" s="56"/>
      <c r="NJ726" s="56"/>
      <c r="NK726" s="56"/>
      <c r="NL726" s="56"/>
      <c r="NM726" s="56"/>
      <c r="NN726" s="56"/>
      <c r="NO726" s="56"/>
      <c r="NP726" s="56"/>
      <c r="NQ726" s="56"/>
      <c r="NR726" s="56"/>
      <c r="NS726" s="56"/>
      <c r="NT726" s="56"/>
      <c r="NU726" s="56"/>
      <c r="NV726" s="56"/>
      <c r="NW726" s="56"/>
      <c r="NX726" s="56"/>
      <c r="NY726" s="56"/>
      <c r="NZ726" s="56"/>
      <c r="OA726" s="56"/>
      <c r="OB726" s="56"/>
      <c r="OC726" s="56"/>
      <c r="OD726" s="56"/>
      <c r="OE726" s="56"/>
      <c r="OF726" s="56"/>
      <c r="OG726" s="56"/>
      <c r="OH726" s="56"/>
      <c r="OI726" s="56"/>
      <c r="OJ726" s="56"/>
      <c r="OK726" s="56"/>
      <c r="OL726" s="56"/>
      <c r="OM726" s="56"/>
      <c r="ON726" s="56"/>
      <c r="OO726" s="56"/>
      <c r="OP726" s="56"/>
      <c r="OQ726" s="56"/>
      <c r="OR726" s="56"/>
      <c r="OS726" s="56"/>
      <c r="OT726" s="56"/>
      <c r="OU726" s="56"/>
      <c r="OV726" s="56"/>
      <c r="OW726" s="56"/>
      <c r="OX726" s="56"/>
      <c r="OY726" s="56"/>
      <c r="OZ726" s="56"/>
      <c r="PA726" s="56"/>
    </row>
    <row r="727" spans="1:417" s="116" customFormat="1" ht="63" hidden="1" customHeight="1">
      <c r="A727" s="56"/>
      <c r="B727" s="56">
        <v>595</v>
      </c>
      <c r="C727" s="56">
        <v>264</v>
      </c>
      <c r="D727" s="126" t="s">
        <v>310</v>
      </c>
      <c r="E727" s="122" t="s">
        <v>6</v>
      </c>
      <c r="F727" s="126" t="s">
        <v>587</v>
      </c>
      <c r="G727" s="123" t="s">
        <v>6</v>
      </c>
      <c r="H727" s="122"/>
      <c r="I727" s="126" t="s">
        <v>531</v>
      </c>
      <c r="J727" s="126" t="s">
        <v>1519</v>
      </c>
      <c r="K727" s="123"/>
      <c r="L727" s="183" t="s">
        <v>661</v>
      </c>
      <c r="M727" s="123" t="s">
        <v>501</v>
      </c>
      <c r="N727" s="51" t="s">
        <v>380</v>
      </c>
      <c r="O727" s="56" t="s">
        <v>350</v>
      </c>
      <c r="P727" s="56" t="s">
        <v>205</v>
      </c>
      <c r="Q727" s="56">
        <v>9</v>
      </c>
      <c r="R727" s="120"/>
      <c r="S727" s="120"/>
      <c r="T727" s="120"/>
      <c r="U727" s="120"/>
      <c r="V727" s="120"/>
      <c r="W727" s="120"/>
      <c r="X727" s="120"/>
      <c r="Y727" s="120" t="s">
        <v>205</v>
      </c>
      <c r="Z727" s="120"/>
      <c r="AA727" s="120"/>
      <c r="AB727" s="120"/>
      <c r="AC727" s="119">
        <f t="shared" si="1043"/>
        <v>1</v>
      </c>
      <c r="AD727" s="229"/>
      <c r="AE727" s="229"/>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70"/>
      <c r="BU727" s="70"/>
      <c r="BV727" s="70"/>
      <c r="BW727" s="70"/>
      <c r="BX727" s="56"/>
      <c r="BY727" s="56"/>
      <c r="BZ727" s="56"/>
      <c r="CA727" s="56"/>
      <c r="CB727" s="56"/>
      <c r="CC727" s="56"/>
      <c r="CD727" s="56"/>
      <c r="CE727" s="56"/>
      <c r="CF727" s="56"/>
      <c r="CG727" s="56"/>
      <c r="CH727" s="56"/>
      <c r="CI727" s="56"/>
      <c r="CJ727" s="56"/>
      <c r="CK727" s="56"/>
      <c r="CL727" s="56"/>
      <c r="CM727" s="56"/>
      <c r="CN727" s="56"/>
      <c r="CO727" s="56"/>
      <c r="CP727" s="56"/>
      <c r="CQ727" s="56"/>
      <c r="CR727" s="56"/>
      <c r="CS727" s="56"/>
      <c r="CT727" s="56"/>
      <c r="CU727" s="56"/>
      <c r="CV727" s="56"/>
      <c r="CW727" s="56"/>
      <c r="CX727" s="56"/>
      <c r="CY727" s="56"/>
      <c r="CZ727" s="56"/>
      <c r="DA727" s="56"/>
      <c r="DB727" s="56"/>
      <c r="DC727" s="56"/>
      <c r="DD727" s="56"/>
      <c r="DE727" s="56"/>
      <c r="DF727" s="56"/>
      <c r="DG727" s="56"/>
      <c r="DH727" s="56"/>
      <c r="DI727" s="56"/>
      <c r="DJ727" s="56"/>
      <c r="DK727" s="56"/>
      <c r="DL727" s="56"/>
      <c r="DM727" s="168"/>
      <c r="DN727" s="168" t="s">
        <v>555</v>
      </c>
      <c r="DO727" s="168"/>
      <c r="DP727" s="168" t="s">
        <v>555</v>
      </c>
      <c r="DQ727" s="178">
        <v>2</v>
      </c>
      <c r="DR727" s="178">
        <v>2</v>
      </c>
      <c r="DS727" s="178">
        <v>2</v>
      </c>
      <c r="DT727" s="178">
        <v>1</v>
      </c>
      <c r="DU727" s="178">
        <v>2</v>
      </c>
      <c r="DV727" s="178">
        <v>2</v>
      </c>
      <c r="DW727" s="178">
        <v>2</v>
      </c>
      <c r="DX727" s="178">
        <v>1</v>
      </c>
      <c r="DY727" s="178">
        <v>2</v>
      </c>
      <c r="DZ727" s="178">
        <v>2</v>
      </c>
      <c r="EA727" s="178">
        <v>1</v>
      </c>
      <c r="EB727" s="178">
        <v>2</v>
      </c>
      <c r="EC727" s="178">
        <v>2</v>
      </c>
      <c r="ED727" s="178">
        <v>2</v>
      </c>
      <c r="EE727" s="178">
        <v>2</v>
      </c>
      <c r="EF727" s="178">
        <v>2</v>
      </c>
      <c r="EG727" s="178">
        <v>2</v>
      </c>
      <c r="EH727" s="178">
        <v>2</v>
      </c>
      <c r="EI727" s="178">
        <v>2</v>
      </c>
      <c r="EJ727" s="178">
        <v>2</v>
      </c>
      <c r="EK727" s="178">
        <v>2</v>
      </c>
      <c r="EL727" s="178">
        <v>2</v>
      </c>
      <c r="EM727" s="178">
        <v>2</v>
      </c>
      <c r="EN727" s="178">
        <v>2</v>
      </c>
      <c r="EO727" s="178">
        <v>2</v>
      </c>
      <c r="EP727" s="178">
        <v>2</v>
      </c>
      <c r="EQ727" s="178">
        <v>2</v>
      </c>
      <c r="ER727" s="178">
        <v>2</v>
      </c>
      <c r="ES727" s="178">
        <v>2</v>
      </c>
      <c r="ET727" s="178">
        <v>2</v>
      </c>
      <c r="EU727" s="178">
        <v>2</v>
      </c>
      <c r="EV727" s="179">
        <f>COUNTIF(DM727:EU727,"2")</f>
        <v>28</v>
      </c>
      <c r="EW727" s="180">
        <f>EV727/(EV727+EX727+EZ727+FB727)</f>
        <v>0.90322580645161288</v>
      </c>
      <c r="EX727" s="179">
        <f>COUNTIF(DM727:EU727,"1")</f>
        <v>3</v>
      </c>
      <c r="EY727" s="180">
        <f>EX727/(EV727+EX727+EZ727+FB727)</f>
        <v>9.6774193548387094E-2</v>
      </c>
      <c r="EZ727" s="179">
        <f>COUNTIF(DM727:EU727,"0")</f>
        <v>0</v>
      </c>
      <c r="FA727" s="180">
        <f>EZ727/(EV727+EX727+EZ727+FB727)</f>
        <v>0</v>
      </c>
      <c r="FB727" s="179">
        <f>COUNTIF(DM727:EU727,"KĐG")</f>
        <v>0</v>
      </c>
      <c r="FC727" s="180">
        <f>FB727/(EV727+EX727+EZ727+FB727)</f>
        <v>0</v>
      </c>
      <c r="FD727" s="181">
        <f>(((EV727*2)+(EX727*1)+(EZ727*0)))/(EV727+EX727+EZ727)</f>
        <v>1.903225806451613</v>
      </c>
      <c r="FE727" s="184" t="str">
        <f>IF(FC727&gt;=50%,"KĐG",IF(FD727&gt;=1.6,"Đạt mục tiêu",IF(FD727&gt;=1,"Cần cố gắng","Chưa đạt")))</f>
        <v>Đạt mục tiêu</v>
      </c>
      <c r="FF727" s="70"/>
      <c r="FG727" s="70"/>
      <c r="FH727" s="70"/>
      <c r="FI727" s="70"/>
      <c r="FJ727" s="70"/>
      <c r="FK727" s="56">
        <v>2</v>
      </c>
      <c r="FL727" s="56">
        <v>2</v>
      </c>
      <c r="FM727" s="56">
        <v>2</v>
      </c>
      <c r="FN727" s="56">
        <v>2</v>
      </c>
      <c r="FO727" s="56">
        <v>2</v>
      </c>
      <c r="FP727" s="56">
        <v>2</v>
      </c>
      <c r="FQ727" s="56">
        <v>2</v>
      </c>
      <c r="FR727" s="56">
        <v>2</v>
      </c>
      <c r="FS727" s="56">
        <v>2</v>
      </c>
      <c r="FT727" s="56">
        <v>2</v>
      </c>
      <c r="FU727" s="56">
        <v>1</v>
      </c>
      <c r="FV727" s="56">
        <v>2</v>
      </c>
      <c r="FW727" s="56">
        <v>2</v>
      </c>
      <c r="FX727" s="56">
        <v>2</v>
      </c>
      <c r="FY727" s="56">
        <v>2</v>
      </c>
      <c r="FZ727" s="56">
        <v>2</v>
      </c>
      <c r="GA727" s="56">
        <v>2</v>
      </c>
      <c r="GB727" s="56">
        <v>2</v>
      </c>
      <c r="GC727" s="56">
        <v>2</v>
      </c>
      <c r="GD727" s="56">
        <v>2</v>
      </c>
      <c r="GE727" s="56"/>
      <c r="GF727" s="56"/>
      <c r="GG727" s="56"/>
      <c r="GH727" s="56"/>
      <c r="GI727" s="56"/>
      <c r="GJ727" s="56">
        <v>2</v>
      </c>
      <c r="GK727" s="56">
        <v>2</v>
      </c>
      <c r="GL727" s="56">
        <v>2</v>
      </c>
      <c r="GM727" s="56">
        <v>2</v>
      </c>
      <c r="GN727" s="56"/>
      <c r="GO727" s="56">
        <v>2</v>
      </c>
      <c r="GP727" s="179">
        <f>COUNTIF(FB727:GO727,"2")</f>
        <v>24</v>
      </c>
      <c r="GQ727" s="180">
        <f>GP727/(GP727+GR727+GT727+GV727)</f>
        <v>0.88888888888888884</v>
      </c>
      <c r="GR727" s="179">
        <f>COUNTIF(FB727:GO727,"1")</f>
        <v>1</v>
      </c>
      <c r="GS727" s="180">
        <f>GR727/(GP727+GR727+GT727+GV727)</f>
        <v>3.7037037037037035E-2</v>
      </c>
      <c r="GT727" s="179">
        <f>COUNTIF(FB727:GO727,"0")</f>
        <v>2</v>
      </c>
      <c r="GU727" s="180">
        <f>GT727/(GP727+GR727+GT727+GV727)</f>
        <v>7.407407407407407E-2</v>
      </c>
      <c r="GV727" s="179">
        <f>COUNTIF(EV727:GO727,"KĐG")</f>
        <v>0</v>
      </c>
      <c r="GW727" s="180">
        <f>GV727/(GP727+GR727+GT727+GV727)</f>
        <v>0</v>
      </c>
      <c r="GX727" s="181">
        <f>(((GP727*2)+(GR727*1)+(GT727*0)))/(GP727+GR727+GT727)</f>
        <v>1.8148148148148149</v>
      </c>
      <c r="GY727" s="184" t="str">
        <f>IF(GW727&gt;=50%,"KĐG",IF(GX727&gt;=1.6,"Đạt mục tiêu",IF(GX727&gt;=1,"Cần cố gắng","Chưa đạt")))</f>
        <v>Đạt mục tiêu</v>
      </c>
      <c r="GZ727" s="70"/>
      <c r="HA727" s="70"/>
      <c r="HB727" s="70"/>
      <c r="HC727" s="70"/>
      <c r="HD727" s="70"/>
      <c r="HE727" s="56"/>
      <c r="HF727" s="56"/>
      <c r="HG727" s="56"/>
      <c r="HH727" s="56"/>
      <c r="HI727" s="56"/>
      <c r="HJ727" s="56"/>
      <c r="HK727" s="56"/>
      <c r="HL727" s="56"/>
      <c r="HM727" s="56"/>
      <c r="HN727" s="56"/>
      <c r="HO727" s="56"/>
      <c r="HP727" s="56"/>
      <c r="HQ727" s="56"/>
      <c r="HR727" s="56"/>
      <c r="HS727" s="56"/>
      <c r="HT727" s="56"/>
      <c r="HU727" s="56"/>
      <c r="HV727" s="56"/>
      <c r="HW727" s="56"/>
      <c r="HX727" s="56"/>
      <c r="HY727" s="56"/>
      <c r="HZ727" s="56"/>
      <c r="IA727" s="56"/>
      <c r="IB727" s="56"/>
      <c r="IC727" s="56"/>
      <c r="ID727" s="56"/>
      <c r="IE727" s="56"/>
      <c r="IF727" s="56"/>
      <c r="IG727" s="56"/>
      <c r="IH727" s="56"/>
      <c r="II727" s="56"/>
      <c r="IJ727" s="56"/>
      <c r="IK727" s="56"/>
      <c r="IL727" s="56"/>
      <c r="IM727" s="56"/>
      <c r="IN727" s="56"/>
      <c r="IO727" s="56"/>
      <c r="IP727" s="56"/>
      <c r="IQ727" s="56"/>
      <c r="IR727" s="56"/>
      <c r="IS727" s="56"/>
      <c r="IT727" s="70"/>
      <c r="IU727" s="70"/>
      <c r="IV727" s="70"/>
      <c r="IW727" s="70"/>
      <c r="IX727" s="56"/>
      <c r="IY727" s="56"/>
      <c r="IZ727" s="56"/>
      <c r="JA727" s="56"/>
      <c r="JB727" s="56"/>
      <c r="JC727" s="56"/>
      <c r="JD727" s="56"/>
      <c r="JE727" s="56"/>
      <c r="JF727" s="56"/>
      <c r="JG727" s="56"/>
      <c r="JH727" s="56"/>
      <c r="JI727" s="56"/>
      <c r="JJ727" s="56"/>
      <c r="JK727" s="56"/>
      <c r="JL727" s="56"/>
      <c r="JM727" s="56"/>
      <c r="JN727" s="56"/>
      <c r="JO727" s="56"/>
      <c r="JP727" s="56"/>
      <c r="JQ727" s="56"/>
      <c r="JR727" s="56"/>
      <c r="JS727" s="56"/>
      <c r="JT727" s="56"/>
      <c r="JU727" s="56"/>
      <c r="JV727" s="56"/>
      <c r="JW727" s="56"/>
      <c r="JX727" s="56"/>
      <c r="JY727" s="56"/>
      <c r="JZ727" s="56"/>
      <c r="KA727" s="56"/>
      <c r="KB727" s="56"/>
      <c r="KC727" s="56"/>
      <c r="KD727" s="56"/>
      <c r="KE727" s="56"/>
      <c r="KF727" s="56"/>
      <c r="KG727" s="56"/>
      <c r="KH727" s="56"/>
      <c r="KI727" s="56"/>
      <c r="KJ727" s="56"/>
      <c r="KK727" s="56"/>
      <c r="KL727" s="56"/>
      <c r="KM727" s="56"/>
      <c r="KN727" s="56"/>
      <c r="KO727" s="56"/>
      <c r="KP727" s="56"/>
      <c r="KQ727" s="56"/>
      <c r="KR727" s="56"/>
      <c r="KS727" s="56"/>
      <c r="KT727" s="56"/>
      <c r="KU727" s="56"/>
      <c r="KV727" s="56"/>
      <c r="KW727" s="56"/>
      <c r="KX727" s="56"/>
      <c r="KY727" s="56"/>
      <c r="KZ727" s="56"/>
      <c r="LA727" s="56"/>
      <c r="LB727" s="56"/>
      <c r="LC727" s="56"/>
      <c r="LD727" s="56"/>
      <c r="LE727" s="56"/>
      <c r="LF727" s="56"/>
      <c r="LG727" s="56"/>
      <c r="LH727" s="56"/>
      <c r="LI727" s="56"/>
      <c r="LJ727" s="56"/>
      <c r="LK727" s="56"/>
      <c r="LL727" s="56"/>
      <c r="LM727" s="56"/>
      <c r="LN727" s="56"/>
      <c r="LO727" s="56"/>
      <c r="LP727" s="56"/>
      <c r="LQ727" s="56"/>
      <c r="LR727" s="56"/>
      <c r="LS727" s="56"/>
      <c r="LT727" s="56"/>
      <c r="LU727" s="56"/>
      <c r="LV727" s="56"/>
      <c r="LW727" s="56"/>
      <c r="LX727" s="56"/>
      <c r="LY727" s="56"/>
      <c r="LZ727" s="56"/>
      <c r="MA727" s="56"/>
      <c r="MB727" s="56"/>
      <c r="MC727" s="56"/>
      <c r="MD727" s="56"/>
      <c r="ME727" s="56"/>
      <c r="MF727" s="56"/>
      <c r="MG727" s="56"/>
      <c r="MH727" s="56"/>
      <c r="MI727" s="56"/>
      <c r="MJ727" s="56"/>
      <c r="MK727" s="56"/>
      <c r="ML727" s="56"/>
      <c r="MM727" s="56"/>
      <c r="MN727" s="56"/>
      <c r="MO727" s="56"/>
      <c r="MP727" s="56"/>
      <c r="MQ727" s="56"/>
      <c r="MR727" s="56"/>
      <c r="MS727" s="56"/>
      <c r="MT727" s="56"/>
      <c r="MU727" s="56"/>
      <c r="MV727" s="56"/>
      <c r="MW727" s="56"/>
      <c r="MX727" s="56"/>
      <c r="MY727" s="56"/>
      <c r="MZ727" s="56"/>
      <c r="NA727" s="56"/>
      <c r="NB727" s="56"/>
      <c r="NC727" s="56"/>
      <c r="ND727" s="56"/>
      <c r="NE727" s="56"/>
      <c r="NF727" s="56"/>
      <c r="NG727" s="56"/>
      <c r="NH727" s="56"/>
      <c r="NI727" s="56"/>
      <c r="NJ727" s="56"/>
      <c r="NK727" s="56"/>
      <c r="NL727" s="56"/>
      <c r="NM727" s="56"/>
      <c r="NN727" s="56"/>
      <c r="NO727" s="56"/>
      <c r="NP727" s="56"/>
      <c r="NQ727" s="56"/>
      <c r="NR727" s="56"/>
      <c r="NS727" s="56"/>
      <c r="NT727" s="56"/>
      <c r="NU727" s="56"/>
      <c r="NV727" s="56"/>
      <c r="NW727" s="56"/>
      <c r="NX727" s="56"/>
      <c r="NY727" s="56"/>
      <c r="NZ727" s="56"/>
      <c r="OA727" s="56"/>
      <c r="OB727" s="56"/>
      <c r="OC727" s="56"/>
      <c r="OD727" s="56"/>
      <c r="OE727" s="56"/>
      <c r="OF727" s="56"/>
      <c r="OG727" s="56"/>
      <c r="OH727" s="56"/>
      <c r="OI727" s="56"/>
      <c r="OJ727" s="56"/>
      <c r="OK727" s="56"/>
      <c r="OL727" s="56"/>
      <c r="OM727" s="56"/>
      <c r="ON727" s="56"/>
      <c r="OO727" s="56"/>
      <c r="OP727" s="56"/>
      <c r="OQ727" s="56"/>
      <c r="OR727" s="56"/>
      <c r="OS727" s="56"/>
      <c r="OT727" s="56"/>
      <c r="OU727" s="56"/>
      <c r="OV727" s="56"/>
      <c r="OW727" s="56"/>
      <c r="OX727" s="56"/>
      <c r="OY727" s="56"/>
      <c r="OZ727" s="56"/>
      <c r="PA727" s="56"/>
    </row>
    <row r="728" spans="1:417" ht="113.25" customHeight="1">
      <c r="A728" s="310"/>
      <c r="B728" s="427">
        <v>596</v>
      </c>
      <c r="C728" s="427">
        <v>265</v>
      </c>
      <c r="D728" s="361" t="s">
        <v>1046</v>
      </c>
      <c r="E728" s="329" t="s">
        <v>4</v>
      </c>
      <c r="F728" s="361" t="s">
        <v>1045</v>
      </c>
      <c r="G728" s="324" t="s">
        <v>6</v>
      </c>
      <c r="H728" s="324"/>
      <c r="I728" s="208" t="s">
        <v>1520</v>
      </c>
      <c r="J728" s="208" t="s">
        <v>1608</v>
      </c>
      <c r="K728" s="76"/>
      <c r="L728" s="234" t="s">
        <v>661</v>
      </c>
      <c r="M728" s="76" t="s">
        <v>501</v>
      </c>
      <c r="N728" s="51" t="s">
        <v>380</v>
      </c>
      <c r="O728" s="56" t="s">
        <v>371</v>
      </c>
      <c r="P728" s="310" t="s">
        <v>205</v>
      </c>
      <c r="Q728" s="310"/>
      <c r="R728" s="235" t="s">
        <v>205</v>
      </c>
      <c r="S728" s="120"/>
      <c r="T728" s="120"/>
      <c r="U728" s="120"/>
      <c r="V728" s="120"/>
      <c r="W728" s="120"/>
      <c r="X728" s="120"/>
      <c r="Y728" s="120"/>
      <c r="Z728" s="120"/>
      <c r="AA728" s="120"/>
      <c r="AB728" s="120"/>
      <c r="AC728" s="119">
        <f t="shared" si="1043"/>
        <v>1</v>
      </c>
      <c r="AD728" s="300" t="s">
        <v>555</v>
      </c>
      <c r="AE728" s="300" t="s">
        <v>556</v>
      </c>
      <c r="AF728" s="178">
        <v>1</v>
      </c>
      <c r="AG728" s="178">
        <v>2</v>
      </c>
      <c r="AH728" s="178">
        <v>2</v>
      </c>
      <c r="AI728" s="178">
        <v>2</v>
      </c>
      <c r="AJ728" s="178">
        <v>2</v>
      </c>
      <c r="AK728" s="178">
        <v>2</v>
      </c>
      <c r="AL728" s="178">
        <v>2</v>
      </c>
      <c r="AM728" s="178">
        <v>2</v>
      </c>
      <c r="AN728" s="178">
        <v>2</v>
      </c>
      <c r="AO728" s="178">
        <v>2</v>
      </c>
      <c r="AP728" s="178">
        <v>2</v>
      </c>
      <c r="AQ728" s="178">
        <v>2</v>
      </c>
      <c r="AR728" s="178">
        <v>1</v>
      </c>
      <c r="AS728" s="178">
        <v>2</v>
      </c>
      <c r="AT728" s="178">
        <v>2</v>
      </c>
      <c r="AU728" s="178">
        <v>2</v>
      </c>
      <c r="AV728" s="178">
        <v>2</v>
      </c>
      <c r="AW728" s="178">
        <v>2</v>
      </c>
      <c r="AX728" s="178">
        <v>2</v>
      </c>
      <c r="AY728" s="178">
        <v>2</v>
      </c>
      <c r="AZ728" s="178">
        <v>2</v>
      </c>
      <c r="BA728" s="178">
        <v>2</v>
      </c>
      <c r="BB728" s="178">
        <v>2</v>
      </c>
      <c r="BC728" s="178">
        <v>2</v>
      </c>
      <c r="BD728" s="178">
        <v>1</v>
      </c>
      <c r="BE728" s="178">
        <v>2</v>
      </c>
      <c r="BF728" s="178">
        <v>2</v>
      </c>
      <c r="BG728" s="178">
        <v>2</v>
      </c>
      <c r="BH728" s="178">
        <v>2</v>
      </c>
      <c r="BI728" s="178">
        <v>2</v>
      </c>
      <c r="BJ728" s="179">
        <f>COUNTIF(AF728:BI728,"2")</f>
        <v>27</v>
      </c>
      <c r="BK728" s="180">
        <f>BJ728/(BJ728+BL728+BN728+BP728)</f>
        <v>0.9</v>
      </c>
      <c r="BL728" s="179">
        <f>COUNTIF(AF728:BI728,"1")</f>
        <v>3</v>
      </c>
      <c r="BM728" s="180">
        <f>BL728/(BJ728+BL728+BN728+BP728)</f>
        <v>0.1</v>
      </c>
      <c r="BN728" s="179">
        <f>COUNTIF(AF728:BI728,"0")</f>
        <v>0</v>
      </c>
      <c r="BO728" s="180">
        <f>BN728/(BJ728+BL728+BN728+BP728)</f>
        <v>0</v>
      </c>
      <c r="BP728" s="179">
        <f>COUNTIF(Q728:BI728,"KĐG")</f>
        <v>0</v>
      </c>
      <c r="BQ728" s="180">
        <f>BP728/(BJ728+BL728+BN728+BP728)</f>
        <v>0</v>
      </c>
      <c r="BR728" s="181">
        <f>(((BJ728*2)+(BL728*1)+(BN728*0)))/(BJ728+BL728+BN728)</f>
        <v>1.9</v>
      </c>
      <c r="BS728" s="182" t="str">
        <f>IF(BQ728&gt;=50%,"KĐG",IF(BR728&gt;=1.6,"Đạt mục tiêu",IF(BR728&gt;=1,"Cần cố gắng","Chưa đạt")))</f>
        <v>Đạt mục tiêu</v>
      </c>
      <c r="BT728" s="70"/>
      <c r="BU728" s="70"/>
      <c r="BV728" s="70">
        <v>1</v>
      </c>
      <c r="BW728" s="70">
        <v>2</v>
      </c>
      <c r="BX728" s="56">
        <v>2</v>
      </c>
      <c r="BY728" s="56">
        <v>2</v>
      </c>
      <c r="BZ728" s="56">
        <v>2</v>
      </c>
      <c r="CA728" s="56">
        <v>2</v>
      </c>
      <c r="CB728" s="56">
        <v>2</v>
      </c>
      <c r="CC728" s="56">
        <v>2</v>
      </c>
      <c r="CD728" s="56">
        <v>2</v>
      </c>
      <c r="CE728" s="56">
        <v>2</v>
      </c>
      <c r="CF728" s="56">
        <v>2</v>
      </c>
      <c r="CG728" s="56">
        <v>2</v>
      </c>
      <c r="CH728" s="56">
        <v>1</v>
      </c>
      <c r="CI728" s="56">
        <v>2</v>
      </c>
      <c r="CJ728" s="56">
        <v>2</v>
      </c>
      <c r="CK728" s="56">
        <v>2</v>
      </c>
      <c r="CL728" s="56">
        <v>2</v>
      </c>
      <c r="CM728" s="56">
        <v>2</v>
      </c>
      <c r="CN728" s="56">
        <v>2</v>
      </c>
      <c r="CO728" s="56">
        <v>2</v>
      </c>
      <c r="CP728" s="56">
        <v>2</v>
      </c>
      <c r="CQ728" s="56">
        <v>2</v>
      </c>
      <c r="CR728" s="56">
        <v>2</v>
      </c>
      <c r="CS728" s="56">
        <v>2</v>
      </c>
      <c r="CT728" s="56">
        <v>1</v>
      </c>
      <c r="CU728" s="56">
        <v>2</v>
      </c>
      <c r="CV728" s="56">
        <v>2</v>
      </c>
      <c r="CW728" s="56">
        <v>2</v>
      </c>
      <c r="CX728" s="56">
        <v>2</v>
      </c>
      <c r="CY728" s="56">
        <v>2</v>
      </c>
      <c r="CZ728" s="56">
        <f>COUNTIF(BV728:CY728,"2")</f>
        <v>27</v>
      </c>
      <c r="DA728" s="56">
        <f>CZ728/(CZ728+DB728+DD728+DF728)</f>
        <v>0.9</v>
      </c>
      <c r="DB728" s="56">
        <f>COUNTIF(BV728:CY728,"1")</f>
        <v>3</v>
      </c>
      <c r="DC728" s="56">
        <f>DB728/(CZ728+DB728+DD728+DF728)</f>
        <v>0.1</v>
      </c>
      <c r="DD728" s="56">
        <f>COUNTIF(BV728:CY728,"0")</f>
        <v>0</v>
      </c>
      <c r="DE728" s="56">
        <f>DD728/(CZ728+DB728+DD728+DF728)</f>
        <v>0</v>
      </c>
      <c r="DF728" s="56">
        <f>COUNTIF(BH728:CY728,"KĐG")</f>
        <v>0</v>
      </c>
      <c r="DG728" s="56">
        <f>DF728/(CZ728+DB728+DD728+DF728)</f>
        <v>0</v>
      </c>
      <c r="DH728" s="56">
        <f>(((CZ728*2)+(DB728*1)+(DD728*0)))/(CZ728+DB728+DD728)</f>
        <v>1.9</v>
      </c>
      <c r="DI728" s="56" t="str">
        <f>IF(DG728&gt;=50%,"KĐG",IF(DH728&gt;=1.6,"Đạt mục tiêu",IF(DH728&gt;=1,"Cần cố gắng","Chưa đạt")))</f>
        <v>Đạt mục tiêu</v>
      </c>
      <c r="DJ728" s="56"/>
      <c r="DK728" s="56"/>
      <c r="DL728" s="56"/>
      <c r="DM728" s="70"/>
      <c r="DN728" s="70"/>
      <c r="DO728" s="70"/>
      <c r="DP728" s="70"/>
      <c r="DQ728" s="56"/>
      <c r="DR728" s="56"/>
      <c r="DS728" s="56"/>
      <c r="DT728" s="56"/>
      <c r="DU728" s="56"/>
      <c r="DV728" s="56"/>
      <c r="DW728" s="56"/>
      <c r="DX728" s="56"/>
      <c r="DY728" s="56"/>
      <c r="DZ728" s="56"/>
      <c r="EA728" s="56"/>
      <c r="EB728" s="56"/>
      <c r="EC728" s="56"/>
      <c r="ED728" s="56"/>
      <c r="EE728" s="56"/>
      <c r="EF728" s="56"/>
      <c r="EG728" s="56"/>
      <c r="EH728" s="56"/>
      <c r="EI728" s="56"/>
      <c r="EJ728" s="56"/>
      <c r="EK728" s="56"/>
      <c r="EL728" s="56"/>
      <c r="EM728" s="56"/>
      <c r="EN728" s="56"/>
      <c r="EO728" s="56"/>
      <c r="EP728" s="56"/>
      <c r="EQ728" s="56"/>
      <c r="ER728" s="56"/>
      <c r="ES728" s="56"/>
      <c r="ET728" s="56"/>
      <c r="EU728" s="56"/>
      <c r="EV728" s="56"/>
      <c r="EW728" s="56"/>
      <c r="EX728" s="56"/>
      <c r="EY728" s="56"/>
      <c r="EZ728" s="56"/>
      <c r="FA728" s="56"/>
      <c r="FB728" s="56"/>
      <c r="FC728" s="56"/>
      <c r="FD728" s="56"/>
      <c r="FE728" s="56"/>
      <c r="FF728" s="70"/>
      <c r="FG728" s="70"/>
      <c r="FH728" s="70"/>
      <c r="FI728" s="70"/>
      <c r="FJ728" s="70"/>
      <c r="FK728" s="56"/>
      <c r="FL728" s="56"/>
      <c r="FM728" s="56"/>
      <c r="FN728" s="56"/>
      <c r="FO728" s="56"/>
      <c r="FP728" s="56"/>
      <c r="FQ728" s="56"/>
      <c r="FR728" s="56"/>
      <c r="FS728" s="56"/>
      <c r="FT728" s="56"/>
      <c r="FU728" s="56"/>
      <c r="FV728" s="56"/>
      <c r="FW728" s="56"/>
      <c r="FX728" s="56"/>
      <c r="FY728" s="56"/>
      <c r="FZ728" s="56"/>
      <c r="GA728" s="56"/>
      <c r="GB728" s="56"/>
      <c r="GC728" s="56"/>
      <c r="GD728" s="56"/>
      <c r="GE728" s="56"/>
      <c r="GF728" s="56"/>
      <c r="GG728" s="56"/>
      <c r="GH728" s="56"/>
      <c r="GI728" s="56"/>
      <c r="GJ728" s="56"/>
      <c r="GK728" s="56"/>
      <c r="GL728" s="56"/>
      <c r="GM728" s="56"/>
      <c r="GN728" s="56"/>
      <c r="GO728" s="56"/>
      <c r="GP728" s="56"/>
      <c r="GQ728" s="56"/>
      <c r="GR728" s="56"/>
      <c r="GS728" s="56"/>
      <c r="GT728" s="56"/>
      <c r="GU728" s="56"/>
      <c r="GV728" s="56"/>
      <c r="GW728" s="56"/>
      <c r="GX728" s="56"/>
      <c r="GY728" s="56"/>
      <c r="GZ728" s="70"/>
      <c r="HA728" s="70"/>
      <c r="HB728" s="70"/>
      <c r="HC728" s="70"/>
      <c r="HD728" s="70"/>
      <c r="HE728" s="56"/>
      <c r="HF728" s="56"/>
      <c r="HG728" s="56"/>
      <c r="HH728" s="56"/>
      <c r="HI728" s="56"/>
      <c r="HJ728" s="56"/>
      <c r="HK728" s="56"/>
      <c r="HL728" s="56"/>
      <c r="HM728" s="56"/>
      <c r="HN728" s="56"/>
      <c r="HO728" s="56"/>
      <c r="HP728" s="56"/>
      <c r="HQ728" s="56"/>
      <c r="HR728" s="56"/>
      <c r="HS728" s="56"/>
      <c r="HT728" s="56"/>
      <c r="HU728" s="56"/>
      <c r="HV728" s="56"/>
      <c r="HW728" s="56"/>
      <c r="HX728" s="56"/>
      <c r="HY728" s="56"/>
      <c r="HZ728" s="56"/>
      <c r="IA728" s="56"/>
      <c r="IB728" s="56"/>
      <c r="IC728" s="56"/>
      <c r="ID728" s="56"/>
      <c r="IE728" s="56"/>
      <c r="IF728" s="56"/>
      <c r="IG728" s="56"/>
      <c r="IH728" s="56"/>
      <c r="II728" s="56"/>
      <c r="IJ728" s="56"/>
      <c r="IK728" s="56"/>
      <c r="IL728" s="56"/>
      <c r="IM728" s="56"/>
      <c r="IN728" s="56"/>
      <c r="IO728" s="56"/>
      <c r="IP728" s="56"/>
      <c r="IQ728" s="56"/>
      <c r="IR728" s="56"/>
      <c r="IS728" s="56"/>
      <c r="IT728" s="70"/>
      <c r="IU728" s="70"/>
      <c r="IV728" s="70"/>
      <c r="IW728" s="70"/>
      <c r="IX728" s="56"/>
      <c r="IY728" s="56"/>
      <c r="IZ728" s="56"/>
      <c r="JA728" s="56"/>
      <c r="JB728" s="56"/>
      <c r="JC728" s="56"/>
      <c r="JD728" s="56"/>
      <c r="JE728" s="56"/>
      <c r="JF728" s="56"/>
      <c r="JG728" s="56"/>
      <c r="JH728" s="56"/>
      <c r="JI728" s="56"/>
      <c r="JJ728" s="56"/>
      <c r="JK728" s="56"/>
      <c r="JL728" s="56"/>
      <c r="JM728" s="56"/>
      <c r="JN728" s="56"/>
      <c r="JO728" s="56"/>
      <c r="JP728" s="56"/>
      <c r="JQ728" s="56"/>
      <c r="JR728" s="56"/>
      <c r="JS728" s="56"/>
      <c r="JT728" s="56"/>
      <c r="JU728" s="56"/>
      <c r="JV728" s="56"/>
      <c r="JW728" s="56"/>
      <c r="JX728" s="56"/>
      <c r="JY728" s="56"/>
      <c r="JZ728" s="56"/>
      <c r="KA728" s="56"/>
      <c r="KB728" s="56"/>
      <c r="KC728" s="56"/>
      <c r="KD728" s="56"/>
      <c r="KE728" s="56"/>
      <c r="KF728" s="56"/>
      <c r="KG728" s="56"/>
      <c r="KH728" s="56"/>
      <c r="KI728" s="56"/>
      <c r="KJ728" s="56"/>
      <c r="KK728" s="56"/>
      <c r="KL728" s="71"/>
      <c r="KM728" s="71"/>
      <c r="KN728" s="71"/>
      <c r="KO728" s="56">
        <v>2</v>
      </c>
      <c r="KP728" s="56">
        <v>2</v>
      </c>
      <c r="KQ728" s="56">
        <v>2</v>
      </c>
      <c r="KR728" s="56">
        <v>2</v>
      </c>
      <c r="KS728" s="56">
        <v>2</v>
      </c>
      <c r="KT728" s="56">
        <v>2</v>
      </c>
      <c r="KU728" s="56">
        <v>2</v>
      </c>
      <c r="KV728" s="56">
        <v>2</v>
      </c>
      <c r="KW728" s="56">
        <v>2</v>
      </c>
      <c r="KX728" s="56">
        <v>2</v>
      </c>
      <c r="KY728" s="56">
        <v>1</v>
      </c>
      <c r="KZ728" s="56">
        <v>2</v>
      </c>
      <c r="LA728" s="56">
        <v>1</v>
      </c>
      <c r="LB728" s="56">
        <v>2</v>
      </c>
      <c r="LC728" s="56">
        <v>2</v>
      </c>
      <c r="LD728" s="56">
        <v>2</v>
      </c>
      <c r="LE728" s="56">
        <v>2</v>
      </c>
      <c r="LF728" s="56">
        <v>2</v>
      </c>
      <c r="LG728" s="56">
        <v>2</v>
      </c>
      <c r="LH728" s="56">
        <v>2</v>
      </c>
      <c r="LI728" s="56">
        <v>2</v>
      </c>
      <c r="LJ728" s="56">
        <v>2</v>
      </c>
      <c r="LK728" s="56">
        <v>2</v>
      </c>
      <c r="LL728" s="56"/>
      <c r="LM728" s="56"/>
      <c r="LN728" s="56"/>
      <c r="LO728" s="56"/>
      <c r="LP728" s="56">
        <v>2</v>
      </c>
      <c r="LQ728" s="56">
        <v>2</v>
      </c>
      <c r="LR728" s="56">
        <v>2</v>
      </c>
      <c r="LS728" s="179">
        <f>COUNTIF(KO728:LR728,"2")</f>
        <v>24</v>
      </c>
      <c r="LT728" s="180">
        <f>LS728/(LS728+LU728+LW728+LY728)</f>
        <v>0.92307692307692313</v>
      </c>
      <c r="LU728" s="179">
        <f>COUNTIF(KO728:LR728,"1")</f>
        <v>2</v>
      </c>
      <c r="LV728" s="180">
        <f>LU728/(LS728+LU728+LW728+LY728)</f>
        <v>7.6923076923076927E-2</v>
      </c>
      <c r="LW728" s="179">
        <f>COUNTIF(KO728:LR728,"0")</f>
        <v>0</v>
      </c>
      <c r="LX728" s="180">
        <f>LW728/(LS728+LU728+LW728+LY728)</f>
        <v>0</v>
      </c>
      <c r="LY728" s="179">
        <f>COUNTIF(KB728:LR728,"KĐG")</f>
        <v>0</v>
      </c>
      <c r="LZ728" s="180">
        <f>LY728/(LS728+LU728+LW728+LY728)</f>
        <v>0</v>
      </c>
      <c r="MA728" s="181">
        <f>(((LS728*2)+(LU728*1)+(LW728*0)))/(LS728+LU728+LW728)</f>
        <v>1.9230769230769231</v>
      </c>
      <c r="MB728" s="185" t="str">
        <f>IF(LZ728&gt;=50%,"KĐG",IF(MA728&gt;=1.6,"Đạt mục tiêu",IF(MA728&gt;=1,"Cần cố gắng","Chưa đạt")))</f>
        <v>Đạt mục tiêu</v>
      </c>
      <c r="MC728" s="56"/>
      <c r="MD728" s="56"/>
      <c r="ME728" s="56"/>
      <c r="MF728" s="56"/>
      <c r="MG728" s="56"/>
      <c r="MH728" s="56"/>
      <c r="MI728" s="56"/>
      <c r="MJ728" s="56"/>
      <c r="MK728" s="56"/>
      <c r="ML728" s="56"/>
      <c r="MM728" s="56"/>
      <c r="MN728" s="56"/>
      <c r="MO728" s="56"/>
      <c r="MP728" s="56"/>
      <c r="MQ728" s="56"/>
      <c r="MR728" s="56"/>
      <c r="MS728" s="56"/>
      <c r="MT728" s="56"/>
      <c r="MU728" s="56"/>
      <c r="MV728" s="56"/>
      <c r="MW728" s="56"/>
      <c r="MX728" s="56"/>
      <c r="MY728" s="56"/>
      <c r="MZ728" s="56"/>
      <c r="NA728" s="56"/>
      <c r="NB728" s="56"/>
      <c r="NC728" s="56"/>
      <c r="ND728" s="56"/>
      <c r="NE728" s="56"/>
      <c r="NF728" s="56"/>
      <c r="NG728" s="56"/>
      <c r="NH728" s="56"/>
      <c r="NI728" s="56"/>
      <c r="NJ728" s="56"/>
      <c r="NK728" s="56"/>
      <c r="NL728" s="56"/>
      <c r="NM728" s="56"/>
      <c r="NN728" s="56"/>
      <c r="NO728" s="56"/>
      <c r="NP728" s="56"/>
      <c r="NQ728" s="56"/>
      <c r="NR728" s="56"/>
      <c r="NS728" s="56"/>
      <c r="NT728" s="56"/>
      <c r="NU728" s="56"/>
      <c r="NV728" s="56"/>
      <c r="NW728" s="56"/>
      <c r="NX728" s="56"/>
      <c r="NY728" s="56"/>
      <c r="NZ728" s="56"/>
      <c r="OA728" s="56"/>
      <c r="OB728" s="56"/>
      <c r="OC728" s="56"/>
      <c r="OD728" s="56"/>
      <c r="OE728" s="56"/>
      <c r="OF728" s="56"/>
      <c r="OG728" s="56"/>
      <c r="OH728" s="56"/>
      <c r="OI728" s="56"/>
      <c r="OJ728" s="56"/>
      <c r="OK728" s="56"/>
      <c r="OL728" s="56"/>
      <c r="OM728" s="56"/>
      <c r="ON728" s="56"/>
      <c r="OO728" s="56"/>
      <c r="OP728" s="56"/>
      <c r="OQ728" s="56"/>
      <c r="OR728" s="56"/>
      <c r="OS728" s="56"/>
      <c r="OT728" s="56"/>
      <c r="OU728" s="56"/>
      <c r="OV728" s="56"/>
      <c r="OW728" s="56"/>
      <c r="OX728" s="56"/>
      <c r="OY728" s="56"/>
      <c r="OZ728" s="56"/>
      <c r="PA728" s="2"/>
    </row>
    <row r="729" spans="1:417" s="116" customFormat="1" ht="75.75" hidden="1" customHeight="1">
      <c r="A729" s="310"/>
      <c r="B729" s="310"/>
      <c r="C729" s="310"/>
      <c r="D729" s="318"/>
      <c r="E729" s="325"/>
      <c r="F729" s="318"/>
      <c r="G729" s="328"/>
      <c r="H729" s="325"/>
      <c r="I729" s="126" t="s">
        <v>1521</v>
      </c>
      <c r="J729" s="126" t="s">
        <v>1089</v>
      </c>
      <c r="K729" s="123"/>
      <c r="L729" s="183" t="s">
        <v>661</v>
      </c>
      <c r="M729" s="123" t="s">
        <v>501</v>
      </c>
      <c r="N729" s="51" t="s">
        <v>380</v>
      </c>
      <c r="O729" s="56" t="s">
        <v>371</v>
      </c>
      <c r="P729" s="310"/>
      <c r="Q729" s="310"/>
      <c r="R729" s="120"/>
      <c r="S729" s="120" t="s">
        <v>205</v>
      </c>
      <c r="T729" s="120"/>
      <c r="U729" s="120"/>
      <c r="V729" s="120"/>
      <c r="W729" s="120"/>
      <c r="X729" s="120"/>
      <c r="Y729" s="120"/>
      <c r="Z729" s="120"/>
      <c r="AA729" s="120"/>
      <c r="AB729" s="120"/>
      <c r="AC729" s="119">
        <f t="shared" si="1043"/>
        <v>1</v>
      </c>
      <c r="AD729" s="229"/>
      <c r="AE729" s="229"/>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70"/>
      <c r="BU729" s="70"/>
      <c r="BV729" s="72"/>
      <c r="BW729" s="182"/>
      <c r="BX729" s="56"/>
      <c r="BY729" s="56"/>
      <c r="BZ729" s="56"/>
      <c r="CA729" s="56"/>
      <c r="CB729" s="56"/>
      <c r="CC729" s="56"/>
      <c r="CD729" s="56"/>
      <c r="CE729" s="56"/>
      <c r="CF729" s="56"/>
      <c r="CG729" s="56"/>
      <c r="CH729" s="56"/>
      <c r="CI729" s="56"/>
      <c r="CJ729" s="56"/>
      <c r="CK729" s="56"/>
      <c r="CL729" s="56"/>
      <c r="CM729" s="56"/>
      <c r="CN729" s="56"/>
      <c r="CO729" s="56"/>
      <c r="CP729" s="56"/>
      <c r="CQ729" s="56"/>
      <c r="CR729" s="56"/>
      <c r="CS729" s="56"/>
      <c r="CT729" s="56"/>
      <c r="CU729" s="56"/>
      <c r="CV729" s="56"/>
      <c r="CW729" s="56"/>
      <c r="CX729" s="56"/>
      <c r="CY729" s="56"/>
      <c r="CZ729" s="56"/>
      <c r="DA729" s="56"/>
      <c r="DB729" s="56"/>
      <c r="DC729" s="179"/>
      <c r="DD729" s="180"/>
      <c r="DE729" s="179"/>
      <c r="DF729" s="180"/>
      <c r="DG729" s="179"/>
      <c r="DH729" s="180"/>
      <c r="DI729" s="179"/>
      <c r="DJ729" s="180" t="e">
        <f>DI729/(DC729+DE729+DG729+DI729)</f>
        <v>#DIV/0!</v>
      </c>
      <c r="DK729" s="181" t="e">
        <f>(((DC729*2)+(DE729*1)+(DG729*0)))/(DC729+DE729+DG729)</f>
        <v>#DIV/0!</v>
      </c>
      <c r="DL729" s="184" t="e">
        <f>IF(DJ729&gt;=50%,"KĐG",IF(DK729&gt;=1.6,"Đạt mục tiêu",IF(DK729&gt;=1,"Cần cố gắng","Chưa đạt")))</f>
        <v>#DIV/0!</v>
      </c>
      <c r="DM729" s="70"/>
      <c r="DN729" s="70"/>
      <c r="DO729" s="70"/>
      <c r="DP729" s="70"/>
      <c r="DQ729" s="178">
        <v>2</v>
      </c>
      <c r="DR729" s="178">
        <v>2</v>
      </c>
      <c r="DS729" s="178">
        <v>2</v>
      </c>
      <c r="DT729" s="178">
        <v>2</v>
      </c>
      <c r="DU729" s="178">
        <v>2</v>
      </c>
      <c r="DV729" s="178">
        <v>2</v>
      </c>
      <c r="DW729" s="178">
        <v>2</v>
      </c>
      <c r="DX729" s="178">
        <v>2</v>
      </c>
      <c r="DY729" s="178">
        <v>2</v>
      </c>
      <c r="DZ729" s="178">
        <v>2</v>
      </c>
      <c r="EA729" s="178">
        <v>2</v>
      </c>
      <c r="EB729" s="178">
        <v>2</v>
      </c>
      <c r="EC729" s="178">
        <v>2</v>
      </c>
      <c r="ED729" s="178">
        <v>2</v>
      </c>
      <c r="EE729" s="178">
        <v>2</v>
      </c>
      <c r="EF729" s="178">
        <v>2</v>
      </c>
      <c r="EG729" s="178">
        <v>2</v>
      </c>
      <c r="EH729" s="178">
        <v>2</v>
      </c>
      <c r="EI729" s="178">
        <v>2</v>
      </c>
      <c r="EJ729" s="178">
        <v>2</v>
      </c>
      <c r="EK729" s="178">
        <v>2</v>
      </c>
      <c r="EL729" s="178">
        <v>2</v>
      </c>
      <c r="EM729" s="178">
        <v>2</v>
      </c>
      <c r="EN729" s="178">
        <v>2</v>
      </c>
      <c r="EO729" s="178">
        <v>2</v>
      </c>
      <c r="EP729" s="178">
        <v>2</v>
      </c>
      <c r="EQ729" s="178">
        <v>2</v>
      </c>
      <c r="ER729" s="178">
        <v>2</v>
      </c>
      <c r="ES729" s="178">
        <v>2</v>
      </c>
      <c r="ET729" s="178">
        <v>2</v>
      </c>
      <c r="EU729" s="178">
        <v>2</v>
      </c>
      <c r="EV729" s="56"/>
      <c r="EW729" s="56"/>
      <c r="EX729" s="56"/>
      <c r="EY729" s="56"/>
      <c r="EZ729" s="56"/>
      <c r="FA729" s="56"/>
      <c r="FB729" s="56"/>
      <c r="FC729" s="56"/>
      <c r="FD729" s="56"/>
      <c r="FE729" s="56"/>
      <c r="FF729" s="70"/>
      <c r="FG729" s="70"/>
      <c r="FH729" s="70"/>
      <c r="FI729" s="70"/>
      <c r="FJ729" s="70"/>
      <c r="FK729" s="56"/>
      <c r="FL729" s="56"/>
      <c r="FM729" s="56"/>
      <c r="FN729" s="56"/>
      <c r="FO729" s="56"/>
      <c r="FP729" s="56"/>
      <c r="FQ729" s="56"/>
      <c r="FR729" s="56"/>
      <c r="FS729" s="56"/>
      <c r="FT729" s="56"/>
      <c r="FU729" s="56"/>
      <c r="FV729" s="56"/>
      <c r="FW729" s="56"/>
      <c r="FX729" s="56"/>
      <c r="FY729" s="56"/>
      <c r="FZ729" s="56"/>
      <c r="GA729" s="56"/>
      <c r="GB729" s="56"/>
      <c r="GC729" s="56"/>
      <c r="GD729" s="56"/>
      <c r="GE729" s="56"/>
      <c r="GF729" s="56"/>
      <c r="GG729" s="56"/>
      <c r="GH729" s="56"/>
      <c r="GI729" s="56"/>
      <c r="GJ729" s="56"/>
      <c r="GK729" s="56"/>
      <c r="GL729" s="56"/>
      <c r="GM729" s="56"/>
      <c r="GN729" s="56"/>
      <c r="GO729" s="56"/>
      <c r="GP729" s="56"/>
      <c r="GQ729" s="56"/>
      <c r="GR729" s="56"/>
      <c r="GS729" s="56"/>
      <c r="GT729" s="56"/>
      <c r="GU729" s="56"/>
      <c r="GV729" s="56"/>
      <c r="GW729" s="56"/>
      <c r="GX729" s="56"/>
      <c r="GY729" s="56"/>
      <c r="GZ729" s="70"/>
      <c r="HA729" s="70"/>
      <c r="HB729" s="70"/>
      <c r="HC729" s="70"/>
      <c r="HD729" s="70"/>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c r="IJ729" s="56"/>
      <c r="IK729" s="56"/>
      <c r="IL729" s="56"/>
      <c r="IM729" s="56"/>
      <c r="IN729" s="56"/>
      <c r="IO729" s="56"/>
      <c r="IP729" s="56"/>
      <c r="IQ729" s="56"/>
      <c r="IR729" s="56"/>
      <c r="IS729" s="56"/>
      <c r="IT729" s="70"/>
      <c r="IU729" s="70"/>
      <c r="IV729" s="70"/>
      <c r="IW729" s="70"/>
      <c r="IX729" s="56"/>
      <c r="IY729" s="56"/>
      <c r="IZ729" s="56"/>
      <c r="JA729" s="56"/>
      <c r="JB729" s="56"/>
      <c r="JC729" s="56"/>
      <c r="JD729" s="56"/>
      <c r="JE729" s="56"/>
      <c r="JF729" s="56"/>
      <c r="JG729" s="56"/>
      <c r="JH729" s="56"/>
      <c r="JI729" s="56"/>
      <c r="JJ729" s="56"/>
      <c r="JK729" s="56"/>
      <c r="JL729" s="56"/>
      <c r="JM729" s="56"/>
      <c r="JN729" s="56"/>
      <c r="JO729" s="56"/>
      <c r="JP729" s="56"/>
      <c r="JQ729" s="56"/>
      <c r="JR729" s="56"/>
      <c r="JS729" s="56"/>
      <c r="JT729" s="56"/>
      <c r="JU729" s="56"/>
      <c r="JV729" s="56"/>
      <c r="JW729" s="56"/>
      <c r="JX729" s="56"/>
      <c r="JY729" s="56"/>
      <c r="JZ729" s="56"/>
      <c r="KA729" s="56"/>
      <c r="KB729" s="56"/>
      <c r="KC729" s="56"/>
      <c r="KD729" s="56"/>
      <c r="KE729" s="56"/>
      <c r="KF729" s="56"/>
      <c r="KG729" s="56"/>
      <c r="KH729" s="56"/>
      <c r="KI729" s="56"/>
      <c r="KJ729" s="56"/>
      <c r="KK729" s="56"/>
      <c r="KL729" s="71"/>
      <c r="KM729" s="71"/>
      <c r="KN729" s="71"/>
      <c r="KO729" s="56"/>
      <c r="KP729" s="56"/>
      <c r="KQ729" s="56"/>
      <c r="KR729" s="56"/>
      <c r="KS729" s="56"/>
      <c r="KT729" s="56"/>
      <c r="KU729" s="56"/>
      <c r="KV729" s="56"/>
      <c r="KW729" s="56"/>
      <c r="KX729" s="56"/>
      <c r="KY729" s="56"/>
      <c r="KZ729" s="56"/>
      <c r="LA729" s="56"/>
      <c r="LB729" s="56"/>
      <c r="LC729" s="56"/>
      <c r="LD729" s="56"/>
      <c r="LE729" s="56"/>
      <c r="LF729" s="56"/>
      <c r="LG729" s="56"/>
      <c r="LH729" s="56"/>
      <c r="LI729" s="56"/>
      <c r="LJ729" s="56"/>
      <c r="LK729" s="56"/>
      <c r="LL729" s="56"/>
      <c r="LM729" s="56"/>
      <c r="LN729" s="56"/>
      <c r="LO729" s="56"/>
      <c r="LP729" s="56"/>
      <c r="LQ729" s="56"/>
      <c r="LR729" s="56"/>
      <c r="LS729" s="179"/>
      <c r="LT729" s="180"/>
      <c r="LU729" s="179"/>
      <c r="LV729" s="180"/>
      <c r="LW729" s="179"/>
      <c r="LX729" s="180"/>
      <c r="LY729" s="179"/>
      <c r="LZ729" s="180"/>
      <c r="MA729" s="181"/>
      <c r="MB729" s="185"/>
      <c r="MC729" s="56"/>
      <c r="MD729" s="56"/>
      <c r="ME729" s="56"/>
      <c r="MF729" s="56"/>
      <c r="MG729" s="56"/>
      <c r="MH729" s="56"/>
      <c r="MI729" s="56"/>
      <c r="MJ729" s="56"/>
      <c r="MK729" s="56"/>
      <c r="ML729" s="56"/>
      <c r="MM729" s="56"/>
      <c r="MN729" s="56"/>
      <c r="MO729" s="56"/>
      <c r="MP729" s="56"/>
      <c r="MQ729" s="56"/>
      <c r="MR729" s="56"/>
      <c r="MS729" s="56"/>
      <c r="MT729" s="56"/>
      <c r="MU729" s="56"/>
      <c r="MV729" s="56"/>
      <c r="MW729" s="56"/>
      <c r="MX729" s="56"/>
      <c r="MY729" s="56"/>
      <c r="MZ729" s="56"/>
      <c r="NA729" s="56"/>
      <c r="NB729" s="56"/>
      <c r="NC729" s="56"/>
      <c r="ND729" s="56"/>
      <c r="NE729" s="56"/>
      <c r="NF729" s="56"/>
      <c r="NG729" s="56"/>
      <c r="NH729" s="56"/>
      <c r="NI729" s="56"/>
      <c r="NJ729" s="56"/>
      <c r="NK729" s="56"/>
      <c r="NL729" s="56"/>
      <c r="NM729" s="56"/>
      <c r="NN729" s="56"/>
      <c r="NO729" s="56"/>
      <c r="NP729" s="56"/>
      <c r="NQ729" s="56"/>
      <c r="NR729" s="56"/>
      <c r="NS729" s="56"/>
      <c r="NT729" s="56"/>
      <c r="NU729" s="56"/>
      <c r="NV729" s="56"/>
      <c r="NW729" s="56"/>
      <c r="NX729" s="56"/>
      <c r="NY729" s="56"/>
      <c r="NZ729" s="56"/>
      <c r="OA729" s="56"/>
      <c r="OB729" s="56"/>
      <c r="OC729" s="56"/>
      <c r="OD729" s="56"/>
      <c r="OE729" s="56"/>
      <c r="OF729" s="56"/>
      <c r="OG729" s="56"/>
      <c r="OH729" s="56"/>
      <c r="OI729" s="56"/>
      <c r="OJ729" s="56"/>
      <c r="OK729" s="56"/>
      <c r="OL729" s="56"/>
      <c r="OM729" s="56"/>
      <c r="ON729" s="56"/>
      <c r="OO729" s="56"/>
      <c r="OP729" s="56"/>
      <c r="OQ729" s="56"/>
      <c r="OR729" s="56"/>
      <c r="OS729" s="56"/>
      <c r="OT729" s="56"/>
      <c r="OU729" s="56"/>
      <c r="OV729" s="56"/>
      <c r="OW729" s="56"/>
      <c r="OX729" s="56"/>
      <c r="OY729" s="56"/>
      <c r="OZ729" s="56"/>
      <c r="PA729" s="56"/>
    </row>
    <row r="730" spans="1:417" s="116" customFormat="1" ht="101.25" hidden="1" customHeight="1">
      <c r="A730" s="310"/>
      <c r="B730" s="310"/>
      <c r="C730" s="310"/>
      <c r="D730" s="318"/>
      <c r="E730" s="325"/>
      <c r="F730" s="318"/>
      <c r="G730" s="328"/>
      <c r="H730" s="325"/>
      <c r="I730" s="126" t="s">
        <v>1522</v>
      </c>
      <c r="J730" s="126" t="s">
        <v>1089</v>
      </c>
      <c r="K730" s="123"/>
      <c r="L730" s="183" t="s">
        <v>661</v>
      </c>
      <c r="M730" s="123" t="s">
        <v>501</v>
      </c>
      <c r="N730" s="51" t="s">
        <v>380</v>
      </c>
      <c r="O730" s="56" t="s">
        <v>371</v>
      </c>
      <c r="P730" s="310"/>
      <c r="Q730" s="310"/>
      <c r="R730" s="120"/>
      <c r="S730" s="120"/>
      <c r="T730" s="120" t="s">
        <v>205</v>
      </c>
      <c r="U730" s="120"/>
      <c r="V730" s="120"/>
      <c r="W730" s="120"/>
      <c r="X730" s="120"/>
      <c r="Y730" s="120"/>
      <c r="Z730" s="120"/>
      <c r="AA730" s="120"/>
      <c r="AB730" s="120"/>
      <c r="AC730" s="119">
        <f t="shared" si="1043"/>
        <v>1</v>
      </c>
      <c r="AD730" s="229"/>
      <c r="AE730" s="229"/>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70"/>
      <c r="BU730" s="70"/>
      <c r="BV730" s="70"/>
      <c r="BW730" s="70"/>
      <c r="BX730" s="56"/>
      <c r="BY730" s="56"/>
      <c r="BZ730" s="56"/>
      <c r="CA730" s="56"/>
      <c r="CB730" s="56"/>
      <c r="CC730" s="56"/>
      <c r="CD730" s="56"/>
      <c r="CE730" s="56"/>
      <c r="CF730" s="56"/>
      <c r="CG730" s="56"/>
      <c r="CH730" s="56"/>
      <c r="CI730" s="56"/>
      <c r="CJ730" s="56"/>
      <c r="CK730" s="56"/>
      <c r="CL730" s="56"/>
      <c r="CM730" s="56"/>
      <c r="CN730" s="56"/>
      <c r="CO730" s="56"/>
      <c r="CP730" s="56"/>
      <c r="CQ730" s="56"/>
      <c r="CR730" s="56"/>
      <c r="CS730" s="56"/>
      <c r="CT730" s="56"/>
      <c r="CU730" s="56"/>
      <c r="CV730" s="56"/>
      <c r="CW730" s="56"/>
      <c r="CX730" s="56"/>
      <c r="CY730" s="56"/>
      <c r="CZ730" s="56"/>
      <c r="DA730" s="56"/>
      <c r="DB730" s="56"/>
      <c r="DC730" s="56"/>
      <c r="DD730" s="56"/>
      <c r="DE730" s="56"/>
      <c r="DF730" s="56"/>
      <c r="DG730" s="56"/>
      <c r="DH730" s="56"/>
      <c r="DI730" s="56"/>
      <c r="DJ730" s="56"/>
      <c r="DK730" s="56"/>
      <c r="DL730" s="56"/>
      <c r="DM730" s="168" t="s">
        <v>555</v>
      </c>
      <c r="DN730" s="168" t="s">
        <v>555</v>
      </c>
      <c r="DO730" s="168" t="s">
        <v>555</v>
      </c>
      <c r="DP730" s="168" t="s">
        <v>555</v>
      </c>
      <c r="DQ730" s="178">
        <v>2</v>
      </c>
      <c r="DR730" s="178">
        <v>2</v>
      </c>
      <c r="DS730" s="178">
        <v>2</v>
      </c>
      <c r="DT730" s="178">
        <v>2</v>
      </c>
      <c r="DU730" s="178">
        <v>2</v>
      </c>
      <c r="DV730" s="178">
        <v>2</v>
      </c>
      <c r="DW730" s="178">
        <v>2</v>
      </c>
      <c r="DX730" s="178">
        <v>1</v>
      </c>
      <c r="DY730" s="178">
        <v>2</v>
      </c>
      <c r="DZ730" s="178">
        <v>2</v>
      </c>
      <c r="EA730" s="178">
        <v>2</v>
      </c>
      <c r="EB730" s="178">
        <v>1</v>
      </c>
      <c r="EC730" s="178">
        <v>1</v>
      </c>
      <c r="ED730" s="178">
        <v>2</v>
      </c>
      <c r="EE730" s="178">
        <v>2</v>
      </c>
      <c r="EF730" s="178">
        <v>2</v>
      </c>
      <c r="EG730" s="178">
        <v>2</v>
      </c>
      <c r="EH730" s="178">
        <v>2</v>
      </c>
      <c r="EI730" s="178">
        <v>2</v>
      </c>
      <c r="EJ730" s="178">
        <v>2</v>
      </c>
      <c r="EK730" s="178">
        <v>2</v>
      </c>
      <c r="EL730" s="178">
        <v>2</v>
      </c>
      <c r="EM730" s="178">
        <v>2</v>
      </c>
      <c r="EN730" s="178">
        <v>2</v>
      </c>
      <c r="EO730" s="178">
        <v>2</v>
      </c>
      <c r="EP730" s="178">
        <v>2</v>
      </c>
      <c r="EQ730" s="178">
        <v>1</v>
      </c>
      <c r="ER730" s="178">
        <v>2</v>
      </c>
      <c r="ES730" s="178">
        <v>2</v>
      </c>
      <c r="ET730" s="178">
        <v>2</v>
      </c>
      <c r="EU730" s="178">
        <v>2</v>
      </c>
      <c r="EV730" s="179">
        <f>COUNTIF(DM730:EU730,"2")</f>
        <v>27</v>
      </c>
      <c r="EW730" s="180">
        <f>EV730/(EV730+EX730+EZ730+FB730)</f>
        <v>0.87096774193548387</v>
      </c>
      <c r="EX730" s="179">
        <f>COUNTIF(DM730:EU730,"1")</f>
        <v>4</v>
      </c>
      <c r="EY730" s="180">
        <f>EX730/(EV730+EX730+EZ730+FB730)</f>
        <v>0.12903225806451613</v>
      </c>
      <c r="EZ730" s="179">
        <f>COUNTIF(DM730:EU730,"0")</f>
        <v>0</v>
      </c>
      <c r="FA730" s="180">
        <f>EZ730/(EV730+EX730+EZ730+FB730)</f>
        <v>0</v>
      </c>
      <c r="FB730" s="179">
        <f>COUNTIF(DM730:EU730,"KĐG")</f>
        <v>0</v>
      </c>
      <c r="FC730" s="180">
        <f>FB730/(EV730+EX730+EZ730+FB730)</f>
        <v>0</v>
      </c>
      <c r="FD730" s="181">
        <f>(((EV730*2)+(EX730*1)+(EZ730*0)))/(EV730+EX730+EZ730)</f>
        <v>1.8709677419354838</v>
      </c>
      <c r="FE730" s="184" t="str">
        <f>IF(FC730&gt;=50%,"KĐG",IF(FD730&gt;=1.6,"Đạt mục tiêu",IF(FD730&gt;=1,"Cần cố gắng","Chưa đạt")))</f>
        <v>Đạt mục tiêu</v>
      </c>
      <c r="FF730" s="70"/>
      <c r="FG730" s="70"/>
      <c r="FH730" s="70"/>
      <c r="FI730" s="70"/>
      <c r="FJ730" s="70"/>
      <c r="FK730" s="56"/>
      <c r="FL730" s="56"/>
      <c r="FM730" s="56"/>
      <c r="FN730" s="56"/>
      <c r="FO730" s="56"/>
      <c r="FP730" s="56"/>
      <c r="FQ730" s="56"/>
      <c r="FR730" s="56"/>
      <c r="FS730" s="56"/>
      <c r="FT730" s="56"/>
      <c r="FU730" s="56"/>
      <c r="FV730" s="56"/>
      <c r="FW730" s="56"/>
      <c r="FX730" s="56"/>
      <c r="FY730" s="56"/>
      <c r="FZ730" s="56"/>
      <c r="GA730" s="56"/>
      <c r="GB730" s="56"/>
      <c r="GC730" s="56"/>
      <c r="GD730" s="56"/>
      <c r="GE730" s="56"/>
      <c r="GF730" s="56"/>
      <c r="GG730" s="56"/>
      <c r="GH730" s="56"/>
      <c r="GI730" s="56"/>
      <c r="GJ730" s="56"/>
      <c r="GK730" s="56"/>
      <c r="GL730" s="56"/>
      <c r="GM730" s="56"/>
      <c r="GN730" s="56"/>
      <c r="GO730" s="56"/>
      <c r="GP730" s="56"/>
      <c r="GQ730" s="56"/>
      <c r="GR730" s="56"/>
      <c r="GS730" s="56"/>
      <c r="GT730" s="56"/>
      <c r="GU730" s="56"/>
      <c r="GV730" s="56"/>
      <c r="GW730" s="56"/>
      <c r="GX730" s="56"/>
      <c r="GY730" s="56"/>
      <c r="GZ730" s="70"/>
      <c r="HA730" s="70"/>
      <c r="HB730" s="70"/>
      <c r="HC730" s="70"/>
      <c r="HD730" s="70"/>
      <c r="HE730" s="56"/>
      <c r="HF730" s="56"/>
      <c r="HG730" s="56"/>
      <c r="HH730" s="56"/>
      <c r="HI730" s="56"/>
      <c r="HJ730" s="56"/>
      <c r="HK730" s="56"/>
      <c r="HL730" s="56"/>
      <c r="HM730" s="56"/>
      <c r="HN730" s="56"/>
      <c r="HO730" s="56"/>
      <c r="HP730" s="56"/>
      <c r="HQ730" s="56"/>
      <c r="HR730" s="56"/>
      <c r="HS730" s="56"/>
      <c r="HT730" s="56"/>
      <c r="HU730" s="56"/>
      <c r="HV730" s="56"/>
      <c r="HW730" s="56"/>
      <c r="HX730" s="56"/>
      <c r="HY730" s="56"/>
      <c r="HZ730" s="56"/>
      <c r="IA730" s="56"/>
      <c r="IB730" s="56"/>
      <c r="IC730" s="56"/>
      <c r="ID730" s="56"/>
      <c r="IE730" s="56"/>
      <c r="IF730" s="56"/>
      <c r="IG730" s="56"/>
      <c r="IH730" s="56"/>
      <c r="II730" s="56"/>
      <c r="IJ730" s="56"/>
      <c r="IK730" s="56"/>
      <c r="IL730" s="56"/>
      <c r="IM730" s="56"/>
      <c r="IN730" s="56"/>
      <c r="IO730" s="56"/>
      <c r="IP730" s="56"/>
      <c r="IQ730" s="56"/>
      <c r="IR730" s="56"/>
      <c r="IS730" s="56"/>
      <c r="IT730" s="70"/>
      <c r="IU730" s="70"/>
      <c r="IV730" s="70"/>
      <c r="IW730" s="70"/>
      <c r="IX730" s="56"/>
      <c r="IY730" s="56"/>
      <c r="IZ730" s="56"/>
      <c r="JA730" s="56"/>
      <c r="JB730" s="56"/>
      <c r="JC730" s="56"/>
      <c r="JD730" s="56"/>
      <c r="JE730" s="56"/>
      <c r="JF730" s="56"/>
      <c r="JG730" s="56"/>
      <c r="JH730" s="56"/>
      <c r="JI730" s="56"/>
      <c r="JJ730" s="56"/>
      <c r="JK730" s="56"/>
      <c r="JL730" s="56"/>
      <c r="JM730" s="56"/>
      <c r="JN730" s="56"/>
      <c r="JO730" s="56"/>
      <c r="JP730" s="56"/>
      <c r="JQ730" s="56"/>
      <c r="JR730" s="56"/>
      <c r="JS730" s="56"/>
      <c r="JT730" s="56"/>
      <c r="JU730" s="56"/>
      <c r="JV730" s="56"/>
      <c r="JW730" s="56"/>
      <c r="JX730" s="56"/>
      <c r="JY730" s="56"/>
      <c r="JZ730" s="56"/>
      <c r="KA730" s="56"/>
      <c r="KB730" s="56"/>
      <c r="KC730" s="56"/>
      <c r="KD730" s="56"/>
      <c r="KE730" s="56"/>
      <c r="KF730" s="56"/>
      <c r="KG730" s="56"/>
      <c r="KH730" s="56"/>
      <c r="KI730" s="56"/>
      <c r="KJ730" s="56"/>
      <c r="KK730" s="56"/>
      <c r="KL730" s="71"/>
      <c r="KM730" s="71"/>
      <c r="KN730" s="71"/>
      <c r="KO730" s="56"/>
      <c r="KP730" s="56"/>
      <c r="KQ730" s="56"/>
      <c r="KR730" s="56"/>
      <c r="KS730" s="56"/>
      <c r="KT730" s="56"/>
      <c r="KU730" s="56"/>
      <c r="KV730" s="56"/>
      <c r="KW730" s="56"/>
      <c r="KX730" s="56"/>
      <c r="KY730" s="56"/>
      <c r="KZ730" s="56"/>
      <c r="LA730" s="56"/>
      <c r="LB730" s="56"/>
      <c r="LC730" s="56"/>
      <c r="LD730" s="56"/>
      <c r="LE730" s="56"/>
      <c r="LF730" s="56"/>
      <c r="LG730" s="56"/>
      <c r="LH730" s="56"/>
      <c r="LI730" s="56"/>
      <c r="LJ730" s="56"/>
      <c r="LK730" s="56"/>
      <c r="LL730" s="56"/>
      <c r="LM730" s="56"/>
      <c r="LN730" s="56"/>
      <c r="LO730" s="56"/>
      <c r="LP730" s="56"/>
      <c r="LQ730" s="56"/>
      <c r="LR730" s="56"/>
      <c r="LS730" s="179"/>
      <c r="LT730" s="180"/>
      <c r="LU730" s="179"/>
      <c r="LV730" s="180"/>
      <c r="LW730" s="179"/>
      <c r="LX730" s="180"/>
      <c r="LY730" s="179"/>
      <c r="LZ730" s="180"/>
      <c r="MA730" s="181"/>
      <c r="MB730" s="185"/>
      <c r="MC730" s="56"/>
      <c r="MD730" s="56"/>
      <c r="ME730" s="56"/>
      <c r="MF730" s="56"/>
      <c r="MG730" s="56"/>
      <c r="MH730" s="56"/>
      <c r="MI730" s="56"/>
      <c r="MJ730" s="56"/>
      <c r="MK730" s="56"/>
      <c r="ML730" s="56"/>
      <c r="MM730" s="56"/>
      <c r="MN730" s="56"/>
      <c r="MO730" s="56"/>
      <c r="MP730" s="56"/>
      <c r="MQ730" s="56"/>
      <c r="MR730" s="56"/>
      <c r="MS730" s="56"/>
      <c r="MT730" s="56"/>
      <c r="MU730" s="56"/>
      <c r="MV730" s="56"/>
      <c r="MW730" s="56"/>
      <c r="MX730" s="56"/>
      <c r="MY730" s="56"/>
      <c r="MZ730" s="56"/>
      <c r="NA730" s="56"/>
      <c r="NB730" s="56"/>
      <c r="NC730" s="56"/>
      <c r="ND730" s="56"/>
      <c r="NE730" s="56"/>
      <c r="NF730" s="56"/>
      <c r="NG730" s="56"/>
      <c r="NH730" s="56"/>
      <c r="NI730" s="56"/>
      <c r="NJ730" s="56"/>
      <c r="NK730" s="56"/>
      <c r="NL730" s="56"/>
      <c r="NM730" s="56"/>
      <c r="NN730" s="56"/>
      <c r="NO730" s="56"/>
      <c r="NP730" s="56"/>
      <c r="NQ730" s="56"/>
      <c r="NR730" s="56"/>
      <c r="NS730" s="56"/>
      <c r="NT730" s="56"/>
      <c r="NU730" s="56"/>
      <c r="NV730" s="56"/>
      <c r="NW730" s="56"/>
      <c r="NX730" s="56"/>
      <c r="NY730" s="56"/>
      <c r="NZ730" s="56"/>
      <c r="OA730" s="56"/>
      <c r="OB730" s="56"/>
      <c r="OC730" s="56"/>
      <c r="OD730" s="56"/>
      <c r="OE730" s="56"/>
      <c r="OF730" s="56"/>
      <c r="OG730" s="56"/>
      <c r="OH730" s="56"/>
      <c r="OI730" s="56"/>
      <c r="OJ730" s="56"/>
      <c r="OK730" s="56"/>
      <c r="OL730" s="56"/>
      <c r="OM730" s="56"/>
      <c r="ON730" s="56"/>
      <c r="OO730" s="56"/>
      <c r="OP730" s="56"/>
      <c r="OQ730" s="56"/>
      <c r="OR730" s="56"/>
      <c r="OS730" s="56"/>
      <c r="OT730" s="56"/>
      <c r="OU730" s="56"/>
      <c r="OV730" s="56"/>
      <c r="OW730" s="56"/>
      <c r="OX730" s="56"/>
      <c r="OY730" s="56"/>
      <c r="OZ730" s="56"/>
      <c r="PA730" s="56"/>
    </row>
    <row r="731" spans="1:417" s="116" customFormat="1" ht="86.25" hidden="1" customHeight="1">
      <c r="A731" s="310"/>
      <c r="B731" s="310"/>
      <c r="C731" s="310"/>
      <c r="D731" s="318"/>
      <c r="E731" s="325"/>
      <c r="F731" s="318"/>
      <c r="G731" s="328"/>
      <c r="H731" s="325"/>
      <c r="I731" s="126" t="s">
        <v>1523</v>
      </c>
      <c r="J731" s="126" t="s">
        <v>1089</v>
      </c>
      <c r="K731" s="123"/>
      <c r="L731" s="183" t="s">
        <v>661</v>
      </c>
      <c r="M731" s="123" t="s">
        <v>501</v>
      </c>
      <c r="N731" s="51" t="s">
        <v>380</v>
      </c>
      <c r="O731" s="56" t="s">
        <v>371</v>
      </c>
      <c r="P731" s="310"/>
      <c r="Q731" s="310"/>
      <c r="R731" s="120"/>
      <c r="S731" s="120"/>
      <c r="T731" s="120"/>
      <c r="U731" s="120" t="s">
        <v>205</v>
      </c>
      <c r="V731" s="120"/>
      <c r="W731" s="120"/>
      <c r="X731" s="120"/>
      <c r="Y731" s="120"/>
      <c r="Z731" s="120"/>
      <c r="AA731" s="120"/>
      <c r="AB731" s="120"/>
      <c r="AC731" s="119">
        <f t="shared" si="1043"/>
        <v>1</v>
      </c>
      <c r="AD731" s="229"/>
      <c r="AE731" s="229"/>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70"/>
      <c r="BU731" s="70"/>
      <c r="BV731" s="70"/>
      <c r="BW731" s="70"/>
      <c r="BX731" s="56"/>
      <c r="BY731" s="56"/>
      <c r="BZ731" s="56"/>
      <c r="CA731" s="56"/>
      <c r="CB731" s="56"/>
      <c r="CC731" s="56"/>
      <c r="CD731" s="56"/>
      <c r="CE731" s="56"/>
      <c r="CF731" s="56"/>
      <c r="CG731" s="56"/>
      <c r="CH731" s="56"/>
      <c r="CI731" s="56"/>
      <c r="CJ731" s="56"/>
      <c r="CK731" s="56"/>
      <c r="CL731" s="56"/>
      <c r="CM731" s="56"/>
      <c r="CN731" s="56"/>
      <c r="CO731" s="56"/>
      <c r="CP731" s="56"/>
      <c r="CQ731" s="56"/>
      <c r="CR731" s="56"/>
      <c r="CS731" s="56"/>
      <c r="CT731" s="56"/>
      <c r="CU731" s="56"/>
      <c r="CV731" s="56"/>
      <c r="CW731" s="56"/>
      <c r="CX731" s="56"/>
      <c r="CY731" s="56"/>
      <c r="CZ731" s="56"/>
      <c r="DA731" s="56"/>
      <c r="DB731" s="56"/>
      <c r="DC731" s="56"/>
      <c r="DD731" s="56"/>
      <c r="DE731" s="56"/>
      <c r="DF731" s="56"/>
      <c r="DG731" s="56"/>
      <c r="DH731" s="56"/>
      <c r="DI731" s="56"/>
      <c r="DJ731" s="56"/>
      <c r="DK731" s="56"/>
      <c r="DL731" s="56"/>
      <c r="DM731" s="70"/>
      <c r="DN731" s="70"/>
      <c r="DO731" s="70"/>
      <c r="DP731" s="70"/>
      <c r="DQ731" s="56"/>
      <c r="DR731" s="56"/>
      <c r="DS731" s="56"/>
      <c r="DT731" s="56"/>
      <c r="DU731" s="56"/>
      <c r="DV731" s="56"/>
      <c r="DW731" s="56"/>
      <c r="DX731" s="56"/>
      <c r="DY731" s="56"/>
      <c r="DZ731" s="56"/>
      <c r="EA731" s="56"/>
      <c r="EB731" s="56"/>
      <c r="EC731" s="56"/>
      <c r="ED731" s="56"/>
      <c r="EE731" s="56"/>
      <c r="EF731" s="56"/>
      <c r="EG731" s="56"/>
      <c r="EH731" s="56"/>
      <c r="EI731" s="56"/>
      <c r="EJ731" s="56"/>
      <c r="EK731" s="56"/>
      <c r="EL731" s="56"/>
      <c r="EM731" s="56"/>
      <c r="EN731" s="56"/>
      <c r="EO731" s="56"/>
      <c r="EP731" s="56"/>
      <c r="EQ731" s="56"/>
      <c r="ER731" s="56"/>
      <c r="ES731" s="56"/>
      <c r="ET731" s="56"/>
      <c r="EU731" s="56"/>
      <c r="EV731" s="56"/>
      <c r="EW731" s="56"/>
      <c r="EX731" s="56"/>
      <c r="EY731" s="56"/>
      <c r="EZ731" s="56"/>
      <c r="FA731" s="56"/>
      <c r="FB731" s="56"/>
      <c r="FC731" s="56"/>
      <c r="FD731" s="56"/>
      <c r="FE731" s="56"/>
      <c r="FF731" s="72" t="s">
        <v>555</v>
      </c>
      <c r="FG731" s="72" t="s">
        <v>555</v>
      </c>
      <c r="FH731" s="72" t="s">
        <v>555</v>
      </c>
      <c r="FI731" s="72" t="s">
        <v>555</v>
      </c>
      <c r="FJ731" s="72" t="s">
        <v>555</v>
      </c>
      <c r="FK731" s="70" t="s">
        <v>464</v>
      </c>
      <c r="FL731" s="70" t="s">
        <v>464</v>
      </c>
      <c r="FM731" s="70" t="s">
        <v>464</v>
      </c>
      <c r="FN731" s="70" t="s">
        <v>1025</v>
      </c>
      <c r="FO731" s="70" t="s">
        <v>464</v>
      </c>
      <c r="FP731" s="70" t="s">
        <v>464</v>
      </c>
      <c r="FQ731" s="70" t="s">
        <v>464</v>
      </c>
      <c r="FR731" s="70" t="s">
        <v>464</v>
      </c>
      <c r="FS731" s="70" t="s">
        <v>464</v>
      </c>
      <c r="FT731" s="70" t="s">
        <v>464</v>
      </c>
      <c r="FU731" s="70" t="s">
        <v>464</v>
      </c>
      <c r="FV731" s="70" t="s">
        <v>464</v>
      </c>
      <c r="FW731" s="70" t="s">
        <v>464</v>
      </c>
      <c r="FX731" s="70" t="s">
        <v>464</v>
      </c>
      <c r="FY731" s="70" t="s">
        <v>464</v>
      </c>
      <c r="FZ731" s="70" t="s">
        <v>464</v>
      </c>
      <c r="GA731" s="70" t="s">
        <v>464</v>
      </c>
      <c r="GB731" s="70" t="s">
        <v>464</v>
      </c>
      <c r="GC731" s="70" t="s">
        <v>464</v>
      </c>
      <c r="GD731" s="70" t="s">
        <v>464</v>
      </c>
      <c r="GE731" s="70" t="s">
        <v>464</v>
      </c>
      <c r="GF731" s="70" t="s">
        <v>464</v>
      </c>
      <c r="GG731" s="70" t="s">
        <v>464</v>
      </c>
      <c r="GH731" s="70" t="s">
        <v>1025</v>
      </c>
      <c r="GI731" s="70" t="s">
        <v>464</v>
      </c>
      <c r="GJ731" s="70" t="s">
        <v>464</v>
      </c>
      <c r="GK731" s="70" t="s">
        <v>464</v>
      </c>
      <c r="GL731" s="70" t="s">
        <v>464</v>
      </c>
      <c r="GM731" s="70" t="s">
        <v>464</v>
      </c>
      <c r="GN731" s="70" t="s">
        <v>464</v>
      </c>
      <c r="GO731" s="70" t="s">
        <v>464</v>
      </c>
      <c r="GP731" s="179">
        <f>COUNTIF(FA731:GO731,"2")</f>
        <v>29</v>
      </c>
      <c r="GQ731" s="180">
        <f t="shared" ref="GQ731" si="1059">GP731/(GP731+GR731+GT731+GV731)</f>
        <v>0.93548387096774188</v>
      </c>
      <c r="GR731" s="179">
        <f>COUNTIF(FA731:GO731,"1")</f>
        <v>2</v>
      </c>
      <c r="GS731" s="180">
        <f t="shared" ref="GS731" si="1060">GR731/(GP731+GR731+GT731+GV731)</f>
        <v>6.4516129032258063E-2</v>
      </c>
      <c r="GT731" s="179">
        <f>COUNTIF(FA731:GO731,"0")</f>
        <v>0</v>
      </c>
      <c r="GU731" s="180">
        <f t="shared" ref="GU731" si="1061">GT731/(GP731+GR731+GT731+GV731)</f>
        <v>0</v>
      </c>
      <c r="GV731" s="179">
        <f>COUNTIF(FA731:GO731,"KĐG")</f>
        <v>0</v>
      </c>
      <c r="GW731" s="180">
        <f t="shared" ref="GW731" si="1062">GV731/(GP731+GR731+GT731+GV731)</f>
        <v>0</v>
      </c>
      <c r="GX731" s="181">
        <f t="shared" ref="GX731" si="1063">(((GP731*2)+(GR731*1)+(GT731*0)))/(GP731+GR731+GT731)</f>
        <v>1.935483870967742</v>
      </c>
      <c r="GY731" s="182" t="str">
        <f t="shared" ref="GY731" si="1064">IF(GW731&gt;=50%,"KĐG",IF(GX731&gt;=1.6,"Đạt mục tiêu",IF(GX731&gt;=1,"Cần cố gắng","Chưa đạt")))</f>
        <v>Đạt mục tiêu</v>
      </c>
      <c r="GZ731" s="70"/>
      <c r="HA731" s="70"/>
      <c r="HB731" s="70"/>
      <c r="HC731" s="70"/>
      <c r="HD731" s="70"/>
      <c r="HE731" s="56"/>
      <c r="HF731" s="56"/>
      <c r="HG731" s="56"/>
      <c r="HH731" s="56"/>
      <c r="HI731" s="56"/>
      <c r="HJ731" s="56"/>
      <c r="HK731" s="56"/>
      <c r="HL731" s="56"/>
      <c r="HM731" s="56"/>
      <c r="HN731" s="56"/>
      <c r="HO731" s="56"/>
      <c r="HP731" s="56"/>
      <c r="HQ731" s="56"/>
      <c r="HR731" s="56"/>
      <c r="HS731" s="56"/>
      <c r="HT731" s="56"/>
      <c r="HU731" s="56"/>
      <c r="HV731" s="56"/>
      <c r="HW731" s="56"/>
      <c r="HX731" s="56"/>
      <c r="HY731" s="56"/>
      <c r="HZ731" s="56"/>
      <c r="IA731" s="56"/>
      <c r="IB731" s="56"/>
      <c r="IC731" s="56"/>
      <c r="ID731" s="56"/>
      <c r="IE731" s="56"/>
      <c r="IF731" s="56"/>
      <c r="IG731" s="56"/>
      <c r="IH731" s="56"/>
      <c r="II731" s="56"/>
      <c r="IJ731" s="56"/>
      <c r="IK731" s="56"/>
      <c r="IL731" s="56"/>
      <c r="IM731" s="56"/>
      <c r="IN731" s="56"/>
      <c r="IO731" s="56"/>
      <c r="IP731" s="56"/>
      <c r="IQ731" s="56"/>
      <c r="IR731" s="56"/>
      <c r="IS731" s="56"/>
      <c r="IT731" s="70"/>
      <c r="IU731" s="70"/>
      <c r="IV731" s="70"/>
      <c r="IW731" s="70"/>
      <c r="IX731" s="56"/>
      <c r="IY731" s="56"/>
      <c r="IZ731" s="56"/>
      <c r="JA731" s="56"/>
      <c r="JB731" s="56"/>
      <c r="JC731" s="56"/>
      <c r="JD731" s="56"/>
      <c r="JE731" s="56"/>
      <c r="JF731" s="56"/>
      <c r="JG731" s="56"/>
      <c r="JH731" s="56"/>
      <c r="JI731" s="56"/>
      <c r="JJ731" s="56"/>
      <c r="JK731" s="56"/>
      <c r="JL731" s="56"/>
      <c r="JM731" s="56"/>
      <c r="JN731" s="56"/>
      <c r="JO731" s="56"/>
      <c r="JP731" s="56"/>
      <c r="JQ731" s="56"/>
      <c r="JR731" s="56"/>
      <c r="JS731" s="56"/>
      <c r="JT731" s="56"/>
      <c r="JU731" s="56"/>
      <c r="JV731" s="56"/>
      <c r="JW731" s="56"/>
      <c r="JX731" s="56"/>
      <c r="JY731" s="56"/>
      <c r="JZ731" s="56"/>
      <c r="KA731" s="56"/>
      <c r="KB731" s="56"/>
      <c r="KC731" s="56"/>
      <c r="KD731" s="56"/>
      <c r="KE731" s="56"/>
      <c r="KF731" s="56"/>
      <c r="KG731" s="56"/>
      <c r="KH731" s="56"/>
      <c r="KI731" s="56"/>
      <c r="KJ731" s="56"/>
      <c r="KK731" s="56"/>
      <c r="KL731" s="71"/>
      <c r="KM731" s="71"/>
      <c r="KN731" s="71"/>
      <c r="KO731" s="56"/>
      <c r="KP731" s="56"/>
      <c r="KQ731" s="56"/>
      <c r="KR731" s="56"/>
      <c r="KS731" s="56"/>
      <c r="KT731" s="56"/>
      <c r="KU731" s="56"/>
      <c r="KV731" s="56"/>
      <c r="KW731" s="56"/>
      <c r="KX731" s="56"/>
      <c r="KY731" s="56"/>
      <c r="KZ731" s="56"/>
      <c r="LA731" s="56"/>
      <c r="LB731" s="56"/>
      <c r="LC731" s="56"/>
      <c r="LD731" s="56"/>
      <c r="LE731" s="56"/>
      <c r="LF731" s="56"/>
      <c r="LG731" s="56"/>
      <c r="LH731" s="56"/>
      <c r="LI731" s="56"/>
      <c r="LJ731" s="56"/>
      <c r="LK731" s="56"/>
      <c r="LL731" s="56"/>
      <c r="LM731" s="56"/>
      <c r="LN731" s="56"/>
      <c r="LO731" s="56"/>
      <c r="LP731" s="56"/>
      <c r="LQ731" s="56"/>
      <c r="LR731" s="56"/>
      <c r="LS731" s="179"/>
      <c r="LT731" s="180"/>
      <c r="LU731" s="179"/>
      <c r="LV731" s="180"/>
      <c r="LW731" s="179"/>
      <c r="LX731" s="180"/>
      <c r="LY731" s="179"/>
      <c r="LZ731" s="180"/>
      <c r="MA731" s="181"/>
      <c r="MB731" s="185"/>
      <c r="MC731" s="56"/>
      <c r="MD731" s="56"/>
      <c r="ME731" s="56"/>
      <c r="MF731" s="56"/>
      <c r="MG731" s="56"/>
      <c r="MH731" s="56"/>
      <c r="MI731" s="56"/>
      <c r="MJ731" s="56"/>
      <c r="MK731" s="56"/>
      <c r="ML731" s="56"/>
      <c r="MM731" s="56"/>
      <c r="MN731" s="56"/>
      <c r="MO731" s="56"/>
      <c r="MP731" s="56"/>
      <c r="MQ731" s="56"/>
      <c r="MR731" s="56"/>
      <c r="MS731" s="56"/>
      <c r="MT731" s="56"/>
      <c r="MU731" s="56"/>
      <c r="MV731" s="56"/>
      <c r="MW731" s="56"/>
      <c r="MX731" s="56"/>
      <c r="MY731" s="56"/>
      <c r="MZ731" s="56"/>
      <c r="NA731" s="56"/>
      <c r="NB731" s="56"/>
      <c r="NC731" s="56"/>
      <c r="ND731" s="56"/>
      <c r="NE731" s="56"/>
      <c r="NF731" s="56"/>
      <c r="NG731" s="56"/>
      <c r="NH731" s="56"/>
      <c r="NI731" s="56"/>
      <c r="NJ731" s="56"/>
      <c r="NK731" s="56"/>
      <c r="NL731" s="56"/>
      <c r="NM731" s="56"/>
      <c r="NN731" s="56"/>
      <c r="NO731" s="56"/>
      <c r="NP731" s="56"/>
      <c r="NQ731" s="56"/>
      <c r="NR731" s="56"/>
      <c r="NS731" s="56"/>
      <c r="NT731" s="56"/>
      <c r="NU731" s="56"/>
      <c r="NV731" s="56"/>
      <c r="NW731" s="56"/>
      <c r="NX731" s="56"/>
      <c r="NY731" s="56"/>
      <c r="NZ731" s="56"/>
      <c r="OA731" s="56"/>
      <c r="OB731" s="56"/>
      <c r="OC731" s="56"/>
      <c r="OD731" s="56"/>
      <c r="OE731" s="56"/>
      <c r="OF731" s="56"/>
      <c r="OG731" s="56"/>
      <c r="OH731" s="56"/>
      <c r="OI731" s="56"/>
      <c r="OJ731" s="56"/>
      <c r="OK731" s="56"/>
      <c r="OL731" s="56"/>
      <c r="OM731" s="56"/>
      <c r="ON731" s="56"/>
      <c r="OO731" s="56"/>
      <c r="OP731" s="56"/>
      <c r="OQ731" s="56"/>
      <c r="OR731" s="56"/>
      <c r="OS731" s="56"/>
      <c r="OT731" s="56"/>
      <c r="OU731" s="56"/>
      <c r="OV731" s="56"/>
      <c r="OW731" s="56"/>
      <c r="OX731" s="56"/>
      <c r="OY731" s="56"/>
      <c r="OZ731" s="56"/>
      <c r="PA731" s="56"/>
    </row>
    <row r="732" spans="1:417" s="116" customFormat="1" ht="82.5" hidden="1" customHeight="1">
      <c r="A732" s="310"/>
      <c r="B732" s="310"/>
      <c r="C732" s="310"/>
      <c r="D732" s="318"/>
      <c r="E732" s="325"/>
      <c r="F732" s="318"/>
      <c r="G732" s="328"/>
      <c r="H732" s="325"/>
      <c r="I732" s="126" t="s">
        <v>1524</v>
      </c>
      <c r="J732" s="126" t="s">
        <v>1089</v>
      </c>
      <c r="K732" s="123"/>
      <c r="L732" s="183" t="s">
        <v>661</v>
      </c>
      <c r="M732" s="123" t="s">
        <v>501</v>
      </c>
      <c r="N732" s="51" t="s">
        <v>380</v>
      </c>
      <c r="O732" s="56" t="s">
        <v>371</v>
      </c>
      <c r="P732" s="310"/>
      <c r="Q732" s="310"/>
      <c r="R732" s="120"/>
      <c r="S732" s="120"/>
      <c r="T732" s="120"/>
      <c r="U732" s="120"/>
      <c r="V732" s="120" t="s">
        <v>205</v>
      </c>
      <c r="W732" s="120"/>
      <c r="X732" s="120"/>
      <c r="Y732" s="120"/>
      <c r="Z732" s="120"/>
      <c r="AA732" s="120"/>
      <c r="AB732" s="120"/>
      <c r="AC732" s="119">
        <f t="shared" si="1043"/>
        <v>1</v>
      </c>
      <c r="AD732" s="229"/>
      <c r="AE732" s="229"/>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72" t="s">
        <v>555</v>
      </c>
      <c r="BU732" s="72" t="s">
        <v>555</v>
      </c>
      <c r="BV732" s="70"/>
      <c r="BW732" s="70"/>
      <c r="BX732" s="56"/>
      <c r="BY732" s="56"/>
      <c r="BZ732" s="56"/>
      <c r="CA732" s="56"/>
      <c r="CB732" s="56"/>
      <c r="CC732" s="56"/>
      <c r="CD732" s="56"/>
      <c r="CE732" s="56"/>
      <c r="CF732" s="56"/>
      <c r="CG732" s="56"/>
      <c r="CH732" s="56"/>
      <c r="CI732" s="56"/>
      <c r="CJ732" s="56"/>
      <c r="CK732" s="56"/>
      <c r="CL732" s="56"/>
      <c r="CM732" s="56"/>
      <c r="CN732" s="56"/>
      <c r="CO732" s="56"/>
      <c r="CP732" s="56"/>
      <c r="CQ732" s="56"/>
      <c r="CR732" s="56"/>
      <c r="CS732" s="56"/>
      <c r="CT732" s="56"/>
      <c r="CU732" s="56"/>
      <c r="CV732" s="56"/>
      <c r="CW732" s="56"/>
      <c r="CX732" s="56"/>
      <c r="CY732" s="56"/>
      <c r="CZ732" s="56"/>
      <c r="DA732" s="56"/>
      <c r="DB732" s="56"/>
      <c r="DC732" s="56"/>
      <c r="DD732" s="56"/>
      <c r="DE732" s="56"/>
      <c r="DF732" s="56"/>
      <c r="DG732" s="56"/>
      <c r="DH732" s="56"/>
      <c r="DI732" s="56"/>
      <c r="DJ732" s="56"/>
      <c r="DK732" s="56"/>
      <c r="DL732" s="56"/>
      <c r="DM732" s="70"/>
      <c r="DN732" s="70"/>
      <c r="DO732" s="70"/>
      <c r="DP732" s="70"/>
      <c r="DQ732" s="56"/>
      <c r="DR732" s="56"/>
      <c r="DS732" s="56"/>
      <c r="DT732" s="56"/>
      <c r="DU732" s="56"/>
      <c r="DV732" s="56"/>
      <c r="DW732" s="56"/>
      <c r="DX732" s="56"/>
      <c r="DY732" s="56"/>
      <c r="DZ732" s="56"/>
      <c r="EA732" s="56"/>
      <c r="EB732" s="56"/>
      <c r="EC732" s="56"/>
      <c r="ED732" s="56"/>
      <c r="EE732" s="56"/>
      <c r="EF732" s="56"/>
      <c r="EG732" s="56"/>
      <c r="EH732" s="56"/>
      <c r="EI732" s="56"/>
      <c r="EJ732" s="56"/>
      <c r="EK732" s="56"/>
      <c r="EL732" s="56"/>
      <c r="EM732" s="56"/>
      <c r="EN732" s="56"/>
      <c r="EO732" s="56"/>
      <c r="EP732" s="56"/>
      <c r="EQ732" s="56"/>
      <c r="ER732" s="56"/>
      <c r="ES732" s="56"/>
      <c r="ET732" s="56"/>
      <c r="EU732" s="56"/>
      <c r="EV732" s="56"/>
      <c r="EW732" s="56"/>
      <c r="EX732" s="56"/>
      <c r="EY732" s="56"/>
      <c r="EZ732" s="56"/>
      <c r="FA732" s="56"/>
      <c r="FB732" s="56"/>
      <c r="FC732" s="56"/>
      <c r="FD732" s="56"/>
      <c r="FE732" s="56"/>
      <c r="FF732" s="70"/>
      <c r="FG732" s="70"/>
      <c r="FH732" s="70"/>
      <c r="FI732" s="70"/>
      <c r="FJ732" s="70"/>
      <c r="FK732" s="56"/>
      <c r="FL732" s="56"/>
      <c r="FM732" s="56"/>
      <c r="FN732" s="56"/>
      <c r="FO732" s="56"/>
      <c r="FP732" s="56"/>
      <c r="FQ732" s="56"/>
      <c r="FR732" s="56"/>
      <c r="FS732" s="56"/>
      <c r="FT732" s="56"/>
      <c r="FU732" s="56"/>
      <c r="FV732" s="56"/>
      <c r="FW732" s="56"/>
      <c r="FX732" s="56"/>
      <c r="FY732" s="56"/>
      <c r="FZ732" s="56"/>
      <c r="GA732" s="56"/>
      <c r="GB732" s="56"/>
      <c r="GC732" s="56"/>
      <c r="GD732" s="56"/>
      <c r="GE732" s="56"/>
      <c r="GF732" s="56"/>
      <c r="GG732" s="56"/>
      <c r="GH732" s="56"/>
      <c r="GI732" s="56"/>
      <c r="GJ732" s="56"/>
      <c r="GK732" s="56"/>
      <c r="GL732" s="56"/>
      <c r="GM732" s="56"/>
      <c r="GN732" s="56"/>
      <c r="GO732" s="56"/>
      <c r="GP732" s="56"/>
      <c r="GQ732" s="56"/>
      <c r="GR732" s="56"/>
      <c r="GS732" s="56"/>
      <c r="GT732" s="56"/>
      <c r="GU732" s="56"/>
      <c r="GV732" s="56"/>
      <c r="GW732" s="56"/>
      <c r="GX732" s="56"/>
      <c r="GY732" s="56"/>
      <c r="GZ732" s="70"/>
      <c r="HA732" s="70"/>
      <c r="HB732" s="70"/>
      <c r="HC732" s="70"/>
      <c r="HD732" s="70"/>
      <c r="HE732" s="56"/>
      <c r="HF732" s="56"/>
      <c r="HG732" s="56"/>
      <c r="HH732" s="56"/>
      <c r="HI732" s="56"/>
      <c r="HJ732" s="56"/>
      <c r="HK732" s="56"/>
      <c r="HL732" s="56"/>
      <c r="HM732" s="56"/>
      <c r="HN732" s="56"/>
      <c r="HO732" s="56"/>
      <c r="HP732" s="56"/>
      <c r="HQ732" s="56"/>
      <c r="HR732" s="56"/>
      <c r="HS732" s="56"/>
      <c r="HT732" s="56"/>
      <c r="HU732" s="56"/>
      <c r="HV732" s="56"/>
      <c r="HW732" s="56"/>
      <c r="HX732" s="56"/>
      <c r="HY732" s="56"/>
      <c r="HZ732" s="56"/>
      <c r="IA732" s="56"/>
      <c r="IB732" s="56"/>
      <c r="IC732" s="56"/>
      <c r="ID732" s="56"/>
      <c r="IE732" s="56"/>
      <c r="IF732" s="56"/>
      <c r="IG732" s="56"/>
      <c r="IH732" s="56"/>
      <c r="II732" s="56"/>
      <c r="IJ732" s="56"/>
      <c r="IK732" s="56"/>
      <c r="IL732" s="56"/>
      <c r="IM732" s="56"/>
      <c r="IN732" s="56"/>
      <c r="IO732" s="56"/>
      <c r="IP732" s="56"/>
      <c r="IQ732" s="56"/>
      <c r="IR732" s="56"/>
      <c r="IS732" s="56"/>
      <c r="IT732" s="70"/>
      <c r="IU732" s="70"/>
      <c r="IV732" s="70"/>
      <c r="IW732" s="70"/>
      <c r="IX732" s="56"/>
      <c r="IY732" s="56"/>
      <c r="IZ732" s="56"/>
      <c r="JA732" s="56"/>
      <c r="JB732" s="56"/>
      <c r="JC732" s="56"/>
      <c r="JD732" s="56"/>
      <c r="JE732" s="56"/>
      <c r="JF732" s="56"/>
      <c r="JG732" s="56"/>
      <c r="JH732" s="56"/>
      <c r="JI732" s="56"/>
      <c r="JJ732" s="56"/>
      <c r="JK732" s="56"/>
      <c r="JL732" s="56"/>
      <c r="JM732" s="56"/>
      <c r="JN732" s="56"/>
      <c r="JO732" s="56"/>
      <c r="JP732" s="56"/>
      <c r="JQ732" s="56"/>
      <c r="JR732" s="56"/>
      <c r="JS732" s="56"/>
      <c r="JT732" s="56"/>
      <c r="JU732" s="56"/>
      <c r="JV732" s="56"/>
      <c r="JW732" s="56"/>
      <c r="JX732" s="56"/>
      <c r="JY732" s="56"/>
      <c r="JZ732" s="56"/>
      <c r="KA732" s="56"/>
      <c r="KB732" s="56"/>
      <c r="KC732" s="56"/>
      <c r="KD732" s="56"/>
      <c r="KE732" s="56"/>
      <c r="KF732" s="56"/>
      <c r="KG732" s="56"/>
      <c r="KH732" s="56"/>
      <c r="KI732" s="56"/>
      <c r="KJ732" s="56"/>
      <c r="KK732" s="56"/>
      <c r="KL732" s="71"/>
      <c r="KM732" s="71"/>
      <c r="KN732" s="71"/>
      <c r="KO732" s="56"/>
      <c r="KP732" s="56"/>
      <c r="KQ732" s="56"/>
      <c r="KR732" s="56"/>
      <c r="KS732" s="56"/>
      <c r="KT732" s="56"/>
      <c r="KU732" s="56"/>
      <c r="KV732" s="56"/>
      <c r="KW732" s="56"/>
      <c r="KX732" s="56"/>
      <c r="KY732" s="56"/>
      <c r="KZ732" s="56"/>
      <c r="LA732" s="56"/>
      <c r="LB732" s="56"/>
      <c r="LC732" s="56"/>
      <c r="LD732" s="56"/>
      <c r="LE732" s="56"/>
      <c r="LF732" s="56"/>
      <c r="LG732" s="56"/>
      <c r="LH732" s="56"/>
      <c r="LI732" s="56"/>
      <c r="LJ732" s="56"/>
      <c r="LK732" s="56"/>
      <c r="LL732" s="56"/>
      <c r="LM732" s="56"/>
      <c r="LN732" s="56"/>
      <c r="LO732" s="56"/>
      <c r="LP732" s="56"/>
      <c r="LQ732" s="56"/>
      <c r="LR732" s="56"/>
      <c r="LS732" s="179"/>
      <c r="LT732" s="180"/>
      <c r="LU732" s="179"/>
      <c r="LV732" s="180"/>
      <c r="LW732" s="179"/>
      <c r="LX732" s="180"/>
      <c r="LY732" s="179"/>
      <c r="LZ732" s="180"/>
      <c r="MA732" s="181"/>
      <c r="MB732" s="185"/>
      <c r="MC732" s="56"/>
      <c r="MD732" s="56"/>
      <c r="ME732" s="56"/>
      <c r="MF732" s="56"/>
      <c r="MG732" s="56"/>
      <c r="MH732" s="56"/>
      <c r="MI732" s="56"/>
      <c r="MJ732" s="56"/>
      <c r="MK732" s="56"/>
      <c r="ML732" s="56"/>
      <c r="MM732" s="56"/>
      <c r="MN732" s="56"/>
      <c r="MO732" s="56"/>
      <c r="MP732" s="56"/>
      <c r="MQ732" s="56"/>
      <c r="MR732" s="56"/>
      <c r="MS732" s="56"/>
      <c r="MT732" s="56"/>
      <c r="MU732" s="56"/>
      <c r="MV732" s="56"/>
      <c r="MW732" s="56"/>
      <c r="MX732" s="56"/>
      <c r="MY732" s="56"/>
      <c r="MZ732" s="56"/>
      <c r="NA732" s="56"/>
      <c r="NB732" s="56"/>
      <c r="NC732" s="56"/>
      <c r="ND732" s="56"/>
      <c r="NE732" s="56"/>
      <c r="NF732" s="56"/>
      <c r="NG732" s="56"/>
      <c r="NH732" s="56"/>
      <c r="NI732" s="56"/>
      <c r="NJ732" s="56"/>
      <c r="NK732" s="56"/>
      <c r="NL732" s="56"/>
      <c r="NM732" s="56"/>
      <c r="NN732" s="56"/>
      <c r="NO732" s="56"/>
      <c r="NP732" s="56"/>
      <c r="NQ732" s="56"/>
      <c r="NR732" s="56"/>
      <c r="NS732" s="56"/>
      <c r="NT732" s="56"/>
      <c r="NU732" s="56"/>
      <c r="NV732" s="56"/>
      <c r="NW732" s="56"/>
      <c r="NX732" s="56"/>
      <c r="NY732" s="56"/>
      <c r="NZ732" s="56"/>
      <c r="OA732" s="56"/>
      <c r="OB732" s="56"/>
      <c r="OC732" s="56"/>
      <c r="OD732" s="56"/>
      <c r="OE732" s="56"/>
      <c r="OF732" s="56"/>
      <c r="OG732" s="56"/>
      <c r="OH732" s="56"/>
      <c r="OI732" s="56"/>
      <c r="OJ732" s="56"/>
      <c r="OK732" s="56"/>
      <c r="OL732" s="56"/>
      <c r="OM732" s="56"/>
      <c r="ON732" s="56"/>
      <c r="OO732" s="56"/>
      <c r="OP732" s="56"/>
      <c r="OQ732" s="56"/>
      <c r="OR732" s="56"/>
      <c r="OS732" s="56"/>
      <c r="OT732" s="56"/>
      <c r="OU732" s="56"/>
      <c r="OV732" s="56"/>
      <c r="OW732" s="56"/>
      <c r="OX732" s="56"/>
      <c r="OY732" s="56"/>
      <c r="OZ732" s="56"/>
      <c r="PA732" s="56"/>
    </row>
    <row r="733" spans="1:417" s="116" customFormat="1" ht="72.75" hidden="1" customHeight="1">
      <c r="A733" s="310"/>
      <c r="B733" s="340">
        <v>598</v>
      </c>
      <c r="C733" s="340">
        <v>266</v>
      </c>
      <c r="D733" s="315" t="s">
        <v>1181</v>
      </c>
      <c r="E733" s="354" t="s">
        <v>4</v>
      </c>
      <c r="F733" s="315" t="s">
        <v>1179</v>
      </c>
      <c r="G733" s="316" t="s">
        <v>6</v>
      </c>
      <c r="H733" s="325"/>
      <c r="I733" s="126" t="s">
        <v>1525</v>
      </c>
      <c r="J733" s="126" t="s">
        <v>1089</v>
      </c>
      <c r="K733" s="122"/>
      <c r="L733" s="183" t="s">
        <v>661</v>
      </c>
      <c r="M733" s="123" t="s">
        <v>501</v>
      </c>
      <c r="N733" s="51" t="s">
        <v>380</v>
      </c>
      <c r="O733" s="56" t="s">
        <v>371</v>
      </c>
      <c r="P733" s="310" t="s">
        <v>205</v>
      </c>
      <c r="Q733" s="310"/>
      <c r="R733" s="120"/>
      <c r="S733" s="120"/>
      <c r="T733" s="120"/>
      <c r="U733" s="120"/>
      <c r="V733" s="120"/>
      <c r="W733" s="120" t="s">
        <v>205</v>
      </c>
      <c r="X733" s="120"/>
      <c r="Y733" s="120"/>
      <c r="Z733" s="120"/>
      <c r="AA733" s="120"/>
      <c r="AB733" s="120"/>
      <c r="AC733" s="119">
        <f t="shared" si="1043"/>
        <v>1</v>
      </c>
      <c r="AD733" s="229"/>
      <c r="AE733" s="229"/>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70"/>
      <c r="BU733" s="70"/>
      <c r="BV733" s="70"/>
      <c r="BW733" s="70"/>
      <c r="BX733" s="56"/>
      <c r="BY733" s="56"/>
      <c r="BZ733" s="56"/>
      <c r="CA733" s="56"/>
      <c r="CB733" s="56"/>
      <c r="CC733" s="56"/>
      <c r="CD733" s="56"/>
      <c r="CE733" s="56"/>
      <c r="CF733" s="56"/>
      <c r="CG733" s="56"/>
      <c r="CH733" s="56"/>
      <c r="CI733" s="56"/>
      <c r="CJ733" s="56"/>
      <c r="CK733" s="56"/>
      <c r="CL733" s="56"/>
      <c r="CM733" s="56"/>
      <c r="CN733" s="56"/>
      <c r="CO733" s="56"/>
      <c r="CP733" s="56"/>
      <c r="CQ733" s="56"/>
      <c r="CR733" s="56"/>
      <c r="CS733" s="56"/>
      <c r="CT733" s="56"/>
      <c r="CU733" s="56"/>
      <c r="CV733" s="56"/>
      <c r="CW733" s="56"/>
      <c r="CX733" s="56"/>
      <c r="CY733" s="56"/>
      <c r="CZ733" s="56"/>
      <c r="DA733" s="56"/>
      <c r="DB733" s="56"/>
      <c r="DC733" s="56"/>
      <c r="DD733" s="56"/>
      <c r="DE733" s="56"/>
      <c r="DF733" s="56"/>
      <c r="DG733" s="56"/>
      <c r="DH733" s="56"/>
      <c r="DI733" s="56"/>
      <c r="DJ733" s="56"/>
      <c r="DK733" s="56"/>
      <c r="DL733" s="56"/>
      <c r="DM733" s="70"/>
      <c r="DN733" s="70"/>
      <c r="DO733" s="70"/>
      <c r="DP733" s="70"/>
      <c r="DQ733" s="56"/>
      <c r="DR733" s="56"/>
      <c r="DS733" s="56"/>
      <c r="DT733" s="56"/>
      <c r="DU733" s="56"/>
      <c r="DV733" s="56"/>
      <c r="DW733" s="56"/>
      <c r="DX733" s="56"/>
      <c r="DY733" s="56"/>
      <c r="DZ733" s="56"/>
      <c r="EA733" s="56"/>
      <c r="EB733" s="56"/>
      <c r="EC733" s="56"/>
      <c r="ED733" s="56"/>
      <c r="EE733" s="56"/>
      <c r="EF733" s="56"/>
      <c r="EG733" s="56"/>
      <c r="EH733" s="56"/>
      <c r="EI733" s="56"/>
      <c r="EJ733" s="56"/>
      <c r="EK733" s="56"/>
      <c r="EL733" s="56"/>
      <c r="EM733" s="56"/>
      <c r="EN733" s="56"/>
      <c r="EO733" s="56"/>
      <c r="EP733" s="56"/>
      <c r="EQ733" s="56"/>
      <c r="ER733" s="56"/>
      <c r="ES733" s="56"/>
      <c r="ET733" s="56"/>
      <c r="EU733" s="56"/>
      <c r="EV733" s="56"/>
      <c r="EW733" s="56"/>
      <c r="EX733" s="56"/>
      <c r="EY733" s="56"/>
      <c r="EZ733" s="56"/>
      <c r="FA733" s="56"/>
      <c r="FB733" s="56"/>
      <c r="FC733" s="56"/>
      <c r="FD733" s="56"/>
      <c r="FE733" s="56"/>
      <c r="FF733" s="70"/>
      <c r="FG733" s="70"/>
      <c r="FH733" s="70"/>
      <c r="FI733" s="70"/>
      <c r="FJ733" s="70"/>
      <c r="FK733" s="56"/>
      <c r="FL733" s="56"/>
      <c r="FM733" s="56"/>
      <c r="FN733" s="56"/>
      <c r="FO733" s="56"/>
      <c r="FP733" s="56"/>
      <c r="FQ733" s="56"/>
      <c r="FR733" s="56"/>
      <c r="FS733" s="56"/>
      <c r="FT733" s="56"/>
      <c r="FU733" s="56"/>
      <c r="FV733" s="56"/>
      <c r="FW733" s="56"/>
      <c r="FX733" s="56"/>
      <c r="FY733" s="56"/>
      <c r="FZ733" s="56"/>
      <c r="GA733" s="56"/>
      <c r="GB733" s="56"/>
      <c r="GC733" s="56"/>
      <c r="GD733" s="56"/>
      <c r="GE733" s="56"/>
      <c r="GF733" s="56"/>
      <c r="GG733" s="56"/>
      <c r="GH733" s="56"/>
      <c r="GI733" s="56"/>
      <c r="GJ733" s="56"/>
      <c r="GK733" s="56"/>
      <c r="GL733" s="56"/>
      <c r="GM733" s="56"/>
      <c r="GN733" s="56"/>
      <c r="GO733" s="56"/>
      <c r="GP733" s="56"/>
      <c r="GQ733" s="56"/>
      <c r="GR733" s="56"/>
      <c r="GS733" s="56"/>
      <c r="GT733" s="56"/>
      <c r="GU733" s="56"/>
      <c r="GV733" s="56"/>
      <c r="GW733" s="56"/>
      <c r="GX733" s="56"/>
      <c r="GY733" s="56"/>
      <c r="GZ733" s="72" t="s">
        <v>555</v>
      </c>
      <c r="HA733" s="72" t="s">
        <v>555</v>
      </c>
      <c r="HB733" s="72" t="s">
        <v>555</v>
      </c>
      <c r="HC733" s="72" t="s">
        <v>555</v>
      </c>
      <c r="HD733" s="72" t="s">
        <v>555</v>
      </c>
      <c r="HE733" s="168">
        <v>2</v>
      </c>
      <c r="HF733" s="56">
        <v>2</v>
      </c>
      <c r="HG733" s="56">
        <v>1</v>
      </c>
      <c r="HH733" s="56">
        <v>2</v>
      </c>
      <c r="HI733" s="56">
        <v>2</v>
      </c>
      <c r="HJ733" s="56">
        <v>2</v>
      </c>
      <c r="HK733" s="56">
        <v>2</v>
      </c>
      <c r="HL733" s="56">
        <v>2</v>
      </c>
      <c r="HM733" s="56">
        <v>2</v>
      </c>
      <c r="HN733" s="56">
        <v>2</v>
      </c>
      <c r="HO733" s="56">
        <v>1</v>
      </c>
      <c r="HP733" s="56">
        <v>2</v>
      </c>
      <c r="HQ733" s="56">
        <v>1</v>
      </c>
      <c r="HR733" s="56">
        <v>2</v>
      </c>
      <c r="HS733" s="56">
        <v>2</v>
      </c>
      <c r="HT733" s="56">
        <v>2</v>
      </c>
      <c r="HU733" s="56">
        <v>2</v>
      </c>
      <c r="HV733" s="56">
        <v>2</v>
      </c>
      <c r="HW733" s="56">
        <v>2</v>
      </c>
      <c r="HX733" s="56"/>
      <c r="HY733" s="56"/>
      <c r="HZ733" s="56"/>
      <c r="IA733" s="56"/>
      <c r="IB733" s="56"/>
      <c r="IC733" s="56"/>
      <c r="ID733" s="56">
        <v>2</v>
      </c>
      <c r="IE733" s="56">
        <v>2</v>
      </c>
      <c r="IF733" s="56">
        <v>2</v>
      </c>
      <c r="IG733" s="56">
        <v>2</v>
      </c>
      <c r="IH733" s="56">
        <v>2</v>
      </c>
      <c r="II733" s="179">
        <f>COUNTIF(HE733:IH733,"2")</f>
        <v>21</v>
      </c>
      <c r="IJ733" s="180">
        <f>II733/(II733+IK733+IM733+IO733)</f>
        <v>0.875</v>
      </c>
      <c r="IK733" s="179">
        <f>COUNTIF(HE733:IH733,"1")</f>
        <v>3</v>
      </c>
      <c r="IL733" s="180">
        <f>IK733/(II733+IK733+IM733+IO733)</f>
        <v>0.125</v>
      </c>
      <c r="IM733" s="179">
        <f>COUNTIF(HE733:IH733,"0")</f>
        <v>0</v>
      </c>
      <c r="IN733" s="180">
        <f>IM733/(II733+IK733+IM733+IO733)</f>
        <v>0</v>
      </c>
      <c r="IO733" s="179">
        <f>COUNTIF(GP733:IH733,"KĐG")</f>
        <v>0</v>
      </c>
      <c r="IP733" s="180">
        <f>IO733/(II733+IK733+IM733+IO733)</f>
        <v>0</v>
      </c>
      <c r="IQ733" s="181">
        <f>(((II733*2)+(IK733*1)+(IM733*0)))/(II733+IK733+IM733)</f>
        <v>1.875</v>
      </c>
      <c r="IR733" s="185" t="str">
        <f>IF(IP733&gt;=50%,"KĐG",IF(IQ733&gt;=1.6,"Đạt mục tiêu",IF(IQ733&gt;=1,"Cần cố gắng","Chưa đạt")))</f>
        <v>Đạt mục tiêu</v>
      </c>
      <c r="IS733" s="185"/>
      <c r="IT733" s="70"/>
      <c r="IU733" s="70"/>
      <c r="IV733" s="70"/>
      <c r="IW733" s="70"/>
      <c r="IX733" s="56"/>
      <c r="IY733" s="56"/>
      <c r="IZ733" s="56"/>
      <c r="JA733" s="56"/>
      <c r="JB733" s="56"/>
      <c r="JC733" s="56"/>
      <c r="JD733" s="56"/>
      <c r="JE733" s="56"/>
      <c r="JF733" s="56"/>
      <c r="JG733" s="56"/>
      <c r="JH733" s="56"/>
      <c r="JI733" s="56"/>
      <c r="JJ733" s="56"/>
      <c r="JK733" s="56"/>
      <c r="JL733" s="56"/>
      <c r="JM733" s="56"/>
      <c r="JN733" s="56"/>
      <c r="JO733" s="56"/>
      <c r="JP733" s="56"/>
      <c r="JQ733" s="56"/>
      <c r="JR733" s="56"/>
      <c r="JS733" s="56"/>
      <c r="JT733" s="56"/>
      <c r="JU733" s="56"/>
      <c r="JV733" s="56"/>
      <c r="JW733" s="56"/>
      <c r="JX733" s="56"/>
      <c r="JY733" s="56"/>
      <c r="JZ733" s="56"/>
      <c r="KA733" s="56"/>
      <c r="KB733" s="56"/>
      <c r="KC733" s="56"/>
      <c r="KD733" s="56"/>
      <c r="KE733" s="56"/>
      <c r="KF733" s="56"/>
      <c r="KG733" s="56"/>
      <c r="KH733" s="56"/>
      <c r="KI733" s="56"/>
      <c r="KJ733" s="56"/>
      <c r="KK733" s="56"/>
      <c r="KL733" s="56"/>
      <c r="KM733" s="56"/>
      <c r="KN733" s="56"/>
      <c r="KO733" s="56"/>
      <c r="KP733" s="56"/>
      <c r="KQ733" s="56"/>
      <c r="KR733" s="56"/>
      <c r="KS733" s="56"/>
      <c r="KT733" s="56"/>
      <c r="KU733" s="56"/>
      <c r="KV733" s="56"/>
      <c r="KW733" s="56"/>
      <c r="KX733" s="56"/>
      <c r="KY733" s="56"/>
      <c r="KZ733" s="56"/>
      <c r="LA733" s="56"/>
      <c r="LB733" s="56"/>
      <c r="LC733" s="56"/>
      <c r="LD733" s="56"/>
      <c r="LE733" s="56"/>
      <c r="LF733" s="56"/>
      <c r="LG733" s="56"/>
      <c r="LH733" s="56"/>
      <c r="LI733" s="56"/>
      <c r="LJ733" s="56"/>
      <c r="LK733" s="56"/>
      <c r="LL733" s="56"/>
      <c r="LM733" s="56"/>
      <c r="LN733" s="56"/>
      <c r="LO733" s="56"/>
      <c r="LP733" s="56"/>
      <c r="LQ733" s="56"/>
      <c r="LR733" s="56"/>
      <c r="LS733" s="56"/>
      <c r="LT733" s="56"/>
      <c r="LU733" s="56"/>
      <c r="LV733" s="56"/>
      <c r="LW733" s="56"/>
      <c r="LX733" s="56"/>
      <c r="LY733" s="56"/>
      <c r="LZ733" s="56"/>
      <c r="MA733" s="56"/>
      <c r="MB733" s="56"/>
      <c r="MC733" s="56"/>
      <c r="MD733" s="56"/>
      <c r="ME733" s="56"/>
      <c r="MF733" s="56"/>
      <c r="MG733" s="56"/>
      <c r="MH733" s="56"/>
      <c r="MI733" s="56"/>
      <c r="MJ733" s="56"/>
      <c r="MK733" s="56"/>
      <c r="ML733" s="56"/>
      <c r="MM733" s="56"/>
      <c r="MN733" s="56"/>
      <c r="MO733" s="56"/>
      <c r="MP733" s="56"/>
      <c r="MQ733" s="56"/>
      <c r="MR733" s="56"/>
      <c r="MS733" s="56"/>
      <c r="MT733" s="56"/>
      <c r="MU733" s="56"/>
      <c r="MV733" s="56"/>
      <c r="MW733" s="56"/>
      <c r="MX733" s="56"/>
      <c r="MY733" s="56"/>
      <c r="MZ733" s="56"/>
      <c r="NA733" s="56"/>
      <c r="NB733" s="56"/>
      <c r="NC733" s="56"/>
      <c r="ND733" s="56"/>
      <c r="NE733" s="56"/>
      <c r="NF733" s="56"/>
      <c r="NG733" s="56"/>
      <c r="NH733" s="56"/>
      <c r="NI733" s="56"/>
      <c r="NJ733" s="56"/>
      <c r="NK733" s="56"/>
      <c r="NL733" s="56"/>
      <c r="NM733" s="56"/>
      <c r="NN733" s="56"/>
      <c r="NO733" s="56"/>
      <c r="NP733" s="56"/>
      <c r="NQ733" s="56"/>
      <c r="NR733" s="56"/>
      <c r="NS733" s="56"/>
      <c r="NT733" s="56"/>
      <c r="NU733" s="56"/>
      <c r="NV733" s="56"/>
      <c r="NW733" s="56"/>
      <c r="NX733" s="56"/>
      <c r="NY733" s="56"/>
      <c r="NZ733" s="56"/>
      <c r="OA733" s="56"/>
      <c r="OB733" s="56"/>
      <c r="OC733" s="56"/>
      <c r="OD733" s="56"/>
      <c r="OE733" s="56"/>
      <c r="OF733" s="56"/>
      <c r="OG733" s="56"/>
      <c r="OH733" s="56"/>
      <c r="OI733" s="56"/>
      <c r="OJ733" s="56"/>
      <c r="OK733" s="56"/>
      <c r="OL733" s="56"/>
      <c r="OM733" s="56"/>
      <c r="ON733" s="56"/>
      <c r="OO733" s="56"/>
      <c r="OP733" s="56"/>
      <c r="OQ733" s="56"/>
      <c r="OR733" s="56"/>
      <c r="OS733" s="56"/>
      <c r="OT733" s="56"/>
      <c r="OU733" s="56"/>
      <c r="OV733" s="56"/>
      <c r="OW733" s="56"/>
      <c r="OX733" s="56"/>
      <c r="OY733" s="56"/>
      <c r="OZ733" s="56"/>
      <c r="PA733" s="56"/>
    </row>
    <row r="734" spans="1:417" s="116" customFormat="1" ht="72.75" hidden="1" customHeight="1">
      <c r="A734" s="310"/>
      <c r="B734" s="357"/>
      <c r="C734" s="357"/>
      <c r="D734" s="313"/>
      <c r="E734" s="356"/>
      <c r="F734" s="313"/>
      <c r="G734" s="327"/>
      <c r="H734" s="325"/>
      <c r="I734" s="126" t="s">
        <v>1180</v>
      </c>
      <c r="J734" s="126" t="s">
        <v>1089</v>
      </c>
      <c r="K734" s="122"/>
      <c r="L734" s="183" t="s">
        <v>661</v>
      </c>
      <c r="M734" s="123" t="s">
        <v>501</v>
      </c>
      <c r="N734" s="51" t="s">
        <v>380</v>
      </c>
      <c r="O734" s="56" t="s">
        <v>371</v>
      </c>
      <c r="P734" s="310"/>
      <c r="Q734" s="310"/>
      <c r="R734" s="120"/>
      <c r="S734" s="120"/>
      <c r="T734" s="120"/>
      <c r="U734" s="120"/>
      <c r="V734" s="120"/>
      <c r="W734" s="120"/>
      <c r="X734" s="120" t="s">
        <v>205</v>
      </c>
      <c r="Y734" s="120"/>
      <c r="Z734" s="120"/>
      <c r="AA734" s="120"/>
      <c r="AB734" s="120"/>
      <c r="AC734" s="119">
        <f t="shared" si="1043"/>
        <v>1</v>
      </c>
      <c r="AD734" s="229"/>
      <c r="AE734" s="229"/>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70"/>
      <c r="BU734" s="70"/>
      <c r="BV734" s="70"/>
      <c r="BW734" s="70"/>
      <c r="BX734" s="56"/>
      <c r="BY734" s="56"/>
      <c r="BZ734" s="56"/>
      <c r="CA734" s="56"/>
      <c r="CB734" s="56"/>
      <c r="CC734" s="56"/>
      <c r="CD734" s="56"/>
      <c r="CE734" s="56"/>
      <c r="CF734" s="56"/>
      <c r="CG734" s="56"/>
      <c r="CH734" s="56"/>
      <c r="CI734" s="56"/>
      <c r="CJ734" s="56"/>
      <c r="CK734" s="56"/>
      <c r="CL734" s="56"/>
      <c r="CM734" s="56"/>
      <c r="CN734" s="56"/>
      <c r="CO734" s="56"/>
      <c r="CP734" s="56"/>
      <c r="CQ734" s="56"/>
      <c r="CR734" s="56"/>
      <c r="CS734" s="56"/>
      <c r="CT734" s="56"/>
      <c r="CU734" s="56"/>
      <c r="CV734" s="56"/>
      <c r="CW734" s="56"/>
      <c r="CX734" s="56"/>
      <c r="CY734" s="56"/>
      <c r="CZ734" s="56"/>
      <c r="DA734" s="56"/>
      <c r="DB734" s="56"/>
      <c r="DC734" s="56"/>
      <c r="DD734" s="56"/>
      <c r="DE734" s="56"/>
      <c r="DF734" s="56"/>
      <c r="DG734" s="56"/>
      <c r="DH734" s="56"/>
      <c r="DI734" s="56"/>
      <c r="DJ734" s="56"/>
      <c r="DK734" s="56"/>
      <c r="DL734" s="56"/>
      <c r="DM734" s="70"/>
      <c r="DN734" s="70"/>
      <c r="DO734" s="70"/>
      <c r="DP734" s="70"/>
      <c r="DQ734" s="56"/>
      <c r="DR734" s="56"/>
      <c r="DS734" s="56"/>
      <c r="DT734" s="56"/>
      <c r="DU734" s="56"/>
      <c r="DV734" s="56"/>
      <c r="DW734" s="56"/>
      <c r="DX734" s="56"/>
      <c r="DY734" s="56"/>
      <c r="DZ734" s="56"/>
      <c r="EA734" s="56"/>
      <c r="EB734" s="56"/>
      <c r="EC734" s="56"/>
      <c r="ED734" s="56"/>
      <c r="EE734" s="56"/>
      <c r="EF734" s="56"/>
      <c r="EG734" s="56"/>
      <c r="EH734" s="56"/>
      <c r="EI734" s="56"/>
      <c r="EJ734" s="56"/>
      <c r="EK734" s="56"/>
      <c r="EL734" s="56"/>
      <c r="EM734" s="56"/>
      <c r="EN734" s="56"/>
      <c r="EO734" s="56"/>
      <c r="EP734" s="56"/>
      <c r="EQ734" s="56"/>
      <c r="ER734" s="56"/>
      <c r="ES734" s="56"/>
      <c r="ET734" s="56"/>
      <c r="EU734" s="56"/>
      <c r="EV734" s="56"/>
      <c r="EW734" s="56"/>
      <c r="EX734" s="56"/>
      <c r="EY734" s="56"/>
      <c r="EZ734" s="56"/>
      <c r="FA734" s="56"/>
      <c r="FB734" s="56"/>
      <c r="FC734" s="56"/>
      <c r="FD734" s="56"/>
      <c r="FE734" s="56"/>
      <c r="FF734" s="70"/>
      <c r="FG734" s="70"/>
      <c r="FH734" s="70"/>
      <c r="FI734" s="70"/>
      <c r="FJ734" s="70"/>
      <c r="FK734" s="56"/>
      <c r="FL734" s="56"/>
      <c r="FM734" s="56"/>
      <c r="FN734" s="56"/>
      <c r="FO734" s="56"/>
      <c r="FP734" s="56"/>
      <c r="FQ734" s="56"/>
      <c r="FR734" s="56"/>
      <c r="FS734" s="56"/>
      <c r="FT734" s="56"/>
      <c r="FU734" s="56"/>
      <c r="FV734" s="56"/>
      <c r="FW734" s="56"/>
      <c r="FX734" s="56"/>
      <c r="FY734" s="56"/>
      <c r="FZ734" s="56"/>
      <c r="GA734" s="56"/>
      <c r="GB734" s="56"/>
      <c r="GC734" s="56"/>
      <c r="GD734" s="56"/>
      <c r="GE734" s="56"/>
      <c r="GF734" s="56"/>
      <c r="GG734" s="56"/>
      <c r="GH734" s="56"/>
      <c r="GI734" s="56"/>
      <c r="GJ734" s="56"/>
      <c r="GK734" s="56"/>
      <c r="GL734" s="56"/>
      <c r="GM734" s="56"/>
      <c r="GN734" s="56"/>
      <c r="GO734" s="56"/>
      <c r="GP734" s="56"/>
      <c r="GQ734" s="56"/>
      <c r="GR734" s="56"/>
      <c r="GS734" s="56"/>
      <c r="GT734" s="56"/>
      <c r="GU734" s="56"/>
      <c r="GV734" s="56"/>
      <c r="GW734" s="56"/>
      <c r="GX734" s="56"/>
      <c r="GY734" s="56"/>
      <c r="GZ734" s="70"/>
      <c r="HA734" s="70"/>
      <c r="HB734" s="70"/>
      <c r="HC734" s="70"/>
      <c r="HD734" s="70"/>
      <c r="HE734" s="168"/>
      <c r="HF734" s="56"/>
      <c r="HG734" s="56"/>
      <c r="HH734" s="56"/>
      <c r="HI734" s="56"/>
      <c r="HJ734" s="56"/>
      <c r="HK734" s="56"/>
      <c r="HL734" s="56"/>
      <c r="HM734" s="56"/>
      <c r="HN734" s="56"/>
      <c r="HO734" s="56"/>
      <c r="HP734" s="56"/>
      <c r="HQ734" s="56"/>
      <c r="HR734" s="56"/>
      <c r="HS734" s="56"/>
      <c r="HT734" s="56"/>
      <c r="HU734" s="56"/>
      <c r="HV734" s="56"/>
      <c r="HW734" s="56"/>
      <c r="HX734" s="56"/>
      <c r="HY734" s="56"/>
      <c r="HZ734" s="56"/>
      <c r="IA734" s="56"/>
      <c r="IB734" s="56"/>
      <c r="IC734" s="56"/>
      <c r="ID734" s="56"/>
      <c r="IE734" s="56"/>
      <c r="IF734" s="56"/>
      <c r="IG734" s="56"/>
      <c r="IH734" s="56"/>
      <c r="II734" s="179"/>
      <c r="IJ734" s="180"/>
      <c r="IK734" s="179"/>
      <c r="IL734" s="180"/>
      <c r="IM734" s="179"/>
      <c r="IN734" s="180"/>
      <c r="IO734" s="179"/>
      <c r="IP734" s="180"/>
      <c r="IQ734" s="181"/>
      <c r="IR734" s="185"/>
      <c r="IS734" s="71" t="s">
        <v>555</v>
      </c>
      <c r="IT734" s="71" t="s">
        <v>555</v>
      </c>
      <c r="IU734" s="71" t="s">
        <v>555</v>
      </c>
      <c r="IV734" s="71" t="s">
        <v>555</v>
      </c>
      <c r="IW734" s="71" t="s">
        <v>555</v>
      </c>
      <c r="IX734" s="56">
        <v>2</v>
      </c>
      <c r="IY734" s="56">
        <v>2</v>
      </c>
      <c r="IZ734" s="56">
        <v>2</v>
      </c>
      <c r="JA734" s="56">
        <v>2</v>
      </c>
      <c r="JB734" s="56">
        <v>2</v>
      </c>
      <c r="JC734" s="56">
        <v>2</v>
      </c>
      <c r="JD734" s="56">
        <v>2</v>
      </c>
      <c r="JE734" s="56">
        <v>2</v>
      </c>
      <c r="JF734" s="56">
        <v>2</v>
      </c>
      <c r="JG734" s="56">
        <v>2</v>
      </c>
      <c r="JH734" s="56">
        <v>2</v>
      </c>
      <c r="JI734" s="56">
        <v>2</v>
      </c>
      <c r="JJ734" s="56">
        <v>2</v>
      </c>
      <c r="JK734" s="56">
        <v>2</v>
      </c>
      <c r="JL734" s="56">
        <v>2</v>
      </c>
      <c r="JM734" s="56">
        <v>2</v>
      </c>
      <c r="JN734" s="56">
        <v>2</v>
      </c>
      <c r="JO734" s="56">
        <v>2</v>
      </c>
      <c r="JP734" s="56">
        <v>2</v>
      </c>
      <c r="JQ734" s="56">
        <v>2</v>
      </c>
      <c r="JR734" s="56">
        <v>2</v>
      </c>
      <c r="JS734" s="56">
        <v>2</v>
      </c>
      <c r="JT734" s="56">
        <v>2</v>
      </c>
      <c r="JU734" s="56">
        <v>2</v>
      </c>
      <c r="JV734" s="56">
        <v>2</v>
      </c>
      <c r="JW734" s="56">
        <v>2</v>
      </c>
      <c r="JX734" s="56">
        <v>2</v>
      </c>
      <c r="JY734" s="56">
        <v>2</v>
      </c>
      <c r="JZ734" s="56">
        <v>2</v>
      </c>
      <c r="KA734" s="56">
        <v>2</v>
      </c>
      <c r="KB734" s="179">
        <f t="shared" ref="KB734" si="1065">COUNTIF(IX734:KA734,"2")</f>
        <v>30</v>
      </c>
      <c r="KC734" s="180">
        <f t="shared" ref="KC734" si="1066">KB734/(KB734+KD734+KF734+KH734)</f>
        <v>1</v>
      </c>
      <c r="KD734" s="179">
        <f t="shared" ref="KD734" si="1067">COUNTIF(IX734:KA734,"1")</f>
        <v>0</v>
      </c>
      <c r="KE734" s="180">
        <f t="shared" ref="KE734" si="1068">KD734/(KB734+KD734+KF734+KH734)</f>
        <v>0</v>
      </c>
      <c r="KF734" s="179">
        <f t="shared" ref="KF734" si="1069">COUNTIF(IX734:KA734,"0")</f>
        <v>0</v>
      </c>
      <c r="KG734" s="180">
        <f t="shared" ref="KG734" si="1070">KF734/(KB734+KD734+KF734+KH734)</f>
        <v>0</v>
      </c>
      <c r="KH734" s="179">
        <f>COUNTIF(IJ734:KA734,"KĐG")</f>
        <v>0</v>
      </c>
      <c r="KI734" s="180">
        <f t="shared" ref="KI734" si="1071">KH734/(KB734+KD734+KF734+KH734)</f>
        <v>0</v>
      </c>
      <c r="KJ734" s="181">
        <f t="shared" ref="KJ734" si="1072">(((KB734*2)+(KD734*1)+(KF734*0)))/(KB734+KD734+KF734)</f>
        <v>2</v>
      </c>
      <c r="KK734" s="182" t="str">
        <f t="shared" ref="KK734" si="1073">IF(KI734&gt;=50%,"KĐG",IF(KJ734&gt;=1.6,"Đạt mục tiêu",IF(KJ734&gt;=1,"Cần cố gắng","Chưa đạt")))</f>
        <v>Đạt mục tiêu</v>
      </c>
      <c r="KL734" s="56"/>
      <c r="KM734" s="56"/>
      <c r="KN734" s="56"/>
      <c r="KO734" s="56"/>
      <c r="KP734" s="56"/>
      <c r="KQ734" s="56"/>
      <c r="KR734" s="56"/>
      <c r="KS734" s="56"/>
      <c r="KT734" s="56"/>
      <c r="KU734" s="56"/>
      <c r="KV734" s="56"/>
      <c r="KW734" s="56"/>
      <c r="KX734" s="56"/>
      <c r="KY734" s="56"/>
      <c r="KZ734" s="56"/>
      <c r="LA734" s="56"/>
      <c r="LB734" s="56"/>
      <c r="LC734" s="56"/>
      <c r="LD734" s="56"/>
      <c r="LE734" s="56"/>
      <c r="LF734" s="56"/>
      <c r="LG734" s="56"/>
      <c r="LH734" s="56"/>
      <c r="LI734" s="56"/>
      <c r="LJ734" s="56"/>
      <c r="LK734" s="56"/>
      <c r="LL734" s="56"/>
      <c r="LM734" s="56"/>
      <c r="LN734" s="56"/>
      <c r="LO734" s="56"/>
      <c r="LP734" s="56"/>
      <c r="LQ734" s="56"/>
      <c r="LR734" s="56"/>
      <c r="LS734" s="56"/>
      <c r="LT734" s="56"/>
      <c r="LU734" s="56"/>
      <c r="LV734" s="56"/>
      <c r="LW734" s="56"/>
      <c r="LX734" s="56"/>
      <c r="LY734" s="56"/>
      <c r="LZ734" s="56"/>
      <c r="MA734" s="56"/>
      <c r="MB734" s="56"/>
      <c r="MC734" s="56"/>
      <c r="MD734" s="56"/>
      <c r="ME734" s="56"/>
      <c r="MF734" s="56"/>
      <c r="MG734" s="56"/>
      <c r="MH734" s="56"/>
      <c r="MI734" s="56"/>
      <c r="MJ734" s="56"/>
      <c r="MK734" s="56"/>
      <c r="ML734" s="56"/>
      <c r="MM734" s="56"/>
      <c r="MN734" s="56"/>
      <c r="MO734" s="56"/>
      <c r="MP734" s="56"/>
      <c r="MQ734" s="56"/>
      <c r="MR734" s="56"/>
      <c r="MS734" s="56"/>
      <c r="MT734" s="56"/>
      <c r="MU734" s="56"/>
      <c r="MV734" s="56"/>
      <c r="MW734" s="56"/>
      <c r="MX734" s="56"/>
      <c r="MY734" s="56"/>
      <c r="MZ734" s="56"/>
      <c r="NA734" s="56"/>
      <c r="NB734" s="56"/>
      <c r="NC734" s="56"/>
      <c r="ND734" s="56"/>
      <c r="NE734" s="56"/>
      <c r="NF734" s="56"/>
      <c r="NG734" s="56"/>
      <c r="NH734" s="56"/>
      <c r="NI734" s="56"/>
      <c r="NJ734" s="56"/>
      <c r="NK734" s="56"/>
      <c r="NL734" s="56"/>
      <c r="NM734" s="56"/>
      <c r="NN734" s="56"/>
      <c r="NO734" s="56"/>
      <c r="NP734" s="56"/>
      <c r="NQ734" s="56"/>
      <c r="NR734" s="56"/>
      <c r="NS734" s="56"/>
      <c r="NT734" s="56"/>
      <c r="NU734" s="56"/>
      <c r="NV734" s="56"/>
      <c r="NW734" s="56"/>
      <c r="NX734" s="56"/>
      <c r="NY734" s="56"/>
      <c r="NZ734" s="56"/>
      <c r="OA734" s="56"/>
      <c r="OB734" s="56"/>
      <c r="OC734" s="56"/>
      <c r="OD734" s="56"/>
      <c r="OE734" s="56"/>
      <c r="OF734" s="56"/>
      <c r="OG734" s="56"/>
      <c r="OH734" s="56"/>
      <c r="OI734" s="56"/>
      <c r="OJ734" s="56"/>
      <c r="OK734" s="56"/>
      <c r="OL734" s="56"/>
      <c r="OM734" s="56"/>
      <c r="ON734" s="56"/>
      <c r="OO734" s="56"/>
      <c r="OP734" s="56"/>
      <c r="OQ734" s="56"/>
      <c r="OR734" s="56"/>
      <c r="OS734" s="56"/>
      <c r="OT734" s="56"/>
      <c r="OU734" s="56"/>
      <c r="OV734" s="56"/>
      <c r="OW734" s="56"/>
      <c r="OX734" s="56"/>
      <c r="OY734" s="56"/>
      <c r="OZ734" s="56"/>
      <c r="PA734" s="56"/>
    </row>
    <row r="735" spans="1:417" s="116" customFormat="1" ht="72.75" hidden="1" customHeight="1">
      <c r="A735" s="310"/>
      <c r="B735" s="357"/>
      <c r="C735" s="357"/>
      <c r="D735" s="313"/>
      <c r="E735" s="356"/>
      <c r="F735" s="313"/>
      <c r="G735" s="327"/>
      <c r="H735" s="325"/>
      <c r="I735" s="126" t="s">
        <v>1526</v>
      </c>
      <c r="J735" s="126" t="s">
        <v>1089</v>
      </c>
      <c r="K735" s="122"/>
      <c r="L735" s="183" t="s">
        <v>661</v>
      </c>
      <c r="M735" s="123" t="s">
        <v>501</v>
      </c>
      <c r="N735" s="51" t="s">
        <v>380</v>
      </c>
      <c r="O735" s="56" t="s">
        <v>371</v>
      </c>
      <c r="P735" s="310"/>
      <c r="Q735" s="310"/>
      <c r="R735" s="120"/>
      <c r="S735" s="120"/>
      <c r="T735" s="120"/>
      <c r="U735" s="120"/>
      <c r="V735" s="120"/>
      <c r="W735" s="120"/>
      <c r="X735" s="120"/>
      <c r="Y735" s="120" t="s">
        <v>205</v>
      </c>
      <c r="Z735" s="120"/>
      <c r="AA735" s="120"/>
      <c r="AB735" s="120"/>
      <c r="AC735" s="119">
        <f t="shared" si="1043"/>
        <v>1</v>
      </c>
      <c r="AD735" s="229"/>
      <c r="AE735" s="229"/>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70"/>
      <c r="BU735" s="70"/>
      <c r="BV735" s="70"/>
      <c r="BW735" s="70"/>
      <c r="BX735" s="56"/>
      <c r="BY735" s="56"/>
      <c r="BZ735" s="56"/>
      <c r="CA735" s="56"/>
      <c r="CB735" s="56"/>
      <c r="CC735" s="56"/>
      <c r="CD735" s="56"/>
      <c r="CE735" s="56"/>
      <c r="CF735" s="56"/>
      <c r="CG735" s="56"/>
      <c r="CH735" s="56"/>
      <c r="CI735" s="56"/>
      <c r="CJ735" s="56"/>
      <c r="CK735" s="56"/>
      <c r="CL735" s="56"/>
      <c r="CM735" s="56"/>
      <c r="CN735" s="56"/>
      <c r="CO735" s="56"/>
      <c r="CP735" s="56"/>
      <c r="CQ735" s="56"/>
      <c r="CR735" s="56"/>
      <c r="CS735" s="56"/>
      <c r="CT735" s="56"/>
      <c r="CU735" s="56"/>
      <c r="CV735" s="56"/>
      <c r="CW735" s="56"/>
      <c r="CX735" s="56"/>
      <c r="CY735" s="56"/>
      <c r="CZ735" s="56"/>
      <c r="DA735" s="56"/>
      <c r="DB735" s="56"/>
      <c r="DC735" s="56"/>
      <c r="DD735" s="56"/>
      <c r="DE735" s="56"/>
      <c r="DF735" s="56"/>
      <c r="DG735" s="56"/>
      <c r="DH735" s="56"/>
      <c r="DI735" s="56"/>
      <c r="DJ735" s="56"/>
      <c r="DK735" s="56"/>
      <c r="DL735" s="56"/>
      <c r="DM735" s="70"/>
      <c r="DN735" s="70"/>
      <c r="DO735" s="70"/>
      <c r="DP735" s="70"/>
      <c r="DQ735" s="56"/>
      <c r="DR735" s="56"/>
      <c r="DS735" s="56"/>
      <c r="DT735" s="56"/>
      <c r="DU735" s="56"/>
      <c r="DV735" s="56"/>
      <c r="DW735" s="56"/>
      <c r="DX735" s="56"/>
      <c r="DY735" s="56"/>
      <c r="DZ735" s="56"/>
      <c r="EA735" s="56"/>
      <c r="EB735" s="56"/>
      <c r="EC735" s="56"/>
      <c r="ED735" s="56"/>
      <c r="EE735" s="56"/>
      <c r="EF735" s="56"/>
      <c r="EG735" s="56"/>
      <c r="EH735" s="56"/>
      <c r="EI735" s="56"/>
      <c r="EJ735" s="56"/>
      <c r="EK735" s="56"/>
      <c r="EL735" s="56"/>
      <c r="EM735" s="56"/>
      <c r="EN735" s="56"/>
      <c r="EO735" s="56"/>
      <c r="EP735" s="56"/>
      <c r="EQ735" s="56"/>
      <c r="ER735" s="56"/>
      <c r="ES735" s="56"/>
      <c r="ET735" s="56"/>
      <c r="EU735" s="56"/>
      <c r="EV735" s="56"/>
      <c r="EW735" s="56"/>
      <c r="EX735" s="56"/>
      <c r="EY735" s="56"/>
      <c r="EZ735" s="56"/>
      <c r="FA735" s="56"/>
      <c r="FB735" s="56"/>
      <c r="FC735" s="56"/>
      <c r="FD735" s="56"/>
      <c r="FE735" s="56"/>
      <c r="FF735" s="70"/>
      <c r="FG735" s="70"/>
      <c r="FH735" s="70"/>
      <c r="FI735" s="70"/>
      <c r="FJ735" s="70"/>
      <c r="FK735" s="56"/>
      <c r="FL735" s="56"/>
      <c r="FM735" s="56"/>
      <c r="FN735" s="56"/>
      <c r="FO735" s="56"/>
      <c r="FP735" s="56"/>
      <c r="FQ735" s="56"/>
      <c r="FR735" s="56"/>
      <c r="FS735" s="56"/>
      <c r="FT735" s="56"/>
      <c r="FU735" s="56"/>
      <c r="FV735" s="56"/>
      <c r="FW735" s="56"/>
      <c r="FX735" s="56"/>
      <c r="FY735" s="56"/>
      <c r="FZ735" s="56"/>
      <c r="GA735" s="56"/>
      <c r="GB735" s="56"/>
      <c r="GC735" s="56"/>
      <c r="GD735" s="56"/>
      <c r="GE735" s="56"/>
      <c r="GF735" s="56"/>
      <c r="GG735" s="56"/>
      <c r="GH735" s="56"/>
      <c r="GI735" s="56"/>
      <c r="GJ735" s="56"/>
      <c r="GK735" s="56"/>
      <c r="GL735" s="56"/>
      <c r="GM735" s="56"/>
      <c r="GN735" s="56"/>
      <c r="GO735" s="56"/>
      <c r="GP735" s="56"/>
      <c r="GQ735" s="56"/>
      <c r="GR735" s="56"/>
      <c r="GS735" s="56"/>
      <c r="GT735" s="56"/>
      <c r="GU735" s="56"/>
      <c r="GV735" s="56"/>
      <c r="GW735" s="56"/>
      <c r="GX735" s="56"/>
      <c r="GY735" s="56"/>
      <c r="GZ735" s="70"/>
      <c r="HA735" s="70"/>
      <c r="HB735" s="70"/>
      <c r="HC735" s="70"/>
      <c r="HD735" s="70"/>
      <c r="HE735" s="168"/>
      <c r="HF735" s="56"/>
      <c r="HG735" s="56"/>
      <c r="HH735" s="56"/>
      <c r="HI735" s="56"/>
      <c r="HJ735" s="56"/>
      <c r="HK735" s="56"/>
      <c r="HL735" s="56"/>
      <c r="HM735" s="56"/>
      <c r="HN735" s="56"/>
      <c r="HO735" s="56"/>
      <c r="HP735" s="56"/>
      <c r="HQ735" s="56"/>
      <c r="HR735" s="56"/>
      <c r="HS735" s="56"/>
      <c r="HT735" s="56"/>
      <c r="HU735" s="56"/>
      <c r="HV735" s="56"/>
      <c r="HW735" s="56"/>
      <c r="HX735" s="56"/>
      <c r="HY735" s="56"/>
      <c r="HZ735" s="56"/>
      <c r="IA735" s="56"/>
      <c r="IB735" s="56"/>
      <c r="IC735" s="56"/>
      <c r="ID735" s="56"/>
      <c r="IE735" s="56"/>
      <c r="IF735" s="56"/>
      <c r="IG735" s="56"/>
      <c r="IH735" s="56"/>
      <c r="II735" s="179"/>
      <c r="IJ735" s="180"/>
      <c r="IK735" s="179"/>
      <c r="IL735" s="180"/>
      <c r="IM735" s="179"/>
      <c r="IN735" s="180"/>
      <c r="IO735" s="179"/>
      <c r="IP735" s="180"/>
      <c r="IQ735" s="181"/>
      <c r="IR735" s="185"/>
      <c r="IS735" s="185"/>
      <c r="IT735" s="70"/>
      <c r="IU735" s="70"/>
      <c r="IV735" s="70"/>
      <c r="IW735" s="70"/>
      <c r="IX735" s="56"/>
      <c r="IY735" s="56"/>
      <c r="IZ735" s="56"/>
      <c r="JA735" s="56"/>
      <c r="JB735" s="56"/>
      <c r="JC735" s="56"/>
      <c r="JD735" s="56"/>
      <c r="JE735" s="56"/>
      <c r="JF735" s="56"/>
      <c r="JG735" s="56"/>
      <c r="JH735" s="56"/>
      <c r="JI735" s="56"/>
      <c r="JJ735" s="56"/>
      <c r="JK735" s="56"/>
      <c r="JL735" s="56"/>
      <c r="JM735" s="56"/>
      <c r="JN735" s="56"/>
      <c r="JO735" s="56"/>
      <c r="JP735" s="56"/>
      <c r="JQ735" s="56"/>
      <c r="JR735" s="56"/>
      <c r="JS735" s="56"/>
      <c r="JT735" s="56"/>
      <c r="JU735" s="56"/>
      <c r="JV735" s="56"/>
      <c r="JW735" s="56"/>
      <c r="JX735" s="56"/>
      <c r="JY735" s="56"/>
      <c r="JZ735" s="56"/>
      <c r="KA735" s="56"/>
      <c r="KB735" s="56"/>
      <c r="KC735" s="56"/>
      <c r="KD735" s="56"/>
      <c r="KE735" s="56"/>
      <c r="KF735" s="56"/>
      <c r="KG735" s="56"/>
      <c r="KH735" s="56"/>
      <c r="KI735" s="56"/>
      <c r="KJ735" s="56"/>
      <c r="KK735" s="56"/>
      <c r="KL735" s="71" t="s">
        <v>555</v>
      </c>
      <c r="KM735" s="71" t="s">
        <v>1042</v>
      </c>
      <c r="KN735" s="71" t="s">
        <v>1042</v>
      </c>
      <c r="KO735" s="56">
        <v>2</v>
      </c>
      <c r="KP735" s="56">
        <v>2</v>
      </c>
      <c r="KQ735" s="56">
        <v>2</v>
      </c>
      <c r="KR735" s="56">
        <v>2</v>
      </c>
      <c r="KS735" s="56">
        <v>2</v>
      </c>
      <c r="KT735" s="56">
        <v>2</v>
      </c>
      <c r="KU735" s="56">
        <v>2</v>
      </c>
      <c r="KV735" s="56">
        <v>2</v>
      </c>
      <c r="KW735" s="56">
        <v>2</v>
      </c>
      <c r="KX735" s="56">
        <v>2</v>
      </c>
      <c r="KY735" s="56">
        <v>2</v>
      </c>
      <c r="KZ735" s="56">
        <v>2</v>
      </c>
      <c r="LA735" s="56">
        <v>2</v>
      </c>
      <c r="LB735" s="56">
        <v>2</v>
      </c>
      <c r="LC735" s="56">
        <v>2</v>
      </c>
      <c r="LD735" s="56">
        <v>2</v>
      </c>
      <c r="LE735" s="56">
        <v>2</v>
      </c>
      <c r="LF735" s="56">
        <v>2</v>
      </c>
      <c r="LG735" s="56">
        <v>2</v>
      </c>
      <c r="LH735" s="56">
        <v>1</v>
      </c>
      <c r="LI735" s="56">
        <v>2</v>
      </c>
      <c r="LJ735" s="56">
        <v>2</v>
      </c>
      <c r="LK735" s="56">
        <v>2</v>
      </c>
      <c r="LL735" s="56">
        <v>2</v>
      </c>
      <c r="LM735" s="56">
        <v>2</v>
      </c>
      <c r="LN735" s="56">
        <v>2</v>
      </c>
      <c r="LO735" s="56">
        <v>2</v>
      </c>
      <c r="LP735" s="56">
        <v>2</v>
      </c>
      <c r="LQ735" s="56">
        <v>2</v>
      </c>
      <c r="LR735" s="56">
        <v>2</v>
      </c>
      <c r="LS735" s="179">
        <f>COUNTIF(KO735:LR735,"2")</f>
        <v>29</v>
      </c>
      <c r="LT735" s="180">
        <f>LS735/(LS735+LU735+LW735+LY735)</f>
        <v>0.96666666666666667</v>
      </c>
      <c r="LU735" s="179">
        <f>COUNTIF(KO735:LR735,"1")</f>
        <v>1</v>
      </c>
      <c r="LV735" s="180">
        <f>LU735/(LS735+LU735+LW735+LY735)</f>
        <v>3.3333333333333333E-2</v>
      </c>
      <c r="LW735" s="179">
        <f>COUNTIF(KO735:LR735,"0")</f>
        <v>0</v>
      </c>
      <c r="LX735" s="180">
        <f>LW735/(LS735+LU735+LW735+LY735)</f>
        <v>0</v>
      </c>
      <c r="LY735" s="179">
        <f>COUNTIF(KB735:LR735,"KĐG")</f>
        <v>0</v>
      </c>
      <c r="LZ735" s="180">
        <f>LY735/(LS735+LU735+LW735+LY735)</f>
        <v>0</v>
      </c>
      <c r="MA735" s="181">
        <f>(((LS735*2)+(LU735*1)+(LW735*0)))/(LS735+LU735+LW735)</f>
        <v>1.9666666666666666</v>
      </c>
      <c r="MB735" s="185" t="str">
        <f>IF(LZ735&gt;=50%,"KĐG",IF(MA735&gt;=1.6,"Đạt mục tiêu",IF(MA735&gt;=1,"Cần cố gắng","Chưa đạt")))</f>
        <v>Đạt mục tiêu</v>
      </c>
      <c r="MC735" s="56"/>
      <c r="MD735" s="56"/>
      <c r="ME735" s="56"/>
      <c r="MF735" s="56"/>
      <c r="MG735" s="56"/>
      <c r="MH735" s="56"/>
      <c r="MI735" s="56"/>
      <c r="MJ735" s="56"/>
      <c r="MK735" s="56"/>
      <c r="ML735" s="56"/>
      <c r="MM735" s="56"/>
      <c r="MN735" s="56"/>
      <c r="MO735" s="56"/>
      <c r="MP735" s="56"/>
      <c r="MQ735" s="56"/>
      <c r="MR735" s="56"/>
      <c r="MS735" s="56"/>
      <c r="MT735" s="56"/>
      <c r="MU735" s="56"/>
      <c r="MV735" s="56"/>
      <c r="MW735" s="56"/>
      <c r="MX735" s="56"/>
      <c r="MY735" s="56"/>
      <c r="MZ735" s="56"/>
      <c r="NA735" s="56"/>
      <c r="NB735" s="56"/>
      <c r="NC735" s="56"/>
      <c r="ND735" s="56"/>
      <c r="NE735" s="56"/>
      <c r="NF735" s="56"/>
      <c r="NG735" s="56"/>
      <c r="NH735" s="56"/>
      <c r="NI735" s="56"/>
      <c r="NJ735" s="56"/>
      <c r="NK735" s="56"/>
      <c r="NL735" s="56"/>
      <c r="NM735" s="56"/>
      <c r="NN735" s="56"/>
      <c r="NO735" s="56"/>
      <c r="NP735" s="56"/>
      <c r="NQ735" s="56"/>
      <c r="NR735" s="56"/>
      <c r="NS735" s="56"/>
      <c r="NT735" s="56"/>
      <c r="NU735" s="56"/>
      <c r="NV735" s="56"/>
      <c r="NW735" s="56"/>
      <c r="NX735" s="56"/>
      <c r="NY735" s="56"/>
      <c r="NZ735" s="56"/>
      <c r="OA735" s="56"/>
      <c r="OB735" s="56"/>
      <c r="OC735" s="56"/>
      <c r="OD735" s="56"/>
      <c r="OE735" s="56"/>
      <c r="OF735" s="56"/>
      <c r="OG735" s="56"/>
      <c r="OH735" s="56"/>
      <c r="OI735" s="56"/>
      <c r="OJ735" s="56"/>
      <c r="OK735" s="56"/>
      <c r="OL735" s="56"/>
      <c r="OM735" s="56"/>
      <c r="ON735" s="56"/>
      <c r="OO735" s="56"/>
      <c r="OP735" s="56"/>
      <c r="OQ735" s="56"/>
      <c r="OR735" s="56"/>
      <c r="OS735" s="56"/>
      <c r="OT735" s="56"/>
      <c r="OU735" s="56"/>
      <c r="OV735" s="56"/>
      <c r="OW735" s="56"/>
      <c r="OX735" s="56"/>
      <c r="OY735" s="56"/>
      <c r="OZ735" s="56"/>
      <c r="PA735" s="56"/>
    </row>
    <row r="736" spans="1:417" s="116" customFormat="1" ht="72.75" hidden="1" customHeight="1">
      <c r="A736" s="310"/>
      <c r="B736" s="357"/>
      <c r="C736" s="357"/>
      <c r="D736" s="313"/>
      <c r="E736" s="356"/>
      <c r="F736" s="313"/>
      <c r="G736" s="327"/>
      <c r="H736" s="325"/>
      <c r="I736" s="126" t="s">
        <v>1527</v>
      </c>
      <c r="J736" s="126" t="s">
        <v>1089</v>
      </c>
      <c r="K736" s="122"/>
      <c r="L736" s="183" t="s">
        <v>661</v>
      </c>
      <c r="M736" s="123" t="s">
        <v>501</v>
      </c>
      <c r="N736" s="51" t="s">
        <v>380</v>
      </c>
      <c r="O736" s="56" t="s">
        <v>371</v>
      </c>
      <c r="P736" s="310"/>
      <c r="Q736" s="310"/>
      <c r="R736" s="120"/>
      <c r="S736" s="120"/>
      <c r="T736" s="120"/>
      <c r="U736" s="120"/>
      <c r="V736" s="120"/>
      <c r="W736" s="120"/>
      <c r="X736" s="120"/>
      <c r="Y736" s="120"/>
      <c r="Z736" s="120" t="s">
        <v>205</v>
      </c>
      <c r="AA736" s="120"/>
      <c r="AB736" s="120"/>
      <c r="AC736" s="119">
        <f t="shared" si="1043"/>
        <v>1</v>
      </c>
      <c r="AD736" s="229"/>
      <c r="AE736" s="229"/>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70"/>
      <c r="BU736" s="70"/>
      <c r="BV736" s="70"/>
      <c r="BW736" s="70"/>
      <c r="BX736" s="56"/>
      <c r="BY736" s="56"/>
      <c r="BZ736" s="56"/>
      <c r="CA736" s="56"/>
      <c r="CB736" s="56"/>
      <c r="CC736" s="56"/>
      <c r="CD736" s="56"/>
      <c r="CE736" s="56"/>
      <c r="CF736" s="56"/>
      <c r="CG736" s="56"/>
      <c r="CH736" s="56"/>
      <c r="CI736" s="56"/>
      <c r="CJ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70"/>
      <c r="DN736" s="70"/>
      <c r="DO736" s="70"/>
      <c r="DP736" s="70"/>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70"/>
      <c r="FG736" s="70"/>
      <c r="FH736" s="70"/>
      <c r="FI736" s="70"/>
      <c r="FJ736" s="70"/>
      <c r="FK736" s="56"/>
      <c r="FL736" s="56"/>
      <c r="FM736" s="56"/>
      <c r="FN736" s="56"/>
      <c r="FO736" s="56"/>
      <c r="FP736" s="56"/>
      <c r="FQ736" s="56"/>
      <c r="FR736" s="56"/>
      <c r="FS736" s="56"/>
      <c r="FT736" s="56"/>
      <c r="FU736" s="56"/>
      <c r="FV736" s="56"/>
      <c r="FW736" s="56"/>
      <c r="FX736" s="56"/>
      <c r="FY736" s="56"/>
      <c r="FZ736" s="56"/>
      <c r="GA736" s="56"/>
      <c r="GB736" s="56"/>
      <c r="GC736" s="56"/>
      <c r="GD736" s="56"/>
      <c r="GE736" s="56"/>
      <c r="GF736" s="56"/>
      <c r="GG736" s="56"/>
      <c r="GH736" s="56"/>
      <c r="GI736" s="56"/>
      <c r="GJ736" s="56"/>
      <c r="GK736" s="56"/>
      <c r="GL736" s="56"/>
      <c r="GM736" s="56"/>
      <c r="GN736" s="56"/>
      <c r="GO736" s="56"/>
      <c r="GP736" s="56"/>
      <c r="GQ736" s="56"/>
      <c r="GR736" s="56"/>
      <c r="GS736" s="56"/>
      <c r="GT736" s="56"/>
      <c r="GU736" s="56"/>
      <c r="GV736" s="56"/>
      <c r="GW736" s="56"/>
      <c r="GX736" s="56"/>
      <c r="GY736" s="56"/>
      <c r="GZ736" s="70"/>
      <c r="HA736" s="70"/>
      <c r="HB736" s="70"/>
      <c r="HC736" s="70"/>
      <c r="HD736" s="70"/>
      <c r="HE736" s="168"/>
      <c r="HF736" s="56"/>
      <c r="HG736" s="56"/>
      <c r="HH736" s="56"/>
      <c r="HI736" s="56"/>
      <c r="HJ736" s="56"/>
      <c r="HK736" s="56"/>
      <c r="HL736" s="56"/>
      <c r="HM736" s="56"/>
      <c r="HN736" s="56"/>
      <c r="HO736" s="56"/>
      <c r="HP736" s="56"/>
      <c r="HQ736" s="56"/>
      <c r="HR736" s="56"/>
      <c r="HS736" s="56"/>
      <c r="HT736" s="56"/>
      <c r="HU736" s="56"/>
      <c r="HV736" s="56"/>
      <c r="HW736" s="56"/>
      <c r="HX736" s="56"/>
      <c r="HY736" s="56"/>
      <c r="HZ736" s="56"/>
      <c r="IA736" s="56"/>
      <c r="IB736" s="56"/>
      <c r="IC736" s="56"/>
      <c r="ID736" s="56"/>
      <c r="IE736" s="56"/>
      <c r="IF736" s="56"/>
      <c r="IG736" s="56"/>
      <c r="IH736" s="56"/>
      <c r="II736" s="179"/>
      <c r="IJ736" s="180"/>
      <c r="IK736" s="179"/>
      <c r="IL736" s="180"/>
      <c r="IM736" s="179"/>
      <c r="IN736" s="180"/>
      <c r="IO736" s="179"/>
      <c r="IP736" s="180"/>
      <c r="IQ736" s="181"/>
      <c r="IR736" s="185"/>
      <c r="IS736" s="185"/>
      <c r="IT736" s="70"/>
      <c r="IU736" s="70"/>
      <c r="IV736" s="70"/>
      <c r="IW736" s="70"/>
      <c r="IX736" s="56"/>
      <c r="IY736" s="56"/>
      <c r="IZ736" s="56"/>
      <c r="JA736" s="56"/>
      <c r="JB736" s="56"/>
      <c r="JC736" s="56"/>
      <c r="JD736" s="56"/>
      <c r="JE736" s="56"/>
      <c r="JF736" s="56"/>
      <c r="JG736" s="56"/>
      <c r="JH736" s="56"/>
      <c r="JI736" s="56"/>
      <c r="JJ736" s="56"/>
      <c r="JK736" s="56"/>
      <c r="JL736" s="56"/>
      <c r="JM736" s="56"/>
      <c r="JN736" s="56"/>
      <c r="JO736" s="56"/>
      <c r="JP736" s="56"/>
      <c r="JQ736" s="56"/>
      <c r="JR736" s="56"/>
      <c r="JS736" s="56"/>
      <c r="JT736" s="56"/>
      <c r="JU736" s="56"/>
      <c r="JV736" s="56"/>
      <c r="JW736" s="56"/>
      <c r="JX736" s="56"/>
      <c r="JY736" s="56"/>
      <c r="JZ736" s="56"/>
      <c r="KA736" s="56"/>
      <c r="KB736" s="56"/>
      <c r="KC736" s="56"/>
      <c r="KD736" s="56"/>
      <c r="KE736" s="56"/>
      <c r="KF736" s="56"/>
      <c r="KG736" s="56"/>
      <c r="KH736" s="56"/>
      <c r="KI736" s="56"/>
      <c r="KJ736" s="56"/>
      <c r="KK736" s="56"/>
      <c r="KL736" s="56"/>
      <c r="KM736" s="56"/>
      <c r="KN736" s="56"/>
      <c r="KO736" s="56"/>
      <c r="KP736" s="56"/>
      <c r="KQ736" s="56"/>
      <c r="KR736" s="56"/>
      <c r="KS736" s="56"/>
      <c r="KT736" s="56"/>
      <c r="KU736" s="56"/>
      <c r="KV736" s="56"/>
      <c r="KW736" s="56"/>
      <c r="KX736" s="56"/>
      <c r="KY736" s="56"/>
      <c r="KZ736" s="56"/>
      <c r="LA736" s="56"/>
      <c r="LB736" s="56"/>
      <c r="LC736" s="56"/>
      <c r="LD736" s="56"/>
      <c r="LE736" s="56"/>
      <c r="LF736" s="56"/>
      <c r="LG736" s="56"/>
      <c r="LH736" s="56"/>
      <c r="LI736" s="56"/>
      <c r="LJ736" s="56"/>
      <c r="LK736" s="56"/>
      <c r="LL736" s="56"/>
      <c r="LM736" s="56"/>
      <c r="LN736" s="56"/>
      <c r="LO736" s="56"/>
      <c r="LP736" s="56"/>
      <c r="LQ736" s="56"/>
      <c r="LR736" s="56"/>
      <c r="LS736" s="56"/>
      <c r="LT736" s="56"/>
      <c r="LU736" s="56"/>
      <c r="LV736" s="56"/>
      <c r="LW736" s="56"/>
      <c r="LX736" s="56"/>
      <c r="LY736" s="56"/>
      <c r="LZ736" s="56"/>
      <c r="MA736" s="56"/>
      <c r="MB736" s="56"/>
      <c r="MC736" s="56"/>
      <c r="MD736" s="56"/>
      <c r="ME736" s="56"/>
      <c r="MF736" s="56"/>
      <c r="MG736" s="56"/>
      <c r="MH736" s="56"/>
      <c r="MI736" s="56"/>
      <c r="MJ736" s="56"/>
      <c r="MK736" s="56"/>
      <c r="ML736" s="56"/>
      <c r="MM736" s="56"/>
      <c r="MN736" s="56"/>
      <c r="MO736" s="56"/>
      <c r="MP736" s="56"/>
      <c r="MQ736" s="56"/>
      <c r="MR736" s="56"/>
      <c r="MS736" s="56"/>
      <c r="MT736" s="56"/>
      <c r="MU736" s="56"/>
      <c r="MV736" s="56"/>
      <c r="MW736" s="56"/>
      <c r="MX736" s="56"/>
      <c r="MY736" s="56"/>
      <c r="MZ736" s="56"/>
      <c r="NA736" s="56"/>
      <c r="NB736" s="56"/>
      <c r="NC736" s="56"/>
      <c r="ND736" s="56"/>
      <c r="NE736" s="56"/>
      <c r="NF736" s="56"/>
      <c r="NG736" s="56"/>
      <c r="NH736" s="56"/>
      <c r="NI736" s="56"/>
      <c r="NJ736" s="56"/>
      <c r="NK736" s="56"/>
      <c r="NL736" s="56"/>
      <c r="NM736" s="56"/>
      <c r="NN736" s="56"/>
      <c r="NO736" s="56"/>
      <c r="NP736" s="56"/>
      <c r="NQ736" s="56"/>
      <c r="NR736" s="56"/>
      <c r="NS736" s="56"/>
      <c r="NT736" s="56"/>
      <c r="NU736" s="56"/>
      <c r="NV736" s="56"/>
      <c r="NW736" s="56"/>
      <c r="NX736" s="56"/>
      <c r="NY736" s="56"/>
      <c r="NZ736" s="56"/>
      <c r="OA736" s="56"/>
      <c r="OB736" s="56"/>
      <c r="OC736" s="56"/>
      <c r="OD736" s="56"/>
      <c r="OE736" s="56"/>
      <c r="OF736" s="56"/>
      <c r="OG736" s="56"/>
      <c r="OH736" s="56"/>
      <c r="OI736" s="56"/>
      <c r="OJ736" s="56"/>
      <c r="OK736" s="56"/>
      <c r="OL736" s="56"/>
      <c r="OM736" s="56"/>
      <c r="ON736" s="56"/>
      <c r="OO736" s="56"/>
      <c r="OP736" s="56"/>
      <c r="OQ736" s="56"/>
      <c r="OR736" s="56"/>
      <c r="OS736" s="56"/>
      <c r="OT736" s="56"/>
      <c r="OU736" s="56"/>
      <c r="OV736" s="56"/>
      <c r="OW736" s="56"/>
      <c r="OX736" s="56"/>
      <c r="OY736" s="56"/>
      <c r="OZ736" s="56"/>
      <c r="PA736" s="56"/>
    </row>
    <row r="737" spans="1:424" s="116" customFormat="1" ht="72.75" hidden="1" customHeight="1">
      <c r="A737" s="310"/>
      <c r="B737" s="357"/>
      <c r="C737" s="357"/>
      <c r="D737" s="313"/>
      <c r="E737" s="356"/>
      <c r="F737" s="313"/>
      <c r="G737" s="327"/>
      <c r="H737" s="325"/>
      <c r="I737" s="126" t="s">
        <v>1528</v>
      </c>
      <c r="J737" s="126" t="s">
        <v>1089</v>
      </c>
      <c r="K737" s="122"/>
      <c r="L737" s="183"/>
      <c r="M737" s="123"/>
      <c r="N737" s="123" t="s">
        <v>380</v>
      </c>
      <c r="O737" s="56" t="s">
        <v>350</v>
      </c>
      <c r="P737" s="310"/>
      <c r="Q737" s="310"/>
      <c r="R737" s="120"/>
      <c r="S737" s="120"/>
      <c r="T737" s="120"/>
      <c r="U737" s="120"/>
      <c r="V737" s="120"/>
      <c r="W737" s="120"/>
      <c r="X737" s="120"/>
      <c r="Y737" s="120"/>
      <c r="Z737" s="120"/>
      <c r="AA737" s="120" t="s">
        <v>205</v>
      </c>
      <c r="AB737" s="120"/>
      <c r="AC737" s="119">
        <f t="shared" si="1043"/>
        <v>1</v>
      </c>
      <c r="AD737" s="229"/>
      <c r="AE737" s="229"/>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70"/>
      <c r="BU737" s="70"/>
      <c r="BV737" s="70"/>
      <c r="BW737" s="70"/>
      <c r="BX737" s="56"/>
      <c r="BY737" s="56"/>
      <c r="BZ737" s="56"/>
      <c r="CA737" s="56"/>
      <c r="CB737" s="56"/>
      <c r="CC737" s="56"/>
      <c r="CD737" s="56"/>
      <c r="CE737" s="56"/>
      <c r="CF737" s="56"/>
      <c r="CG737" s="56"/>
      <c r="CH737" s="56"/>
      <c r="CI737" s="56"/>
      <c r="CJ737" s="56"/>
      <c r="CK737" s="56"/>
      <c r="CL737" s="56"/>
      <c r="CM737" s="56"/>
      <c r="CN737" s="56"/>
      <c r="CO737" s="56"/>
      <c r="CP737" s="56"/>
      <c r="CQ737" s="56"/>
      <c r="CR737" s="56"/>
      <c r="CS737" s="56"/>
      <c r="CT737" s="56"/>
      <c r="CU737" s="56"/>
      <c r="CV737" s="56"/>
      <c r="CW737" s="56"/>
      <c r="CX737" s="56"/>
      <c r="CY737" s="56"/>
      <c r="CZ737" s="56"/>
      <c r="DA737" s="56"/>
      <c r="DB737" s="56"/>
      <c r="DC737" s="56"/>
      <c r="DD737" s="56"/>
      <c r="DE737" s="56"/>
      <c r="DF737" s="56"/>
      <c r="DG737" s="56"/>
      <c r="DH737" s="56"/>
      <c r="DI737" s="56"/>
      <c r="DJ737" s="56"/>
      <c r="DK737" s="56"/>
      <c r="DL737" s="56"/>
      <c r="DM737" s="70"/>
      <c r="DN737" s="70"/>
      <c r="DO737" s="70"/>
      <c r="DP737" s="70"/>
      <c r="DQ737" s="56"/>
      <c r="DR737" s="56"/>
      <c r="DS737" s="56"/>
      <c r="DT737" s="56"/>
      <c r="DU737" s="56"/>
      <c r="DV737" s="56"/>
      <c r="DW737" s="56"/>
      <c r="DX737" s="56"/>
      <c r="DY737" s="56"/>
      <c r="DZ737" s="56"/>
      <c r="EA737" s="56"/>
      <c r="EB737" s="56"/>
      <c r="EC737" s="56"/>
      <c r="ED737" s="56"/>
      <c r="EE737" s="56"/>
      <c r="EF737" s="56"/>
      <c r="EG737" s="56"/>
      <c r="EH737" s="56"/>
      <c r="EI737" s="56"/>
      <c r="EJ737" s="56"/>
      <c r="EK737" s="56"/>
      <c r="EL737" s="56"/>
      <c r="EM737" s="56"/>
      <c r="EN737" s="56"/>
      <c r="EO737" s="56"/>
      <c r="EP737" s="56"/>
      <c r="EQ737" s="56"/>
      <c r="ER737" s="56"/>
      <c r="ES737" s="56"/>
      <c r="ET737" s="56"/>
      <c r="EU737" s="56"/>
      <c r="EV737" s="56"/>
      <c r="EW737" s="56"/>
      <c r="EX737" s="56"/>
      <c r="EY737" s="56"/>
      <c r="EZ737" s="56"/>
      <c r="FA737" s="56"/>
      <c r="FB737" s="56"/>
      <c r="FC737" s="56"/>
      <c r="FD737" s="56"/>
      <c r="FE737" s="56"/>
      <c r="FF737" s="70"/>
      <c r="FG737" s="70"/>
      <c r="FH737" s="70"/>
      <c r="FI737" s="70"/>
      <c r="FJ737" s="70"/>
      <c r="FK737" s="56"/>
      <c r="FL737" s="56"/>
      <c r="FM737" s="56"/>
      <c r="FN737" s="56"/>
      <c r="FO737" s="56"/>
      <c r="FP737" s="56"/>
      <c r="FQ737" s="56"/>
      <c r="FR737" s="56"/>
      <c r="FS737" s="56"/>
      <c r="FT737" s="56"/>
      <c r="FU737" s="56"/>
      <c r="FV737" s="56"/>
      <c r="FW737" s="56"/>
      <c r="FX737" s="56"/>
      <c r="FY737" s="56"/>
      <c r="FZ737" s="56"/>
      <c r="GA737" s="56"/>
      <c r="GB737" s="56"/>
      <c r="GC737" s="56"/>
      <c r="GD737" s="56"/>
      <c r="GE737" s="56"/>
      <c r="GF737" s="56"/>
      <c r="GG737" s="56"/>
      <c r="GH737" s="56"/>
      <c r="GI737" s="56"/>
      <c r="GJ737" s="56"/>
      <c r="GK737" s="56"/>
      <c r="GL737" s="56"/>
      <c r="GM737" s="56"/>
      <c r="GN737" s="56"/>
      <c r="GO737" s="56"/>
      <c r="GP737" s="56"/>
      <c r="GQ737" s="56"/>
      <c r="GR737" s="56"/>
      <c r="GS737" s="56"/>
      <c r="GT737" s="56"/>
      <c r="GU737" s="56"/>
      <c r="GV737" s="56"/>
      <c r="GW737" s="56"/>
      <c r="GX737" s="56"/>
      <c r="GY737" s="56"/>
      <c r="GZ737" s="70"/>
      <c r="HA737" s="70"/>
      <c r="HB737" s="70"/>
      <c r="HC737" s="70"/>
      <c r="HD737" s="70"/>
      <c r="HE737" s="168"/>
      <c r="HF737" s="56"/>
      <c r="HG737" s="56"/>
      <c r="HH737" s="56"/>
      <c r="HI737" s="56"/>
      <c r="HJ737" s="56"/>
      <c r="HK737" s="56"/>
      <c r="HL737" s="56"/>
      <c r="HM737" s="56"/>
      <c r="HN737" s="56"/>
      <c r="HO737" s="56"/>
      <c r="HP737" s="56"/>
      <c r="HQ737" s="56"/>
      <c r="HR737" s="56"/>
      <c r="HS737" s="56"/>
      <c r="HT737" s="56"/>
      <c r="HU737" s="56"/>
      <c r="HV737" s="56"/>
      <c r="HW737" s="56"/>
      <c r="HX737" s="56"/>
      <c r="HY737" s="56"/>
      <c r="HZ737" s="56"/>
      <c r="IA737" s="56"/>
      <c r="IB737" s="56"/>
      <c r="IC737" s="56"/>
      <c r="ID737" s="56"/>
      <c r="IE737" s="56"/>
      <c r="IF737" s="56"/>
      <c r="IG737" s="56"/>
      <c r="IH737" s="56"/>
      <c r="II737" s="179"/>
      <c r="IJ737" s="180"/>
      <c r="IK737" s="179"/>
      <c r="IL737" s="180"/>
      <c r="IM737" s="179"/>
      <c r="IN737" s="180"/>
      <c r="IO737" s="179"/>
      <c r="IP737" s="180"/>
      <c r="IQ737" s="181"/>
      <c r="IR737" s="185"/>
      <c r="IS737" s="185"/>
      <c r="IT737" s="70"/>
      <c r="IU737" s="70"/>
      <c r="IV737" s="70"/>
      <c r="IW737" s="70"/>
      <c r="IX737" s="56"/>
      <c r="IY737" s="56"/>
      <c r="IZ737" s="56"/>
      <c r="JA737" s="56"/>
      <c r="JB737" s="56"/>
      <c r="JC737" s="56"/>
      <c r="JD737" s="56"/>
      <c r="JE737" s="56"/>
      <c r="JF737" s="56"/>
      <c r="JG737" s="56"/>
      <c r="JH737" s="56"/>
      <c r="JI737" s="56"/>
      <c r="JJ737" s="56"/>
      <c r="JK737" s="56"/>
      <c r="JL737" s="56"/>
      <c r="JM737" s="56"/>
      <c r="JN737" s="56"/>
      <c r="JO737" s="56"/>
      <c r="JP737" s="56"/>
      <c r="JQ737" s="56"/>
      <c r="JR737" s="56"/>
      <c r="JS737" s="56"/>
      <c r="JT737" s="56"/>
      <c r="JU737" s="56"/>
      <c r="JV737" s="56"/>
      <c r="JW737" s="56"/>
      <c r="JX737" s="56"/>
      <c r="JY737" s="56"/>
      <c r="JZ737" s="56"/>
      <c r="KA737" s="56"/>
      <c r="KB737" s="56"/>
      <c r="KC737" s="56"/>
      <c r="KD737" s="56"/>
      <c r="KE737" s="56"/>
      <c r="KF737" s="56"/>
      <c r="KG737" s="56"/>
      <c r="KH737" s="56"/>
      <c r="KI737" s="56"/>
      <c r="KJ737" s="56"/>
      <c r="KK737" s="56"/>
      <c r="KL737" s="56"/>
      <c r="KM737" s="56"/>
      <c r="KN737" s="56"/>
      <c r="KO737" s="56"/>
      <c r="KP737" s="56"/>
      <c r="KQ737" s="56"/>
      <c r="KR737" s="56"/>
      <c r="KS737" s="56"/>
      <c r="KT737" s="56"/>
      <c r="KU737" s="56"/>
      <c r="KV737" s="56"/>
      <c r="KW737" s="56"/>
      <c r="KX737" s="56"/>
      <c r="KY737" s="56"/>
      <c r="KZ737" s="56"/>
      <c r="LA737" s="56"/>
      <c r="LB737" s="56"/>
      <c r="LC737" s="56"/>
      <c r="LD737" s="56"/>
      <c r="LE737" s="56"/>
      <c r="LF737" s="56"/>
      <c r="LG737" s="56"/>
      <c r="LH737" s="56"/>
      <c r="LI737" s="56"/>
      <c r="LJ737" s="56"/>
      <c r="LK737" s="56"/>
      <c r="LL737" s="56"/>
      <c r="LM737" s="56"/>
      <c r="LN737" s="56"/>
      <c r="LO737" s="56"/>
      <c r="LP737" s="56"/>
      <c r="LQ737" s="56"/>
      <c r="LR737" s="56"/>
      <c r="LS737" s="56"/>
      <c r="LT737" s="56"/>
      <c r="LU737" s="56"/>
      <c r="LV737" s="56"/>
      <c r="LW737" s="56"/>
      <c r="LX737" s="56"/>
      <c r="LY737" s="56"/>
      <c r="LZ737" s="56"/>
      <c r="MA737" s="56"/>
      <c r="MB737" s="56"/>
      <c r="MC737" s="56"/>
      <c r="MD737" s="56"/>
      <c r="ME737" s="56"/>
      <c r="MF737" s="56"/>
      <c r="MG737" s="56"/>
      <c r="MH737" s="56"/>
      <c r="MI737" s="56"/>
      <c r="MJ737" s="56"/>
      <c r="MK737" s="56"/>
      <c r="ML737" s="56"/>
      <c r="MM737" s="56"/>
      <c r="MN737" s="56"/>
      <c r="MO737" s="56"/>
      <c r="MP737" s="56"/>
      <c r="MQ737" s="56"/>
      <c r="MR737" s="56"/>
      <c r="MS737" s="56"/>
      <c r="MT737" s="56"/>
      <c r="MU737" s="56"/>
      <c r="MV737" s="56"/>
      <c r="MW737" s="56"/>
      <c r="MX737" s="56"/>
      <c r="MY737" s="56"/>
      <c r="MZ737" s="56"/>
      <c r="NA737" s="56"/>
      <c r="NB737" s="56"/>
      <c r="NC737" s="56"/>
      <c r="ND737" s="56"/>
      <c r="NE737" s="56"/>
      <c r="NF737" s="56"/>
      <c r="NG737" s="56"/>
      <c r="NH737" s="56"/>
      <c r="NI737" s="56"/>
      <c r="NJ737" s="56"/>
      <c r="NK737" s="56"/>
      <c r="NL737" s="56"/>
      <c r="NM737" s="56"/>
      <c r="NN737" s="56"/>
      <c r="NO737" s="56"/>
      <c r="NP737" s="56"/>
      <c r="NQ737" s="56"/>
      <c r="NR737" s="56"/>
      <c r="NS737" s="56"/>
      <c r="NT737" s="56"/>
      <c r="NU737" s="56"/>
      <c r="NV737" s="56"/>
      <c r="NW737" s="56"/>
      <c r="NX737" s="56"/>
      <c r="NY737" s="56"/>
      <c r="NZ737" s="56"/>
      <c r="OA737" s="56"/>
      <c r="OB737" s="56"/>
      <c r="OC737" s="56"/>
      <c r="OD737" s="56"/>
      <c r="OE737" s="56"/>
      <c r="OF737" s="56"/>
      <c r="OG737" s="56"/>
      <c r="OH737" s="56"/>
      <c r="OI737" s="56"/>
      <c r="OJ737" s="56"/>
      <c r="OK737" s="56"/>
      <c r="OL737" s="56"/>
      <c r="OM737" s="56"/>
      <c r="ON737" s="56"/>
      <c r="OO737" s="56"/>
      <c r="OP737" s="56"/>
      <c r="OQ737" s="56"/>
      <c r="OR737" s="56"/>
      <c r="OS737" s="56"/>
      <c r="OT737" s="56"/>
      <c r="OU737" s="56"/>
      <c r="OV737" s="56"/>
      <c r="OW737" s="56"/>
      <c r="OX737" s="56"/>
      <c r="OY737" s="56"/>
      <c r="OZ737" s="56"/>
      <c r="PA737" s="56"/>
    </row>
    <row r="738" spans="1:424" s="116" customFormat="1" ht="72.75" hidden="1" customHeight="1">
      <c r="A738" s="310"/>
      <c r="B738" s="341"/>
      <c r="C738" s="341"/>
      <c r="D738" s="314"/>
      <c r="E738" s="326"/>
      <c r="F738" s="314"/>
      <c r="G738" s="353"/>
      <c r="H738" s="325"/>
      <c r="I738" s="126" t="s">
        <v>1529</v>
      </c>
      <c r="J738" s="126" t="s">
        <v>1089</v>
      </c>
      <c r="K738" s="122"/>
      <c r="L738" s="183" t="s">
        <v>661</v>
      </c>
      <c r="M738" s="123" t="s">
        <v>501</v>
      </c>
      <c r="N738" s="51" t="s">
        <v>380</v>
      </c>
      <c r="O738" s="56" t="s">
        <v>371</v>
      </c>
      <c r="P738" s="310"/>
      <c r="Q738" s="310"/>
      <c r="R738" s="120"/>
      <c r="S738" s="120"/>
      <c r="T738" s="120"/>
      <c r="U738" s="120"/>
      <c r="V738" s="120"/>
      <c r="W738" s="120"/>
      <c r="X738" s="120"/>
      <c r="Y738" s="120"/>
      <c r="Z738" s="120"/>
      <c r="AA738" s="120"/>
      <c r="AB738" s="120" t="s">
        <v>205</v>
      </c>
      <c r="AC738" s="119">
        <f t="shared" si="1043"/>
        <v>1</v>
      </c>
      <c r="AD738" s="229"/>
      <c r="AE738" s="229"/>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70"/>
      <c r="BU738" s="70"/>
      <c r="BV738" s="70"/>
      <c r="BW738" s="70"/>
      <c r="BX738" s="56"/>
      <c r="BY738" s="56"/>
      <c r="BZ738" s="56"/>
      <c r="CA738" s="56"/>
      <c r="CB738" s="56"/>
      <c r="CC738" s="56"/>
      <c r="CD738" s="56"/>
      <c r="CE738" s="56"/>
      <c r="CF738" s="56"/>
      <c r="CG738" s="56"/>
      <c r="CH738" s="56"/>
      <c r="CI738" s="56"/>
      <c r="CJ738" s="56"/>
      <c r="CK738" s="56"/>
      <c r="CL738" s="56"/>
      <c r="CM738" s="56"/>
      <c r="CN738" s="56"/>
      <c r="CO738" s="56"/>
      <c r="CP738" s="56"/>
      <c r="CQ738" s="56"/>
      <c r="CR738" s="56"/>
      <c r="CS738" s="56"/>
      <c r="CT738" s="56"/>
      <c r="CU738" s="56"/>
      <c r="CV738" s="56"/>
      <c r="CW738" s="56"/>
      <c r="CX738" s="56"/>
      <c r="CY738" s="56"/>
      <c r="CZ738" s="56"/>
      <c r="DA738" s="56"/>
      <c r="DB738" s="56"/>
      <c r="DC738" s="56"/>
      <c r="DD738" s="56"/>
      <c r="DE738" s="56"/>
      <c r="DF738" s="56"/>
      <c r="DG738" s="56"/>
      <c r="DH738" s="56"/>
      <c r="DI738" s="56"/>
      <c r="DJ738" s="56"/>
      <c r="DK738" s="56"/>
      <c r="DL738" s="56"/>
      <c r="DM738" s="70"/>
      <c r="DN738" s="70"/>
      <c r="DO738" s="70"/>
      <c r="DP738" s="70"/>
      <c r="DQ738" s="56"/>
      <c r="DR738" s="56"/>
      <c r="DS738" s="56"/>
      <c r="DT738" s="56"/>
      <c r="DU738" s="56"/>
      <c r="DV738" s="56"/>
      <c r="DW738" s="56"/>
      <c r="DX738" s="56"/>
      <c r="DY738" s="56"/>
      <c r="DZ738" s="56"/>
      <c r="EA738" s="56"/>
      <c r="EB738" s="56"/>
      <c r="EC738" s="56"/>
      <c r="ED738" s="56"/>
      <c r="EE738" s="56"/>
      <c r="EF738" s="56"/>
      <c r="EG738" s="56"/>
      <c r="EH738" s="56"/>
      <c r="EI738" s="56"/>
      <c r="EJ738" s="56"/>
      <c r="EK738" s="56"/>
      <c r="EL738" s="56"/>
      <c r="EM738" s="56"/>
      <c r="EN738" s="56"/>
      <c r="EO738" s="56"/>
      <c r="EP738" s="56"/>
      <c r="EQ738" s="56"/>
      <c r="ER738" s="56"/>
      <c r="ES738" s="56"/>
      <c r="ET738" s="56"/>
      <c r="EU738" s="56"/>
      <c r="EV738" s="56"/>
      <c r="EW738" s="56"/>
      <c r="EX738" s="56"/>
      <c r="EY738" s="56"/>
      <c r="EZ738" s="56"/>
      <c r="FA738" s="56"/>
      <c r="FB738" s="56"/>
      <c r="FC738" s="56"/>
      <c r="FD738" s="56"/>
      <c r="FE738" s="56"/>
      <c r="FF738" s="70"/>
      <c r="FG738" s="70"/>
      <c r="FH738" s="70"/>
      <c r="FI738" s="70"/>
      <c r="FJ738" s="70"/>
      <c r="FK738" s="56"/>
      <c r="FL738" s="56"/>
      <c r="FM738" s="56"/>
      <c r="FN738" s="56"/>
      <c r="FO738" s="56"/>
      <c r="FP738" s="56"/>
      <c r="FQ738" s="56"/>
      <c r="FR738" s="56"/>
      <c r="FS738" s="56"/>
      <c r="FT738" s="56"/>
      <c r="FU738" s="56"/>
      <c r="FV738" s="56"/>
      <c r="FW738" s="56"/>
      <c r="FX738" s="56"/>
      <c r="FY738" s="56"/>
      <c r="FZ738" s="56"/>
      <c r="GA738" s="56"/>
      <c r="GB738" s="56"/>
      <c r="GC738" s="56"/>
      <c r="GD738" s="56"/>
      <c r="GE738" s="56"/>
      <c r="GF738" s="56"/>
      <c r="GG738" s="56"/>
      <c r="GH738" s="56"/>
      <c r="GI738" s="56"/>
      <c r="GJ738" s="56"/>
      <c r="GK738" s="56"/>
      <c r="GL738" s="56"/>
      <c r="GM738" s="56"/>
      <c r="GN738" s="56"/>
      <c r="GO738" s="56"/>
      <c r="GP738" s="56"/>
      <c r="GQ738" s="56"/>
      <c r="GR738" s="56"/>
      <c r="GS738" s="56"/>
      <c r="GT738" s="56"/>
      <c r="GU738" s="56"/>
      <c r="GV738" s="56"/>
      <c r="GW738" s="56"/>
      <c r="GX738" s="56"/>
      <c r="GY738" s="56"/>
      <c r="GZ738" s="70"/>
      <c r="HA738" s="70"/>
      <c r="HB738" s="70"/>
      <c r="HC738" s="70"/>
      <c r="HD738" s="70"/>
      <c r="HE738" s="168"/>
      <c r="HF738" s="56"/>
      <c r="HG738" s="56"/>
      <c r="HH738" s="56"/>
      <c r="HI738" s="56"/>
      <c r="HJ738" s="56"/>
      <c r="HK738" s="56"/>
      <c r="HL738" s="56"/>
      <c r="HM738" s="56"/>
      <c r="HN738" s="56"/>
      <c r="HO738" s="56"/>
      <c r="HP738" s="56"/>
      <c r="HQ738" s="56"/>
      <c r="HR738" s="56"/>
      <c r="HS738" s="56"/>
      <c r="HT738" s="56"/>
      <c r="HU738" s="56"/>
      <c r="HV738" s="56"/>
      <c r="HW738" s="56"/>
      <c r="HX738" s="56"/>
      <c r="HY738" s="56"/>
      <c r="HZ738" s="56"/>
      <c r="IA738" s="56"/>
      <c r="IB738" s="56"/>
      <c r="IC738" s="56"/>
      <c r="ID738" s="56"/>
      <c r="IE738" s="56"/>
      <c r="IF738" s="56"/>
      <c r="IG738" s="56"/>
      <c r="IH738" s="56"/>
      <c r="II738" s="179"/>
      <c r="IJ738" s="180"/>
      <c r="IK738" s="179"/>
      <c r="IL738" s="180"/>
      <c r="IM738" s="179"/>
      <c r="IN738" s="180"/>
      <c r="IO738" s="179"/>
      <c r="IP738" s="180"/>
      <c r="IQ738" s="181"/>
      <c r="IR738" s="185"/>
      <c r="IS738" s="185"/>
      <c r="IT738" s="70"/>
      <c r="IU738" s="70"/>
      <c r="IV738" s="70"/>
      <c r="IW738" s="70"/>
      <c r="IX738" s="56"/>
      <c r="IY738" s="56"/>
      <c r="IZ738" s="56"/>
      <c r="JA738" s="56"/>
      <c r="JB738" s="56"/>
      <c r="JC738" s="56"/>
      <c r="JD738" s="56"/>
      <c r="JE738" s="56"/>
      <c r="JF738" s="56"/>
      <c r="JG738" s="56"/>
      <c r="JH738" s="56"/>
      <c r="JI738" s="56"/>
      <c r="JJ738" s="56"/>
      <c r="JK738" s="56"/>
      <c r="JL738" s="56"/>
      <c r="JM738" s="56"/>
      <c r="JN738" s="56"/>
      <c r="JO738" s="56"/>
      <c r="JP738" s="56"/>
      <c r="JQ738" s="56"/>
      <c r="JR738" s="56"/>
      <c r="JS738" s="56"/>
      <c r="JT738" s="56"/>
      <c r="JU738" s="56"/>
      <c r="JV738" s="56"/>
      <c r="JW738" s="56"/>
      <c r="JX738" s="56"/>
      <c r="JY738" s="56"/>
      <c r="JZ738" s="56"/>
      <c r="KA738" s="56"/>
      <c r="KB738" s="56"/>
      <c r="KC738" s="56"/>
      <c r="KD738" s="56"/>
      <c r="KE738" s="56"/>
      <c r="KF738" s="56"/>
      <c r="KG738" s="56"/>
      <c r="KH738" s="56"/>
      <c r="KI738" s="56"/>
      <c r="KJ738" s="56"/>
      <c r="KK738" s="56"/>
      <c r="KL738" s="56"/>
      <c r="KM738" s="56"/>
      <c r="KN738" s="56"/>
      <c r="KO738" s="56"/>
      <c r="KP738" s="56"/>
      <c r="KQ738" s="56"/>
      <c r="KR738" s="56"/>
      <c r="KS738" s="56"/>
      <c r="KT738" s="56"/>
      <c r="KU738" s="56"/>
      <c r="KV738" s="56"/>
      <c r="KW738" s="56"/>
      <c r="KX738" s="56"/>
      <c r="KY738" s="56"/>
      <c r="KZ738" s="56"/>
      <c r="LA738" s="56"/>
      <c r="LB738" s="56"/>
      <c r="LC738" s="56"/>
      <c r="LD738" s="56"/>
      <c r="LE738" s="56"/>
      <c r="LF738" s="56"/>
      <c r="LG738" s="56"/>
      <c r="LH738" s="56"/>
      <c r="LI738" s="56"/>
      <c r="LJ738" s="56"/>
      <c r="LK738" s="56"/>
      <c r="LL738" s="56"/>
      <c r="LM738" s="56"/>
      <c r="LN738" s="56"/>
      <c r="LO738" s="56"/>
      <c r="LP738" s="56"/>
      <c r="LQ738" s="56"/>
      <c r="LR738" s="56"/>
      <c r="LS738" s="56"/>
      <c r="LT738" s="56"/>
      <c r="LU738" s="56"/>
      <c r="LV738" s="56"/>
      <c r="LW738" s="56"/>
      <c r="LX738" s="56"/>
      <c r="LY738" s="56"/>
      <c r="LZ738" s="56"/>
      <c r="MA738" s="56"/>
      <c r="MB738" s="56"/>
      <c r="MC738" s="56"/>
      <c r="MD738" s="56"/>
      <c r="ME738" s="56"/>
      <c r="MF738" s="56"/>
      <c r="MG738" s="56"/>
      <c r="MH738" s="56"/>
      <c r="MI738" s="56"/>
      <c r="MJ738" s="56"/>
      <c r="MK738" s="56"/>
      <c r="ML738" s="56"/>
      <c r="MM738" s="56"/>
      <c r="MN738" s="56"/>
      <c r="MO738" s="56"/>
      <c r="MP738" s="56"/>
      <c r="MQ738" s="56"/>
      <c r="MR738" s="56"/>
      <c r="MS738" s="56"/>
      <c r="MT738" s="56"/>
      <c r="MU738" s="56"/>
      <c r="MV738" s="56"/>
      <c r="MW738" s="56"/>
      <c r="MX738" s="56"/>
      <c r="MY738" s="56"/>
      <c r="MZ738" s="56"/>
      <c r="NA738" s="56"/>
      <c r="NB738" s="56"/>
      <c r="NC738" s="56"/>
      <c r="ND738" s="56"/>
      <c r="NE738" s="56"/>
      <c r="NF738" s="56"/>
      <c r="NG738" s="56"/>
      <c r="NH738" s="56"/>
      <c r="NI738" s="56"/>
      <c r="NJ738" s="56"/>
      <c r="NK738" s="56"/>
      <c r="NL738" s="56"/>
      <c r="NM738" s="56"/>
      <c r="NN738" s="56"/>
      <c r="NO738" s="56"/>
      <c r="NP738" s="56"/>
      <c r="NQ738" s="56"/>
      <c r="NR738" s="56"/>
      <c r="NS738" s="56"/>
      <c r="NT738" s="56"/>
      <c r="NU738" s="56"/>
      <c r="NV738" s="56"/>
      <c r="NW738" s="56"/>
      <c r="NX738" s="56"/>
      <c r="NY738" s="56"/>
      <c r="NZ738" s="56"/>
      <c r="OA738" s="56"/>
      <c r="OB738" s="56"/>
      <c r="OC738" s="56"/>
      <c r="OD738" s="56"/>
      <c r="OE738" s="56"/>
      <c r="OF738" s="56"/>
      <c r="OG738" s="56"/>
      <c r="OH738" s="56"/>
      <c r="OI738" s="56"/>
      <c r="OJ738" s="56"/>
      <c r="OK738" s="56"/>
      <c r="OL738" s="56"/>
      <c r="OM738" s="56"/>
      <c r="ON738" s="56"/>
      <c r="OO738" s="56"/>
      <c r="OP738" s="56"/>
      <c r="OQ738" s="56"/>
      <c r="OR738" s="56"/>
      <c r="OS738" s="56"/>
      <c r="OT738" s="56"/>
      <c r="OU738" s="56"/>
      <c r="OV738" s="56"/>
      <c r="OW738" s="56"/>
      <c r="OX738" s="56"/>
      <c r="OY738" s="56"/>
      <c r="OZ738" s="56"/>
      <c r="PA738" s="56"/>
    </row>
    <row r="739" spans="1:424" ht="24.75" hidden="1" customHeight="1">
      <c r="A739" s="42"/>
      <c r="B739" s="2"/>
      <c r="C739" s="2"/>
      <c r="D739" s="524"/>
      <c r="E739" s="525"/>
      <c r="F739" s="526"/>
      <c r="G739" s="76"/>
      <c r="H739" s="236"/>
      <c r="I739" s="236"/>
      <c r="J739" s="236"/>
      <c r="K739" s="76"/>
      <c r="L739" s="76"/>
      <c r="M739" s="76"/>
      <c r="N739" s="2"/>
      <c r="O739" s="42"/>
      <c r="P739" s="56"/>
      <c r="Q739" s="56"/>
      <c r="R739" s="235"/>
      <c r="S739" s="120"/>
      <c r="T739" s="120"/>
      <c r="U739" s="120"/>
      <c r="V739" s="120"/>
      <c r="W739" s="120"/>
      <c r="X739" s="120"/>
      <c r="Y739" s="120"/>
      <c r="Z739" s="120"/>
      <c r="AA739" s="120"/>
      <c r="AB739" s="120"/>
      <c r="AC739" s="120"/>
      <c r="AD739" s="239"/>
      <c r="AE739" s="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39"/>
      <c r="BK739" s="39"/>
      <c r="BL739" s="39"/>
      <c r="BM739" s="39"/>
      <c r="BN739" s="39"/>
      <c r="BO739" s="39"/>
      <c r="BP739" s="39"/>
      <c r="BQ739" s="39"/>
      <c r="BR739" s="39"/>
      <c r="BS739" s="20"/>
      <c r="BT739" s="42"/>
      <c r="BU739" s="55"/>
      <c r="BV739" s="55"/>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2"/>
      <c r="FG739" s="2"/>
      <c r="FH739" s="2"/>
      <c r="FI739" s="2"/>
      <c r="FJ739" s="2"/>
      <c r="FK739" s="42"/>
      <c r="FL739" s="42"/>
      <c r="FM739" s="42"/>
      <c r="FN739" s="81"/>
      <c r="FO739" s="88"/>
      <c r="FP739" s="42"/>
      <c r="FQ739" s="88"/>
      <c r="FR739" s="42"/>
      <c r="FS739" s="42"/>
      <c r="FT739" s="42"/>
      <c r="FU739" s="88"/>
      <c r="FV739" s="42"/>
      <c r="FW739" s="42"/>
      <c r="FX739" s="42"/>
      <c r="FY739" s="42"/>
      <c r="FZ739" s="42"/>
      <c r="GA739" s="42"/>
      <c r="GB739" s="42"/>
      <c r="GC739" s="42"/>
      <c r="GD739" s="42"/>
      <c r="GE739" s="42"/>
      <c r="GF739" s="42"/>
      <c r="GG739" s="42"/>
      <c r="GH739" s="81"/>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c r="HY739" s="42"/>
      <c r="HZ739" s="42"/>
      <c r="IA739" s="42"/>
      <c r="IB739" s="42"/>
      <c r="IC739" s="42"/>
      <c r="ID739" s="42"/>
      <c r="IE739" s="42"/>
      <c r="IF739" s="42"/>
      <c r="IG739" s="42"/>
      <c r="IH739" s="42"/>
      <c r="II739" s="42"/>
      <c r="IJ739" s="42"/>
      <c r="IK739" s="42"/>
      <c r="IL739" s="42"/>
      <c r="IM739" s="42"/>
      <c r="IN739" s="42"/>
      <c r="IO739" s="42"/>
      <c r="IP739" s="42"/>
      <c r="IQ739" s="42"/>
      <c r="IR739" s="42"/>
      <c r="IS739" s="42"/>
      <c r="IT739" s="2"/>
      <c r="IU739" s="2"/>
      <c r="IV739" s="2"/>
      <c r="IW739" s="2"/>
      <c r="IX739" s="42"/>
      <c r="IY739" s="42"/>
      <c r="IZ739" s="42"/>
      <c r="JA739" s="42"/>
      <c r="JB739" s="42"/>
      <c r="JC739" s="42"/>
      <c r="JD739" s="42"/>
      <c r="JE739" s="42"/>
      <c r="JF739" s="42"/>
      <c r="JG739" s="42"/>
      <c r="JH739" s="42"/>
      <c r="JI739" s="42"/>
      <c r="JJ739" s="42"/>
      <c r="JK739" s="42"/>
      <c r="JL739" s="42"/>
      <c r="JM739" s="42"/>
      <c r="JN739" s="42"/>
      <c r="JO739" s="42"/>
      <c r="JP739" s="42"/>
      <c r="JQ739" s="42"/>
      <c r="JR739" s="42"/>
      <c r="JS739" s="42"/>
      <c r="JT739" s="42"/>
      <c r="JU739" s="42"/>
      <c r="JV739" s="42"/>
      <c r="JW739" s="42"/>
      <c r="JX739" s="42"/>
      <c r="JY739" s="42"/>
      <c r="JZ739" s="42"/>
      <c r="KA739" s="42"/>
      <c r="KB739" s="42"/>
      <c r="KC739" s="42"/>
      <c r="KD739" s="42"/>
      <c r="KE739" s="42"/>
      <c r="KF739" s="42"/>
      <c r="KG739" s="42"/>
      <c r="KH739" s="42"/>
      <c r="KI739" s="42"/>
      <c r="KJ739" s="42"/>
      <c r="KK739" s="42"/>
      <c r="KL739" s="42"/>
      <c r="KM739" s="42"/>
      <c r="KN739" s="42"/>
      <c r="KO739" s="42"/>
      <c r="KP739" s="42"/>
      <c r="KQ739" s="42"/>
      <c r="KR739" s="30"/>
      <c r="KS739" s="42"/>
      <c r="KT739" s="42"/>
      <c r="KU739" s="42"/>
      <c r="KV739" s="42"/>
      <c r="KW739" s="42"/>
      <c r="KX739" s="42"/>
      <c r="KY739" s="42"/>
      <c r="KZ739" s="42"/>
      <c r="LA739" s="42"/>
      <c r="LB739" s="42"/>
      <c r="LC739" s="42"/>
      <c r="LD739" s="42"/>
      <c r="LE739" s="42"/>
      <c r="LF739" s="42"/>
      <c r="LG739" s="42"/>
      <c r="LH739" s="42"/>
      <c r="LI739" s="42"/>
      <c r="LJ739" s="42"/>
      <c r="LK739" s="42"/>
      <c r="LL739" s="42"/>
      <c r="LM739" s="42"/>
      <c r="LN739" s="42"/>
      <c r="LO739" s="42"/>
      <c r="LP739" s="42"/>
      <c r="LQ739" s="42"/>
      <c r="LR739" s="42"/>
      <c r="LS739" s="42"/>
      <c r="LT739" s="42"/>
      <c r="LU739" s="42"/>
      <c r="LV739" s="42"/>
      <c r="LW739" s="42"/>
      <c r="LX739" s="42"/>
      <c r="LY739" s="42"/>
      <c r="LZ739" s="42"/>
      <c r="MA739" s="42"/>
      <c r="MB739" s="42"/>
      <c r="MC739" s="42"/>
      <c r="MD739" s="42"/>
      <c r="ME739" s="42"/>
      <c r="MF739" s="42"/>
      <c r="MG739" s="42"/>
      <c r="MH739" s="42"/>
      <c r="MI739" s="42"/>
      <c r="MJ739" s="42"/>
      <c r="MK739" s="42"/>
      <c r="ML739" s="42"/>
      <c r="MM739" s="42"/>
      <c r="MN739" s="42"/>
      <c r="MO739" s="42"/>
      <c r="MP739" s="42"/>
      <c r="MQ739" s="42"/>
      <c r="MR739" s="42"/>
      <c r="MS739" s="42"/>
      <c r="MT739" s="42"/>
      <c r="MU739" s="42"/>
      <c r="MV739" s="42"/>
      <c r="MW739" s="42"/>
      <c r="MX739" s="42"/>
      <c r="MY739" s="42"/>
      <c r="MZ739" s="42"/>
      <c r="NA739" s="42"/>
      <c r="NB739" s="42"/>
      <c r="NC739" s="42"/>
      <c r="ND739" s="42"/>
      <c r="NE739" s="42"/>
      <c r="NF739" s="42"/>
      <c r="NG739" s="42"/>
      <c r="NH739" s="42"/>
      <c r="NI739" s="42"/>
      <c r="NJ739" s="42"/>
      <c r="NK739" s="42"/>
      <c r="NL739" s="42"/>
      <c r="NM739" s="42"/>
      <c r="NN739" s="42"/>
      <c r="NO739" s="42"/>
      <c r="NP739" s="42"/>
      <c r="NQ739" s="42"/>
      <c r="NR739" s="42"/>
      <c r="NS739" s="42"/>
      <c r="NT739" s="42"/>
      <c r="NU739" s="42"/>
      <c r="NV739" s="42"/>
      <c r="NW739" s="42"/>
      <c r="NX739" s="42"/>
      <c r="NY739" s="42"/>
      <c r="NZ739" s="42"/>
      <c r="OA739" s="42"/>
      <c r="OB739" s="42"/>
      <c r="OC739" s="42"/>
      <c r="OD739" s="42"/>
      <c r="OE739" s="42"/>
      <c r="OF739" s="42"/>
      <c r="OG739" s="42"/>
      <c r="OH739" s="42"/>
      <c r="OI739" s="42"/>
      <c r="OJ739" s="42"/>
      <c r="OK739" s="42"/>
      <c r="OL739" s="42"/>
      <c r="OM739" s="42"/>
      <c r="ON739" s="42"/>
      <c r="OO739" s="42"/>
      <c r="OP739" s="42"/>
      <c r="OQ739" s="42"/>
      <c r="OR739" s="42"/>
      <c r="OS739" s="42"/>
      <c r="OT739" s="42"/>
      <c r="OU739" s="42"/>
      <c r="OV739" s="42"/>
      <c r="OW739" s="42"/>
      <c r="OX739" s="42"/>
      <c r="OY739" s="42"/>
      <c r="OZ739" s="42"/>
      <c r="PA739" s="2"/>
    </row>
    <row r="740" spans="1:424" s="302" customFormat="1" ht="24" customHeight="1">
      <c r="A740" s="42"/>
      <c r="B740" s="2"/>
      <c r="C740" s="559" t="s">
        <v>396</v>
      </c>
      <c r="D740" s="560"/>
      <c r="E740" s="560"/>
      <c r="F740" s="528"/>
      <c r="G740" s="487"/>
      <c r="H740" s="60">
        <f>SUM(H741:H745)</f>
        <v>30</v>
      </c>
      <c r="I740" s="304"/>
      <c r="J740" s="304"/>
      <c r="K740" s="61"/>
      <c r="L740" s="303"/>
      <c r="M740" s="61"/>
      <c r="N740" s="60"/>
      <c r="O740" s="25"/>
      <c r="P740" s="169">
        <f>SUM(P741:P745)</f>
        <v>265</v>
      </c>
      <c r="Q740" s="170">
        <f>SUM(Q741:Q745)</f>
        <v>196</v>
      </c>
      <c r="R740" s="60">
        <f t="shared" ref="R740:AC740" si="1074">SUM(R741:R745)</f>
        <v>78</v>
      </c>
      <c r="S740" s="169">
        <f t="shared" si="1074"/>
        <v>47</v>
      </c>
      <c r="T740" s="169">
        <f t="shared" si="1074"/>
        <v>39</v>
      </c>
      <c r="U740" s="169">
        <f t="shared" si="1074"/>
        <v>60</v>
      </c>
      <c r="V740" s="169">
        <f t="shared" si="1074"/>
        <v>71</v>
      </c>
      <c r="W740" s="169">
        <f t="shared" si="1074"/>
        <v>66</v>
      </c>
      <c r="X740" s="169">
        <f t="shared" si="1074"/>
        <v>60</v>
      </c>
      <c r="Y740" s="169">
        <f t="shared" si="1074"/>
        <v>51</v>
      </c>
      <c r="Z740" s="169">
        <f t="shared" si="1074"/>
        <v>59</v>
      </c>
      <c r="AA740" s="169">
        <f t="shared" si="1074"/>
        <v>55</v>
      </c>
      <c r="AB740" s="169">
        <f t="shared" si="1074"/>
        <v>74</v>
      </c>
      <c r="AC740" s="169">
        <f t="shared" si="1074"/>
        <v>653</v>
      </c>
      <c r="AD740" s="303">
        <f>SUM(AD741:AD746)</f>
        <v>54</v>
      </c>
      <c r="AE740" s="303">
        <f>SUM(AE741:AE746)</f>
        <v>47</v>
      </c>
      <c r="AF740" s="25">
        <f t="shared" ref="AF740:BS740" si="1075">SUM(AF741:AF745)</f>
        <v>0</v>
      </c>
      <c r="AG740" s="25">
        <f t="shared" si="1075"/>
        <v>0</v>
      </c>
      <c r="AH740" s="25">
        <f t="shared" si="1075"/>
        <v>0</v>
      </c>
      <c r="AI740" s="25">
        <f t="shared" si="1075"/>
        <v>0</v>
      </c>
      <c r="AJ740" s="25">
        <f t="shared" si="1075"/>
        <v>0</v>
      </c>
      <c r="AK740" s="25">
        <f t="shared" si="1075"/>
        <v>0</v>
      </c>
      <c r="AL740" s="25">
        <f t="shared" si="1075"/>
        <v>0</v>
      </c>
      <c r="AM740" s="25">
        <f t="shared" si="1075"/>
        <v>0</v>
      </c>
      <c r="AN740" s="25">
        <f t="shared" si="1075"/>
        <v>0</v>
      </c>
      <c r="AO740" s="25">
        <f t="shared" si="1075"/>
        <v>0</v>
      </c>
      <c r="AP740" s="25">
        <f t="shared" si="1075"/>
        <v>0</v>
      </c>
      <c r="AQ740" s="25">
        <f t="shared" si="1075"/>
        <v>0</v>
      </c>
      <c r="AR740" s="25">
        <f t="shared" si="1075"/>
        <v>0</v>
      </c>
      <c r="AS740" s="25">
        <f t="shared" si="1075"/>
        <v>0</v>
      </c>
      <c r="AT740" s="25">
        <f t="shared" si="1075"/>
        <v>0</v>
      </c>
      <c r="AU740" s="25">
        <f t="shared" si="1075"/>
        <v>0</v>
      </c>
      <c r="AV740" s="25">
        <f t="shared" si="1075"/>
        <v>0</v>
      </c>
      <c r="AW740" s="25">
        <f t="shared" si="1075"/>
        <v>0</v>
      </c>
      <c r="AX740" s="25">
        <f t="shared" si="1075"/>
        <v>0</v>
      </c>
      <c r="AY740" s="25">
        <f t="shared" si="1075"/>
        <v>0</v>
      </c>
      <c r="AZ740" s="25">
        <f t="shared" si="1075"/>
        <v>0</v>
      </c>
      <c r="BA740" s="25">
        <f t="shared" si="1075"/>
        <v>0</v>
      </c>
      <c r="BB740" s="25">
        <f t="shared" si="1075"/>
        <v>0</v>
      </c>
      <c r="BC740" s="25">
        <f t="shared" si="1075"/>
        <v>0</v>
      </c>
      <c r="BD740" s="25"/>
      <c r="BE740" s="25"/>
      <c r="BF740" s="25"/>
      <c r="BG740" s="25"/>
      <c r="BH740" s="25"/>
      <c r="BI740" s="25"/>
      <c r="BJ740" s="25">
        <f t="shared" si="1075"/>
        <v>0</v>
      </c>
      <c r="BK740" s="25">
        <f t="shared" si="1075"/>
        <v>0</v>
      </c>
      <c r="BL740" s="25">
        <f t="shared" si="1075"/>
        <v>0</v>
      </c>
      <c r="BM740" s="25">
        <f t="shared" si="1075"/>
        <v>0</v>
      </c>
      <c r="BN740" s="25">
        <f t="shared" si="1075"/>
        <v>0</v>
      </c>
      <c r="BO740" s="25">
        <f t="shared" si="1075"/>
        <v>0</v>
      </c>
      <c r="BP740" s="25">
        <f t="shared" si="1075"/>
        <v>0</v>
      </c>
      <c r="BQ740" s="25">
        <f t="shared" si="1075"/>
        <v>0</v>
      </c>
      <c r="BR740" s="25">
        <f t="shared" si="1075"/>
        <v>0</v>
      </c>
      <c r="BS740" s="25">
        <f t="shared" si="1075"/>
        <v>0</v>
      </c>
      <c r="BT740" s="26">
        <f>SUM(BT741:BT746)</f>
        <v>42</v>
      </c>
      <c r="BU740" s="26">
        <f>SUM(BU741:BU746)</f>
        <v>42</v>
      </c>
      <c r="BV740" s="26">
        <f t="shared" ref="BV740:CS740" si="1076">SUM(BV741:BV745)</f>
        <v>0</v>
      </c>
      <c r="BW740" s="26">
        <f t="shared" si="1076"/>
        <v>0</v>
      </c>
      <c r="BX740" s="25">
        <f t="shared" si="1076"/>
        <v>0</v>
      </c>
      <c r="BY740" s="25">
        <f t="shared" si="1076"/>
        <v>0</v>
      </c>
      <c r="BZ740" s="25">
        <f t="shared" si="1076"/>
        <v>0</v>
      </c>
      <c r="CA740" s="25">
        <f t="shared" si="1076"/>
        <v>0</v>
      </c>
      <c r="CB740" s="25">
        <f t="shared" si="1076"/>
        <v>0</v>
      </c>
      <c r="CC740" s="25">
        <f t="shared" si="1076"/>
        <v>0</v>
      </c>
      <c r="CD740" s="25">
        <f t="shared" si="1076"/>
        <v>0</v>
      </c>
      <c r="CE740" s="25">
        <f t="shared" si="1076"/>
        <v>0</v>
      </c>
      <c r="CF740" s="25">
        <f t="shared" si="1076"/>
        <v>0</v>
      </c>
      <c r="CG740" s="25">
        <f t="shared" si="1076"/>
        <v>0</v>
      </c>
      <c r="CH740" s="25">
        <f t="shared" si="1076"/>
        <v>0</v>
      </c>
      <c r="CI740" s="25">
        <f t="shared" si="1076"/>
        <v>0</v>
      </c>
      <c r="CJ740" s="25">
        <f t="shared" si="1076"/>
        <v>0</v>
      </c>
      <c r="CK740" s="25">
        <f t="shared" si="1076"/>
        <v>0</v>
      </c>
      <c r="CL740" s="25">
        <f t="shared" si="1076"/>
        <v>0</v>
      </c>
      <c r="CM740" s="25">
        <f t="shared" si="1076"/>
        <v>0</v>
      </c>
      <c r="CN740" s="25">
        <f t="shared" si="1076"/>
        <v>0</v>
      </c>
      <c r="CO740" s="25">
        <f t="shared" si="1076"/>
        <v>0</v>
      </c>
      <c r="CP740" s="25">
        <f t="shared" si="1076"/>
        <v>0</v>
      </c>
      <c r="CQ740" s="25">
        <f t="shared" si="1076"/>
        <v>0</v>
      </c>
      <c r="CR740" s="25">
        <f t="shared" si="1076"/>
        <v>0</v>
      </c>
      <c r="CS740" s="25">
        <f t="shared" si="1076"/>
        <v>0</v>
      </c>
      <c r="CT740" s="25"/>
      <c r="CU740" s="25"/>
      <c r="CV740" s="25"/>
      <c r="CW740" s="25"/>
      <c r="CX740" s="25"/>
      <c r="CY740" s="25"/>
      <c r="CZ740" s="25">
        <f t="shared" ref="CZ740:DI740" si="1077">SUM(CZ741:CZ745)</f>
        <v>0</v>
      </c>
      <c r="DA740" s="25">
        <f t="shared" si="1077"/>
        <v>0</v>
      </c>
      <c r="DB740" s="25">
        <f t="shared" si="1077"/>
        <v>0</v>
      </c>
      <c r="DC740" s="25">
        <f t="shared" si="1077"/>
        <v>0</v>
      </c>
      <c r="DD740" s="25">
        <f t="shared" si="1077"/>
        <v>0</v>
      </c>
      <c r="DE740" s="25">
        <f t="shared" si="1077"/>
        <v>0</v>
      </c>
      <c r="DF740" s="25">
        <f t="shared" si="1077"/>
        <v>0</v>
      </c>
      <c r="DG740" s="25">
        <f t="shared" si="1077"/>
        <v>0</v>
      </c>
      <c r="DH740" s="25">
        <f t="shared" si="1077"/>
        <v>0</v>
      </c>
      <c r="DI740" s="25">
        <f t="shared" si="1077"/>
        <v>0</v>
      </c>
      <c r="DJ740" s="25">
        <f t="shared" ref="DJ740:DX740" si="1078">SUM(DJ741:DJ745)</f>
        <v>0</v>
      </c>
      <c r="DK740" s="25">
        <f t="shared" si="1078"/>
        <v>0</v>
      </c>
      <c r="DL740" s="25">
        <f t="shared" si="1078"/>
        <v>0</v>
      </c>
      <c r="DM740" s="26">
        <f>SUM(DM741:DM746)</f>
        <v>35</v>
      </c>
      <c r="DN740" s="26">
        <f>SUM(DN741:DN746)</f>
        <v>35</v>
      </c>
      <c r="DO740" s="26">
        <f>SUM(DO741:DO746)</f>
        <v>34</v>
      </c>
      <c r="DP740" s="26">
        <f>SUM(DP741:DP746)</f>
        <v>37</v>
      </c>
      <c r="DQ740" s="25">
        <f t="shared" si="1078"/>
        <v>0</v>
      </c>
      <c r="DR740" s="25">
        <f t="shared" si="1078"/>
        <v>0</v>
      </c>
      <c r="DS740" s="25">
        <f t="shared" si="1078"/>
        <v>0</v>
      </c>
      <c r="DT740" s="25">
        <f t="shared" si="1078"/>
        <v>0</v>
      </c>
      <c r="DU740" s="25">
        <f t="shared" si="1078"/>
        <v>0</v>
      </c>
      <c r="DV740" s="25">
        <f t="shared" si="1078"/>
        <v>0</v>
      </c>
      <c r="DW740" s="25">
        <f t="shared" si="1078"/>
        <v>0</v>
      </c>
      <c r="DX740" s="25">
        <f t="shared" si="1078"/>
        <v>0</v>
      </c>
      <c r="DY740" s="25">
        <f t="shared" ref="DY740:GW740" si="1079">SUM(DY741:DY745)</f>
        <v>0</v>
      </c>
      <c r="DZ740" s="25">
        <f t="shared" si="1079"/>
        <v>0</v>
      </c>
      <c r="EA740" s="25">
        <f t="shared" si="1079"/>
        <v>0</v>
      </c>
      <c r="EB740" s="25">
        <f t="shared" si="1079"/>
        <v>0</v>
      </c>
      <c r="EC740" s="25">
        <f t="shared" si="1079"/>
        <v>0</v>
      </c>
      <c r="ED740" s="25">
        <f t="shared" si="1079"/>
        <v>0</v>
      </c>
      <c r="EE740" s="25">
        <f t="shared" si="1079"/>
        <v>0</v>
      </c>
      <c r="EF740" s="25">
        <f t="shared" si="1079"/>
        <v>0</v>
      </c>
      <c r="EG740" s="25">
        <f t="shared" si="1079"/>
        <v>0</v>
      </c>
      <c r="EH740" s="25">
        <f t="shared" si="1079"/>
        <v>0</v>
      </c>
      <c r="EI740" s="25">
        <f t="shared" si="1079"/>
        <v>0</v>
      </c>
      <c r="EJ740" s="25"/>
      <c r="EK740" s="25"/>
      <c r="EL740" s="25"/>
      <c r="EM740" s="25"/>
      <c r="EN740" s="25"/>
      <c r="EO740" s="25"/>
      <c r="EP740" s="25">
        <f t="shared" si="1079"/>
        <v>0</v>
      </c>
      <c r="EQ740" s="25">
        <f t="shared" si="1079"/>
        <v>0</v>
      </c>
      <c r="ER740" s="25">
        <f t="shared" si="1079"/>
        <v>0</v>
      </c>
      <c r="ES740" s="25">
        <f t="shared" si="1079"/>
        <v>0</v>
      </c>
      <c r="ET740" s="25">
        <f t="shared" si="1079"/>
        <v>0</v>
      </c>
      <c r="EU740" s="25">
        <f t="shared" si="1079"/>
        <v>0</v>
      </c>
      <c r="EV740" s="25">
        <f t="shared" si="1079"/>
        <v>0</v>
      </c>
      <c r="EW740" s="25">
        <f t="shared" si="1079"/>
        <v>0</v>
      </c>
      <c r="EX740" s="25">
        <f t="shared" si="1079"/>
        <v>0</v>
      </c>
      <c r="EY740" s="25">
        <f t="shared" si="1079"/>
        <v>0</v>
      </c>
      <c r="EZ740" s="25">
        <f t="shared" si="1079"/>
        <v>0</v>
      </c>
      <c r="FA740" s="25">
        <f t="shared" si="1079"/>
        <v>0</v>
      </c>
      <c r="FB740" s="25">
        <f t="shared" si="1079"/>
        <v>0</v>
      </c>
      <c r="FC740" s="25">
        <f t="shared" si="1079"/>
        <v>0</v>
      </c>
      <c r="FD740" s="25">
        <f t="shared" si="1079"/>
        <v>0</v>
      </c>
      <c r="FE740" s="25">
        <f t="shared" si="1079"/>
        <v>0</v>
      </c>
      <c r="FF740" s="14">
        <f>SUM(FF741:FF746)</f>
        <v>38</v>
      </c>
      <c r="FG740" s="14">
        <f>SUM(FG741:FG746)</f>
        <v>46</v>
      </c>
      <c r="FH740" s="14">
        <f>SUM(FH741:FH746)</f>
        <v>38</v>
      </c>
      <c r="FI740" s="14">
        <f>SUM(FI741:FI746)</f>
        <v>41</v>
      </c>
      <c r="FJ740" s="14">
        <f>SUM(FJ741:FJ746)</f>
        <v>41</v>
      </c>
      <c r="FK740" s="25">
        <f t="shared" si="1079"/>
        <v>0</v>
      </c>
      <c r="FL740" s="25">
        <f t="shared" si="1079"/>
        <v>0</v>
      </c>
      <c r="FM740" s="25">
        <f t="shared" si="1079"/>
        <v>0</v>
      </c>
      <c r="FN740" s="84">
        <f t="shared" si="1079"/>
        <v>0</v>
      </c>
      <c r="FO740" s="89">
        <f t="shared" si="1079"/>
        <v>0</v>
      </c>
      <c r="FP740" s="25">
        <f t="shared" si="1079"/>
        <v>0</v>
      </c>
      <c r="FQ740" s="89">
        <f t="shared" si="1079"/>
        <v>0</v>
      </c>
      <c r="FR740" s="25">
        <f t="shared" si="1079"/>
        <v>0</v>
      </c>
      <c r="FS740" s="25">
        <f t="shared" si="1079"/>
        <v>0</v>
      </c>
      <c r="FT740" s="25">
        <f t="shared" si="1079"/>
        <v>0</v>
      </c>
      <c r="FU740" s="89">
        <f t="shared" si="1079"/>
        <v>0</v>
      </c>
      <c r="FV740" s="25">
        <f t="shared" si="1079"/>
        <v>0</v>
      </c>
      <c r="FW740" s="25">
        <f t="shared" si="1079"/>
        <v>0</v>
      </c>
      <c r="FX740" s="25">
        <f t="shared" si="1079"/>
        <v>0</v>
      </c>
      <c r="FY740" s="25">
        <f t="shared" si="1079"/>
        <v>0</v>
      </c>
      <c r="FZ740" s="25">
        <f t="shared" si="1079"/>
        <v>0</v>
      </c>
      <c r="GA740" s="25">
        <f t="shared" si="1079"/>
        <v>0</v>
      </c>
      <c r="GB740" s="25">
        <f t="shared" si="1079"/>
        <v>0</v>
      </c>
      <c r="GC740" s="25">
        <f t="shared" si="1079"/>
        <v>0</v>
      </c>
      <c r="GD740" s="25">
        <f t="shared" si="1079"/>
        <v>0</v>
      </c>
      <c r="GE740" s="25"/>
      <c r="GF740" s="25"/>
      <c r="GG740" s="25"/>
      <c r="GH740" s="84"/>
      <c r="GI740" s="25"/>
      <c r="GJ740" s="25">
        <f t="shared" si="1079"/>
        <v>0</v>
      </c>
      <c r="GK740" s="25">
        <f t="shared" si="1079"/>
        <v>0</v>
      </c>
      <c r="GL740" s="25">
        <f t="shared" si="1079"/>
        <v>0</v>
      </c>
      <c r="GM740" s="25">
        <f t="shared" si="1079"/>
        <v>0</v>
      </c>
      <c r="GN740" s="25"/>
      <c r="GO740" s="25">
        <f t="shared" si="1079"/>
        <v>0</v>
      </c>
      <c r="GP740" s="25">
        <f t="shared" si="1079"/>
        <v>0</v>
      </c>
      <c r="GQ740" s="25">
        <f t="shared" si="1079"/>
        <v>0</v>
      </c>
      <c r="GR740" s="25">
        <f t="shared" si="1079"/>
        <v>0</v>
      </c>
      <c r="GS740" s="25">
        <f t="shared" si="1079"/>
        <v>0</v>
      </c>
      <c r="GT740" s="25">
        <f t="shared" si="1079"/>
        <v>0</v>
      </c>
      <c r="GU740" s="25">
        <f t="shared" si="1079"/>
        <v>0</v>
      </c>
      <c r="GV740" s="25">
        <f t="shared" si="1079"/>
        <v>0</v>
      </c>
      <c r="GW740" s="25">
        <f t="shared" si="1079"/>
        <v>0</v>
      </c>
      <c r="GX740" s="25">
        <f t="shared" ref="GX740:JO740" si="1080">SUM(GX741:GX745)</f>
        <v>0</v>
      </c>
      <c r="GY740" s="25">
        <f t="shared" si="1080"/>
        <v>0</v>
      </c>
      <c r="GZ740" s="25">
        <f>SUM(GZ741:GZ746)</f>
        <v>44</v>
      </c>
      <c r="HA740" s="25">
        <f t="shared" ref="HA740:HD740" si="1081">SUM(HA741:HA746)</f>
        <v>36</v>
      </c>
      <c r="HB740" s="25">
        <f t="shared" si="1081"/>
        <v>38</v>
      </c>
      <c r="HC740" s="25">
        <f t="shared" si="1081"/>
        <v>39</v>
      </c>
      <c r="HD740" s="25">
        <f t="shared" si="1081"/>
        <v>39</v>
      </c>
      <c r="HE740" s="25">
        <f t="shared" si="1080"/>
        <v>0</v>
      </c>
      <c r="HF740" s="25">
        <f t="shared" si="1080"/>
        <v>0</v>
      </c>
      <c r="HG740" s="25">
        <f t="shared" si="1080"/>
        <v>0</v>
      </c>
      <c r="HH740" s="25">
        <f t="shared" si="1080"/>
        <v>0</v>
      </c>
      <c r="HI740" s="25">
        <f t="shared" si="1080"/>
        <v>0</v>
      </c>
      <c r="HJ740" s="25">
        <f t="shared" si="1080"/>
        <v>0</v>
      </c>
      <c r="HK740" s="25">
        <f t="shared" si="1080"/>
        <v>0</v>
      </c>
      <c r="HL740" s="25">
        <f t="shared" si="1080"/>
        <v>0</v>
      </c>
      <c r="HM740" s="25">
        <f t="shared" si="1080"/>
        <v>0</v>
      </c>
      <c r="HN740" s="25">
        <f t="shared" si="1080"/>
        <v>0</v>
      </c>
      <c r="HO740" s="25">
        <f t="shared" si="1080"/>
        <v>0</v>
      </c>
      <c r="HP740" s="25">
        <f t="shared" si="1080"/>
        <v>0</v>
      </c>
      <c r="HQ740" s="25">
        <f t="shared" si="1080"/>
        <v>0</v>
      </c>
      <c r="HR740" s="25">
        <f t="shared" si="1080"/>
        <v>0</v>
      </c>
      <c r="HS740" s="25">
        <f t="shared" si="1080"/>
        <v>0</v>
      </c>
      <c r="HT740" s="25">
        <f t="shared" si="1080"/>
        <v>0</v>
      </c>
      <c r="HU740" s="25">
        <f t="shared" si="1080"/>
        <v>0</v>
      </c>
      <c r="HV740" s="25">
        <f t="shared" si="1080"/>
        <v>0</v>
      </c>
      <c r="HW740" s="25">
        <f t="shared" si="1080"/>
        <v>0</v>
      </c>
      <c r="HX740" s="25"/>
      <c r="HY740" s="25"/>
      <c r="HZ740" s="25"/>
      <c r="IA740" s="25"/>
      <c r="IB740" s="25"/>
      <c r="IC740" s="25"/>
      <c r="ID740" s="25">
        <f t="shared" si="1080"/>
        <v>0</v>
      </c>
      <c r="IE740" s="25">
        <f t="shared" si="1080"/>
        <v>0</v>
      </c>
      <c r="IF740" s="25">
        <f t="shared" si="1080"/>
        <v>0</v>
      </c>
      <c r="IG740" s="25">
        <f t="shared" si="1080"/>
        <v>0</v>
      </c>
      <c r="IH740" s="25">
        <f t="shared" si="1080"/>
        <v>0</v>
      </c>
      <c r="II740" s="25">
        <f t="shared" si="1080"/>
        <v>0</v>
      </c>
      <c r="IJ740" s="25">
        <f t="shared" si="1080"/>
        <v>0</v>
      </c>
      <c r="IK740" s="25">
        <f t="shared" si="1080"/>
        <v>0</v>
      </c>
      <c r="IL740" s="25">
        <f t="shared" si="1080"/>
        <v>0</v>
      </c>
      <c r="IM740" s="25">
        <f t="shared" si="1080"/>
        <v>0</v>
      </c>
      <c r="IN740" s="25">
        <f t="shared" si="1080"/>
        <v>0</v>
      </c>
      <c r="IO740" s="25">
        <f t="shared" si="1080"/>
        <v>0</v>
      </c>
      <c r="IP740" s="25">
        <f t="shared" si="1080"/>
        <v>0</v>
      </c>
      <c r="IQ740" s="25">
        <f t="shared" si="1080"/>
        <v>0</v>
      </c>
      <c r="IR740" s="25">
        <f t="shared" si="1080"/>
        <v>0</v>
      </c>
      <c r="IS740" s="14">
        <f>SUM(IS741:IS746)</f>
        <v>46</v>
      </c>
      <c r="IT740" s="14">
        <f>SUM(IT741:IT746)</f>
        <v>44</v>
      </c>
      <c r="IU740" s="14">
        <f>SUM(IU741:IU746)</f>
        <v>42</v>
      </c>
      <c r="IV740" s="14">
        <f>SUM(IV741:IV746)</f>
        <v>42</v>
      </c>
      <c r="IW740" s="14">
        <f>SUM(IW741:IW746)</f>
        <v>45</v>
      </c>
      <c r="IX740" s="25">
        <f t="shared" si="1080"/>
        <v>0</v>
      </c>
      <c r="IY740" s="25">
        <f t="shared" si="1080"/>
        <v>0</v>
      </c>
      <c r="IZ740" s="25">
        <f t="shared" si="1080"/>
        <v>0</v>
      </c>
      <c r="JA740" s="25">
        <f t="shared" si="1080"/>
        <v>0</v>
      </c>
      <c r="JB740" s="25">
        <f t="shared" si="1080"/>
        <v>0</v>
      </c>
      <c r="JC740" s="25">
        <f t="shared" si="1080"/>
        <v>0</v>
      </c>
      <c r="JD740" s="25">
        <f t="shared" si="1080"/>
        <v>0</v>
      </c>
      <c r="JE740" s="25">
        <f t="shared" si="1080"/>
        <v>0</v>
      </c>
      <c r="JF740" s="25">
        <f t="shared" si="1080"/>
        <v>0</v>
      </c>
      <c r="JG740" s="25">
        <f t="shared" si="1080"/>
        <v>0</v>
      </c>
      <c r="JH740" s="25">
        <f t="shared" si="1080"/>
        <v>0</v>
      </c>
      <c r="JI740" s="25">
        <f t="shared" si="1080"/>
        <v>0</v>
      </c>
      <c r="JJ740" s="25">
        <f t="shared" si="1080"/>
        <v>0</v>
      </c>
      <c r="JK740" s="25">
        <f t="shared" si="1080"/>
        <v>0</v>
      </c>
      <c r="JL740" s="25">
        <f t="shared" si="1080"/>
        <v>0</v>
      </c>
      <c r="JM740" s="25">
        <f t="shared" si="1080"/>
        <v>0</v>
      </c>
      <c r="JN740" s="25">
        <f t="shared" si="1080"/>
        <v>0</v>
      </c>
      <c r="JO740" s="25">
        <f t="shared" si="1080"/>
        <v>0</v>
      </c>
      <c r="JP740" s="25">
        <f t="shared" ref="JP740:MJ740" si="1082">SUM(JP741:JP745)</f>
        <v>0</v>
      </c>
      <c r="JQ740" s="25">
        <f t="shared" si="1082"/>
        <v>0</v>
      </c>
      <c r="JR740" s="25"/>
      <c r="JS740" s="25"/>
      <c r="JT740" s="25"/>
      <c r="JU740" s="25"/>
      <c r="JV740" s="25"/>
      <c r="JW740" s="25">
        <f t="shared" si="1082"/>
        <v>0</v>
      </c>
      <c r="JX740" s="25">
        <f t="shared" si="1082"/>
        <v>0</v>
      </c>
      <c r="JY740" s="25">
        <f t="shared" si="1082"/>
        <v>0</v>
      </c>
      <c r="JZ740" s="25">
        <f t="shared" si="1082"/>
        <v>0</v>
      </c>
      <c r="KA740" s="25">
        <f t="shared" si="1082"/>
        <v>0</v>
      </c>
      <c r="KB740" s="25">
        <f t="shared" si="1082"/>
        <v>0</v>
      </c>
      <c r="KC740" s="25">
        <f t="shared" si="1082"/>
        <v>0</v>
      </c>
      <c r="KD740" s="25">
        <f t="shared" si="1082"/>
        <v>0</v>
      </c>
      <c r="KE740" s="25">
        <f t="shared" si="1082"/>
        <v>0</v>
      </c>
      <c r="KF740" s="25">
        <f t="shared" si="1082"/>
        <v>0</v>
      </c>
      <c r="KG740" s="25">
        <f t="shared" si="1082"/>
        <v>0</v>
      </c>
      <c r="KH740" s="25">
        <f t="shared" si="1082"/>
        <v>0</v>
      </c>
      <c r="KI740" s="25">
        <f t="shared" si="1082"/>
        <v>0</v>
      </c>
      <c r="KJ740" s="25">
        <f t="shared" si="1082"/>
        <v>0</v>
      </c>
      <c r="KK740" s="25">
        <f t="shared" si="1082"/>
        <v>0</v>
      </c>
      <c r="KL740" s="14">
        <f>SUM(KL741:KL746)</f>
        <v>41</v>
      </c>
      <c r="KM740" s="25">
        <f t="shared" si="1082"/>
        <v>6</v>
      </c>
      <c r="KN740" s="14">
        <f>SUM(KN741:KN746)</f>
        <v>49</v>
      </c>
      <c r="KO740" s="25">
        <f t="shared" si="1082"/>
        <v>0</v>
      </c>
      <c r="KP740" s="25">
        <f t="shared" si="1082"/>
        <v>0</v>
      </c>
      <c r="KQ740" s="25">
        <f t="shared" si="1082"/>
        <v>0</v>
      </c>
      <c r="KR740" s="25">
        <f t="shared" si="1082"/>
        <v>0</v>
      </c>
      <c r="KS740" s="25">
        <f t="shared" si="1082"/>
        <v>0</v>
      </c>
      <c r="KT740" s="25">
        <f t="shared" si="1082"/>
        <v>0</v>
      </c>
      <c r="KU740" s="25">
        <f t="shared" si="1082"/>
        <v>0</v>
      </c>
      <c r="KV740" s="25">
        <f t="shared" si="1082"/>
        <v>0</v>
      </c>
      <c r="KW740" s="25">
        <f t="shared" si="1082"/>
        <v>0</v>
      </c>
      <c r="KX740" s="25">
        <f t="shared" si="1082"/>
        <v>0</v>
      </c>
      <c r="KY740" s="25">
        <f t="shared" si="1082"/>
        <v>0</v>
      </c>
      <c r="KZ740" s="25">
        <f t="shared" si="1082"/>
        <v>0</v>
      </c>
      <c r="LA740" s="25">
        <f t="shared" si="1082"/>
        <v>0</v>
      </c>
      <c r="LB740" s="25">
        <f t="shared" si="1082"/>
        <v>0</v>
      </c>
      <c r="LC740" s="25">
        <f t="shared" si="1082"/>
        <v>0</v>
      </c>
      <c r="LD740" s="25">
        <f t="shared" si="1082"/>
        <v>0</v>
      </c>
      <c r="LE740" s="25">
        <f t="shared" si="1082"/>
        <v>0</v>
      </c>
      <c r="LF740" s="25">
        <f t="shared" si="1082"/>
        <v>0</v>
      </c>
      <c r="LG740" s="25">
        <f t="shared" si="1082"/>
        <v>0</v>
      </c>
      <c r="LH740" s="25">
        <f t="shared" si="1082"/>
        <v>0</v>
      </c>
      <c r="LI740" s="25">
        <f t="shared" si="1082"/>
        <v>0</v>
      </c>
      <c r="LJ740" s="25">
        <f t="shared" si="1082"/>
        <v>0</v>
      </c>
      <c r="LK740" s="25">
        <f t="shared" si="1082"/>
        <v>0</v>
      </c>
      <c r="LL740" s="25"/>
      <c r="LM740" s="25"/>
      <c r="LN740" s="25"/>
      <c r="LO740" s="25"/>
      <c r="LP740" s="25">
        <f t="shared" si="1082"/>
        <v>0</v>
      </c>
      <c r="LQ740" s="25">
        <f t="shared" si="1082"/>
        <v>0</v>
      </c>
      <c r="LR740" s="25">
        <f t="shared" si="1082"/>
        <v>0</v>
      </c>
      <c r="LS740" s="25">
        <f t="shared" si="1082"/>
        <v>0</v>
      </c>
      <c r="LT740" s="25">
        <f t="shared" si="1082"/>
        <v>0</v>
      </c>
      <c r="LU740" s="25">
        <f t="shared" si="1082"/>
        <v>0</v>
      </c>
      <c r="LV740" s="25">
        <f t="shared" si="1082"/>
        <v>0</v>
      </c>
      <c r="LW740" s="25">
        <f t="shared" si="1082"/>
        <v>0</v>
      </c>
      <c r="LX740" s="25">
        <f t="shared" si="1082"/>
        <v>0</v>
      </c>
      <c r="LY740" s="25">
        <f t="shared" si="1082"/>
        <v>0</v>
      </c>
      <c r="LZ740" s="25">
        <f t="shared" si="1082"/>
        <v>0</v>
      </c>
      <c r="MA740" s="25">
        <f t="shared" si="1082"/>
        <v>0</v>
      </c>
      <c r="MB740" s="25">
        <f t="shared" si="1082"/>
        <v>0</v>
      </c>
      <c r="MC740" s="25">
        <f t="shared" si="1082"/>
        <v>0</v>
      </c>
      <c r="MD740" s="25">
        <f t="shared" si="1082"/>
        <v>0</v>
      </c>
      <c r="ME740" s="25">
        <f t="shared" si="1082"/>
        <v>0</v>
      </c>
      <c r="MF740" s="25">
        <f t="shared" si="1082"/>
        <v>0</v>
      </c>
      <c r="MG740" s="25">
        <f t="shared" si="1082"/>
        <v>0</v>
      </c>
      <c r="MH740" s="25">
        <f t="shared" si="1082"/>
        <v>0</v>
      </c>
      <c r="MI740" s="25">
        <f t="shared" si="1082"/>
        <v>0</v>
      </c>
      <c r="MJ740" s="25">
        <f t="shared" si="1082"/>
        <v>0</v>
      </c>
      <c r="MK740" s="25">
        <f t="shared" ref="MK740:OV740" si="1083">SUM(MK741:MK745)</f>
        <v>0</v>
      </c>
      <c r="ML740" s="25">
        <f t="shared" si="1083"/>
        <v>0</v>
      </c>
      <c r="MM740" s="25">
        <f t="shared" si="1083"/>
        <v>0</v>
      </c>
      <c r="MN740" s="25">
        <f t="shared" si="1083"/>
        <v>0</v>
      </c>
      <c r="MO740" s="25">
        <f t="shared" si="1083"/>
        <v>0</v>
      </c>
      <c r="MP740" s="25">
        <f t="shared" si="1083"/>
        <v>0</v>
      </c>
      <c r="MQ740" s="25">
        <f t="shared" si="1083"/>
        <v>0</v>
      </c>
      <c r="MR740" s="25">
        <f t="shared" si="1083"/>
        <v>0</v>
      </c>
      <c r="MS740" s="25">
        <f t="shared" si="1083"/>
        <v>0</v>
      </c>
      <c r="MT740" s="25">
        <f t="shared" si="1083"/>
        <v>0</v>
      </c>
      <c r="MU740" s="25">
        <f t="shared" si="1083"/>
        <v>0</v>
      </c>
      <c r="MV740" s="25">
        <f t="shared" si="1083"/>
        <v>0</v>
      </c>
      <c r="MW740" s="25">
        <f t="shared" si="1083"/>
        <v>0</v>
      </c>
      <c r="MX740" s="25">
        <f t="shared" si="1083"/>
        <v>0</v>
      </c>
      <c r="MY740" s="25">
        <f t="shared" si="1083"/>
        <v>0</v>
      </c>
      <c r="MZ740" s="25">
        <f t="shared" si="1083"/>
        <v>0</v>
      </c>
      <c r="NA740" s="25">
        <f t="shared" si="1083"/>
        <v>0</v>
      </c>
      <c r="NB740" s="25">
        <f t="shared" si="1083"/>
        <v>0</v>
      </c>
      <c r="NC740" s="25">
        <f t="shared" si="1083"/>
        <v>0</v>
      </c>
      <c r="ND740" s="25">
        <f t="shared" si="1083"/>
        <v>0</v>
      </c>
      <c r="NE740" s="25">
        <f t="shared" si="1083"/>
        <v>0</v>
      </c>
      <c r="NF740" s="25">
        <f t="shared" si="1083"/>
        <v>0</v>
      </c>
      <c r="NG740" s="25">
        <f t="shared" si="1083"/>
        <v>0</v>
      </c>
      <c r="NH740" s="25">
        <f t="shared" si="1083"/>
        <v>0</v>
      </c>
      <c r="NI740" s="25">
        <f t="shared" si="1083"/>
        <v>0</v>
      </c>
      <c r="NJ740" s="25">
        <f t="shared" si="1083"/>
        <v>0</v>
      </c>
      <c r="NK740" s="25">
        <f t="shared" si="1083"/>
        <v>0</v>
      </c>
      <c r="NL740" s="25">
        <f t="shared" si="1083"/>
        <v>0</v>
      </c>
      <c r="NM740" s="25">
        <f t="shared" si="1083"/>
        <v>0</v>
      </c>
      <c r="NN740" s="25">
        <f t="shared" si="1083"/>
        <v>0</v>
      </c>
      <c r="NO740" s="25">
        <f t="shared" si="1083"/>
        <v>0</v>
      </c>
      <c r="NP740" s="25">
        <f t="shared" si="1083"/>
        <v>0</v>
      </c>
      <c r="NQ740" s="25">
        <f t="shared" si="1083"/>
        <v>0</v>
      </c>
      <c r="NR740" s="25">
        <f t="shared" si="1083"/>
        <v>0</v>
      </c>
      <c r="NS740" s="25">
        <f t="shared" si="1083"/>
        <v>0</v>
      </c>
      <c r="NT740" s="25">
        <f t="shared" si="1083"/>
        <v>0</v>
      </c>
      <c r="NU740" s="25">
        <f t="shared" si="1083"/>
        <v>0</v>
      </c>
      <c r="NV740" s="25">
        <f t="shared" si="1083"/>
        <v>0</v>
      </c>
      <c r="NW740" s="25">
        <f t="shared" si="1083"/>
        <v>0</v>
      </c>
      <c r="NX740" s="25">
        <f t="shared" si="1083"/>
        <v>0</v>
      </c>
      <c r="NY740" s="25">
        <f t="shared" si="1083"/>
        <v>0</v>
      </c>
      <c r="NZ740" s="25">
        <f t="shared" si="1083"/>
        <v>0</v>
      </c>
      <c r="OA740" s="25">
        <f t="shared" si="1083"/>
        <v>0</v>
      </c>
      <c r="OB740" s="25">
        <f t="shared" si="1083"/>
        <v>0</v>
      </c>
      <c r="OC740" s="25">
        <f t="shared" si="1083"/>
        <v>0</v>
      </c>
      <c r="OD740" s="25">
        <f t="shared" si="1083"/>
        <v>0</v>
      </c>
      <c r="OE740" s="25">
        <f t="shared" si="1083"/>
        <v>0</v>
      </c>
      <c r="OF740" s="25">
        <f t="shared" si="1083"/>
        <v>0</v>
      </c>
      <c r="OG740" s="25">
        <f t="shared" si="1083"/>
        <v>0</v>
      </c>
      <c r="OH740" s="25">
        <f t="shared" si="1083"/>
        <v>0</v>
      </c>
      <c r="OI740" s="25">
        <f t="shared" si="1083"/>
        <v>0</v>
      </c>
      <c r="OJ740" s="25">
        <f t="shared" si="1083"/>
        <v>0</v>
      </c>
      <c r="OK740" s="25">
        <f t="shared" si="1083"/>
        <v>0</v>
      </c>
      <c r="OL740" s="25">
        <f t="shared" si="1083"/>
        <v>0</v>
      </c>
      <c r="OM740" s="25">
        <f t="shared" si="1083"/>
        <v>0</v>
      </c>
      <c r="ON740" s="25">
        <f t="shared" si="1083"/>
        <v>0</v>
      </c>
      <c r="OO740" s="25">
        <f t="shared" si="1083"/>
        <v>0</v>
      </c>
      <c r="OP740" s="25">
        <f t="shared" si="1083"/>
        <v>0</v>
      </c>
      <c r="OQ740" s="25">
        <f t="shared" si="1083"/>
        <v>0</v>
      </c>
      <c r="OR740" s="25">
        <f t="shared" si="1083"/>
        <v>0</v>
      </c>
      <c r="OS740" s="25">
        <f t="shared" si="1083"/>
        <v>0</v>
      </c>
      <c r="OT740" s="25">
        <f t="shared" si="1083"/>
        <v>0</v>
      </c>
      <c r="OU740" s="25">
        <f t="shared" si="1083"/>
        <v>0</v>
      </c>
      <c r="OV740" s="25">
        <f t="shared" si="1083"/>
        <v>0</v>
      </c>
      <c r="OW740" s="25">
        <f>SUM(OW741:OW745)</f>
        <v>0</v>
      </c>
      <c r="OX740" s="25">
        <f>SUM(OX741:OX745)</f>
        <v>0</v>
      </c>
      <c r="OY740" s="25">
        <f>SUM(OY741:OY745)</f>
        <v>0</v>
      </c>
      <c r="OZ740" s="25">
        <f>SUM(OZ741:OZ745)</f>
        <v>0</v>
      </c>
      <c r="PA740" s="60"/>
      <c r="PB740" s="247"/>
    </row>
    <row r="741" spans="1:424" s="302" customFormat="1" ht="10.5" customHeight="1">
      <c r="A741" s="42"/>
      <c r="B741" s="2"/>
      <c r="C741" s="527" t="s">
        <v>803</v>
      </c>
      <c r="D741" s="528"/>
      <c r="E741" s="528"/>
      <c r="F741" s="528"/>
      <c r="G741" s="487"/>
      <c r="H741" s="246">
        <f>COUNTIF(H13:H196,"x")</f>
        <v>8</v>
      </c>
      <c r="I741" s="304"/>
      <c r="J741" s="304"/>
      <c r="K741" s="62"/>
      <c r="L741" s="77"/>
      <c r="M741" s="62"/>
      <c r="N741" s="2"/>
      <c r="O741" s="42"/>
      <c r="P741" s="171">
        <f>COUNTIF(P13:P196,"x")</f>
        <v>85</v>
      </c>
      <c r="Q741" s="172">
        <f>Q13</f>
        <v>76</v>
      </c>
      <c r="R741" s="246">
        <f t="shared" ref="R741:AB741" si="1084">COUNTIF(R13:R196,"x")</f>
        <v>16</v>
      </c>
      <c r="S741" s="171">
        <f t="shared" si="1084"/>
        <v>12</v>
      </c>
      <c r="T741" s="171">
        <f t="shared" si="1084"/>
        <v>12</v>
      </c>
      <c r="U741" s="171">
        <f t="shared" si="1084"/>
        <v>14</v>
      </c>
      <c r="V741" s="171">
        <f t="shared" si="1084"/>
        <v>16</v>
      </c>
      <c r="W741" s="171">
        <f t="shared" si="1084"/>
        <v>18</v>
      </c>
      <c r="X741" s="171">
        <f t="shared" si="1084"/>
        <v>17</v>
      </c>
      <c r="Y741" s="171">
        <f t="shared" si="1084"/>
        <v>15</v>
      </c>
      <c r="Z741" s="171">
        <f t="shared" si="1084"/>
        <v>15</v>
      </c>
      <c r="AA741" s="171">
        <f t="shared" si="1084"/>
        <v>15</v>
      </c>
      <c r="AB741" s="171">
        <f t="shared" si="1084"/>
        <v>17</v>
      </c>
      <c r="AC741" s="171">
        <f>COUNTIF(AC13:AC196,"1")</f>
        <v>167</v>
      </c>
      <c r="AD741" s="65">
        <f>SUM(COUNTIFS(AD$14:AD$195,{"ĐTT","TDS","ĐTT/HĐC","HĐH","HĐG","HĐNT","VSAN","SHHN","HĐC","TQDN","LH","HĐH/HĐC","HĐH/HĐNT","HĐH/HĐG"}))</f>
        <v>13</v>
      </c>
      <c r="AE741" s="65">
        <f>SUM(COUNTIFS(AE$14:AE$195,{"ĐTT","TDS","ĐTT/HĐC","HĐH","HĐG","HĐNT","VSAN","SHHN","HĐC","TQDN","LH","HĐH/HĐC","HĐH/HĐNT","HĐH/HĐG"}))</f>
        <v>10</v>
      </c>
      <c r="AF741" s="27">
        <f t="shared" ref="AF741:BC741" si="1085">COUNTIF(AF$15:AF$126,"x")</f>
        <v>0</v>
      </c>
      <c r="AG741" s="27">
        <f t="shared" si="1085"/>
        <v>0</v>
      </c>
      <c r="AH741" s="27">
        <f t="shared" si="1085"/>
        <v>0</v>
      </c>
      <c r="AI741" s="27">
        <f t="shared" si="1085"/>
        <v>0</v>
      </c>
      <c r="AJ741" s="27">
        <f t="shared" si="1085"/>
        <v>0</v>
      </c>
      <c r="AK741" s="27">
        <f t="shared" si="1085"/>
        <v>0</v>
      </c>
      <c r="AL741" s="27">
        <f t="shared" si="1085"/>
        <v>0</v>
      </c>
      <c r="AM741" s="27">
        <f t="shared" si="1085"/>
        <v>0</v>
      </c>
      <c r="AN741" s="27">
        <f t="shared" si="1085"/>
        <v>0</v>
      </c>
      <c r="AO741" s="27">
        <f t="shared" si="1085"/>
        <v>0</v>
      </c>
      <c r="AP741" s="27">
        <f t="shared" si="1085"/>
        <v>0</v>
      </c>
      <c r="AQ741" s="27">
        <f t="shared" si="1085"/>
        <v>0</v>
      </c>
      <c r="AR741" s="27">
        <f t="shared" si="1085"/>
        <v>0</v>
      </c>
      <c r="AS741" s="27">
        <f t="shared" si="1085"/>
        <v>0</v>
      </c>
      <c r="AT741" s="27">
        <f t="shared" si="1085"/>
        <v>0</v>
      </c>
      <c r="AU741" s="27">
        <f t="shared" si="1085"/>
        <v>0</v>
      </c>
      <c r="AV741" s="27">
        <f t="shared" si="1085"/>
        <v>0</v>
      </c>
      <c r="AW741" s="27">
        <f t="shared" si="1085"/>
        <v>0</v>
      </c>
      <c r="AX741" s="27">
        <f t="shared" si="1085"/>
        <v>0</v>
      </c>
      <c r="AY741" s="27">
        <f t="shared" si="1085"/>
        <v>0</v>
      </c>
      <c r="AZ741" s="27">
        <f t="shared" si="1085"/>
        <v>0</v>
      </c>
      <c r="BA741" s="27">
        <f t="shared" si="1085"/>
        <v>0</v>
      </c>
      <c r="BB741" s="27">
        <f t="shared" si="1085"/>
        <v>0</v>
      </c>
      <c r="BC741" s="27">
        <f t="shared" si="1085"/>
        <v>0</v>
      </c>
      <c r="BD741" s="27"/>
      <c r="BE741" s="27"/>
      <c r="BF741" s="27"/>
      <c r="BG741" s="27"/>
      <c r="BH741" s="27"/>
      <c r="BI741" s="27"/>
      <c r="BJ741" s="27">
        <f t="shared" ref="BJ741:BS741" si="1086">COUNTIF(BJ$15:BJ$126,"x")</f>
        <v>0</v>
      </c>
      <c r="BK741" s="27">
        <f t="shared" si="1086"/>
        <v>0</v>
      </c>
      <c r="BL741" s="27">
        <f t="shared" si="1086"/>
        <v>0</v>
      </c>
      <c r="BM741" s="27">
        <f t="shared" si="1086"/>
        <v>0</v>
      </c>
      <c r="BN741" s="27">
        <f t="shared" si="1086"/>
        <v>0</v>
      </c>
      <c r="BO741" s="27">
        <f t="shared" si="1086"/>
        <v>0</v>
      </c>
      <c r="BP741" s="27">
        <f t="shared" si="1086"/>
        <v>0</v>
      </c>
      <c r="BQ741" s="27">
        <f t="shared" si="1086"/>
        <v>0</v>
      </c>
      <c r="BR741" s="27">
        <f t="shared" si="1086"/>
        <v>0</v>
      </c>
      <c r="BS741" s="27">
        <f t="shared" si="1086"/>
        <v>0</v>
      </c>
      <c r="BT741" s="50">
        <f>SUM(COUNTIFS(BT$14:BT$195,{"ĐTT","TDS","ĐTT/HĐC","HĐH","HĐG","HĐNT","VSAN","SHHN","HĐC","TQDN","LH","HĐH/HĐC","HĐH/HĐNT","HĐH/HĐG"}))</f>
        <v>13</v>
      </c>
      <c r="BU741" s="50">
        <f>SUM(COUNTIFS(BU$14:BU$195,{"ĐTT","TDS","ĐTT/HĐC","HĐH","HĐG","HĐNT","VSAN","SHHN","HĐC","TQDN","LH","HĐH/HĐC","HĐH/HĐNT","HĐH/HĐG"}))</f>
        <v>16</v>
      </c>
      <c r="BV741" s="50">
        <f t="shared" ref="BV741:CS741" si="1087">COUNTIF(BV$15:BV$126,"x")</f>
        <v>0</v>
      </c>
      <c r="BW741" s="50">
        <f t="shared" si="1087"/>
        <v>0</v>
      </c>
      <c r="BX741" s="27">
        <f t="shared" si="1087"/>
        <v>0</v>
      </c>
      <c r="BY741" s="27">
        <f t="shared" si="1087"/>
        <v>0</v>
      </c>
      <c r="BZ741" s="27">
        <f t="shared" si="1087"/>
        <v>0</v>
      </c>
      <c r="CA741" s="27">
        <f t="shared" si="1087"/>
        <v>0</v>
      </c>
      <c r="CB741" s="27">
        <f t="shared" si="1087"/>
        <v>0</v>
      </c>
      <c r="CC741" s="27">
        <f t="shared" si="1087"/>
        <v>0</v>
      </c>
      <c r="CD741" s="27">
        <f t="shared" si="1087"/>
        <v>0</v>
      </c>
      <c r="CE741" s="27">
        <f t="shared" si="1087"/>
        <v>0</v>
      </c>
      <c r="CF741" s="27">
        <f t="shared" si="1087"/>
        <v>0</v>
      </c>
      <c r="CG741" s="27">
        <f t="shared" si="1087"/>
        <v>0</v>
      </c>
      <c r="CH741" s="27">
        <f t="shared" si="1087"/>
        <v>0</v>
      </c>
      <c r="CI741" s="27">
        <f t="shared" si="1087"/>
        <v>0</v>
      </c>
      <c r="CJ741" s="27">
        <f t="shared" si="1087"/>
        <v>0</v>
      </c>
      <c r="CK741" s="27">
        <f t="shared" si="1087"/>
        <v>0</v>
      </c>
      <c r="CL741" s="27">
        <f t="shared" si="1087"/>
        <v>0</v>
      </c>
      <c r="CM741" s="27">
        <f t="shared" si="1087"/>
        <v>0</v>
      </c>
      <c r="CN741" s="27">
        <f t="shared" si="1087"/>
        <v>0</v>
      </c>
      <c r="CO741" s="27">
        <f t="shared" si="1087"/>
        <v>0</v>
      </c>
      <c r="CP741" s="27">
        <f t="shared" si="1087"/>
        <v>0</v>
      </c>
      <c r="CQ741" s="27">
        <f t="shared" si="1087"/>
        <v>0</v>
      </c>
      <c r="CR741" s="27">
        <f t="shared" si="1087"/>
        <v>0</v>
      </c>
      <c r="CS741" s="27">
        <f t="shared" si="1087"/>
        <v>0</v>
      </c>
      <c r="CT741" s="27"/>
      <c r="CU741" s="27"/>
      <c r="CV741" s="27"/>
      <c r="CW741" s="27"/>
      <c r="CX741" s="27"/>
      <c r="CY741" s="27"/>
      <c r="CZ741" s="27">
        <f t="shared" ref="CZ741:DL741" si="1088">COUNTIF(CZ$15:CZ$126,"x")</f>
        <v>0</v>
      </c>
      <c r="DA741" s="27">
        <f t="shared" si="1088"/>
        <v>0</v>
      </c>
      <c r="DB741" s="27">
        <f t="shared" si="1088"/>
        <v>0</v>
      </c>
      <c r="DC741" s="27">
        <f t="shared" si="1088"/>
        <v>0</v>
      </c>
      <c r="DD741" s="27">
        <f t="shared" si="1088"/>
        <v>0</v>
      </c>
      <c r="DE741" s="27">
        <f t="shared" si="1088"/>
        <v>0</v>
      </c>
      <c r="DF741" s="27">
        <f t="shared" si="1088"/>
        <v>0</v>
      </c>
      <c r="DG741" s="27">
        <f t="shared" si="1088"/>
        <v>0</v>
      </c>
      <c r="DH741" s="27">
        <f t="shared" si="1088"/>
        <v>0</v>
      </c>
      <c r="DI741" s="27">
        <f t="shared" si="1088"/>
        <v>0</v>
      </c>
      <c r="DJ741" s="27">
        <f t="shared" si="1088"/>
        <v>0</v>
      </c>
      <c r="DK741" s="27">
        <f t="shared" si="1088"/>
        <v>0</v>
      </c>
      <c r="DL741" s="27">
        <f t="shared" si="1088"/>
        <v>0</v>
      </c>
      <c r="DM741" s="50">
        <f>SUM(COUNTIFS(DM$14:DM$195,{"ĐTT","TDS","ĐTT/HĐC","HĐH","HĐG","HĐNT","VSAN","SHHN","HĐC","TQDN","LH","HĐH/HĐC","HĐH/HĐNT","HĐH/HĐG"}))</f>
        <v>11</v>
      </c>
      <c r="DN741" s="50">
        <f>SUM(COUNTIFS(DN$14:DN$195,{"ĐTT","TDS","ĐTT/HĐC","HĐH","HĐG","HĐNT","VSAN","SHHN","HĐC","TQDN","LH","HĐH/HĐC","HĐH/HĐNT","HĐH/HĐG"}))</f>
        <v>11</v>
      </c>
      <c r="DO741" s="50">
        <f>SUM(COUNTIFS(DO$14:DO$195,{"ĐTT","TDS","ĐTT/HĐC","HĐH","HĐG","HĐNT","VSAN","SHHN","HĐC","TQDN","LH","HĐH/HĐC","HĐH/HĐNT","HĐH/HĐG"}))</f>
        <v>11</v>
      </c>
      <c r="DP741" s="50">
        <f>SUM(COUNTIFS(DP$14:DP$195,{"ĐTT","TDS","ĐTT/HĐC","HĐH","HĐG","HĐNT","VSAN","SHHN","HĐC","TQDN","LH","HĐH/HĐC","HĐH/HĐNT","HĐH/HĐG"}))</f>
        <v>12</v>
      </c>
      <c r="DQ741" s="27">
        <f t="shared" ref="DQ741:EI741" si="1089">COUNTIF(DQ$15:DQ$126,"x")</f>
        <v>0</v>
      </c>
      <c r="DR741" s="27">
        <f t="shared" si="1089"/>
        <v>0</v>
      </c>
      <c r="DS741" s="27">
        <f t="shared" si="1089"/>
        <v>0</v>
      </c>
      <c r="DT741" s="27">
        <f t="shared" si="1089"/>
        <v>0</v>
      </c>
      <c r="DU741" s="27">
        <f t="shared" si="1089"/>
        <v>0</v>
      </c>
      <c r="DV741" s="27">
        <f t="shared" si="1089"/>
        <v>0</v>
      </c>
      <c r="DW741" s="27">
        <f t="shared" si="1089"/>
        <v>0</v>
      </c>
      <c r="DX741" s="27">
        <f t="shared" si="1089"/>
        <v>0</v>
      </c>
      <c r="DY741" s="27">
        <f t="shared" si="1089"/>
        <v>0</v>
      </c>
      <c r="DZ741" s="27">
        <f t="shared" si="1089"/>
        <v>0</v>
      </c>
      <c r="EA741" s="27">
        <f t="shared" si="1089"/>
        <v>0</v>
      </c>
      <c r="EB741" s="27">
        <f t="shared" si="1089"/>
        <v>0</v>
      </c>
      <c r="EC741" s="27">
        <f t="shared" si="1089"/>
        <v>0</v>
      </c>
      <c r="ED741" s="27">
        <f t="shared" si="1089"/>
        <v>0</v>
      </c>
      <c r="EE741" s="27">
        <f t="shared" si="1089"/>
        <v>0</v>
      </c>
      <c r="EF741" s="27">
        <f t="shared" si="1089"/>
        <v>0</v>
      </c>
      <c r="EG741" s="27">
        <f t="shared" si="1089"/>
        <v>0</v>
      </c>
      <c r="EH741" s="27">
        <f t="shared" si="1089"/>
        <v>0</v>
      </c>
      <c r="EI741" s="27">
        <f t="shared" si="1089"/>
        <v>0</v>
      </c>
      <c r="EJ741" s="27"/>
      <c r="EK741" s="27"/>
      <c r="EL741" s="27"/>
      <c r="EM741" s="27"/>
      <c r="EN741" s="27"/>
      <c r="EO741" s="27"/>
      <c r="EP741" s="27">
        <f t="shared" ref="EP741:FE741" si="1090">COUNTIF(EP$15:EP$126,"x")</f>
        <v>0</v>
      </c>
      <c r="EQ741" s="27">
        <f t="shared" si="1090"/>
        <v>0</v>
      </c>
      <c r="ER741" s="27">
        <f t="shared" si="1090"/>
        <v>0</v>
      </c>
      <c r="ES741" s="27">
        <f t="shared" si="1090"/>
        <v>0</v>
      </c>
      <c r="ET741" s="27">
        <f t="shared" si="1090"/>
        <v>0</v>
      </c>
      <c r="EU741" s="27">
        <f t="shared" si="1090"/>
        <v>0</v>
      </c>
      <c r="EV741" s="27">
        <f t="shared" si="1090"/>
        <v>0</v>
      </c>
      <c r="EW741" s="27">
        <f t="shared" si="1090"/>
        <v>0</v>
      </c>
      <c r="EX741" s="27">
        <f t="shared" si="1090"/>
        <v>0</v>
      </c>
      <c r="EY741" s="27">
        <f t="shared" si="1090"/>
        <v>0</v>
      </c>
      <c r="EZ741" s="27">
        <f t="shared" si="1090"/>
        <v>0</v>
      </c>
      <c r="FA741" s="27">
        <f t="shared" si="1090"/>
        <v>0</v>
      </c>
      <c r="FB741" s="27">
        <f t="shared" si="1090"/>
        <v>0</v>
      </c>
      <c r="FC741" s="27">
        <f t="shared" si="1090"/>
        <v>0</v>
      </c>
      <c r="FD741" s="27">
        <f t="shared" si="1090"/>
        <v>0</v>
      </c>
      <c r="FE741" s="27">
        <f t="shared" si="1090"/>
        <v>0</v>
      </c>
      <c r="FF741" s="65">
        <f>SUM(COUNTIFS(FF$14:FF$195,{"ĐTT","TDS","ĐTT/HĐC","HĐH","HĐG","HĐNT","VSAN","SHHN","HĐC","TQDN","LH","HĐH/HĐC","HĐH/HĐNT","HĐH/HĐG"}))</f>
        <v>9</v>
      </c>
      <c r="FG741" s="65">
        <f>SUM(COUNTIFS(FG$14:FG$195,{"ĐTT","TDS","ĐTT/HĐC","HĐH","HĐG","HĐNT","VSAN","SHHN","HĐC","TQDN","LH","HĐH/HĐC","HĐH/HĐNT","HĐH/HĐG"}))</f>
        <v>13</v>
      </c>
      <c r="FH741" s="65">
        <f>SUM(COUNTIFS(FH$14:FH$195,{"ĐTT","TDS","ĐTT/HĐC","HĐH","HĐG","HĐNT","VSAN","SHHN","HĐC","TQDN","LH","HĐH/HĐC","HĐH/HĐNT","HĐH/HĐG"}))</f>
        <v>9</v>
      </c>
      <c r="FI741" s="65">
        <f>SUM(COUNTIFS(FI$14:FI$195,{"ĐTT","TDS","ĐTT/HĐC","HĐH","HĐG","HĐNT","VSAN","SHHN","HĐC","TQDN","LH","HĐH/HĐC","HĐH/HĐNT","HĐH/HĐG"}))</f>
        <v>11</v>
      </c>
      <c r="FJ741" s="65">
        <f>SUM(COUNTIFS(FJ$14:FJ$195,{"ĐTT","TDS","ĐTT/HĐC","HĐH","HĐG","HĐNT","VSAN","SHHN","HĐC","TQDN","LH","HĐH/HĐC","HĐH/HĐNT","HĐH/HĐG"}))</f>
        <v>9</v>
      </c>
      <c r="FK741" s="27">
        <f t="shared" ref="FK741:GD741" si="1091">COUNTIF(FK$15:FK$126,"x")</f>
        <v>0</v>
      </c>
      <c r="FL741" s="27">
        <f t="shared" si="1091"/>
        <v>0</v>
      </c>
      <c r="FM741" s="27">
        <f t="shared" si="1091"/>
        <v>0</v>
      </c>
      <c r="FN741" s="85">
        <f t="shared" si="1091"/>
        <v>0</v>
      </c>
      <c r="FO741" s="90">
        <f t="shared" si="1091"/>
        <v>0</v>
      </c>
      <c r="FP741" s="27">
        <f t="shared" si="1091"/>
        <v>0</v>
      </c>
      <c r="FQ741" s="90">
        <f t="shared" si="1091"/>
        <v>0</v>
      </c>
      <c r="FR741" s="27">
        <f t="shared" si="1091"/>
        <v>0</v>
      </c>
      <c r="FS741" s="27">
        <f t="shared" si="1091"/>
        <v>0</v>
      </c>
      <c r="FT741" s="27">
        <f t="shared" si="1091"/>
        <v>0</v>
      </c>
      <c r="FU741" s="90">
        <f t="shared" si="1091"/>
        <v>0</v>
      </c>
      <c r="FV741" s="27">
        <f t="shared" si="1091"/>
        <v>0</v>
      </c>
      <c r="FW741" s="27">
        <f t="shared" si="1091"/>
        <v>0</v>
      </c>
      <c r="FX741" s="27">
        <f t="shared" si="1091"/>
        <v>0</v>
      </c>
      <c r="FY741" s="27">
        <f t="shared" si="1091"/>
        <v>0</v>
      </c>
      <c r="FZ741" s="27">
        <f t="shared" si="1091"/>
        <v>0</v>
      </c>
      <c r="GA741" s="27">
        <f t="shared" si="1091"/>
        <v>0</v>
      </c>
      <c r="GB741" s="27">
        <f t="shared" si="1091"/>
        <v>0</v>
      </c>
      <c r="GC741" s="27">
        <f t="shared" si="1091"/>
        <v>0</v>
      </c>
      <c r="GD741" s="27">
        <f t="shared" si="1091"/>
        <v>0</v>
      </c>
      <c r="GE741" s="27"/>
      <c r="GF741" s="27"/>
      <c r="GG741" s="27"/>
      <c r="GH741" s="85"/>
      <c r="GI741" s="27"/>
      <c r="GJ741" s="27">
        <f>COUNTIF(GJ$15:GJ$126,"x")</f>
        <v>0</v>
      </c>
      <c r="GK741" s="27">
        <f>COUNTIF(GK$15:GK$126,"x")</f>
        <v>0</v>
      </c>
      <c r="GL741" s="27">
        <f>COUNTIF(GL$15:GL$126,"x")</f>
        <v>0</v>
      </c>
      <c r="GM741" s="27">
        <f>COUNTIF(GM$15:GM$126,"x")</f>
        <v>0</v>
      </c>
      <c r="GN741" s="27"/>
      <c r="GO741" s="27">
        <f t="shared" ref="GO741:GY741" si="1092">COUNTIF(GO$15:GO$126,"x")</f>
        <v>0</v>
      </c>
      <c r="GP741" s="27">
        <f t="shared" si="1092"/>
        <v>0</v>
      </c>
      <c r="GQ741" s="27">
        <f t="shared" si="1092"/>
        <v>0</v>
      </c>
      <c r="GR741" s="27">
        <f t="shared" si="1092"/>
        <v>0</v>
      </c>
      <c r="GS741" s="27">
        <f t="shared" si="1092"/>
        <v>0</v>
      </c>
      <c r="GT741" s="27">
        <f t="shared" si="1092"/>
        <v>0</v>
      </c>
      <c r="GU741" s="27">
        <f t="shared" si="1092"/>
        <v>0</v>
      </c>
      <c r="GV741" s="27">
        <f t="shared" si="1092"/>
        <v>0</v>
      </c>
      <c r="GW741" s="27">
        <f t="shared" si="1092"/>
        <v>0</v>
      </c>
      <c r="GX741" s="27">
        <f t="shared" si="1092"/>
        <v>0</v>
      </c>
      <c r="GY741" s="27">
        <f t="shared" si="1092"/>
        <v>0</v>
      </c>
      <c r="GZ741" s="27">
        <f>SUM(COUNTIFS(GZ$14:GZ$195,{"ĐTT","TDS","ĐTT/HĐC","HĐH","HĐG","HĐNT","VSAN","SHHN","HĐC","TQDN","LH","HĐH/HĐC","HĐH/HĐNT","HĐH/HĐG"}))</f>
        <v>14</v>
      </c>
      <c r="HA741" s="27">
        <f>SUM(COUNTIFS(HA$14:HA$195,{"ĐTT","TDS","ĐTT/HĐC","HĐH","HĐG","HĐNT","VSAN","SHHN","HĐC","TQDN","LH","HĐH/HĐC","HĐH/HĐNT","HĐH/HĐG"}))</f>
        <v>10</v>
      </c>
      <c r="HB741" s="27">
        <f>SUM(COUNTIFS(HB$14:HB$195,{"ĐTT","TDS","ĐTT/HĐC","HĐH","HĐG","HĐNT","VSAN","SHHN","HĐC","TQDN","LH","HĐH/HĐC","HĐH/HĐNT","HĐH/HĐG"}))</f>
        <v>11</v>
      </c>
      <c r="HC741" s="27">
        <f>SUM(COUNTIFS(HC$14:HC$195,{"ĐTT","TDS","ĐTT/HĐC","HĐH","HĐG","HĐNT","VSAN","SHHN","HĐC","TQDN","LH","HĐH/HĐC","HĐH/HĐNT","HĐH/HĐG"}))</f>
        <v>9</v>
      </c>
      <c r="HD741" s="27">
        <f>SUM(COUNTIFS(HD$14:HD$195,{"ĐTT","TDS","ĐTT/HĐC","HĐH","HĐG","HĐNT","VSAN","SHHN","HĐC","TQDN","LH","HĐH/HĐC","HĐH/HĐNT","HĐH/HĐG"}))</f>
        <v>9</v>
      </c>
      <c r="HE741" s="27">
        <f t="shared" ref="HE741:HW741" si="1093">COUNTIF(HE$15:HE$126,"x")</f>
        <v>0</v>
      </c>
      <c r="HF741" s="27">
        <f t="shared" si="1093"/>
        <v>0</v>
      </c>
      <c r="HG741" s="27">
        <f t="shared" si="1093"/>
        <v>0</v>
      </c>
      <c r="HH741" s="27">
        <f t="shared" si="1093"/>
        <v>0</v>
      </c>
      <c r="HI741" s="27">
        <f t="shared" si="1093"/>
        <v>0</v>
      </c>
      <c r="HJ741" s="27">
        <f t="shared" si="1093"/>
        <v>0</v>
      </c>
      <c r="HK741" s="27">
        <f t="shared" si="1093"/>
        <v>0</v>
      </c>
      <c r="HL741" s="27">
        <f t="shared" si="1093"/>
        <v>0</v>
      </c>
      <c r="HM741" s="27">
        <f t="shared" si="1093"/>
        <v>0</v>
      </c>
      <c r="HN741" s="27">
        <f t="shared" si="1093"/>
        <v>0</v>
      </c>
      <c r="HO741" s="27">
        <f t="shared" si="1093"/>
        <v>0</v>
      </c>
      <c r="HP741" s="27">
        <f t="shared" si="1093"/>
        <v>0</v>
      </c>
      <c r="HQ741" s="27">
        <f t="shared" si="1093"/>
        <v>0</v>
      </c>
      <c r="HR741" s="27">
        <f t="shared" si="1093"/>
        <v>0</v>
      </c>
      <c r="HS741" s="27">
        <f t="shared" si="1093"/>
        <v>0</v>
      </c>
      <c r="HT741" s="27">
        <f t="shared" si="1093"/>
        <v>0</v>
      </c>
      <c r="HU741" s="27">
        <f t="shared" si="1093"/>
        <v>0</v>
      </c>
      <c r="HV741" s="27">
        <f t="shared" si="1093"/>
        <v>0</v>
      </c>
      <c r="HW741" s="27">
        <f t="shared" si="1093"/>
        <v>0</v>
      </c>
      <c r="HX741" s="27"/>
      <c r="HY741" s="27"/>
      <c r="HZ741" s="27"/>
      <c r="IA741" s="27"/>
      <c r="IB741" s="27"/>
      <c r="IC741" s="27"/>
      <c r="ID741" s="27">
        <f t="shared" ref="ID741:IR741" si="1094">COUNTIF(ID$15:ID$126,"x")</f>
        <v>0</v>
      </c>
      <c r="IE741" s="27">
        <f t="shared" si="1094"/>
        <v>0</v>
      </c>
      <c r="IF741" s="27">
        <f t="shared" si="1094"/>
        <v>0</v>
      </c>
      <c r="IG741" s="27">
        <f t="shared" si="1094"/>
        <v>0</v>
      </c>
      <c r="IH741" s="27">
        <f t="shared" si="1094"/>
        <v>0</v>
      </c>
      <c r="II741" s="27">
        <f t="shared" si="1094"/>
        <v>0</v>
      </c>
      <c r="IJ741" s="27">
        <f t="shared" si="1094"/>
        <v>0</v>
      </c>
      <c r="IK741" s="27">
        <f t="shared" si="1094"/>
        <v>0</v>
      </c>
      <c r="IL741" s="27">
        <f t="shared" si="1094"/>
        <v>0</v>
      </c>
      <c r="IM741" s="27">
        <f t="shared" si="1094"/>
        <v>0</v>
      </c>
      <c r="IN741" s="27">
        <f t="shared" si="1094"/>
        <v>0</v>
      </c>
      <c r="IO741" s="27">
        <f t="shared" si="1094"/>
        <v>0</v>
      </c>
      <c r="IP741" s="27">
        <f t="shared" si="1094"/>
        <v>0</v>
      </c>
      <c r="IQ741" s="27">
        <f t="shared" si="1094"/>
        <v>0</v>
      </c>
      <c r="IR741" s="27">
        <f t="shared" si="1094"/>
        <v>0</v>
      </c>
      <c r="IS741" s="65">
        <f>SUM(COUNTIFS(IS$14:IS$195,{"ĐTT","TDS","ĐTT/HĐC","HĐH","HĐG","HĐNT","VSAN","SHHN","HĐC","TQDN","LH","HĐH/HĐC","HĐH/HĐNT","HĐH/HĐG"}))</f>
        <v>11</v>
      </c>
      <c r="IT741" s="65">
        <f>SUM(COUNTIFS(IT$14:IT$195,{"ĐTT","TDS","ĐTT/HĐC","HĐH","HĐG","HĐNT","VSAN","SHHN","HĐC","TQDN","LH","HĐH/HĐC","HĐH/HĐNT","HĐH/HĐG"}))</f>
        <v>12</v>
      </c>
      <c r="IU741" s="65">
        <f>SUM(COUNTIFS(IU$14:IU$195,{"ĐTT","TDS","ĐTT/HĐC","HĐH","HĐG","HĐNT","VSAN","SHHN","HĐC","TQDN","LH","HĐH/HĐC","HĐH/HĐNT","HĐH/HĐG"}))</f>
        <v>11</v>
      </c>
      <c r="IV741" s="65">
        <f>SUM(COUNTIFS(IV$14:IV$195,{"ĐTT","TDS","ĐTT/HĐC","HĐH","HĐG","HĐNT","VSAN","SHHN","HĐC","TQDN","LH","HĐH/HĐC","HĐH/HĐNT","HĐH/HĐG"}))</f>
        <v>12</v>
      </c>
      <c r="IW741" s="65">
        <f>SUM(COUNTIFS(IW$14:IW$195,{"ĐTT","TDS","ĐTT/HĐC","HĐH","HĐG","HĐNT","VSAN","SHHN","HĐC","TQDN","LH","HĐH/HĐC","HĐH/HĐNT","HĐH/HĐG"}))</f>
        <v>11</v>
      </c>
      <c r="IX741" s="27">
        <f t="shared" ref="IX741:JQ741" si="1095">COUNTIF(IX$15:IX$126,"x")</f>
        <v>0</v>
      </c>
      <c r="IY741" s="27">
        <f t="shared" si="1095"/>
        <v>0</v>
      </c>
      <c r="IZ741" s="27">
        <f t="shared" si="1095"/>
        <v>0</v>
      </c>
      <c r="JA741" s="27">
        <f t="shared" si="1095"/>
        <v>0</v>
      </c>
      <c r="JB741" s="27">
        <f t="shared" si="1095"/>
        <v>0</v>
      </c>
      <c r="JC741" s="27">
        <f t="shared" si="1095"/>
        <v>0</v>
      </c>
      <c r="JD741" s="27">
        <f t="shared" si="1095"/>
        <v>0</v>
      </c>
      <c r="JE741" s="27">
        <f t="shared" si="1095"/>
        <v>0</v>
      </c>
      <c r="JF741" s="27">
        <f t="shared" si="1095"/>
        <v>0</v>
      </c>
      <c r="JG741" s="27">
        <f t="shared" si="1095"/>
        <v>0</v>
      </c>
      <c r="JH741" s="27">
        <f t="shared" si="1095"/>
        <v>0</v>
      </c>
      <c r="JI741" s="27">
        <f t="shared" si="1095"/>
        <v>0</v>
      </c>
      <c r="JJ741" s="27">
        <f t="shared" si="1095"/>
        <v>0</v>
      </c>
      <c r="JK741" s="27">
        <f t="shared" si="1095"/>
        <v>0</v>
      </c>
      <c r="JL741" s="27">
        <f t="shared" si="1095"/>
        <v>0</v>
      </c>
      <c r="JM741" s="27">
        <f t="shared" si="1095"/>
        <v>0</v>
      </c>
      <c r="JN741" s="27">
        <f t="shared" si="1095"/>
        <v>0</v>
      </c>
      <c r="JO741" s="27">
        <f t="shared" si="1095"/>
        <v>0</v>
      </c>
      <c r="JP741" s="27">
        <f t="shared" si="1095"/>
        <v>0</v>
      </c>
      <c r="JQ741" s="27">
        <f t="shared" si="1095"/>
        <v>0</v>
      </c>
      <c r="JR741" s="27"/>
      <c r="JS741" s="27"/>
      <c r="JT741" s="27"/>
      <c r="JU741" s="27"/>
      <c r="JV741" s="27"/>
      <c r="JW741" s="27">
        <f t="shared" ref="JW741:KK741" si="1096">COUNTIF(JW$15:JW$126,"x")</f>
        <v>0</v>
      </c>
      <c r="JX741" s="27">
        <f t="shared" si="1096"/>
        <v>0</v>
      </c>
      <c r="JY741" s="27">
        <f t="shared" si="1096"/>
        <v>0</v>
      </c>
      <c r="JZ741" s="27">
        <f t="shared" si="1096"/>
        <v>0</v>
      </c>
      <c r="KA741" s="27">
        <f t="shared" si="1096"/>
        <v>0</v>
      </c>
      <c r="KB741" s="27">
        <f t="shared" si="1096"/>
        <v>0</v>
      </c>
      <c r="KC741" s="27">
        <f t="shared" si="1096"/>
        <v>0</v>
      </c>
      <c r="KD741" s="27">
        <f t="shared" si="1096"/>
        <v>0</v>
      </c>
      <c r="KE741" s="27">
        <f t="shared" si="1096"/>
        <v>0</v>
      </c>
      <c r="KF741" s="27">
        <f t="shared" si="1096"/>
        <v>0</v>
      </c>
      <c r="KG741" s="27">
        <f t="shared" si="1096"/>
        <v>0</v>
      </c>
      <c r="KH741" s="27">
        <f t="shared" si="1096"/>
        <v>0</v>
      </c>
      <c r="KI741" s="27">
        <f t="shared" si="1096"/>
        <v>0</v>
      </c>
      <c r="KJ741" s="27">
        <f t="shared" si="1096"/>
        <v>0</v>
      </c>
      <c r="KK741" s="27">
        <f t="shared" si="1096"/>
        <v>0</v>
      </c>
      <c r="KL741" s="65">
        <f>SUM(COUNTIFS(KL$14:KL$195,{"ĐTT","TDS","ĐTT/HĐC","HĐH","HĐG","HĐNT","VSAN","SHHN","HĐC","TQDN","LH","HĐH/HĐC","HĐH/HĐNT","HĐH/HĐG"}))</f>
        <v>12</v>
      </c>
      <c r="KM741" s="27">
        <f>COUNTIF(KM$15:KM$126,"x")</f>
        <v>0</v>
      </c>
      <c r="KN741" s="65">
        <f>SUM(COUNTIFS(KN$14:KN$195,{"ĐTT","TDS","ĐTT/HĐC","HĐH","HĐG","HĐNT","VSAN","SHHN","HĐC","TQDN","LH","HĐH/HĐC","HĐH/HĐNT","HĐNT/HĐG","HĐH/HĐG"}))</f>
        <v>14</v>
      </c>
      <c r="KO741" s="27">
        <f t="shared" ref="KO741:LK741" si="1097">COUNTIF(KO$15:KO$126,"x")</f>
        <v>0</v>
      </c>
      <c r="KP741" s="27">
        <f t="shared" si="1097"/>
        <v>0</v>
      </c>
      <c r="KQ741" s="27">
        <f t="shared" si="1097"/>
        <v>0</v>
      </c>
      <c r="KR741" s="27">
        <f t="shared" si="1097"/>
        <v>0</v>
      </c>
      <c r="KS741" s="27">
        <f t="shared" si="1097"/>
        <v>0</v>
      </c>
      <c r="KT741" s="27">
        <f t="shared" si="1097"/>
        <v>0</v>
      </c>
      <c r="KU741" s="27">
        <f t="shared" si="1097"/>
        <v>0</v>
      </c>
      <c r="KV741" s="27">
        <f t="shared" si="1097"/>
        <v>0</v>
      </c>
      <c r="KW741" s="27">
        <f t="shared" si="1097"/>
        <v>0</v>
      </c>
      <c r="KX741" s="27">
        <f t="shared" si="1097"/>
        <v>0</v>
      </c>
      <c r="KY741" s="27">
        <f t="shared" si="1097"/>
        <v>0</v>
      </c>
      <c r="KZ741" s="27">
        <f t="shared" si="1097"/>
        <v>0</v>
      </c>
      <c r="LA741" s="27">
        <f t="shared" si="1097"/>
        <v>0</v>
      </c>
      <c r="LB741" s="27">
        <f t="shared" si="1097"/>
        <v>0</v>
      </c>
      <c r="LC741" s="27">
        <f t="shared" si="1097"/>
        <v>0</v>
      </c>
      <c r="LD741" s="27">
        <f t="shared" si="1097"/>
        <v>0</v>
      </c>
      <c r="LE741" s="27">
        <f t="shared" si="1097"/>
        <v>0</v>
      </c>
      <c r="LF741" s="27">
        <f t="shared" si="1097"/>
        <v>0</v>
      </c>
      <c r="LG741" s="27">
        <f t="shared" si="1097"/>
        <v>0</v>
      </c>
      <c r="LH741" s="27">
        <f t="shared" si="1097"/>
        <v>0</v>
      </c>
      <c r="LI741" s="27">
        <f t="shared" si="1097"/>
        <v>0</v>
      </c>
      <c r="LJ741" s="27">
        <f t="shared" si="1097"/>
        <v>0</v>
      </c>
      <c r="LK741" s="27">
        <f t="shared" si="1097"/>
        <v>0</v>
      </c>
      <c r="LL741" s="27"/>
      <c r="LM741" s="27"/>
      <c r="LN741" s="27"/>
      <c r="LO741" s="27"/>
      <c r="LP741" s="27">
        <f t="shared" ref="LP741:MU741" si="1098">COUNTIF(LP$15:LP$126,"x")</f>
        <v>0</v>
      </c>
      <c r="LQ741" s="27">
        <f t="shared" si="1098"/>
        <v>0</v>
      </c>
      <c r="LR741" s="27">
        <f t="shared" si="1098"/>
        <v>0</v>
      </c>
      <c r="LS741" s="27">
        <f t="shared" si="1098"/>
        <v>0</v>
      </c>
      <c r="LT741" s="27">
        <f t="shared" si="1098"/>
        <v>0</v>
      </c>
      <c r="LU741" s="27">
        <f t="shared" si="1098"/>
        <v>0</v>
      </c>
      <c r="LV741" s="27">
        <f t="shared" si="1098"/>
        <v>0</v>
      </c>
      <c r="LW741" s="27">
        <f t="shared" si="1098"/>
        <v>0</v>
      </c>
      <c r="LX741" s="27">
        <f t="shared" si="1098"/>
        <v>0</v>
      </c>
      <c r="LY741" s="27">
        <f t="shared" si="1098"/>
        <v>0</v>
      </c>
      <c r="LZ741" s="27">
        <f t="shared" si="1098"/>
        <v>0</v>
      </c>
      <c r="MA741" s="27">
        <f t="shared" si="1098"/>
        <v>0</v>
      </c>
      <c r="MB741" s="27">
        <f t="shared" si="1098"/>
        <v>0</v>
      </c>
      <c r="MC741" s="27">
        <f t="shared" si="1098"/>
        <v>0</v>
      </c>
      <c r="MD741" s="27">
        <f t="shared" si="1098"/>
        <v>0</v>
      </c>
      <c r="ME741" s="27">
        <f t="shared" si="1098"/>
        <v>0</v>
      </c>
      <c r="MF741" s="27">
        <f t="shared" si="1098"/>
        <v>0</v>
      </c>
      <c r="MG741" s="27">
        <f t="shared" si="1098"/>
        <v>0</v>
      </c>
      <c r="MH741" s="27">
        <f t="shared" si="1098"/>
        <v>0</v>
      </c>
      <c r="MI741" s="27">
        <f t="shared" si="1098"/>
        <v>0</v>
      </c>
      <c r="MJ741" s="27">
        <f t="shared" si="1098"/>
        <v>0</v>
      </c>
      <c r="MK741" s="27">
        <f t="shared" si="1098"/>
        <v>0</v>
      </c>
      <c r="ML741" s="27">
        <f t="shared" si="1098"/>
        <v>0</v>
      </c>
      <c r="MM741" s="27">
        <f t="shared" si="1098"/>
        <v>0</v>
      </c>
      <c r="MN741" s="27">
        <f t="shared" si="1098"/>
        <v>0</v>
      </c>
      <c r="MO741" s="27">
        <f t="shared" si="1098"/>
        <v>0</v>
      </c>
      <c r="MP741" s="27">
        <f t="shared" si="1098"/>
        <v>0</v>
      </c>
      <c r="MQ741" s="27">
        <f t="shared" si="1098"/>
        <v>0</v>
      </c>
      <c r="MR741" s="27">
        <f t="shared" si="1098"/>
        <v>0</v>
      </c>
      <c r="MS741" s="27">
        <f t="shared" si="1098"/>
        <v>0</v>
      </c>
      <c r="MT741" s="27">
        <f t="shared" si="1098"/>
        <v>0</v>
      </c>
      <c r="MU741" s="27">
        <f t="shared" si="1098"/>
        <v>0</v>
      </c>
      <c r="MV741" s="27">
        <f t="shared" ref="MV741:OA741" si="1099">COUNTIF(MV$15:MV$126,"x")</f>
        <v>0</v>
      </c>
      <c r="MW741" s="27">
        <f t="shared" si="1099"/>
        <v>0</v>
      </c>
      <c r="MX741" s="27">
        <f t="shared" si="1099"/>
        <v>0</v>
      </c>
      <c r="MY741" s="27">
        <f t="shared" si="1099"/>
        <v>0</v>
      </c>
      <c r="MZ741" s="27">
        <f t="shared" si="1099"/>
        <v>0</v>
      </c>
      <c r="NA741" s="27">
        <f t="shared" si="1099"/>
        <v>0</v>
      </c>
      <c r="NB741" s="27">
        <f t="shared" si="1099"/>
        <v>0</v>
      </c>
      <c r="NC741" s="27">
        <f t="shared" si="1099"/>
        <v>0</v>
      </c>
      <c r="ND741" s="27">
        <f t="shared" si="1099"/>
        <v>0</v>
      </c>
      <c r="NE741" s="27">
        <f t="shared" si="1099"/>
        <v>0</v>
      </c>
      <c r="NF741" s="27">
        <f t="shared" si="1099"/>
        <v>0</v>
      </c>
      <c r="NG741" s="27">
        <f t="shared" si="1099"/>
        <v>0</v>
      </c>
      <c r="NH741" s="27">
        <f t="shared" si="1099"/>
        <v>0</v>
      </c>
      <c r="NI741" s="27">
        <f t="shared" si="1099"/>
        <v>0</v>
      </c>
      <c r="NJ741" s="27">
        <f t="shared" si="1099"/>
        <v>0</v>
      </c>
      <c r="NK741" s="27">
        <f t="shared" si="1099"/>
        <v>0</v>
      </c>
      <c r="NL741" s="27">
        <f t="shared" si="1099"/>
        <v>0</v>
      </c>
      <c r="NM741" s="27">
        <f t="shared" si="1099"/>
        <v>0</v>
      </c>
      <c r="NN741" s="27">
        <f t="shared" si="1099"/>
        <v>0</v>
      </c>
      <c r="NO741" s="27">
        <f t="shared" si="1099"/>
        <v>0</v>
      </c>
      <c r="NP741" s="27">
        <f t="shared" si="1099"/>
        <v>0</v>
      </c>
      <c r="NQ741" s="27">
        <f t="shared" si="1099"/>
        <v>0</v>
      </c>
      <c r="NR741" s="27">
        <f t="shared" si="1099"/>
        <v>0</v>
      </c>
      <c r="NS741" s="27">
        <f t="shared" si="1099"/>
        <v>0</v>
      </c>
      <c r="NT741" s="27">
        <f t="shared" si="1099"/>
        <v>0</v>
      </c>
      <c r="NU741" s="27">
        <f t="shared" si="1099"/>
        <v>0</v>
      </c>
      <c r="NV741" s="27">
        <f t="shared" si="1099"/>
        <v>0</v>
      </c>
      <c r="NW741" s="27">
        <f t="shared" si="1099"/>
        <v>0</v>
      </c>
      <c r="NX741" s="27">
        <f t="shared" si="1099"/>
        <v>0</v>
      </c>
      <c r="NY741" s="27">
        <f t="shared" si="1099"/>
        <v>0</v>
      </c>
      <c r="NZ741" s="27">
        <f t="shared" si="1099"/>
        <v>0</v>
      </c>
      <c r="OA741" s="27">
        <f t="shared" si="1099"/>
        <v>0</v>
      </c>
      <c r="OB741" s="27">
        <f t="shared" ref="OB741:OZ741" si="1100">COUNTIF(OB$15:OB$126,"x")</f>
        <v>0</v>
      </c>
      <c r="OC741" s="27">
        <f t="shared" si="1100"/>
        <v>0</v>
      </c>
      <c r="OD741" s="27">
        <f t="shared" si="1100"/>
        <v>0</v>
      </c>
      <c r="OE741" s="27">
        <f t="shared" si="1100"/>
        <v>0</v>
      </c>
      <c r="OF741" s="27">
        <f t="shared" si="1100"/>
        <v>0</v>
      </c>
      <c r="OG741" s="27">
        <f t="shared" si="1100"/>
        <v>0</v>
      </c>
      <c r="OH741" s="27">
        <f t="shared" si="1100"/>
        <v>0</v>
      </c>
      <c r="OI741" s="27">
        <f t="shared" si="1100"/>
        <v>0</v>
      </c>
      <c r="OJ741" s="27">
        <f t="shared" si="1100"/>
        <v>0</v>
      </c>
      <c r="OK741" s="27">
        <f t="shared" si="1100"/>
        <v>0</v>
      </c>
      <c r="OL741" s="27">
        <f t="shared" si="1100"/>
        <v>0</v>
      </c>
      <c r="OM741" s="27">
        <f t="shared" si="1100"/>
        <v>0</v>
      </c>
      <c r="ON741" s="27">
        <f t="shared" si="1100"/>
        <v>0</v>
      </c>
      <c r="OO741" s="27">
        <f t="shared" si="1100"/>
        <v>0</v>
      </c>
      <c r="OP741" s="27">
        <f t="shared" si="1100"/>
        <v>0</v>
      </c>
      <c r="OQ741" s="27">
        <f t="shared" si="1100"/>
        <v>0</v>
      </c>
      <c r="OR741" s="27">
        <f t="shared" si="1100"/>
        <v>0</v>
      </c>
      <c r="OS741" s="27">
        <f t="shared" si="1100"/>
        <v>0</v>
      </c>
      <c r="OT741" s="27">
        <f t="shared" si="1100"/>
        <v>0</v>
      </c>
      <c r="OU741" s="27">
        <f t="shared" si="1100"/>
        <v>0</v>
      </c>
      <c r="OV741" s="27">
        <f t="shared" si="1100"/>
        <v>0</v>
      </c>
      <c r="OW741" s="27">
        <f t="shared" si="1100"/>
        <v>0</v>
      </c>
      <c r="OX741" s="27">
        <f t="shared" si="1100"/>
        <v>0</v>
      </c>
      <c r="OY741" s="27">
        <f t="shared" si="1100"/>
        <v>0</v>
      </c>
      <c r="OZ741" s="27">
        <f t="shared" si="1100"/>
        <v>0</v>
      </c>
      <c r="PA741" s="60"/>
      <c r="PB741" s="247"/>
    </row>
    <row r="742" spans="1:424" s="302" customFormat="1" ht="10.5" customHeight="1">
      <c r="A742" s="42"/>
      <c r="B742" s="2"/>
      <c r="C742" s="527" t="s">
        <v>433</v>
      </c>
      <c r="D742" s="528"/>
      <c r="E742" s="528"/>
      <c r="F742" s="528"/>
      <c r="G742" s="487"/>
      <c r="H742" s="246">
        <f>COUNTIF(H197:H440,"x")</f>
        <v>14</v>
      </c>
      <c r="I742" s="304"/>
      <c r="J742" s="304"/>
      <c r="K742" s="62"/>
      <c r="L742" s="77"/>
      <c r="M742" s="62"/>
      <c r="N742" s="2"/>
      <c r="O742" s="42"/>
      <c r="P742" s="171">
        <f>COUNTIF(P197:P440,"x")</f>
        <v>77</v>
      </c>
      <c r="Q742" s="172">
        <f>Q197</f>
        <v>41</v>
      </c>
      <c r="R742" s="246">
        <f t="shared" ref="R742:AB742" si="1101">COUNTIF(R197:R440,"x")</f>
        <v>21</v>
      </c>
      <c r="S742" s="171">
        <f t="shared" si="1101"/>
        <v>16</v>
      </c>
      <c r="T742" s="171">
        <f t="shared" si="1101"/>
        <v>12</v>
      </c>
      <c r="U742" s="171">
        <f t="shared" si="1101"/>
        <v>20</v>
      </c>
      <c r="V742" s="171">
        <f t="shared" si="1101"/>
        <v>26</v>
      </c>
      <c r="W742" s="171">
        <f t="shared" si="1101"/>
        <v>20</v>
      </c>
      <c r="X742" s="171">
        <f t="shared" si="1101"/>
        <v>21</v>
      </c>
      <c r="Y742" s="171">
        <f t="shared" si="1101"/>
        <v>16</v>
      </c>
      <c r="Z742" s="171">
        <f t="shared" si="1101"/>
        <v>21</v>
      </c>
      <c r="AA742" s="171">
        <f t="shared" si="1101"/>
        <v>19</v>
      </c>
      <c r="AB742" s="171">
        <f t="shared" si="1101"/>
        <v>27</v>
      </c>
      <c r="AC742" s="171">
        <f>COUNTIF(AC197:AC440,"1")</f>
        <v>219</v>
      </c>
      <c r="AD742" s="65">
        <f>SUM(COUNTIFS(AD$198:AD$434,{"ĐTT","TDS","ĐTT/HĐC","HĐH","HĐG","HĐNT","VSAN","SHHN","HĐC","TQDN","LH","HĐH/HĐC","HĐH/HĐNT","HĐH/HĐG"}))</f>
        <v>15</v>
      </c>
      <c r="AE742" s="65">
        <f>SUM(COUNTIFS(AE$197:AE$434,{"ĐTT","TDS","ĐTT/HĐC","HĐH","HĐG","HĐNT","VSAN","SHHN","HĐC","TQDN","LH","HĐH/HĐC","HĐH/HĐNT","HĐH/HĐG"}))</f>
        <v>11</v>
      </c>
      <c r="AF742" s="27">
        <f t="shared" ref="AF742:BC742" si="1102">AF197</f>
        <v>0</v>
      </c>
      <c r="AG742" s="27">
        <f t="shared" si="1102"/>
        <v>0</v>
      </c>
      <c r="AH742" s="27">
        <f t="shared" si="1102"/>
        <v>0</v>
      </c>
      <c r="AI742" s="27">
        <f t="shared" si="1102"/>
        <v>0</v>
      </c>
      <c r="AJ742" s="27">
        <f t="shared" si="1102"/>
        <v>0</v>
      </c>
      <c r="AK742" s="27">
        <f t="shared" si="1102"/>
        <v>0</v>
      </c>
      <c r="AL742" s="27">
        <f t="shared" si="1102"/>
        <v>0</v>
      </c>
      <c r="AM742" s="27">
        <f t="shared" si="1102"/>
        <v>0</v>
      </c>
      <c r="AN742" s="27">
        <f t="shared" si="1102"/>
        <v>0</v>
      </c>
      <c r="AO742" s="27">
        <f t="shared" si="1102"/>
        <v>0</v>
      </c>
      <c r="AP742" s="27">
        <f t="shared" si="1102"/>
        <v>0</v>
      </c>
      <c r="AQ742" s="27">
        <f t="shared" si="1102"/>
        <v>0</v>
      </c>
      <c r="AR742" s="27">
        <f t="shared" si="1102"/>
        <v>0</v>
      </c>
      <c r="AS742" s="27">
        <f t="shared" si="1102"/>
        <v>0</v>
      </c>
      <c r="AT742" s="27">
        <f t="shared" si="1102"/>
        <v>0</v>
      </c>
      <c r="AU742" s="27">
        <f t="shared" si="1102"/>
        <v>0</v>
      </c>
      <c r="AV742" s="27">
        <f t="shared" si="1102"/>
        <v>0</v>
      </c>
      <c r="AW742" s="27">
        <f t="shared" si="1102"/>
        <v>0</v>
      </c>
      <c r="AX742" s="27">
        <f t="shared" si="1102"/>
        <v>0</v>
      </c>
      <c r="AY742" s="27">
        <f t="shared" si="1102"/>
        <v>0</v>
      </c>
      <c r="AZ742" s="27">
        <f t="shared" si="1102"/>
        <v>0</v>
      </c>
      <c r="BA742" s="27">
        <f t="shared" si="1102"/>
        <v>0</v>
      </c>
      <c r="BB742" s="27">
        <f t="shared" si="1102"/>
        <v>0</v>
      </c>
      <c r="BC742" s="27">
        <f t="shared" si="1102"/>
        <v>0</v>
      </c>
      <c r="BD742" s="27"/>
      <c r="BE742" s="27"/>
      <c r="BF742" s="27"/>
      <c r="BG742" s="27"/>
      <c r="BH742" s="27"/>
      <c r="BI742" s="27"/>
      <c r="BJ742" s="27">
        <f t="shared" ref="BJ742:BS742" si="1103">BJ197</f>
        <v>0</v>
      </c>
      <c r="BK742" s="27">
        <f t="shared" si="1103"/>
        <v>0</v>
      </c>
      <c r="BL742" s="27">
        <f t="shared" si="1103"/>
        <v>0</v>
      </c>
      <c r="BM742" s="27">
        <f t="shared" si="1103"/>
        <v>0</v>
      </c>
      <c r="BN742" s="27">
        <f t="shared" si="1103"/>
        <v>0</v>
      </c>
      <c r="BO742" s="27">
        <f t="shared" si="1103"/>
        <v>0</v>
      </c>
      <c r="BP742" s="27">
        <f t="shared" si="1103"/>
        <v>0</v>
      </c>
      <c r="BQ742" s="27">
        <f t="shared" si="1103"/>
        <v>0</v>
      </c>
      <c r="BR742" s="27">
        <f t="shared" si="1103"/>
        <v>0</v>
      </c>
      <c r="BS742" s="27">
        <f t="shared" si="1103"/>
        <v>0</v>
      </c>
      <c r="BT742" s="50">
        <f>SUM(COUNTIFS(BT$198:BT$434,{"ĐTT","TDS","ĐTT/HĐC","HĐH","HĐG","HĐNT","VSAN","SHHN","HĐC","TQDN","LH","HĐH/HĐC","HĐH/HĐNT","HĐH/HĐG"}))</f>
        <v>10</v>
      </c>
      <c r="BU742" s="50">
        <f>SUM(COUNTIFS(BU$197:BU$434,{"ĐTT","TDS","ĐTT/HĐC","HĐH","HĐG","HĐNT","VSAN","SHHN","HĐC","TQDN","LH","HĐH/HĐC","HĐH/HĐNT","HĐH/HĐG"}))</f>
        <v>11</v>
      </c>
      <c r="BV742" s="50">
        <f t="shared" ref="BV742:CS742" si="1104">BV197</f>
        <v>0</v>
      </c>
      <c r="BW742" s="50">
        <f t="shared" si="1104"/>
        <v>0</v>
      </c>
      <c r="BX742" s="27">
        <f t="shared" si="1104"/>
        <v>0</v>
      </c>
      <c r="BY742" s="27">
        <f t="shared" si="1104"/>
        <v>0</v>
      </c>
      <c r="BZ742" s="27">
        <f t="shared" si="1104"/>
        <v>0</v>
      </c>
      <c r="CA742" s="27">
        <f t="shared" si="1104"/>
        <v>0</v>
      </c>
      <c r="CB742" s="27">
        <f t="shared" si="1104"/>
        <v>0</v>
      </c>
      <c r="CC742" s="27">
        <f t="shared" si="1104"/>
        <v>0</v>
      </c>
      <c r="CD742" s="27">
        <f t="shared" si="1104"/>
        <v>0</v>
      </c>
      <c r="CE742" s="27">
        <f t="shared" si="1104"/>
        <v>0</v>
      </c>
      <c r="CF742" s="27">
        <f t="shared" si="1104"/>
        <v>0</v>
      </c>
      <c r="CG742" s="27">
        <f t="shared" si="1104"/>
        <v>0</v>
      </c>
      <c r="CH742" s="27">
        <f t="shared" si="1104"/>
        <v>0</v>
      </c>
      <c r="CI742" s="27">
        <f t="shared" si="1104"/>
        <v>0</v>
      </c>
      <c r="CJ742" s="27">
        <f t="shared" si="1104"/>
        <v>0</v>
      </c>
      <c r="CK742" s="27">
        <f t="shared" si="1104"/>
        <v>0</v>
      </c>
      <c r="CL742" s="27">
        <f t="shared" si="1104"/>
        <v>0</v>
      </c>
      <c r="CM742" s="27">
        <f t="shared" si="1104"/>
        <v>0</v>
      </c>
      <c r="CN742" s="27">
        <f t="shared" si="1104"/>
        <v>0</v>
      </c>
      <c r="CO742" s="27">
        <f t="shared" si="1104"/>
        <v>0</v>
      </c>
      <c r="CP742" s="27">
        <f t="shared" si="1104"/>
        <v>0</v>
      </c>
      <c r="CQ742" s="27">
        <f t="shared" si="1104"/>
        <v>0</v>
      </c>
      <c r="CR742" s="27">
        <f t="shared" si="1104"/>
        <v>0</v>
      </c>
      <c r="CS742" s="27">
        <f t="shared" si="1104"/>
        <v>0</v>
      </c>
      <c r="CT742" s="27"/>
      <c r="CU742" s="27"/>
      <c r="CV742" s="27"/>
      <c r="CW742" s="27"/>
      <c r="CX742" s="27"/>
      <c r="CY742" s="27"/>
      <c r="CZ742" s="27">
        <f t="shared" ref="CZ742:DL742" si="1105">CZ197</f>
        <v>0</v>
      </c>
      <c r="DA742" s="27">
        <f t="shared" si="1105"/>
        <v>0</v>
      </c>
      <c r="DB742" s="27">
        <f t="shared" si="1105"/>
        <v>0</v>
      </c>
      <c r="DC742" s="27">
        <f t="shared" si="1105"/>
        <v>0</v>
      </c>
      <c r="DD742" s="27">
        <f t="shared" si="1105"/>
        <v>0</v>
      </c>
      <c r="DE742" s="27">
        <f t="shared" si="1105"/>
        <v>0</v>
      </c>
      <c r="DF742" s="27">
        <f t="shared" si="1105"/>
        <v>0</v>
      </c>
      <c r="DG742" s="27">
        <f t="shared" si="1105"/>
        <v>0</v>
      </c>
      <c r="DH742" s="27">
        <f t="shared" si="1105"/>
        <v>0</v>
      </c>
      <c r="DI742" s="27">
        <f t="shared" si="1105"/>
        <v>0</v>
      </c>
      <c r="DJ742" s="27">
        <f t="shared" si="1105"/>
        <v>0</v>
      </c>
      <c r="DK742" s="27">
        <f t="shared" si="1105"/>
        <v>0</v>
      </c>
      <c r="DL742" s="27">
        <f t="shared" si="1105"/>
        <v>0</v>
      </c>
      <c r="DM742" s="50">
        <f>SUM(COUNTIFS(DM$197:DM$426,{"ĐTT","TDS","ĐTT/HĐC","HĐH","HĐG","HĐNT","VSAN","SHHN","HĐC","TQDN","LH","HĐH/HĐC","HĐH/HĐNT","HĐH/HĐG"}))</f>
        <v>11</v>
      </c>
      <c r="DN742" s="50">
        <f>SUM(COUNTIFS(DN$197:DN$426,{"ĐTT","TDS","ĐTT/HĐC","HĐH","HĐG","HĐNT","VSAN","SHHN","HĐC","TQDN","LH","HĐH/HĐC","HĐH/HĐNT","HĐH/HĐG"}))</f>
        <v>12</v>
      </c>
      <c r="DO742" s="50">
        <f>SUM(COUNTIFS(DO$197:DO$426,{"ĐTT","TDS","ĐTT/HĐC","HĐH","HĐG","HĐNT","VSAN","SHHN","HĐC","TQDN","LH","HĐH/HĐC","HĐH/HĐNT","HĐH/HĐG"}))</f>
        <v>13</v>
      </c>
      <c r="DP742" s="50">
        <f>SUM(COUNTIFS(DP$197:DP$426,{"ĐTT","TDS","ĐTT/HĐC","HĐH","HĐG","HĐNT","VSAN","SHHN","HĐC","TQDN","LH","HĐH/HĐC","HĐH/HĐNT","HĐH/HĐG"}))</f>
        <v>13</v>
      </c>
      <c r="DQ742" s="27">
        <f t="shared" ref="DQ742:EI742" si="1106">DQ197</f>
        <v>0</v>
      </c>
      <c r="DR742" s="27">
        <f t="shared" si="1106"/>
        <v>0</v>
      </c>
      <c r="DS742" s="27">
        <f t="shared" si="1106"/>
        <v>0</v>
      </c>
      <c r="DT742" s="27">
        <f t="shared" si="1106"/>
        <v>0</v>
      </c>
      <c r="DU742" s="27">
        <f t="shared" si="1106"/>
        <v>0</v>
      </c>
      <c r="DV742" s="27">
        <f t="shared" si="1106"/>
        <v>0</v>
      </c>
      <c r="DW742" s="27">
        <f t="shared" si="1106"/>
        <v>0</v>
      </c>
      <c r="DX742" s="27">
        <f t="shared" si="1106"/>
        <v>0</v>
      </c>
      <c r="DY742" s="27">
        <f t="shared" si="1106"/>
        <v>0</v>
      </c>
      <c r="DZ742" s="27">
        <f t="shared" si="1106"/>
        <v>0</v>
      </c>
      <c r="EA742" s="27">
        <f t="shared" si="1106"/>
        <v>0</v>
      </c>
      <c r="EB742" s="27">
        <f t="shared" si="1106"/>
        <v>0</v>
      </c>
      <c r="EC742" s="27">
        <f t="shared" si="1106"/>
        <v>0</v>
      </c>
      <c r="ED742" s="27">
        <f t="shared" si="1106"/>
        <v>0</v>
      </c>
      <c r="EE742" s="27">
        <f t="shared" si="1106"/>
        <v>0</v>
      </c>
      <c r="EF742" s="27">
        <f t="shared" si="1106"/>
        <v>0</v>
      </c>
      <c r="EG742" s="27">
        <f t="shared" si="1106"/>
        <v>0</v>
      </c>
      <c r="EH742" s="27">
        <f t="shared" si="1106"/>
        <v>0</v>
      </c>
      <c r="EI742" s="27">
        <f t="shared" si="1106"/>
        <v>0</v>
      </c>
      <c r="EJ742" s="27"/>
      <c r="EK742" s="27"/>
      <c r="EL742" s="27"/>
      <c r="EM742" s="27"/>
      <c r="EN742" s="27"/>
      <c r="EO742" s="27"/>
      <c r="EP742" s="27">
        <f t="shared" ref="EP742:FE742" si="1107">EP197</f>
        <v>0</v>
      </c>
      <c r="EQ742" s="27">
        <f t="shared" si="1107"/>
        <v>0</v>
      </c>
      <c r="ER742" s="27">
        <f t="shared" si="1107"/>
        <v>0</v>
      </c>
      <c r="ES742" s="27">
        <f t="shared" si="1107"/>
        <v>0</v>
      </c>
      <c r="ET742" s="27">
        <f t="shared" si="1107"/>
        <v>0</v>
      </c>
      <c r="EU742" s="27">
        <f t="shared" si="1107"/>
        <v>0</v>
      </c>
      <c r="EV742" s="27">
        <f t="shared" si="1107"/>
        <v>0</v>
      </c>
      <c r="EW742" s="27">
        <f t="shared" si="1107"/>
        <v>0</v>
      </c>
      <c r="EX742" s="27">
        <f t="shared" si="1107"/>
        <v>0</v>
      </c>
      <c r="EY742" s="27">
        <f t="shared" si="1107"/>
        <v>0</v>
      </c>
      <c r="EZ742" s="27">
        <f t="shared" si="1107"/>
        <v>0</v>
      </c>
      <c r="FA742" s="27">
        <f t="shared" si="1107"/>
        <v>0</v>
      </c>
      <c r="FB742" s="27">
        <f t="shared" si="1107"/>
        <v>0</v>
      </c>
      <c r="FC742" s="27">
        <f t="shared" si="1107"/>
        <v>0</v>
      </c>
      <c r="FD742" s="27">
        <f t="shared" si="1107"/>
        <v>0</v>
      </c>
      <c r="FE742" s="27">
        <f t="shared" si="1107"/>
        <v>0</v>
      </c>
      <c r="FF742" s="65">
        <f>SUM(COUNTIFS(FF$198:FF$434,{"ĐTT","TDS","ĐTT/HĐC","HĐH","HĐG","HĐNT","VSAN","SHHN","HĐC","TQDN","LH","HĐH/HĐC","HĐH/HĐNT","HĐH/HĐG"}))</f>
        <v>11</v>
      </c>
      <c r="FG742" s="65">
        <f>SUM(COUNTIFS(FG$198:FG$434,{"ĐTT","TDS","ĐTT/HĐC","HĐH","HĐG","HĐNT","VSAN","SHHN","HĐC","TQDN","LH","HĐH/HĐC","HĐH/HĐNT","HĐH/HĐG"}))</f>
        <v>16</v>
      </c>
      <c r="FH742" s="65">
        <f>SUM(COUNTIFS(FH$198:FH$434,{"ĐTT","TDS","ĐTT/HĐC","HĐH","HĐG","HĐNT","VSAN","SHHN","HĐC","TQDN","LH","HĐH/HĐC","HĐH/HĐNT","HĐH/HĐG"}))</f>
        <v>15</v>
      </c>
      <c r="FI742" s="65">
        <f>SUM(COUNTIFS(FI$198:FI$434,{"ĐTT","TDS","ĐTT/HĐC","HĐH","HĐG","HĐNT","VSAN","SHHN","HĐC","TQDN","LH","HĐH/HĐC","HĐH/HĐNT","HĐH/HĐG"}))</f>
        <v>12</v>
      </c>
      <c r="FJ742" s="65">
        <f>SUM(COUNTIFS(FJ$198:FJ$434,{"ĐTT","TDS","ĐTT/HĐC","HĐH","HĐG","HĐNT","VSAN","SHHN","HĐC","TQDN","LH","HĐH/HĐC","HĐH/HĐNT","HĐH/HĐG"}))</f>
        <v>15</v>
      </c>
      <c r="FK742" s="27">
        <f t="shared" ref="FK742:GD742" si="1108">FK197</f>
        <v>0</v>
      </c>
      <c r="FL742" s="27">
        <f t="shared" si="1108"/>
        <v>0</v>
      </c>
      <c r="FM742" s="27">
        <f t="shared" si="1108"/>
        <v>0</v>
      </c>
      <c r="FN742" s="85">
        <f t="shared" si="1108"/>
        <v>0</v>
      </c>
      <c r="FO742" s="90">
        <f t="shared" si="1108"/>
        <v>0</v>
      </c>
      <c r="FP742" s="27">
        <f t="shared" si="1108"/>
        <v>0</v>
      </c>
      <c r="FQ742" s="90">
        <f t="shared" si="1108"/>
        <v>0</v>
      </c>
      <c r="FR742" s="27">
        <f t="shared" si="1108"/>
        <v>0</v>
      </c>
      <c r="FS742" s="27">
        <f t="shared" si="1108"/>
        <v>0</v>
      </c>
      <c r="FT742" s="27">
        <f t="shared" si="1108"/>
        <v>0</v>
      </c>
      <c r="FU742" s="90">
        <f t="shared" si="1108"/>
        <v>0</v>
      </c>
      <c r="FV742" s="27">
        <f t="shared" si="1108"/>
        <v>0</v>
      </c>
      <c r="FW742" s="27">
        <f t="shared" si="1108"/>
        <v>0</v>
      </c>
      <c r="FX742" s="27">
        <f t="shared" si="1108"/>
        <v>0</v>
      </c>
      <c r="FY742" s="27">
        <f t="shared" si="1108"/>
        <v>0</v>
      </c>
      <c r="FZ742" s="27">
        <f t="shared" si="1108"/>
        <v>0</v>
      </c>
      <c r="GA742" s="27">
        <f t="shared" si="1108"/>
        <v>0</v>
      </c>
      <c r="GB742" s="27">
        <f t="shared" si="1108"/>
        <v>0</v>
      </c>
      <c r="GC742" s="27">
        <f t="shared" si="1108"/>
        <v>0</v>
      </c>
      <c r="GD742" s="27">
        <f t="shared" si="1108"/>
        <v>0</v>
      </c>
      <c r="GE742" s="27"/>
      <c r="GF742" s="27"/>
      <c r="GG742" s="27"/>
      <c r="GH742" s="85"/>
      <c r="GI742" s="27"/>
      <c r="GJ742" s="27">
        <f>GJ197</f>
        <v>0</v>
      </c>
      <c r="GK742" s="27">
        <f>GK197</f>
        <v>0</v>
      </c>
      <c r="GL742" s="27">
        <f>GL197</f>
        <v>0</v>
      </c>
      <c r="GM742" s="27">
        <f>GM197</f>
        <v>0</v>
      </c>
      <c r="GN742" s="27"/>
      <c r="GO742" s="27">
        <f t="shared" ref="GO742:GY742" si="1109">GO197</f>
        <v>0</v>
      </c>
      <c r="GP742" s="27">
        <f t="shared" si="1109"/>
        <v>0</v>
      </c>
      <c r="GQ742" s="27">
        <f t="shared" si="1109"/>
        <v>0</v>
      </c>
      <c r="GR742" s="27">
        <f t="shared" si="1109"/>
        <v>0</v>
      </c>
      <c r="GS742" s="27">
        <f t="shared" si="1109"/>
        <v>0</v>
      </c>
      <c r="GT742" s="27">
        <f t="shared" si="1109"/>
        <v>0</v>
      </c>
      <c r="GU742" s="27">
        <f t="shared" si="1109"/>
        <v>0</v>
      </c>
      <c r="GV742" s="27">
        <f t="shared" si="1109"/>
        <v>0</v>
      </c>
      <c r="GW742" s="27">
        <f t="shared" si="1109"/>
        <v>0</v>
      </c>
      <c r="GX742" s="27">
        <f t="shared" si="1109"/>
        <v>0</v>
      </c>
      <c r="GY742" s="27">
        <f t="shared" si="1109"/>
        <v>0</v>
      </c>
      <c r="GZ742" s="27">
        <f>SUM(COUNTIFS(GZ$198:GZ$434,{"ĐTT","TDS","ĐTT/HĐC","HĐH","HĐG","HĐNT","VSAN","SHHN","HĐC","TQDN","LH","HĐH/HĐC","HĐH/HĐNT","HĐH/HĐG"}))</f>
        <v>13</v>
      </c>
      <c r="HA742" s="27">
        <f>SUM(COUNTIFS(HA$198:HA$434,{"ĐTT","TDS","ĐTT/HĐC","HĐH","HĐG","HĐNT","VSAN","SHHN","HĐC","TQDN","LH","HĐH/HĐC","HĐH/HĐNT","HĐH/HĐG"}))</f>
        <v>14</v>
      </c>
      <c r="HB742" s="27">
        <f>SUM(COUNTIFS(HB$198:HB$434,{"ĐTT","TDS","ĐTT/HĐC","HĐH","HĐG","HĐNT","VSAN","SHHN","HĐC","TQDN","LH","HĐH/HĐC","HĐH/HĐNT","HĐH/HĐG"}))</f>
        <v>14</v>
      </c>
      <c r="HC742" s="27">
        <f>SUM(COUNTIFS(HC$198:HC$434,{"ĐTT","TDS","ĐTT/HĐC","HĐH","HĐG","HĐNT","VSAN","SHHN","HĐC","TQDN","LH","HĐH/HĐC","HĐH/HĐNT","HĐH/HĐG"}))</f>
        <v>15</v>
      </c>
      <c r="HD742" s="27">
        <f>SUM(COUNTIFS(HD$198:HD$434,{"ĐTT","TDS","ĐTT/HĐC","HĐH","HĐG","HĐNT","VSAN","SHHN","HĐC","TQDN","LH","HĐH/HĐC","HĐH/HĐNT","HĐH/HĐG"}))</f>
        <v>18</v>
      </c>
      <c r="HE742" s="27">
        <f t="shared" ref="HE742:HW742" si="1110">HE197</f>
        <v>0</v>
      </c>
      <c r="HF742" s="27">
        <f t="shared" si="1110"/>
        <v>0</v>
      </c>
      <c r="HG742" s="27">
        <f t="shared" si="1110"/>
        <v>0</v>
      </c>
      <c r="HH742" s="27">
        <f t="shared" si="1110"/>
        <v>0</v>
      </c>
      <c r="HI742" s="27">
        <f t="shared" si="1110"/>
        <v>0</v>
      </c>
      <c r="HJ742" s="27">
        <f t="shared" si="1110"/>
        <v>0</v>
      </c>
      <c r="HK742" s="27">
        <f t="shared" si="1110"/>
        <v>0</v>
      </c>
      <c r="HL742" s="27">
        <f t="shared" si="1110"/>
        <v>0</v>
      </c>
      <c r="HM742" s="27">
        <f t="shared" si="1110"/>
        <v>0</v>
      </c>
      <c r="HN742" s="27">
        <f t="shared" si="1110"/>
        <v>0</v>
      </c>
      <c r="HO742" s="27">
        <f t="shared" si="1110"/>
        <v>0</v>
      </c>
      <c r="HP742" s="27">
        <f t="shared" si="1110"/>
        <v>0</v>
      </c>
      <c r="HQ742" s="27">
        <f t="shared" si="1110"/>
        <v>0</v>
      </c>
      <c r="HR742" s="27">
        <f t="shared" si="1110"/>
        <v>0</v>
      </c>
      <c r="HS742" s="27">
        <f t="shared" si="1110"/>
        <v>0</v>
      </c>
      <c r="HT742" s="27">
        <f t="shared" si="1110"/>
        <v>0</v>
      </c>
      <c r="HU742" s="27">
        <f t="shared" si="1110"/>
        <v>0</v>
      </c>
      <c r="HV742" s="27">
        <f t="shared" si="1110"/>
        <v>0</v>
      </c>
      <c r="HW742" s="27">
        <f t="shared" si="1110"/>
        <v>0</v>
      </c>
      <c r="HX742" s="27"/>
      <c r="HY742" s="27"/>
      <c r="HZ742" s="27"/>
      <c r="IA742" s="27"/>
      <c r="IB742" s="27"/>
      <c r="IC742" s="27"/>
      <c r="ID742" s="27">
        <f t="shared" ref="ID742:IR742" si="1111">ID197</f>
        <v>0</v>
      </c>
      <c r="IE742" s="27">
        <f t="shared" si="1111"/>
        <v>0</v>
      </c>
      <c r="IF742" s="27">
        <f t="shared" si="1111"/>
        <v>0</v>
      </c>
      <c r="IG742" s="27">
        <f t="shared" si="1111"/>
        <v>0</v>
      </c>
      <c r="IH742" s="27">
        <f t="shared" si="1111"/>
        <v>0</v>
      </c>
      <c r="II742" s="27">
        <f t="shared" si="1111"/>
        <v>0</v>
      </c>
      <c r="IJ742" s="27">
        <f t="shared" si="1111"/>
        <v>0</v>
      </c>
      <c r="IK742" s="27">
        <f t="shared" si="1111"/>
        <v>0</v>
      </c>
      <c r="IL742" s="27">
        <f t="shared" si="1111"/>
        <v>0</v>
      </c>
      <c r="IM742" s="27">
        <f t="shared" si="1111"/>
        <v>0</v>
      </c>
      <c r="IN742" s="27">
        <f t="shared" si="1111"/>
        <v>0</v>
      </c>
      <c r="IO742" s="27">
        <f t="shared" si="1111"/>
        <v>0</v>
      </c>
      <c r="IP742" s="27">
        <f t="shared" si="1111"/>
        <v>0</v>
      </c>
      <c r="IQ742" s="27">
        <f t="shared" si="1111"/>
        <v>0</v>
      </c>
      <c r="IR742" s="27">
        <f t="shared" si="1111"/>
        <v>0</v>
      </c>
      <c r="IS742" s="65">
        <f>SUM(COUNTIFS(IS$198:IS$434,{"ĐTT","TDS","ĐTT/HĐC","HĐH","HĐG","HĐNT","VSAN","SHHN","HĐC","TQDN","LH","HĐH/HĐC","HĐH/HĐNT","HĐH/HĐG"}))</f>
        <v>19</v>
      </c>
      <c r="IT742" s="65">
        <f>SUM(COUNTIFS(IT$198:IT$434,{"ĐTT","TDS","ĐTT/HĐC","HĐH","HĐG","HĐNT","VSAN","SHHN","HĐC","TQDN","LH","HĐH/HĐC","HĐH/HĐNT","HĐH/HĐG"}))</f>
        <v>17</v>
      </c>
      <c r="IU742" s="65">
        <f>SUM(COUNTIFS(IU$198:IU$434,{"ĐTT","TDS","ĐTT/HĐC","HĐH","HĐG","HĐNT","VSAN","SHHN","HĐC","TQDN","LH","HĐH/HĐC","HĐH/HĐNT","HĐH/HĐG"}))</f>
        <v>16</v>
      </c>
      <c r="IV742" s="65">
        <f>SUM(COUNTIFS(IV$198:IV$434,{"ĐTT","TDS","ĐTT/HĐC","HĐH","HĐG","HĐNT","VSAN","SHHN","HĐC","TQDN","LH","HĐH/HĐC","HĐH/HĐNT","HĐH/HĐG"}))</f>
        <v>16</v>
      </c>
      <c r="IW742" s="65">
        <f>SUM(COUNTIFS(IW$198:IW$434,{"ĐTT","TDS","ĐTT/HĐC","HĐH","HĐG","HĐNT","VSAN","SHHN","HĐC","TQDN","LH","HĐH/HĐC","HĐH/HĐNT","HĐH/HĐG"}))</f>
        <v>18</v>
      </c>
      <c r="IX742" s="27">
        <f t="shared" ref="IX742:JQ742" si="1112">IX197</f>
        <v>0</v>
      </c>
      <c r="IY742" s="27">
        <f t="shared" si="1112"/>
        <v>0</v>
      </c>
      <c r="IZ742" s="27">
        <f t="shared" si="1112"/>
        <v>0</v>
      </c>
      <c r="JA742" s="27">
        <f t="shared" si="1112"/>
        <v>0</v>
      </c>
      <c r="JB742" s="27">
        <f t="shared" si="1112"/>
        <v>0</v>
      </c>
      <c r="JC742" s="27">
        <f t="shared" si="1112"/>
        <v>0</v>
      </c>
      <c r="JD742" s="27">
        <f t="shared" si="1112"/>
        <v>0</v>
      </c>
      <c r="JE742" s="27">
        <f t="shared" si="1112"/>
        <v>0</v>
      </c>
      <c r="JF742" s="27">
        <f t="shared" si="1112"/>
        <v>0</v>
      </c>
      <c r="JG742" s="27">
        <f t="shared" si="1112"/>
        <v>0</v>
      </c>
      <c r="JH742" s="27">
        <f t="shared" si="1112"/>
        <v>0</v>
      </c>
      <c r="JI742" s="27">
        <f t="shared" si="1112"/>
        <v>0</v>
      </c>
      <c r="JJ742" s="27">
        <f t="shared" si="1112"/>
        <v>0</v>
      </c>
      <c r="JK742" s="27">
        <f t="shared" si="1112"/>
        <v>0</v>
      </c>
      <c r="JL742" s="27">
        <f t="shared" si="1112"/>
        <v>0</v>
      </c>
      <c r="JM742" s="27">
        <f t="shared" si="1112"/>
        <v>0</v>
      </c>
      <c r="JN742" s="27">
        <f t="shared" si="1112"/>
        <v>0</v>
      </c>
      <c r="JO742" s="27">
        <f t="shared" si="1112"/>
        <v>0</v>
      </c>
      <c r="JP742" s="27">
        <f t="shared" si="1112"/>
        <v>0</v>
      </c>
      <c r="JQ742" s="27">
        <f t="shared" si="1112"/>
        <v>0</v>
      </c>
      <c r="JR742" s="27"/>
      <c r="JS742" s="27"/>
      <c r="JT742" s="27"/>
      <c r="JU742" s="27"/>
      <c r="JV742" s="27"/>
      <c r="JW742" s="27">
        <f t="shared" ref="JW742:KK742" si="1113">JW197</f>
        <v>0</v>
      </c>
      <c r="JX742" s="27">
        <f t="shared" si="1113"/>
        <v>0</v>
      </c>
      <c r="JY742" s="27">
        <f t="shared" si="1113"/>
        <v>0</v>
      </c>
      <c r="JZ742" s="27">
        <f t="shared" si="1113"/>
        <v>0</v>
      </c>
      <c r="KA742" s="27">
        <f t="shared" si="1113"/>
        <v>0</v>
      </c>
      <c r="KB742" s="27">
        <f t="shared" si="1113"/>
        <v>0</v>
      </c>
      <c r="KC742" s="27">
        <f t="shared" si="1113"/>
        <v>0</v>
      </c>
      <c r="KD742" s="27">
        <f t="shared" si="1113"/>
        <v>0</v>
      </c>
      <c r="KE742" s="27">
        <f t="shared" si="1113"/>
        <v>0</v>
      </c>
      <c r="KF742" s="27">
        <f t="shared" si="1113"/>
        <v>0</v>
      </c>
      <c r="KG742" s="27">
        <f t="shared" si="1113"/>
        <v>0</v>
      </c>
      <c r="KH742" s="27">
        <f t="shared" si="1113"/>
        <v>0</v>
      </c>
      <c r="KI742" s="27">
        <f t="shared" si="1113"/>
        <v>0</v>
      </c>
      <c r="KJ742" s="27">
        <f t="shared" si="1113"/>
        <v>0</v>
      </c>
      <c r="KK742" s="27">
        <f t="shared" si="1113"/>
        <v>0</v>
      </c>
      <c r="KL742" s="65">
        <f>SUM(COUNTIFS(KL$198:KL$434,{"ĐTT","TDS","ĐTT/HĐC","HĐH","HĐG","HĐNT","VSAN","SHHN","HĐC","TQDN","LH","HĐH/HĐC","HĐH/HĐNT","HĐH/HĐG"}))</f>
        <v>16</v>
      </c>
      <c r="KM742" s="65">
        <f>SUM(COUNTIFS(KM$198:KM$434,{"ĐTT","TDS","ĐTT/HĐC","HĐH","HĐG","HĐNT","VSAN","SHHN","HĐC","TQDN","LH","HĐH/HĐC","HĐH/HĐNT","HĐH/HĐG"}))</f>
        <v>6</v>
      </c>
      <c r="KN742" s="65">
        <f>SUM(COUNTIFS(KN$198:KN$434,{"ĐTT","TDS","ĐTT/HĐC","HĐH","HĐG","HĐNT","VSAN","SHHN","HĐC","TQDN","LH","HĐH/HĐC","HĐH/HĐNT","HĐNT/HĐG","HĐH/HĐG"}))</f>
        <v>21</v>
      </c>
      <c r="KO742" s="27">
        <f t="shared" ref="KO742:LK742" si="1114">KO197</f>
        <v>0</v>
      </c>
      <c r="KP742" s="27">
        <f t="shared" si="1114"/>
        <v>0</v>
      </c>
      <c r="KQ742" s="27">
        <f t="shared" si="1114"/>
        <v>0</v>
      </c>
      <c r="KR742" s="27">
        <f t="shared" si="1114"/>
        <v>0</v>
      </c>
      <c r="KS742" s="27">
        <f t="shared" si="1114"/>
        <v>0</v>
      </c>
      <c r="KT742" s="27">
        <f t="shared" si="1114"/>
        <v>0</v>
      </c>
      <c r="KU742" s="27">
        <f t="shared" si="1114"/>
        <v>0</v>
      </c>
      <c r="KV742" s="27">
        <f t="shared" si="1114"/>
        <v>0</v>
      </c>
      <c r="KW742" s="27">
        <f t="shared" si="1114"/>
        <v>0</v>
      </c>
      <c r="KX742" s="27">
        <f t="shared" si="1114"/>
        <v>0</v>
      </c>
      <c r="KY742" s="27">
        <f t="shared" si="1114"/>
        <v>0</v>
      </c>
      <c r="KZ742" s="27">
        <f t="shared" si="1114"/>
        <v>0</v>
      </c>
      <c r="LA742" s="27">
        <f t="shared" si="1114"/>
        <v>0</v>
      </c>
      <c r="LB742" s="27">
        <f t="shared" si="1114"/>
        <v>0</v>
      </c>
      <c r="LC742" s="27">
        <f t="shared" si="1114"/>
        <v>0</v>
      </c>
      <c r="LD742" s="27">
        <f t="shared" si="1114"/>
        <v>0</v>
      </c>
      <c r="LE742" s="27">
        <f t="shared" si="1114"/>
        <v>0</v>
      </c>
      <c r="LF742" s="27">
        <f t="shared" si="1114"/>
        <v>0</v>
      </c>
      <c r="LG742" s="27">
        <f t="shared" si="1114"/>
        <v>0</v>
      </c>
      <c r="LH742" s="27">
        <f t="shared" si="1114"/>
        <v>0</v>
      </c>
      <c r="LI742" s="27">
        <f t="shared" si="1114"/>
        <v>0</v>
      </c>
      <c r="LJ742" s="27">
        <f t="shared" si="1114"/>
        <v>0</v>
      </c>
      <c r="LK742" s="27">
        <f t="shared" si="1114"/>
        <v>0</v>
      </c>
      <c r="LL742" s="27"/>
      <c r="LM742" s="27"/>
      <c r="LN742" s="27"/>
      <c r="LO742" s="27"/>
      <c r="LP742" s="27">
        <f t="shared" ref="LP742:MU742" si="1115">LP197</f>
        <v>0</v>
      </c>
      <c r="LQ742" s="27">
        <f t="shared" si="1115"/>
        <v>0</v>
      </c>
      <c r="LR742" s="27">
        <f t="shared" si="1115"/>
        <v>0</v>
      </c>
      <c r="LS742" s="27">
        <f t="shared" si="1115"/>
        <v>0</v>
      </c>
      <c r="LT742" s="27">
        <f t="shared" si="1115"/>
        <v>0</v>
      </c>
      <c r="LU742" s="27">
        <f t="shared" si="1115"/>
        <v>0</v>
      </c>
      <c r="LV742" s="27">
        <f t="shared" si="1115"/>
        <v>0</v>
      </c>
      <c r="LW742" s="27">
        <f t="shared" si="1115"/>
        <v>0</v>
      </c>
      <c r="LX742" s="27">
        <f t="shared" si="1115"/>
        <v>0</v>
      </c>
      <c r="LY742" s="27">
        <f t="shared" si="1115"/>
        <v>0</v>
      </c>
      <c r="LZ742" s="27">
        <f t="shared" si="1115"/>
        <v>0</v>
      </c>
      <c r="MA742" s="27">
        <f t="shared" si="1115"/>
        <v>0</v>
      </c>
      <c r="MB742" s="27">
        <f t="shared" si="1115"/>
        <v>0</v>
      </c>
      <c r="MC742" s="27">
        <f t="shared" si="1115"/>
        <v>0</v>
      </c>
      <c r="MD742" s="27">
        <f t="shared" si="1115"/>
        <v>0</v>
      </c>
      <c r="ME742" s="27">
        <f t="shared" si="1115"/>
        <v>0</v>
      </c>
      <c r="MF742" s="27">
        <f t="shared" si="1115"/>
        <v>0</v>
      </c>
      <c r="MG742" s="27">
        <f t="shared" si="1115"/>
        <v>0</v>
      </c>
      <c r="MH742" s="27">
        <f t="shared" si="1115"/>
        <v>0</v>
      </c>
      <c r="MI742" s="27">
        <f t="shared" si="1115"/>
        <v>0</v>
      </c>
      <c r="MJ742" s="27">
        <f t="shared" si="1115"/>
        <v>0</v>
      </c>
      <c r="MK742" s="27">
        <f t="shared" si="1115"/>
        <v>0</v>
      </c>
      <c r="ML742" s="27">
        <f t="shared" si="1115"/>
        <v>0</v>
      </c>
      <c r="MM742" s="27">
        <f t="shared" si="1115"/>
        <v>0</v>
      </c>
      <c r="MN742" s="27">
        <f t="shared" si="1115"/>
        <v>0</v>
      </c>
      <c r="MO742" s="27">
        <f t="shared" si="1115"/>
        <v>0</v>
      </c>
      <c r="MP742" s="27">
        <f t="shared" si="1115"/>
        <v>0</v>
      </c>
      <c r="MQ742" s="27">
        <f t="shared" si="1115"/>
        <v>0</v>
      </c>
      <c r="MR742" s="27">
        <f t="shared" si="1115"/>
        <v>0</v>
      </c>
      <c r="MS742" s="27">
        <f t="shared" si="1115"/>
        <v>0</v>
      </c>
      <c r="MT742" s="27">
        <f t="shared" si="1115"/>
        <v>0</v>
      </c>
      <c r="MU742" s="27">
        <f t="shared" si="1115"/>
        <v>0</v>
      </c>
      <c r="MV742" s="27">
        <f t="shared" ref="MV742:OA742" si="1116">MV197</f>
        <v>0</v>
      </c>
      <c r="MW742" s="27">
        <f t="shared" si="1116"/>
        <v>0</v>
      </c>
      <c r="MX742" s="27">
        <f t="shared" si="1116"/>
        <v>0</v>
      </c>
      <c r="MY742" s="27">
        <f t="shared" si="1116"/>
        <v>0</v>
      </c>
      <c r="MZ742" s="27">
        <f t="shared" si="1116"/>
        <v>0</v>
      </c>
      <c r="NA742" s="27">
        <f t="shared" si="1116"/>
        <v>0</v>
      </c>
      <c r="NB742" s="27">
        <f t="shared" si="1116"/>
        <v>0</v>
      </c>
      <c r="NC742" s="27">
        <f t="shared" si="1116"/>
        <v>0</v>
      </c>
      <c r="ND742" s="27">
        <f t="shared" si="1116"/>
        <v>0</v>
      </c>
      <c r="NE742" s="27">
        <f t="shared" si="1116"/>
        <v>0</v>
      </c>
      <c r="NF742" s="27">
        <f t="shared" si="1116"/>
        <v>0</v>
      </c>
      <c r="NG742" s="27">
        <f t="shared" si="1116"/>
        <v>0</v>
      </c>
      <c r="NH742" s="27">
        <f t="shared" si="1116"/>
        <v>0</v>
      </c>
      <c r="NI742" s="27">
        <f t="shared" si="1116"/>
        <v>0</v>
      </c>
      <c r="NJ742" s="27">
        <f t="shared" si="1116"/>
        <v>0</v>
      </c>
      <c r="NK742" s="27">
        <f t="shared" si="1116"/>
        <v>0</v>
      </c>
      <c r="NL742" s="27">
        <f t="shared" si="1116"/>
        <v>0</v>
      </c>
      <c r="NM742" s="27">
        <f t="shared" si="1116"/>
        <v>0</v>
      </c>
      <c r="NN742" s="27">
        <f t="shared" si="1116"/>
        <v>0</v>
      </c>
      <c r="NO742" s="27">
        <f t="shared" si="1116"/>
        <v>0</v>
      </c>
      <c r="NP742" s="27">
        <f t="shared" si="1116"/>
        <v>0</v>
      </c>
      <c r="NQ742" s="27">
        <f t="shared" si="1116"/>
        <v>0</v>
      </c>
      <c r="NR742" s="27">
        <f t="shared" si="1116"/>
        <v>0</v>
      </c>
      <c r="NS742" s="27">
        <f t="shared" si="1116"/>
        <v>0</v>
      </c>
      <c r="NT742" s="27">
        <f t="shared" si="1116"/>
        <v>0</v>
      </c>
      <c r="NU742" s="27">
        <f t="shared" si="1116"/>
        <v>0</v>
      </c>
      <c r="NV742" s="27">
        <f t="shared" si="1116"/>
        <v>0</v>
      </c>
      <c r="NW742" s="27">
        <f t="shared" si="1116"/>
        <v>0</v>
      </c>
      <c r="NX742" s="27">
        <f t="shared" si="1116"/>
        <v>0</v>
      </c>
      <c r="NY742" s="27">
        <f t="shared" si="1116"/>
        <v>0</v>
      </c>
      <c r="NZ742" s="27">
        <f t="shared" si="1116"/>
        <v>0</v>
      </c>
      <c r="OA742" s="27">
        <f t="shared" si="1116"/>
        <v>0</v>
      </c>
      <c r="OB742" s="27">
        <f t="shared" ref="OB742:OZ742" si="1117">OB197</f>
        <v>0</v>
      </c>
      <c r="OC742" s="27">
        <f t="shared" si="1117"/>
        <v>0</v>
      </c>
      <c r="OD742" s="27">
        <f t="shared" si="1117"/>
        <v>0</v>
      </c>
      <c r="OE742" s="27">
        <f t="shared" si="1117"/>
        <v>0</v>
      </c>
      <c r="OF742" s="27">
        <f t="shared" si="1117"/>
        <v>0</v>
      </c>
      <c r="OG742" s="27">
        <f t="shared" si="1117"/>
        <v>0</v>
      </c>
      <c r="OH742" s="27">
        <f t="shared" si="1117"/>
        <v>0</v>
      </c>
      <c r="OI742" s="27">
        <f t="shared" si="1117"/>
        <v>0</v>
      </c>
      <c r="OJ742" s="27">
        <f t="shared" si="1117"/>
        <v>0</v>
      </c>
      <c r="OK742" s="27">
        <f t="shared" si="1117"/>
        <v>0</v>
      </c>
      <c r="OL742" s="27">
        <f t="shared" si="1117"/>
        <v>0</v>
      </c>
      <c r="OM742" s="27">
        <f t="shared" si="1117"/>
        <v>0</v>
      </c>
      <c r="ON742" s="27">
        <f t="shared" si="1117"/>
        <v>0</v>
      </c>
      <c r="OO742" s="27">
        <f t="shared" si="1117"/>
        <v>0</v>
      </c>
      <c r="OP742" s="27">
        <f t="shared" si="1117"/>
        <v>0</v>
      </c>
      <c r="OQ742" s="27">
        <f t="shared" si="1117"/>
        <v>0</v>
      </c>
      <c r="OR742" s="27">
        <f t="shared" si="1117"/>
        <v>0</v>
      </c>
      <c r="OS742" s="27">
        <f t="shared" si="1117"/>
        <v>0</v>
      </c>
      <c r="OT742" s="27">
        <f t="shared" si="1117"/>
        <v>0</v>
      </c>
      <c r="OU742" s="27">
        <f t="shared" si="1117"/>
        <v>0</v>
      </c>
      <c r="OV742" s="27">
        <f t="shared" si="1117"/>
        <v>0</v>
      </c>
      <c r="OW742" s="27">
        <f t="shared" si="1117"/>
        <v>0</v>
      </c>
      <c r="OX742" s="27">
        <f t="shared" si="1117"/>
        <v>0</v>
      </c>
      <c r="OY742" s="27">
        <f t="shared" si="1117"/>
        <v>0</v>
      </c>
      <c r="OZ742" s="27">
        <f t="shared" si="1117"/>
        <v>0</v>
      </c>
      <c r="PA742" s="60"/>
      <c r="PB742" s="247"/>
    </row>
    <row r="743" spans="1:424" s="302" customFormat="1" ht="10.5" customHeight="1">
      <c r="A743" s="42"/>
      <c r="B743" s="2"/>
      <c r="C743" s="527" t="s">
        <v>434</v>
      </c>
      <c r="D743" s="528"/>
      <c r="E743" s="528"/>
      <c r="F743" s="528"/>
      <c r="G743" s="487"/>
      <c r="H743" s="246">
        <f>COUNTIF(H441:H539,"x")</f>
        <v>2</v>
      </c>
      <c r="I743" s="304"/>
      <c r="J743" s="304"/>
      <c r="K743" s="62"/>
      <c r="L743" s="77"/>
      <c r="M743" s="62"/>
      <c r="N743" s="2"/>
      <c r="O743" s="42"/>
      <c r="P743" s="171">
        <f>COUNTIF(P441:P539,"x")</f>
        <v>40</v>
      </c>
      <c r="Q743" s="172">
        <f>Q441</f>
        <v>33</v>
      </c>
      <c r="R743" s="246">
        <f t="shared" ref="R743:AB743" si="1118">COUNTIF(R441:R539,"x")</f>
        <v>9</v>
      </c>
      <c r="S743" s="171">
        <f t="shared" si="1118"/>
        <v>7</v>
      </c>
      <c r="T743" s="171">
        <f t="shared" si="1118"/>
        <v>6</v>
      </c>
      <c r="U743" s="171">
        <f t="shared" si="1118"/>
        <v>9</v>
      </c>
      <c r="V743" s="171">
        <f t="shared" si="1118"/>
        <v>12</v>
      </c>
      <c r="W743" s="171">
        <f t="shared" si="1118"/>
        <v>9</v>
      </c>
      <c r="X743" s="171">
        <f t="shared" si="1118"/>
        <v>7</v>
      </c>
      <c r="Y743" s="171">
        <f t="shared" si="1118"/>
        <v>7</v>
      </c>
      <c r="Z743" s="171">
        <f t="shared" si="1118"/>
        <v>8</v>
      </c>
      <c r="AA743" s="171">
        <f t="shared" si="1118"/>
        <v>8</v>
      </c>
      <c r="AB743" s="171">
        <f t="shared" si="1118"/>
        <v>9</v>
      </c>
      <c r="AC743" s="171">
        <f>COUNTIF(AC441:AC539,"1")</f>
        <v>89</v>
      </c>
      <c r="AD743" s="65">
        <f>SUM(COUNTIFS(AD$441:AD$536,{"ĐTT","TDS","ĐTT/HĐC","HĐH","HĐG","HĐNT","VSAN","SHHN","HĐC","TQDN","LH","HĐH/HĐC","HĐH/HĐNT","HĐH/HĐG"}))</f>
        <v>8</v>
      </c>
      <c r="AE743" s="65">
        <f>SUM(COUNTIFS(AE$441:AE$536,{"ĐTT","TDS","ĐTT/HĐC","HĐH","HĐG","HĐNT","VSAN","SHHN","HĐC","TQDN","LH","HĐH/HĐC","HĐH/HĐNT","HĐH/HĐG"}))</f>
        <v>6</v>
      </c>
      <c r="AF743" s="27">
        <f t="shared" ref="AF743:BC743" si="1119">COUNTIF(AF$443:AF$536,"x")</f>
        <v>0</v>
      </c>
      <c r="AG743" s="27">
        <f t="shared" si="1119"/>
        <v>0</v>
      </c>
      <c r="AH743" s="27">
        <f t="shared" si="1119"/>
        <v>0</v>
      </c>
      <c r="AI743" s="27">
        <f t="shared" si="1119"/>
        <v>0</v>
      </c>
      <c r="AJ743" s="27">
        <f t="shared" si="1119"/>
        <v>0</v>
      </c>
      <c r="AK743" s="27">
        <f t="shared" si="1119"/>
        <v>0</v>
      </c>
      <c r="AL743" s="27">
        <f t="shared" si="1119"/>
        <v>0</v>
      </c>
      <c r="AM743" s="27">
        <f t="shared" si="1119"/>
        <v>0</v>
      </c>
      <c r="AN743" s="27">
        <f t="shared" si="1119"/>
        <v>0</v>
      </c>
      <c r="AO743" s="27">
        <f t="shared" si="1119"/>
        <v>0</v>
      </c>
      <c r="AP743" s="27">
        <f t="shared" si="1119"/>
        <v>0</v>
      </c>
      <c r="AQ743" s="27">
        <f t="shared" si="1119"/>
        <v>0</v>
      </c>
      <c r="AR743" s="27">
        <f t="shared" si="1119"/>
        <v>0</v>
      </c>
      <c r="AS743" s="27">
        <f t="shared" si="1119"/>
        <v>0</v>
      </c>
      <c r="AT743" s="27">
        <f t="shared" si="1119"/>
        <v>0</v>
      </c>
      <c r="AU743" s="27">
        <f t="shared" si="1119"/>
        <v>0</v>
      </c>
      <c r="AV743" s="27">
        <f t="shared" si="1119"/>
        <v>0</v>
      </c>
      <c r="AW743" s="27">
        <f t="shared" si="1119"/>
        <v>0</v>
      </c>
      <c r="AX743" s="27">
        <f t="shared" si="1119"/>
        <v>0</v>
      </c>
      <c r="AY743" s="27">
        <f t="shared" si="1119"/>
        <v>0</v>
      </c>
      <c r="AZ743" s="27">
        <f t="shared" si="1119"/>
        <v>0</v>
      </c>
      <c r="BA743" s="27">
        <f t="shared" si="1119"/>
        <v>0</v>
      </c>
      <c r="BB743" s="27">
        <f t="shared" si="1119"/>
        <v>0</v>
      </c>
      <c r="BC743" s="27">
        <f t="shared" si="1119"/>
        <v>0</v>
      </c>
      <c r="BD743" s="27"/>
      <c r="BE743" s="27"/>
      <c r="BF743" s="27"/>
      <c r="BG743" s="27"/>
      <c r="BH743" s="27"/>
      <c r="BI743" s="27"/>
      <c r="BJ743" s="27">
        <f t="shared" ref="BJ743:BS743" si="1120">COUNTIF(BJ$443:BJ$536,"x")</f>
        <v>0</v>
      </c>
      <c r="BK743" s="27">
        <f t="shared" si="1120"/>
        <v>0</v>
      </c>
      <c r="BL743" s="27">
        <f t="shared" si="1120"/>
        <v>0</v>
      </c>
      <c r="BM743" s="27">
        <f t="shared" si="1120"/>
        <v>0</v>
      </c>
      <c r="BN743" s="27">
        <f t="shared" si="1120"/>
        <v>0</v>
      </c>
      <c r="BO743" s="27">
        <f t="shared" si="1120"/>
        <v>0</v>
      </c>
      <c r="BP743" s="27">
        <f t="shared" si="1120"/>
        <v>0</v>
      </c>
      <c r="BQ743" s="27">
        <f t="shared" si="1120"/>
        <v>0</v>
      </c>
      <c r="BR743" s="27">
        <f t="shared" si="1120"/>
        <v>0</v>
      </c>
      <c r="BS743" s="27">
        <f t="shared" si="1120"/>
        <v>0</v>
      </c>
      <c r="BT743" s="50">
        <f>SUM(COUNTIFS(BT$441:BT$536,{"ĐTT","TDS","ĐTT/HĐC","HĐH","HĐG","HĐNT","VSAN","SHHN","HĐC","TQDN","LH","HĐH/HĐC","HĐH/HĐNT","HĐH/HĐG"}))</f>
        <v>4</v>
      </c>
      <c r="BU743" s="50">
        <f>SUM(COUNTIFS(BU$441:BU$536,{"ĐTT","TDS","ĐTT/HĐC","HĐH","HĐG","HĐNT","VSAN","SHHN","HĐC","TQDN","LH","HĐH/HĐC","HĐH/HĐNT","HĐH/HĐG"}))</f>
        <v>4</v>
      </c>
      <c r="BV743" s="50">
        <f t="shared" ref="BV743:CS743" si="1121">COUNTIF(BV$443:BV$536,"x")</f>
        <v>0</v>
      </c>
      <c r="BW743" s="50">
        <f t="shared" si="1121"/>
        <v>0</v>
      </c>
      <c r="BX743" s="27">
        <f t="shared" si="1121"/>
        <v>0</v>
      </c>
      <c r="BY743" s="27">
        <f t="shared" si="1121"/>
        <v>0</v>
      </c>
      <c r="BZ743" s="27">
        <f t="shared" si="1121"/>
        <v>0</v>
      </c>
      <c r="CA743" s="27">
        <f t="shared" si="1121"/>
        <v>0</v>
      </c>
      <c r="CB743" s="27">
        <f t="shared" si="1121"/>
        <v>0</v>
      </c>
      <c r="CC743" s="27">
        <f t="shared" si="1121"/>
        <v>0</v>
      </c>
      <c r="CD743" s="27">
        <f t="shared" si="1121"/>
        <v>0</v>
      </c>
      <c r="CE743" s="27">
        <f t="shared" si="1121"/>
        <v>0</v>
      </c>
      <c r="CF743" s="27">
        <f t="shared" si="1121"/>
        <v>0</v>
      </c>
      <c r="CG743" s="27">
        <f t="shared" si="1121"/>
        <v>0</v>
      </c>
      <c r="CH743" s="27">
        <f t="shared" si="1121"/>
        <v>0</v>
      </c>
      <c r="CI743" s="27">
        <f t="shared" si="1121"/>
        <v>0</v>
      </c>
      <c r="CJ743" s="27">
        <f t="shared" si="1121"/>
        <v>0</v>
      </c>
      <c r="CK743" s="27">
        <f t="shared" si="1121"/>
        <v>0</v>
      </c>
      <c r="CL743" s="27">
        <f t="shared" si="1121"/>
        <v>0</v>
      </c>
      <c r="CM743" s="27">
        <f t="shared" si="1121"/>
        <v>0</v>
      </c>
      <c r="CN743" s="27">
        <f t="shared" si="1121"/>
        <v>0</v>
      </c>
      <c r="CO743" s="27">
        <f t="shared" si="1121"/>
        <v>0</v>
      </c>
      <c r="CP743" s="27">
        <f t="shared" si="1121"/>
        <v>0</v>
      </c>
      <c r="CQ743" s="27">
        <f t="shared" si="1121"/>
        <v>0</v>
      </c>
      <c r="CR743" s="27">
        <f t="shared" si="1121"/>
        <v>0</v>
      </c>
      <c r="CS743" s="27">
        <f t="shared" si="1121"/>
        <v>0</v>
      </c>
      <c r="CT743" s="27"/>
      <c r="CU743" s="27"/>
      <c r="CV743" s="27"/>
      <c r="CW743" s="27"/>
      <c r="CX743" s="27"/>
      <c r="CY743" s="27"/>
      <c r="CZ743" s="27">
        <f t="shared" ref="CZ743:DL743" si="1122">COUNTIF(CZ$443:CZ$536,"x")</f>
        <v>0</v>
      </c>
      <c r="DA743" s="27">
        <f t="shared" si="1122"/>
        <v>0</v>
      </c>
      <c r="DB743" s="27">
        <f t="shared" si="1122"/>
        <v>0</v>
      </c>
      <c r="DC743" s="27">
        <f t="shared" si="1122"/>
        <v>0</v>
      </c>
      <c r="DD743" s="27">
        <f t="shared" si="1122"/>
        <v>0</v>
      </c>
      <c r="DE743" s="27">
        <f t="shared" si="1122"/>
        <v>0</v>
      </c>
      <c r="DF743" s="27">
        <f t="shared" si="1122"/>
        <v>0</v>
      </c>
      <c r="DG743" s="27">
        <f t="shared" si="1122"/>
        <v>0</v>
      </c>
      <c r="DH743" s="27">
        <f t="shared" si="1122"/>
        <v>0</v>
      </c>
      <c r="DI743" s="27">
        <f t="shared" si="1122"/>
        <v>0</v>
      </c>
      <c r="DJ743" s="27">
        <f t="shared" si="1122"/>
        <v>0</v>
      </c>
      <c r="DK743" s="27">
        <f t="shared" si="1122"/>
        <v>0</v>
      </c>
      <c r="DL743" s="27">
        <f t="shared" si="1122"/>
        <v>0</v>
      </c>
      <c r="DM743" s="50">
        <f>SUM(COUNTIFS(DM$434:DM$531,{"ĐTT","TDS","ĐTT/HĐC","HĐH","HĐG","HĐNT","VSAN","SHHN","HĐC","TQDN","LH","HĐH/HĐC","HĐH/HĐNT","HĐH/HĐG"}))</f>
        <v>3</v>
      </c>
      <c r="DN743" s="50">
        <f>SUM(COUNTIFS(DN$434:DN$531,{"ĐTT","TDS","ĐTT/HĐC","HĐH","HĐG","HĐNT","VSAN","SHHN","HĐC","TQDN","LH","HĐH/HĐC","HĐH/HĐNT","HĐH/HĐG"}))</f>
        <v>4</v>
      </c>
      <c r="DO743" s="50">
        <f>SUM(COUNTIFS(DO$434:DO$531,{"ĐTT","TDS","ĐTT/HĐC","HĐH","HĐG","HĐNT","VSAN","SHHN","HĐC","TQDN","LH","HĐH/HĐC","HĐH/HĐNT","HĐH/HĐG"}))</f>
        <v>3</v>
      </c>
      <c r="DP743" s="50">
        <f>SUM(COUNTIFS(DP$434:DP$531,{"ĐTT","TDS","ĐTT/HĐC","HĐH","HĐG","HĐNT","VSAN","SHHN","HĐC","TQDN","LH","HĐH/HĐC","HĐH/HĐNT","HĐH/HĐG"}))</f>
        <v>2</v>
      </c>
      <c r="DQ743" s="27">
        <f t="shared" ref="DQ743:EI743" si="1123">COUNTIF(DQ$443:DQ$536,"x")</f>
        <v>0</v>
      </c>
      <c r="DR743" s="27">
        <f t="shared" si="1123"/>
        <v>0</v>
      </c>
      <c r="DS743" s="27">
        <f t="shared" si="1123"/>
        <v>0</v>
      </c>
      <c r="DT743" s="27">
        <f t="shared" si="1123"/>
        <v>0</v>
      </c>
      <c r="DU743" s="27">
        <f t="shared" si="1123"/>
        <v>0</v>
      </c>
      <c r="DV743" s="27">
        <f t="shared" si="1123"/>
        <v>0</v>
      </c>
      <c r="DW743" s="27">
        <f t="shared" si="1123"/>
        <v>0</v>
      </c>
      <c r="DX743" s="27">
        <f t="shared" si="1123"/>
        <v>0</v>
      </c>
      <c r="DY743" s="27">
        <f t="shared" si="1123"/>
        <v>0</v>
      </c>
      <c r="DZ743" s="27">
        <f t="shared" si="1123"/>
        <v>0</v>
      </c>
      <c r="EA743" s="27">
        <f t="shared" si="1123"/>
        <v>0</v>
      </c>
      <c r="EB743" s="27">
        <f t="shared" si="1123"/>
        <v>0</v>
      </c>
      <c r="EC743" s="27">
        <f t="shared" si="1123"/>
        <v>0</v>
      </c>
      <c r="ED743" s="27">
        <f t="shared" si="1123"/>
        <v>0</v>
      </c>
      <c r="EE743" s="27">
        <f t="shared" si="1123"/>
        <v>0</v>
      </c>
      <c r="EF743" s="27">
        <f t="shared" si="1123"/>
        <v>0</v>
      </c>
      <c r="EG743" s="27">
        <f t="shared" si="1123"/>
        <v>0</v>
      </c>
      <c r="EH743" s="27">
        <f t="shared" si="1123"/>
        <v>0</v>
      </c>
      <c r="EI743" s="27">
        <f t="shared" si="1123"/>
        <v>0</v>
      </c>
      <c r="EJ743" s="27"/>
      <c r="EK743" s="27"/>
      <c r="EL743" s="27"/>
      <c r="EM743" s="27"/>
      <c r="EN743" s="27"/>
      <c r="EO743" s="27"/>
      <c r="EP743" s="27">
        <f t="shared" ref="EP743:FE743" si="1124">COUNTIF(EP$443:EP$536,"x")</f>
        <v>0</v>
      </c>
      <c r="EQ743" s="27">
        <f t="shared" si="1124"/>
        <v>0</v>
      </c>
      <c r="ER743" s="27">
        <f t="shared" si="1124"/>
        <v>0</v>
      </c>
      <c r="ES743" s="27">
        <f t="shared" si="1124"/>
        <v>0</v>
      </c>
      <c r="ET743" s="27">
        <f t="shared" si="1124"/>
        <v>0</v>
      </c>
      <c r="EU743" s="27">
        <f t="shared" si="1124"/>
        <v>0</v>
      </c>
      <c r="EV743" s="27">
        <f t="shared" si="1124"/>
        <v>0</v>
      </c>
      <c r="EW743" s="27">
        <f t="shared" si="1124"/>
        <v>0</v>
      </c>
      <c r="EX743" s="27">
        <f t="shared" si="1124"/>
        <v>0</v>
      </c>
      <c r="EY743" s="27">
        <f t="shared" si="1124"/>
        <v>0</v>
      </c>
      <c r="EZ743" s="27">
        <f t="shared" si="1124"/>
        <v>0</v>
      </c>
      <c r="FA743" s="27">
        <f t="shared" si="1124"/>
        <v>0</v>
      </c>
      <c r="FB743" s="27">
        <f t="shared" si="1124"/>
        <v>0</v>
      </c>
      <c r="FC743" s="27">
        <f t="shared" si="1124"/>
        <v>0</v>
      </c>
      <c r="FD743" s="27">
        <f t="shared" si="1124"/>
        <v>0</v>
      </c>
      <c r="FE743" s="27">
        <f t="shared" si="1124"/>
        <v>0</v>
      </c>
      <c r="FF743" s="65">
        <f>SUM(COUNTIFS(FF$441:FF$536,{"ĐTT","TDS","ĐTT/HĐC","HĐH","HĐG","HĐNT","VSAN","SHHN","HĐC","TQDN","LH","HĐH/HĐC","HĐH/HĐNT","HĐH/HĐG"}))</f>
        <v>4</v>
      </c>
      <c r="FG743" s="65">
        <f>SUM(COUNTIFS(FG$441:FG$536,{"ĐTT","TDS","ĐTT/HĐC","HĐH","HĐG","HĐNT","VSAN","SHHN","HĐC","TQDN","LH","HĐH/HĐC","HĐH/HĐNT","HĐH/HĐG"}))</f>
        <v>5</v>
      </c>
      <c r="FH743" s="65">
        <f>SUM(COUNTIFS(FH$441:FH$536,{"ĐTT","TDS","ĐTT/HĐC","HĐH","HĐG","HĐNT","VSAN","SHHN","HĐC","TQDN","LH","HĐH/HĐC","HĐH/HĐNT","HĐH/HĐG"}))</f>
        <v>5</v>
      </c>
      <c r="FI743" s="65">
        <f>SUM(COUNTIFS(FI$441:FI$536,{"ĐTT","TDS","ĐTT/HĐC","HĐH","HĐG","HĐNT","VSAN","SHHN","HĐC","TQDN","LH","HĐH/HĐC","HĐH/HĐNT","HĐH/HĐG"}))</f>
        <v>5</v>
      </c>
      <c r="FJ743" s="65">
        <f>SUM(COUNTIFS(FJ$441:FJ$536,{"ĐTT","TDS","ĐTT/HĐC","HĐH","HĐG","HĐNT","VSAN","SHHN","HĐC","TQDN","LH","HĐH/HĐC","HĐH/HĐNT","HĐH/HĐG"}))</f>
        <v>4</v>
      </c>
      <c r="FK743" s="27">
        <f t="shared" ref="FK743:GD743" si="1125">COUNTIF(FK$443:FK$536,"x")</f>
        <v>0</v>
      </c>
      <c r="FL743" s="27">
        <f t="shared" si="1125"/>
        <v>0</v>
      </c>
      <c r="FM743" s="27">
        <f t="shared" si="1125"/>
        <v>0</v>
      </c>
      <c r="FN743" s="85">
        <f t="shared" si="1125"/>
        <v>0</v>
      </c>
      <c r="FO743" s="90">
        <f t="shared" si="1125"/>
        <v>0</v>
      </c>
      <c r="FP743" s="27">
        <f t="shared" si="1125"/>
        <v>0</v>
      </c>
      <c r="FQ743" s="90">
        <f t="shared" si="1125"/>
        <v>0</v>
      </c>
      <c r="FR743" s="27">
        <f t="shared" si="1125"/>
        <v>0</v>
      </c>
      <c r="FS743" s="27">
        <f t="shared" si="1125"/>
        <v>0</v>
      </c>
      <c r="FT743" s="27">
        <f t="shared" si="1125"/>
        <v>0</v>
      </c>
      <c r="FU743" s="90">
        <f t="shared" si="1125"/>
        <v>0</v>
      </c>
      <c r="FV743" s="27">
        <f t="shared" si="1125"/>
        <v>0</v>
      </c>
      <c r="FW743" s="27">
        <f t="shared" si="1125"/>
        <v>0</v>
      </c>
      <c r="FX743" s="27">
        <f t="shared" si="1125"/>
        <v>0</v>
      </c>
      <c r="FY743" s="27">
        <f t="shared" si="1125"/>
        <v>0</v>
      </c>
      <c r="FZ743" s="27">
        <f t="shared" si="1125"/>
        <v>0</v>
      </c>
      <c r="GA743" s="27">
        <f t="shared" si="1125"/>
        <v>0</v>
      </c>
      <c r="GB743" s="27">
        <f t="shared" si="1125"/>
        <v>0</v>
      </c>
      <c r="GC743" s="27">
        <f t="shared" si="1125"/>
        <v>0</v>
      </c>
      <c r="GD743" s="27">
        <f t="shared" si="1125"/>
        <v>0</v>
      </c>
      <c r="GE743" s="27"/>
      <c r="GF743" s="27"/>
      <c r="GG743" s="27"/>
      <c r="GH743" s="85"/>
      <c r="GI743" s="27"/>
      <c r="GJ743" s="27">
        <f>COUNTIF(GJ$443:GJ$536,"x")</f>
        <v>0</v>
      </c>
      <c r="GK743" s="27">
        <f>COUNTIF(GK$443:GK$536,"x")</f>
        <v>0</v>
      </c>
      <c r="GL743" s="27">
        <f>COUNTIF(GL$443:GL$536,"x")</f>
        <v>0</v>
      </c>
      <c r="GM743" s="27">
        <f>COUNTIF(GM$443:GM$536,"x")</f>
        <v>0</v>
      </c>
      <c r="GN743" s="27"/>
      <c r="GO743" s="27">
        <f t="shared" ref="GO743:GY743" si="1126">COUNTIF(GO$443:GO$536,"x")</f>
        <v>0</v>
      </c>
      <c r="GP743" s="27">
        <f t="shared" si="1126"/>
        <v>0</v>
      </c>
      <c r="GQ743" s="27">
        <f t="shared" si="1126"/>
        <v>0</v>
      </c>
      <c r="GR743" s="27">
        <f t="shared" si="1126"/>
        <v>0</v>
      </c>
      <c r="GS743" s="27">
        <f t="shared" si="1126"/>
        <v>0</v>
      </c>
      <c r="GT743" s="27">
        <f t="shared" si="1126"/>
        <v>0</v>
      </c>
      <c r="GU743" s="27">
        <f t="shared" si="1126"/>
        <v>0</v>
      </c>
      <c r="GV743" s="27">
        <f t="shared" si="1126"/>
        <v>0</v>
      </c>
      <c r="GW743" s="27">
        <f t="shared" si="1126"/>
        <v>0</v>
      </c>
      <c r="GX743" s="27">
        <f t="shared" si="1126"/>
        <v>0</v>
      </c>
      <c r="GY743" s="27">
        <f t="shared" si="1126"/>
        <v>0</v>
      </c>
      <c r="GZ743" s="27">
        <f>SUM(COUNTIFS(GZ$441:GZ$536,{"ĐTT","TDS","ĐTT/HĐC","HĐH","HĐG","HĐNT","VSAN","SHHN","HĐC","TQDN","LH","HĐH/HĐC","HĐH/HĐNT","HĐH/HĐG"}))</f>
        <v>5</v>
      </c>
      <c r="HA743" s="27">
        <f>SUM(COUNTIFS(HA$441:HA$536,{"ĐTT","TDS","ĐTT/HĐC","HĐH","HĐG","HĐNT","VSAN","SHHN","HĐC","TQDN","LH","HĐH/HĐC","HĐH/HĐNT","HĐH/HĐG"}))</f>
        <v>3</v>
      </c>
      <c r="HB743" s="27">
        <f>SUM(COUNTIFS(HB$441:HB$536,{"ĐTT","TDS","ĐTT/HĐC","HĐH","HĐG","HĐNT","VSAN","SHHN","HĐC","TQDN","LH","HĐH/HĐC","HĐH/HĐNT","HĐH/HĐG"}))</f>
        <v>3</v>
      </c>
      <c r="HC743" s="27">
        <f>SUM(COUNTIFS(HC$441:HC$536,{"ĐTT","TDS","ĐTT/HĐC","HĐH","HĐG","HĐNT","VSAN","SHHN","HĐC","TQDN","LH","HĐH/HĐC","HĐH/HĐNT","HĐH/HĐG"}))</f>
        <v>5</v>
      </c>
      <c r="HD743" s="27">
        <f>SUM(COUNTIFS(HD$441:HD$536,{"ĐTT","TDS","ĐTT/HĐC","HĐH","HĐG","HĐNT","VSAN","SHHN","HĐC","TQDN","LH","HĐH/HĐC","HĐH/HĐNT","HĐH/HĐG"}))</f>
        <v>4</v>
      </c>
      <c r="HE743" s="27">
        <f t="shared" ref="HE743:HW743" si="1127">COUNTIF(HE$443:HE$536,"x")</f>
        <v>0</v>
      </c>
      <c r="HF743" s="27">
        <f t="shared" si="1127"/>
        <v>0</v>
      </c>
      <c r="HG743" s="27">
        <f t="shared" si="1127"/>
        <v>0</v>
      </c>
      <c r="HH743" s="27">
        <f t="shared" si="1127"/>
        <v>0</v>
      </c>
      <c r="HI743" s="27">
        <f t="shared" si="1127"/>
        <v>0</v>
      </c>
      <c r="HJ743" s="27">
        <f t="shared" si="1127"/>
        <v>0</v>
      </c>
      <c r="HK743" s="27">
        <f t="shared" si="1127"/>
        <v>0</v>
      </c>
      <c r="HL743" s="27">
        <f t="shared" si="1127"/>
        <v>0</v>
      </c>
      <c r="HM743" s="27">
        <f t="shared" si="1127"/>
        <v>0</v>
      </c>
      <c r="HN743" s="27">
        <f t="shared" si="1127"/>
        <v>0</v>
      </c>
      <c r="HO743" s="27">
        <f t="shared" si="1127"/>
        <v>0</v>
      </c>
      <c r="HP743" s="27">
        <f t="shared" si="1127"/>
        <v>0</v>
      </c>
      <c r="HQ743" s="27">
        <f t="shared" si="1127"/>
        <v>0</v>
      </c>
      <c r="HR743" s="27">
        <f t="shared" si="1127"/>
        <v>0</v>
      </c>
      <c r="HS743" s="27">
        <f t="shared" si="1127"/>
        <v>0</v>
      </c>
      <c r="HT743" s="27">
        <f t="shared" si="1127"/>
        <v>0</v>
      </c>
      <c r="HU743" s="27">
        <f t="shared" si="1127"/>
        <v>0</v>
      </c>
      <c r="HV743" s="27">
        <f t="shared" si="1127"/>
        <v>0</v>
      </c>
      <c r="HW743" s="27">
        <f t="shared" si="1127"/>
        <v>0</v>
      </c>
      <c r="HX743" s="27"/>
      <c r="HY743" s="27"/>
      <c r="HZ743" s="27"/>
      <c r="IA743" s="27"/>
      <c r="IB743" s="27"/>
      <c r="IC743" s="27"/>
      <c r="ID743" s="27">
        <f t="shared" ref="ID743:IR743" si="1128">COUNTIF(ID$443:ID$536,"x")</f>
        <v>0</v>
      </c>
      <c r="IE743" s="27">
        <f t="shared" si="1128"/>
        <v>0</v>
      </c>
      <c r="IF743" s="27">
        <f t="shared" si="1128"/>
        <v>0</v>
      </c>
      <c r="IG743" s="27">
        <f t="shared" si="1128"/>
        <v>0</v>
      </c>
      <c r="IH743" s="27">
        <f t="shared" si="1128"/>
        <v>0</v>
      </c>
      <c r="II743" s="27">
        <f t="shared" si="1128"/>
        <v>0</v>
      </c>
      <c r="IJ743" s="27">
        <f t="shared" si="1128"/>
        <v>0</v>
      </c>
      <c r="IK743" s="27">
        <f t="shared" si="1128"/>
        <v>0</v>
      </c>
      <c r="IL743" s="27">
        <f t="shared" si="1128"/>
        <v>0</v>
      </c>
      <c r="IM743" s="27">
        <f t="shared" si="1128"/>
        <v>0</v>
      </c>
      <c r="IN743" s="27">
        <f t="shared" si="1128"/>
        <v>0</v>
      </c>
      <c r="IO743" s="27">
        <f t="shared" si="1128"/>
        <v>0</v>
      </c>
      <c r="IP743" s="27">
        <f t="shared" si="1128"/>
        <v>0</v>
      </c>
      <c r="IQ743" s="27">
        <f t="shared" si="1128"/>
        <v>0</v>
      </c>
      <c r="IR743" s="27">
        <f t="shared" si="1128"/>
        <v>0</v>
      </c>
      <c r="IS743" s="65">
        <f>SUM(COUNTIFS(IS$441:IS$536,{"ĐTT","TDS","ĐTT/HĐC","HĐH","HĐG","HĐNT","VSAN","SHHN","HĐC","TQDN","LH","HĐH/HĐC","HĐH/HĐNT","HĐH/HĐG"}))</f>
        <v>5</v>
      </c>
      <c r="IT743" s="65">
        <f>SUM(COUNTIFS(IT$441:IT$536,{"ĐTT","TDS","ĐTT/HĐC","HĐH","HĐG","HĐNT","VSAN","SHHN","HĐC","TQDN","LH","HĐH/HĐC","HĐH/HĐNT","HĐH/HĐG"}))</f>
        <v>3</v>
      </c>
      <c r="IU743" s="65">
        <f>SUM(COUNTIFS(IU$441:IU$536,{"ĐTT","TDS","ĐTT/HĐC","HĐH","HĐG","HĐNT","VSAN","SHHN","HĐC","TQDN","LH","HĐH/HĐC","HĐH/HĐNT","HĐH/HĐG"}))</f>
        <v>5</v>
      </c>
      <c r="IV743" s="65">
        <f>SUM(COUNTIFS(IV$441:IV$536,{"ĐTT","TDS","ĐTT/HĐC","HĐH","HĐG","HĐNT","VSAN","SHHN","HĐC","TQDN","LH","HĐH/HĐC","HĐH/HĐNT","HĐH/HĐG"}))</f>
        <v>5</v>
      </c>
      <c r="IW743" s="65">
        <f>SUM(COUNTIFS(IW$441:IW$536,{"ĐTT","TDS","ĐTT/HĐC","HĐH","HĐG","HĐNT","VSAN","SHHN","HĐC","TQDN","LH","HĐH/HĐC","HĐH/HĐNT","HĐH/HĐG"}))</f>
        <v>4</v>
      </c>
      <c r="IX743" s="27">
        <f t="shared" ref="IX743:JQ743" si="1129">COUNTIF(IX$443:IX$536,"x")</f>
        <v>0</v>
      </c>
      <c r="IY743" s="27">
        <f t="shared" si="1129"/>
        <v>0</v>
      </c>
      <c r="IZ743" s="27">
        <f t="shared" si="1129"/>
        <v>0</v>
      </c>
      <c r="JA743" s="27">
        <f t="shared" si="1129"/>
        <v>0</v>
      </c>
      <c r="JB743" s="27">
        <f t="shared" si="1129"/>
        <v>0</v>
      </c>
      <c r="JC743" s="27">
        <f t="shared" si="1129"/>
        <v>0</v>
      </c>
      <c r="JD743" s="27">
        <f t="shared" si="1129"/>
        <v>0</v>
      </c>
      <c r="JE743" s="27">
        <f t="shared" si="1129"/>
        <v>0</v>
      </c>
      <c r="JF743" s="27">
        <f t="shared" si="1129"/>
        <v>0</v>
      </c>
      <c r="JG743" s="27">
        <f t="shared" si="1129"/>
        <v>0</v>
      </c>
      <c r="JH743" s="27">
        <f t="shared" si="1129"/>
        <v>0</v>
      </c>
      <c r="JI743" s="27">
        <f t="shared" si="1129"/>
        <v>0</v>
      </c>
      <c r="JJ743" s="27">
        <f t="shared" si="1129"/>
        <v>0</v>
      </c>
      <c r="JK743" s="27">
        <f t="shared" si="1129"/>
        <v>0</v>
      </c>
      <c r="JL743" s="27">
        <f t="shared" si="1129"/>
        <v>0</v>
      </c>
      <c r="JM743" s="27">
        <f t="shared" si="1129"/>
        <v>0</v>
      </c>
      <c r="JN743" s="27">
        <f t="shared" si="1129"/>
        <v>0</v>
      </c>
      <c r="JO743" s="27">
        <f t="shared" si="1129"/>
        <v>0</v>
      </c>
      <c r="JP743" s="27">
        <f t="shared" si="1129"/>
        <v>0</v>
      </c>
      <c r="JQ743" s="27">
        <f t="shared" si="1129"/>
        <v>0</v>
      </c>
      <c r="JR743" s="27"/>
      <c r="JS743" s="27"/>
      <c r="JT743" s="27"/>
      <c r="JU743" s="27"/>
      <c r="JV743" s="27"/>
      <c r="JW743" s="27">
        <f t="shared" ref="JW743:KK743" si="1130">COUNTIF(JW$443:JW$536,"x")</f>
        <v>0</v>
      </c>
      <c r="JX743" s="27">
        <f t="shared" si="1130"/>
        <v>0</v>
      </c>
      <c r="JY743" s="27">
        <f t="shared" si="1130"/>
        <v>0</v>
      </c>
      <c r="JZ743" s="27">
        <f t="shared" si="1130"/>
        <v>0</v>
      </c>
      <c r="KA743" s="27">
        <f t="shared" si="1130"/>
        <v>0</v>
      </c>
      <c r="KB743" s="27">
        <f t="shared" si="1130"/>
        <v>0</v>
      </c>
      <c r="KC743" s="27">
        <f t="shared" si="1130"/>
        <v>0</v>
      </c>
      <c r="KD743" s="27">
        <f t="shared" si="1130"/>
        <v>0</v>
      </c>
      <c r="KE743" s="27">
        <f t="shared" si="1130"/>
        <v>0</v>
      </c>
      <c r="KF743" s="27">
        <f t="shared" si="1130"/>
        <v>0</v>
      </c>
      <c r="KG743" s="27">
        <f t="shared" si="1130"/>
        <v>0</v>
      </c>
      <c r="KH743" s="27">
        <f t="shared" si="1130"/>
        <v>0</v>
      </c>
      <c r="KI743" s="27">
        <f t="shared" si="1130"/>
        <v>0</v>
      </c>
      <c r="KJ743" s="27">
        <f t="shared" si="1130"/>
        <v>0</v>
      </c>
      <c r="KK743" s="27">
        <f t="shared" si="1130"/>
        <v>0</v>
      </c>
      <c r="KL743" s="65">
        <f>SUM(COUNTIFS(KL$441:KL$535,{"ĐTT","TDS","ĐTT/HĐC","HĐH","HĐG","HĐNT","VSAN","SHHN","HĐC","TQDN","LH","HĐH/HĐC","HĐH/HĐNT","HĐH/HĐG"}))</f>
        <v>5</v>
      </c>
      <c r="KM743" s="27">
        <f>COUNTIF(KM$443:KM$536,"x")</f>
        <v>0</v>
      </c>
      <c r="KN743" s="65">
        <f>SUM(COUNTIFS(KN$441:KN$535,{"ĐTT","TDS","ĐTT/HĐC","HĐH","HĐG","HĐNT","VSAN","SHHN","HĐC","TQDN","LH","HĐH/HĐC","HĐH/HĐNT","HĐH/HĐG"}))</f>
        <v>5</v>
      </c>
      <c r="KO743" s="27">
        <f t="shared" ref="KO743:LK743" si="1131">COUNTIF(KO$443:KO$536,"x")</f>
        <v>0</v>
      </c>
      <c r="KP743" s="27">
        <f t="shared" si="1131"/>
        <v>0</v>
      </c>
      <c r="KQ743" s="27">
        <f t="shared" si="1131"/>
        <v>0</v>
      </c>
      <c r="KR743" s="27">
        <f t="shared" si="1131"/>
        <v>0</v>
      </c>
      <c r="KS743" s="27">
        <f t="shared" si="1131"/>
        <v>0</v>
      </c>
      <c r="KT743" s="27">
        <f t="shared" si="1131"/>
        <v>0</v>
      </c>
      <c r="KU743" s="27">
        <f t="shared" si="1131"/>
        <v>0</v>
      </c>
      <c r="KV743" s="27">
        <f t="shared" si="1131"/>
        <v>0</v>
      </c>
      <c r="KW743" s="27">
        <f t="shared" si="1131"/>
        <v>0</v>
      </c>
      <c r="KX743" s="27">
        <f t="shared" si="1131"/>
        <v>0</v>
      </c>
      <c r="KY743" s="27">
        <f t="shared" si="1131"/>
        <v>0</v>
      </c>
      <c r="KZ743" s="27">
        <f t="shared" si="1131"/>
        <v>0</v>
      </c>
      <c r="LA743" s="27">
        <f t="shared" si="1131"/>
        <v>0</v>
      </c>
      <c r="LB743" s="27">
        <f t="shared" si="1131"/>
        <v>0</v>
      </c>
      <c r="LC743" s="27">
        <f t="shared" si="1131"/>
        <v>0</v>
      </c>
      <c r="LD743" s="27">
        <f t="shared" si="1131"/>
        <v>0</v>
      </c>
      <c r="LE743" s="27">
        <f t="shared" si="1131"/>
        <v>0</v>
      </c>
      <c r="LF743" s="27">
        <f t="shared" si="1131"/>
        <v>0</v>
      </c>
      <c r="LG743" s="27">
        <f t="shared" si="1131"/>
        <v>0</v>
      </c>
      <c r="LH743" s="27">
        <f t="shared" si="1131"/>
        <v>0</v>
      </c>
      <c r="LI743" s="27">
        <f t="shared" si="1131"/>
        <v>0</v>
      </c>
      <c r="LJ743" s="27">
        <f t="shared" si="1131"/>
        <v>0</v>
      </c>
      <c r="LK743" s="27">
        <f t="shared" si="1131"/>
        <v>0</v>
      </c>
      <c r="LL743" s="27"/>
      <c r="LM743" s="27"/>
      <c r="LN743" s="27"/>
      <c r="LO743" s="27"/>
      <c r="LP743" s="27">
        <f t="shared" ref="LP743:MU743" si="1132">COUNTIF(LP$443:LP$536,"x")</f>
        <v>0</v>
      </c>
      <c r="LQ743" s="27">
        <f t="shared" si="1132"/>
        <v>0</v>
      </c>
      <c r="LR743" s="27">
        <f t="shared" si="1132"/>
        <v>0</v>
      </c>
      <c r="LS743" s="27">
        <f t="shared" si="1132"/>
        <v>0</v>
      </c>
      <c r="LT743" s="27">
        <f t="shared" si="1132"/>
        <v>0</v>
      </c>
      <c r="LU743" s="27">
        <f t="shared" si="1132"/>
        <v>0</v>
      </c>
      <c r="LV743" s="27">
        <f t="shared" si="1132"/>
        <v>0</v>
      </c>
      <c r="LW743" s="27">
        <f t="shared" si="1132"/>
        <v>0</v>
      </c>
      <c r="LX743" s="27">
        <f t="shared" si="1132"/>
        <v>0</v>
      </c>
      <c r="LY743" s="27">
        <f t="shared" si="1132"/>
        <v>0</v>
      </c>
      <c r="LZ743" s="27">
        <f t="shared" si="1132"/>
        <v>0</v>
      </c>
      <c r="MA743" s="27">
        <f t="shared" si="1132"/>
        <v>0</v>
      </c>
      <c r="MB743" s="27">
        <f t="shared" si="1132"/>
        <v>0</v>
      </c>
      <c r="MC743" s="27">
        <f t="shared" si="1132"/>
        <v>0</v>
      </c>
      <c r="MD743" s="27">
        <f t="shared" si="1132"/>
        <v>0</v>
      </c>
      <c r="ME743" s="27">
        <f t="shared" si="1132"/>
        <v>0</v>
      </c>
      <c r="MF743" s="27">
        <f t="shared" si="1132"/>
        <v>0</v>
      </c>
      <c r="MG743" s="27">
        <f t="shared" si="1132"/>
        <v>0</v>
      </c>
      <c r="MH743" s="27">
        <f t="shared" si="1132"/>
        <v>0</v>
      </c>
      <c r="MI743" s="27">
        <f t="shared" si="1132"/>
        <v>0</v>
      </c>
      <c r="MJ743" s="27">
        <f t="shared" si="1132"/>
        <v>0</v>
      </c>
      <c r="MK743" s="27">
        <f t="shared" si="1132"/>
        <v>0</v>
      </c>
      <c r="ML743" s="27">
        <f t="shared" si="1132"/>
        <v>0</v>
      </c>
      <c r="MM743" s="27">
        <f t="shared" si="1132"/>
        <v>0</v>
      </c>
      <c r="MN743" s="27">
        <f t="shared" si="1132"/>
        <v>0</v>
      </c>
      <c r="MO743" s="27">
        <f t="shared" si="1132"/>
        <v>0</v>
      </c>
      <c r="MP743" s="27">
        <f t="shared" si="1132"/>
        <v>0</v>
      </c>
      <c r="MQ743" s="27">
        <f t="shared" si="1132"/>
        <v>0</v>
      </c>
      <c r="MR743" s="27">
        <f t="shared" si="1132"/>
        <v>0</v>
      </c>
      <c r="MS743" s="27">
        <f t="shared" si="1132"/>
        <v>0</v>
      </c>
      <c r="MT743" s="27">
        <f t="shared" si="1132"/>
        <v>0</v>
      </c>
      <c r="MU743" s="27">
        <f t="shared" si="1132"/>
        <v>0</v>
      </c>
      <c r="MV743" s="27">
        <f t="shared" ref="MV743:OA743" si="1133">COUNTIF(MV$443:MV$536,"x")</f>
        <v>0</v>
      </c>
      <c r="MW743" s="27">
        <f t="shared" si="1133"/>
        <v>0</v>
      </c>
      <c r="MX743" s="27">
        <f t="shared" si="1133"/>
        <v>0</v>
      </c>
      <c r="MY743" s="27">
        <f t="shared" si="1133"/>
        <v>0</v>
      </c>
      <c r="MZ743" s="27">
        <f t="shared" si="1133"/>
        <v>0</v>
      </c>
      <c r="NA743" s="27">
        <f t="shared" si="1133"/>
        <v>0</v>
      </c>
      <c r="NB743" s="27">
        <f t="shared" si="1133"/>
        <v>0</v>
      </c>
      <c r="NC743" s="27">
        <f t="shared" si="1133"/>
        <v>0</v>
      </c>
      <c r="ND743" s="27">
        <f t="shared" si="1133"/>
        <v>0</v>
      </c>
      <c r="NE743" s="27">
        <f t="shared" si="1133"/>
        <v>0</v>
      </c>
      <c r="NF743" s="27">
        <f t="shared" si="1133"/>
        <v>0</v>
      </c>
      <c r="NG743" s="27">
        <f t="shared" si="1133"/>
        <v>0</v>
      </c>
      <c r="NH743" s="27">
        <f t="shared" si="1133"/>
        <v>0</v>
      </c>
      <c r="NI743" s="27">
        <f t="shared" si="1133"/>
        <v>0</v>
      </c>
      <c r="NJ743" s="27">
        <f t="shared" si="1133"/>
        <v>0</v>
      </c>
      <c r="NK743" s="27">
        <f t="shared" si="1133"/>
        <v>0</v>
      </c>
      <c r="NL743" s="27">
        <f t="shared" si="1133"/>
        <v>0</v>
      </c>
      <c r="NM743" s="27">
        <f t="shared" si="1133"/>
        <v>0</v>
      </c>
      <c r="NN743" s="27">
        <f t="shared" si="1133"/>
        <v>0</v>
      </c>
      <c r="NO743" s="27">
        <f t="shared" si="1133"/>
        <v>0</v>
      </c>
      <c r="NP743" s="27">
        <f t="shared" si="1133"/>
        <v>0</v>
      </c>
      <c r="NQ743" s="27">
        <f t="shared" si="1133"/>
        <v>0</v>
      </c>
      <c r="NR743" s="27">
        <f t="shared" si="1133"/>
        <v>0</v>
      </c>
      <c r="NS743" s="27">
        <f t="shared" si="1133"/>
        <v>0</v>
      </c>
      <c r="NT743" s="27">
        <f t="shared" si="1133"/>
        <v>0</v>
      </c>
      <c r="NU743" s="27">
        <f t="shared" si="1133"/>
        <v>0</v>
      </c>
      <c r="NV743" s="27">
        <f t="shared" si="1133"/>
        <v>0</v>
      </c>
      <c r="NW743" s="27">
        <f t="shared" si="1133"/>
        <v>0</v>
      </c>
      <c r="NX743" s="27">
        <f t="shared" si="1133"/>
        <v>0</v>
      </c>
      <c r="NY743" s="27">
        <f t="shared" si="1133"/>
        <v>0</v>
      </c>
      <c r="NZ743" s="27">
        <f t="shared" si="1133"/>
        <v>0</v>
      </c>
      <c r="OA743" s="27">
        <f t="shared" si="1133"/>
        <v>0</v>
      </c>
      <c r="OB743" s="27">
        <f t="shared" ref="OB743:OZ743" si="1134">COUNTIF(OB$443:OB$536,"x")</f>
        <v>0</v>
      </c>
      <c r="OC743" s="27">
        <f t="shared" si="1134"/>
        <v>0</v>
      </c>
      <c r="OD743" s="27">
        <f t="shared" si="1134"/>
        <v>0</v>
      </c>
      <c r="OE743" s="27">
        <f t="shared" si="1134"/>
        <v>0</v>
      </c>
      <c r="OF743" s="27">
        <f t="shared" si="1134"/>
        <v>0</v>
      </c>
      <c r="OG743" s="27">
        <f t="shared" si="1134"/>
        <v>0</v>
      </c>
      <c r="OH743" s="27">
        <f t="shared" si="1134"/>
        <v>0</v>
      </c>
      <c r="OI743" s="27">
        <f t="shared" si="1134"/>
        <v>0</v>
      </c>
      <c r="OJ743" s="27">
        <f t="shared" si="1134"/>
        <v>0</v>
      </c>
      <c r="OK743" s="27">
        <f t="shared" si="1134"/>
        <v>0</v>
      </c>
      <c r="OL743" s="27">
        <f t="shared" si="1134"/>
        <v>0</v>
      </c>
      <c r="OM743" s="27">
        <f t="shared" si="1134"/>
        <v>0</v>
      </c>
      <c r="ON743" s="27">
        <f t="shared" si="1134"/>
        <v>0</v>
      </c>
      <c r="OO743" s="27">
        <f t="shared" si="1134"/>
        <v>0</v>
      </c>
      <c r="OP743" s="27">
        <f t="shared" si="1134"/>
        <v>0</v>
      </c>
      <c r="OQ743" s="27">
        <f t="shared" si="1134"/>
        <v>0</v>
      </c>
      <c r="OR743" s="27">
        <f t="shared" si="1134"/>
        <v>0</v>
      </c>
      <c r="OS743" s="27">
        <f t="shared" si="1134"/>
        <v>0</v>
      </c>
      <c r="OT743" s="27">
        <f t="shared" si="1134"/>
        <v>0</v>
      </c>
      <c r="OU743" s="27">
        <f t="shared" si="1134"/>
        <v>0</v>
      </c>
      <c r="OV743" s="27">
        <f t="shared" si="1134"/>
        <v>0</v>
      </c>
      <c r="OW743" s="27">
        <f t="shared" si="1134"/>
        <v>0</v>
      </c>
      <c r="OX743" s="27">
        <f t="shared" si="1134"/>
        <v>0</v>
      </c>
      <c r="OY743" s="27">
        <f t="shared" si="1134"/>
        <v>0</v>
      </c>
      <c r="OZ743" s="27">
        <f t="shared" si="1134"/>
        <v>0</v>
      </c>
      <c r="PA743" s="60"/>
      <c r="PB743" s="247"/>
    </row>
    <row r="744" spans="1:424" s="302" customFormat="1" ht="10.5" customHeight="1">
      <c r="A744" s="42"/>
      <c r="B744" s="2"/>
      <c r="C744" s="527" t="s">
        <v>919</v>
      </c>
      <c r="D744" s="528"/>
      <c r="E744" s="528"/>
      <c r="F744" s="528"/>
      <c r="G744" s="487"/>
      <c r="H744" s="246">
        <f>COUNTIF(H543:H626,"x")</f>
        <v>5</v>
      </c>
      <c r="I744" s="304"/>
      <c r="J744" s="304"/>
      <c r="K744" s="62"/>
      <c r="L744" s="77"/>
      <c r="M744" s="62"/>
      <c r="N744" s="2"/>
      <c r="O744" s="42"/>
      <c r="P744" s="171">
        <f>COUNTIF(P543:P626,"x")</f>
        <v>43</v>
      </c>
      <c r="Q744" s="172">
        <f>Q540</f>
        <v>16</v>
      </c>
      <c r="R744" s="246">
        <f t="shared" ref="R744:AB744" si="1135">COUNTIF(R540:R626,"x")</f>
        <v>17</v>
      </c>
      <c r="S744" s="171">
        <f t="shared" si="1135"/>
        <v>4</v>
      </c>
      <c r="T744" s="171">
        <f t="shared" si="1135"/>
        <v>2</v>
      </c>
      <c r="U744" s="171">
        <f t="shared" si="1135"/>
        <v>9</v>
      </c>
      <c r="V744" s="171">
        <f t="shared" si="1135"/>
        <v>8</v>
      </c>
      <c r="W744" s="171">
        <f t="shared" si="1135"/>
        <v>11</v>
      </c>
      <c r="X744" s="171">
        <f t="shared" si="1135"/>
        <v>6</v>
      </c>
      <c r="Y744" s="171">
        <f t="shared" si="1135"/>
        <v>3</v>
      </c>
      <c r="Z744" s="171">
        <f t="shared" si="1135"/>
        <v>5</v>
      </c>
      <c r="AA744" s="171">
        <f t="shared" si="1135"/>
        <v>4</v>
      </c>
      <c r="AB744" s="171">
        <f t="shared" si="1135"/>
        <v>10</v>
      </c>
      <c r="AC744" s="171">
        <f>COUNTIF(AC540:AC626,"1")</f>
        <v>79</v>
      </c>
      <c r="AD744" s="65">
        <f>SUM(COUNTIFS(AD$540:AD$622,{"ĐTT","TDS","ĐTT/HĐC","HĐH","HĐG","HĐNT","VSAN","SHHN","HĐC","TQDN","LH","HĐH/HĐC","HĐH/HĐNT","HĐH/HĐG"}))</f>
        <v>11</v>
      </c>
      <c r="AE744" s="65">
        <f>SUM(COUNTIFS(AE$540:AE$622,{"ĐTT","TDS","ĐTT/HĐC","HĐH","HĐG","HĐNT","VSAN","SHHN","HĐC","TQDN","LH","HĐH/HĐC","HĐH/HĐNT","HĐH/HĐG"}))</f>
        <v>8</v>
      </c>
      <c r="AF744" s="27">
        <f t="shared" ref="AF744:BC744" si="1136">COUNTIF(AF$540:AF$626,"x")</f>
        <v>0</v>
      </c>
      <c r="AG744" s="27">
        <f t="shared" si="1136"/>
        <v>0</v>
      </c>
      <c r="AH744" s="27">
        <f t="shared" si="1136"/>
        <v>0</v>
      </c>
      <c r="AI744" s="27">
        <f t="shared" si="1136"/>
        <v>0</v>
      </c>
      <c r="AJ744" s="27">
        <f t="shared" si="1136"/>
        <v>0</v>
      </c>
      <c r="AK744" s="27">
        <f t="shared" si="1136"/>
        <v>0</v>
      </c>
      <c r="AL744" s="27">
        <f t="shared" si="1136"/>
        <v>0</v>
      </c>
      <c r="AM744" s="27">
        <f t="shared" si="1136"/>
        <v>0</v>
      </c>
      <c r="AN744" s="27">
        <f t="shared" si="1136"/>
        <v>0</v>
      </c>
      <c r="AO744" s="27">
        <f t="shared" si="1136"/>
        <v>0</v>
      </c>
      <c r="AP744" s="27">
        <f t="shared" si="1136"/>
        <v>0</v>
      </c>
      <c r="AQ744" s="27">
        <f t="shared" si="1136"/>
        <v>0</v>
      </c>
      <c r="AR744" s="27">
        <f t="shared" si="1136"/>
        <v>0</v>
      </c>
      <c r="AS744" s="27">
        <f t="shared" si="1136"/>
        <v>0</v>
      </c>
      <c r="AT744" s="27">
        <f t="shared" si="1136"/>
        <v>0</v>
      </c>
      <c r="AU744" s="27">
        <f t="shared" si="1136"/>
        <v>0</v>
      </c>
      <c r="AV744" s="27">
        <f t="shared" si="1136"/>
        <v>0</v>
      </c>
      <c r="AW744" s="27">
        <f t="shared" si="1136"/>
        <v>0</v>
      </c>
      <c r="AX744" s="27">
        <f t="shared" si="1136"/>
        <v>0</v>
      </c>
      <c r="AY744" s="27">
        <f t="shared" si="1136"/>
        <v>0</v>
      </c>
      <c r="AZ744" s="27">
        <f t="shared" si="1136"/>
        <v>0</v>
      </c>
      <c r="BA744" s="27">
        <f t="shared" si="1136"/>
        <v>0</v>
      </c>
      <c r="BB744" s="27">
        <f t="shared" si="1136"/>
        <v>0</v>
      </c>
      <c r="BC744" s="27">
        <f t="shared" si="1136"/>
        <v>0</v>
      </c>
      <c r="BD744" s="27"/>
      <c r="BE744" s="27"/>
      <c r="BF744" s="27"/>
      <c r="BG744" s="27"/>
      <c r="BH744" s="27"/>
      <c r="BI744" s="27"/>
      <c r="BJ744" s="27">
        <f t="shared" ref="BJ744:BS744" si="1137">COUNTIF(BJ$540:BJ$626,"x")</f>
        <v>0</v>
      </c>
      <c r="BK744" s="27">
        <f t="shared" si="1137"/>
        <v>0</v>
      </c>
      <c r="BL744" s="27">
        <f t="shared" si="1137"/>
        <v>0</v>
      </c>
      <c r="BM744" s="27">
        <f t="shared" si="1137"/>
        <v>0</v>
      </c>
      <c r="BN744" s="27">
        <f t="shared" si="1137"/>
        <v>0</v>
      </c>
      <c r="BO744" s="27">
        <f t="shared" si="1137"/>
        <v>0</v>
      </c>
      <c r="BP744" s="27">
        <f t="shared" si="1137"/>
        <v>0</v>
      </c>
      <c r="BQ744" s="27">
        <f t="shared" si="1137"/>
        <v>0</v>
      </c>
      <c r="BR744" s="27">
        <f t="shared" si="1137"/>
        <v>0</v>
      </c>
      <c r="BS744" s="27">
        <f t="shared" si="1137"/>
        <v>0</v>
      </c>
      <c r="BT744" s="50">
        <f>SUM(COUNTIFS(BT$540:BT$622,{"ĐTT","TDS","ĐTT/HĐC","HĐH","HĐG","HĐNT","VSAN","SHHN","HĐC","TQDN","LH","HĐH/HĐC","HĐH/HĐNT","HĐH/HĐG"}))</f>
        <v>9</v>
      </c>
      <c r="BU744" s="50">
        <f>SUM(COUNTIFS(BU$540:BU$622,{"ĐTT","TDS","ĐTT/HĐC","HĐH","HĐG","HĐNT","VSAN","SHHN","HĐC","TQDN","LH","HĐH/HĐC","HĐH/HĐNT","HĐH/HĐG"}))</f>
        <v>6</v>
      </c>
      <c r="BV744" s="50">
        <f t="shared" ref="BV744:CS744" si="1138">COUNTIF(BV$540:BV$626,"x")</f>
        <v>0</v>
      </c>
      <c r="BW744" s="50">
        <f t="shared" si="1138"/>
        <v>0</v>
      </c>
      <c r="BX744" s="27">
        <f t="shared" si="1138"/>
        <v>0</v>
      </c>
      <c r="BY744" s="27">
        <f t="shared" si="1138"/>
        <v>0</v>
      </c>
      <c r="BZ744" s="27">
        <f t="shared" si="1138"/>
        <v>0</v>
      </c>
      <c r="CA744" s="27">
        <f t="shared" si="1138"/>
        <v>0</v>
      </c>
      <c r="CB744" s="27">
        <f t="shared" si="1138"/>
        <v>0</v>
      </c>
      <c r="CC744" s="27">
        <f t="shared" si="1138"/>
        <v>0</v>
      </c>
      <c r="CD744" s="27">
        <f t="shared" si="1138"/>
        <v>0</v>
      </c>
      <c r="CE744" s="27">
        <f t="shared" si="1138"/>
        <v>0</v>
      </c>
      <c r="CF744" s="27">
        <f t="shared" si="1138"/>
        <v>0</v>
      </c>
      <c r="CG744" s="27">
        <f t="shared" si="1138"/>
        <v>0</v>
      </c>
      <c r="CH744" s="27">
        <f t="shared" si="1138"/>
        <v>0</v>
      </c>
      <c r="CI744" s="27">
        <f t="shared" si="1138"/>
        <v>0</v>
      </c>
      <c r="CJ744" s="27">
        <f t="shared" si="1138"/>
        <v>0</v>
      </c>
      <c r="CK744" s="27">
        <f t="shared" si="1138"/>
        <v>0</v>
      </c>
      <c r="CL744" s="27">
        <f t="shared" si="1138"/>
        <v>0</v>
      </c>
      <c r="CM744" s="27">
        <f t="shared" si="1138"/>
        <v>0</v>
      </c>
      <c r="CN744" s="27">
        <f t="shared" si="1138"/>
        <v>0</v>
      </c>
      <c r="CO744" s="27">
        <f t="shared" si="1138"/>
        <v>0</v>
      </c>
      <c r="CP744" s="27">
        <f t="shared" si="1138"/>
        <v>0</v>
      </c>
      <c r="CQ744" s="27">
        <f t="shared" si="1138"/>
        <v>0</v>
      </c>
      <c r="CR744" s="27">
        <f t="shared" si="1138"/>
        <v>0</v>
      </c>
      <c r="CS744" s="27">
        <f t="shared" si="1138"/>
        <v>0</v>
      </c>
      <c r="CT744" s="27"/>
      <c r="CU744" s="27"/>
      <c r="CV744" s="27"/>
      <c r="CW744" s="27"/>
      <c r="CX744" s="27"/>
      <c r="CY744" s="27"/>
      <c r="CZ744" s="27">
        <f t="shared" ref="CZ744:DL744" si="1139">COUNTIF(CZ$540:CZ$626,"x")</f>
        <v>0</v>
      </c>
      <c r="DA744" s="27">
        <f t="shared" si="1139"/>
        <v>0</v>
      </c>
      <c r="DB744" s="27">
        <f t="shared" si="1139"/>
        <v>0</v>
      </c>
      <c r="DC744" s="27">
        <f t="shared" si="1139"/>
        <v>0</v>
      </c>
      <c r="DD744" s="27">
        <f t="shared" si="1139"/>
        <v>0</v>
      </c>
      <c r="DE744" s="27">
        <f t="shared" si="1139"/>
        <v>0</v>
      </c>
      <c r="DF744" s="27">
        <f t="shared" si="1139"/>
        <v>0</v>
      </c>
      <c r="DG744" s="27">
        <f t="shared" si="1139"/>
        <v>0</v>
      </c>
      <c r="DH744" s="27">
        <f t="shared" si="1139"/>
        <v>0</v>
      </c>
      <c r="DI744" s="27">
        <f t="shared" si="1139"/>
        <v>0</v>
      </c>
      <c r="DJ744" s="27">
        <f t="shared" si="1139"/>
        <v>0</v>
      </c>
      <c r="DK744" s="27">
        <f t="shared" si="1139"/>
        <v>0</v>
      </c>
      <c r="DL744" s="27">
        <f t="shared" si="1139"/>
        <v>0</v>
      </c>
      <c r="DM744" s="50">
        <f>SUM(COUNTIFS(DM$535:DM$617,{"ĐTT","TDS","ĐTT/HĐC","HĐH","HĐG","HĐNT","VSAN","SHHN","HĐC","TQDN","LH","HĐH/HĐC","HĐH/HĐNT","HĐH/HĐG"}))</f>
        <v>3</v>
      </c>
      <c r="DN744" s="50">
        <f>SUM(COUNTIFS(DN$535:DN$617,{"ĐTT","TDS","ĐTT/HĐC","HĐH","HĐG","HĐNT","VSAN","SHHN","HĐC","TQDN","LH","HĐH/HĐC","HĐH/HĐNT","HĐH/HĐG"}))</f>
        <v>4</v>
      </c>
      <c r="DO744" s="50">
        <f>SUM(COUNTIFS(DO$535:DO$617,{"ĐTT","TDS","ĐTT/HĐC","HĐH","HĐG","HĐNT","VSAN","SHHN","HĐC","TQDN","LH","HĐH/HĐC","HĐH/HĐNT","HĐH/HĐG"}))</f>
        <v>3</v>
      </c>
      <c r="DP744" s="50">
        <f>SUM(COUNTIFS(DP$535:DP$617,{"ĐTT","TDS","ĐTT/HĐC","HĐH","HĐG","HĐNT","VSAN","SHHN","HĐC","TQDN","LH","HĐH/HĐC","HĐH/HĐNT","HĐH/HĐG"}))</f>
        <v>4</v>
      </c>
      <c r="DQ744" s="27">
        <f t="shared" ref="DQ744:EI744" si="1140">COUNTIF(DQ$540:DQ$626,"x")</f>
        <v>0</v>
      </c>
      <c r="DR744" s="27">
        <f t="shared" si="1140"/>
        <v>0</v>
      </c>
      <c r="DS744" s="27">
        <f t="shared" si="1140"/>
        <v>0</v>
      </c>
      <c r="DT744" s="27">
        <f t="shared" si="1140"/>
        <v>0</v>
      </c>
      <c r="DU744" s="27">
        <f t="shared" si="1140"/>
        <v>0</v>
      </c>
      <c r="DV744" s="27">
        <f t="shared" si="1140"/>
        <v>0</v>
      </c>
      <c r="DW744" s="27">
        <f t="shared" si="1140"/>
        <v>0</v>
      </c>
      <c r="DX744" s="27">
        <f t="shared" si="1140"/>
        <v>0</v>
      </c>
      <c r="DY744" s="27">
        <f t="shared" si="1140"/>
        <v>0</v>
      </c>
      <c r="DZ744" s="27">
        <f t="shared" si="1140"/>
        <v>0</v>
      </c>
      <c r="EA744" s="27">
        <f t="shared" si="1140"/>
        <v>0</v>
      </c>
      <c r="EB744" s="27">
        <f t="shared" si="1140"/>
        <v>0</v>
      </c>
      <c r="EC744" s="27">
        <f t="shared" si="1140"/>
        <v>0</v>
      </c>
      <c r="ED744" s="27">
        <f t="shared" si="1140"/>
        <v>0</v>
      </c>
      <c r="EE744" s="27">
        <f t="shared" si="1140"/>
        <v>0</v>
      </c>
      <c r="EF744" s="27">
        <f t="shared" si="1140"/>
        <v>0</v>
      </c>
      <c r="EG744" s="27">
        <f t="shared" si="1140"/>
        <v>0</v>
      </c>
      <c r="EH744" s="27">
        <f t="shared" si="1140"/>
        <v>0</v>
      </c>
      <c r="EI744" s="27">
        <f t="shared" si="1140"/>
        <v>0</v>
      </c>
      <c r="EJ744" s="27"/>
      <c r="EK744" s="27"/>
      <c r="EL744" s="27"/>
      <c r="EM744" s="27"/>
      <c r="EN744" s="27"/>
      <c r="EO744" s="27"/>
      <c r="EP744" s="27">
        <f t="shared" ref="EP744:FE744" si="1141">COUNTIF(EP$540:EP$626,"x")</f>
        <v>0</v>
      </c>
      <c r="EQ744" s="27">
        <f t="shared" si="1141"/>
        <v>0</v>
      </c>
      <c r="ER744" s="27">
        <f t="shared" si="1141"/>
        <v>0</v>
      </c>
      <c r="ES744" s="27">
        <f t="shared" si="1141"/>
        <v>0</v>
      </c>
      <c r="ET744" s="27">
        <f t="shared" si="1141"/>
        <v>0</v>
      </c>
      <c r="EU744" s="27">
        <f t="shared" si="1141"/>
        <v>0</v>
      </c>
      <c r="EV744" s="27">
        <f t="shared" si="1141"/>
        <v>0</v>
      </c>
      <c r="EW744" s="27">
        <f t="shared" si="1141"/>
        <v>0</v>
      </c>
      <c r="EX744" s="27">
        <f t="shared" si="1141"/>
        <v>0</v>
      </c>
      <c r="EY744" s="27">
        <f t="shared" si="1141"/>
        <v>0</v>
      </c>
      <c r="EZ744" s="27">
        <f t="shared" si="1141"/>
        <v>0</v>
      </c>
      <c r="FA744" s="27">
        <f t="shared" si="1141"/>
        <v>0</v>
      </c>
      <c r="FB744" s="27">
        <f t="shared" si="1141"/>
        <v>0</v>
      </c>
      <c r="FC744" s="27">
        <f t="shared" si="1141"/>
        <v>0</v>
      </c>
      <c r="FD744" s="27">
        <f t="shared" si="1141"/>
        <v>0</v>
      </c>
      <c r="FE744" s="27">
        <f t="shared" si="1141"/>
        <v>0</v>
      </c>
      <c r="FF744" s="65">
        <f>SUM(COUNTIFS(FF$540:FF$622,{"ĐTT","TDS","ĐTT/HĐC","HĐH","HĐG","HĐNT","VSAN","SHHN","HĐC","TQDN","LH","HĐH/HĐC","HĐH/HĐNT","HĐH/HĐG"}))</f>
        <v>7</v>
      </c>
      <c r="FG744" s="65">
        <f>SUM(COUNTIFS(FG$540:FG$622,{"ĐTT","TDS","ĐTT/HĐC","HĐH","HĐG","HĐNT","VSAN","SHHN","HĐC","TQDN","LH","HĐH/HĐC","HĐH/HĐNT","HĐH/HĐG"}))</f>
        <v>6</v>
      </c>
      <c r="FH744" s="65">
        <f>SUM(COUNTIFS(FH$540:FH$622,{"ĐTT","TDS","ĐTT/HĐC","HĐH","HĐG","HĐNT","VSAN","SHHN","HĐC","TQDN","LH","HĐH/HĐC","HĐH/HĐNT","HĐH/HĐG"}))</f>
        <v>3</v>
      </c>
      <c r="FI744" s="65">
        <f>SUM(COUNTIFS(FI$540:FI$622,{"ĐTT","TDS","ĐTT/HĐC","HĐH","HĐG","HĐNT","VSAN","SHHN","HĐC","TQDN","LH","HĐH/HĐC","HĐH/HĐNT","HĐH/HĐG"}))</f>
        <v>6</v>
      </c>
      <c r="FJ744" s="65">
        <f>SUM(COUNTIFS(FJ$540:FJ$622,{"ĐTT","TDS","ĐTT/HĐC","HĐH","HĐG","HĐNT","VSAN","SHHN","HĐC","TQDN","LH","HĐH/HĐC","HĐH/HĐNT","HĐH/HĐG"}))</f>
        <v>6</v>
      </c>
      <c r="FK744" s="27">
        <f t="shared" ref="FK744:GD744" si="1142">COUNTIF(FK$540:FK$626,"x")</f>
        <v>0</v>
      </c>
      <c r="FL744" s="27">
        <f t="shared" si="1142"/>
        <v>0</v>
      </c>
      <c r="FM744" s="27">
        <f t="shared" si="1142"/>
        <v>0</v>
      </c>
      <c r="FN744" s="85">
        <f t="shared" si="1142"/>
        <v>0</v>
      </c>
      <c r="FO744" s="90">
        <f t="shared" si="1142"/>
        <v>0</v>
      </c>
      <c r="FP744" s="27">
        <f t="shared" si="1142"/>
        <v>0</v>
      </c>
      <c r="FQ744" s="90">
        <f t="shared" si="1142"/>
        <v>0</v>
      </c>
      <c r="FR744" s="27">
        <f t="shared" si="1142"/>
        <v>0</v>
      </c>
      <c r="FS744" s="27">
        <f t="shared" si="1142"/>
        <v>0</v>
      </c>
      <c r="FT744" s="27">
        <f t="shared" si="1142"/>
        <v>0</v>
      </c>
      <c r="FU744" s="90">
        <f t="shared" si="1142"/>
        <v>0</v>
      </c>
      <c r="FV744" s="27">
        <f t="shared" si="1142"/>
        <v>0</v>
      </c>
      <c r="FW744" s="27">
        <f t="shared" si="1142"/>
        <v>0</v>
      </c>
      <c r="FX744" s="27">
        <f t="shared" si="1142"/>
        <v>0</v>
      </c>
      <c r="FY744" s="27">
        <f t="shared" si="1142"/>
        <v>0</v>
      </c>
      <c r="FZ744" s="27">
        <f t="shared" si="1142"/>
        <v>0</v>
      </c>
      <c r="GA744" s="27">
        <f t="shared" si="1142"/>
        <v>0</v>
      </c>
      <c r="GB744" s="27">
        <f t="shared" si="1142"/>
        <v>0</v>
      </c>
      <c r="GC744" s="27">
        <f t="shared" si="1142"/>
        <v>0</v>
      </c>
      <c r="GD744" s="27">
        <f t="shared" si="1142"/>
        <v>0</v>
      </c>
      <c r="GE744" s="27"/>
      <c r="GF744" s="27"/>
      <c r="GG744" s="27"/>
      <c r="GH744" s="85"/>
      <c r="GI744" s="27"/>
      <c r="GJ744" s="27">
        <f>COUNTIF(GJ$540:GJ$626,"x")</f>
        <v>0</v>
      </c>
      <c r="GK744" s="27">
        <f>COUNTIF(GK$540:GK$626,"x")</f>
        <v>0</v>
      </c>
      <c r="GL744" s="27">
        <f>COUNTIF(GL$540:GL$626,"x")</f>
        <v>0</v>
      </c>
      <c r="GM744" s="27">
        <f>COUNTIF(GM$540:GM$626,"x")</f>
        <v>0</v>
      </c>
      <c r="GN744" s="27"/>
      <c r="GO744" s="27">
        <f t="shared" ref="GO744:GY744" si="1143">COUNTIF(GO$540:GO$626,"x")</f>
        <v>0</v>
      </c>
      <c r="GP744" s="27">
        <f t="shared" si="1143"/>
        <v>0</v>
      </c>
      <c r="GQ744" s="27">
        <f t="shared" si="1143"/>
        <v>0</v>
      </c>
      <c r="GR744" s="27">
        <f t="shared" si="1143"/>
        <v>0</v>
      </c>
      <c r="GS744" s="27">
        <f t="shared" si="1143"/>
        <v>0</v>
      </c>
      <c r="GT744" s="27">
        <f t="shared" si="1143"/>
        <v>0</v>
      </c>
      <c r="GU744" s="27">
        <f t="shared" si="1143"/>
        <v>0</v>
      </c>
      <c r="GV744" s="27">
        <f t="shared" si="1143"/>
        <v>0</v>
      </c>
      <c r="GW744" s="27">
        <f t="shared" si="1143"/>
        <v>0</v>
      </c>
      <c r="GX744" s="27">
        <f t="shared" si="1143"/>
        <v>0</v>
      </c>
      <c r="GY744" s="27">
        <f t="shared" si="1143"/>
        <v>0</v>
      </c>
      <c r="GZ744" s="27">
        <f>SUM(COUNTIFS(GZ$540:GZ$622,{"ĐTT","TDS","ĐTT/HĐC","HĐH","HĐG","HĐNT","VSAN","SHHN","HĐC","TQDN","LH","HĐH/HĐC","HĐH/HĐNT","HĐH/HĐG"}))</f>
        <v>7</v>
      </c>
      <c r="HA744" s="27">
        <f>SUM(COUNTIFS(HA$540:HA$622,{"ĐTT","TDS","ĐTT/HĐC","HĐH","HĐG","HĐNT","VSAN","SHHN","HĐC","TQDN","LH","HĐH/HĐC","HĐH/HĐNT","HĐH/HĐG"}))</f>
        <v>5</v>
      </c>
      <c r="HB744" s="27">
        <f>SUM(COUNTIFS(HB$540:HB$622,{"ĐTT","TDS","ĐTT/HĐC","HĐH","HĐG","HĐNT","VSAN","SHHN","HĐC","TQDN","LH","HĐH/HĐC","HĐH/HĐNT","HĐH/HĐG"}))</f>
        <v>6</v>
      </c>
      <c r="HC744" s="27">
        <f>SUM(COUNTIFS(HC$540:HC$622,{"ĐTT","TDS","ĐTT/HĐC","HĐH","HĐG","HĐNT","VSAN","SHHN","HĐC","TQDN","LH","HĐH/HĐC","HĐH/HĐNT","HĐH/HĐG"}))</f>
        <v>5</v>
      </c>
      <c r="HD744" s="27">
        <f>SUM(COUNTIFS(HD$540:HD$622,{"ĐTT","TDS","ĐTT/HĐC","HĐH","HĐG","HĐNT","VSAN","SHHN","HĐC","TQDN","LH","HĐH/HĐC","HĐH/HĐNT","HĐH/HĐG"}))</f>
        <v>5</v>
      </c>
      <c r="HE744" s="27">
        <f t="shared" ref="HE744:HW744" si="1144">COUNTIF(HE$540:HE$626,"x")</f>
        <v>0</v>
      </c>
      <c r="HF744" s="27">
        <f t="shared" si="1144"/>
        <v>0</v>
      </c>
      <c r="HG744" s="27">
        <f t="shared" si="1144"/>
        <v>0</v>
      </c>
      <c r="HH744" s="27">
        <f t="shared" si="1144"/>
        <v>0</v>
      </c>
      <c r="HI744" s="27">
        <f t="shared" si="1144"/>
        <v>0</v>
      </c>
      <c r="HJ744" s="27">
        <f t="shared" si="1144"/>
        <v>0</v>
      </c>
      <c r="HK744" s="27">
        <f t="shared" si="1144"/>
        <v>0</v>
      </c>
      <c r="HL744" s="27">
        <f t="shared" si="1144"/>
        <v>0</v>
      </c>
      <c r="HM744" s="27">
        <f t="shared" si="1144"/>
        <v>0</v>
      </c>
      <c r="HN744" s="27">
        <f t="shared" si="1144"/>
        <v>0</v>
      </c>
      <c r="HO744" s="27">
        <f t="shared" si="1144"/>
        <v>0</v>
      </c>
      <c r="HP744" s="27">
        <f t="shared" si="1144"/>
        <v>0</v>
      </c>
      <c r="HQ744" s="27">
        <f t="shared" si="1144"/>
        <v>0</v>
      </c>
      <c r="HR744" s="27">
        <f t="shared" si="1144"/>
        <v>0</v>
      </c>
      <c r="HS744" s="27">
        <f t="shared" si="1144"/>
        <v>0</v>
      </c>
      <c r="HT744" s="27">
        <f t="shared" si="1144"/>
        <v>0</v>
      </c>
      <c r="HU744" s="27">
        <f t="shared" si="1144"/>
        <v>0</v>
      </c>
      <c r="HV744" s="27">
        <f t="shared" si="1144"/>
        <v>0</v>
      </c>
      <c r="HW744" s="27">
        <f t="shared" si="1144"/>
        <v>0</v>
      </c>
      <c r="HX744" s="27"/>
      <c r="HY744" s="27"/>
      <c r="HZ744" s="27"/>
      <c r="IA744" s="27"/>
      <c r="IB744" s="27"/>
      <c r="IC744" s="27"/>
      <c r="ID744" s="27">
        <f t="shared" ref="ID744:IR744" si="1145">COUNTIF(ID$540:ID$626,"x")</f>
        <v>0</v>
      </c>
      <c r="IE744" s="27">
        <f t="shared" si="1145"/>
        <v>0</v>
      </c>
      <c r="IF744" s="27">
        <f t="shared" si="1145"/>
        <v>0</v>
      </c>
      <c r="IG744" s="27">
        <f t="shared" si="1145"/>
        <v>0</v>
      </c>
      <c r="IH744" s="27">
        <f t="shared" si="1145"/>
        <v>0</v>
      </c>
      <c r="II744" s="27">
        <f t="shared" si="1145"/>
        <v>0</v>
      </c>
      <c r="IJ744" s="27">
        <f t="shared" si="1145"/>
        <v>0</v>
      </c>
      <c r="IK744" s="27">
        <f t="shared" si="1145"/>
        <v>0</v>
      </c>
      <c r="IL744" s="27">
        <f t="shared" si="1145"/>
        <v>0</v>
      </c>
      <c r="IM744" s="27">
        <f t="shared" si="1145"/>
        <v>0</v>
      </c>
      <c r="IN744" s="27">
        <f t="shared" si="1145"/>
        <v>0</v>
      </c>
      <c r="IO744" s="27">
        <f t="shared" si="1145"/>
        <v>0</v>
      </c>
      <c r="IP744" s="27">
        <f t="shared" si="1145"/>
        <v>0</v>
      </c>
      <c r="IQ744" s="27">
        <f t="shared" si="1145"/>
        <v>0</v>
      </c>
      <c r="IR744" s="27">
        <f t="shared" si="1145"/>
        <v>0</v>
      </c>
      <c r="IS744" s="65">
        <f>SUM(COUNTIFS(IS$540:IS$622,{"ĐTT","TDS","ĐTT/HĐC","HĐH","HĐG","HĐNT","VSAN","SHHN","HĐC","TQDN","LH","HĐH/HĐC","HĐH/HĐNT","HĐH/HĐG"}))</f>
        <v>3</v>
      </c>
      <c r="IT744" s="65">
        <f>SUM(COUNTIFS(IT$540:IT$622,{"ĐTT","TDS","ĐTT/HĐC","HĐH","HĐG","HĐNT","VSAN","SHHN","HĐC","TQDN","LH","HĐH/HĐC","HĐH/HĐNT","HĐH/HĐG"}))</f>
        <v>4</v>
      </c>
      <c r="IU744" s="65">
        <f>SUM(COUNTIFS(IU$540:IU$622,{"ĐTT","TDS","ĐTT/HĐC","HĐH","HĐG","HĐNT","VSAN","SHHN","HĐC","TQDN","LH","HĐH/HĐC","HĐH/HĐNT","HĐH/HĐG"}))</f>
        <v>3</v>
      </c>
      <c r="IV744" s="65">
        <f>SUM(COUNTIFS(IV$540:IV$622,{"ĐTT","TDS","ĐTT/HĐC","HĐH","HĐG","HĐNT","VSAN","SHHN","HĐC","TQDN","LH","HĐH/HĐC","HĐH/HĐNT","HĐH/HĐG"}))</f>
        <v>3</v>
      </c>
      <c r="IW744" s="65">
        <f>SUM(COUNTIFS(IW$540:IW$622,{"ĐTT","TDS","ĐTT/HĐC","HĐH","HĐG","HĐNT","VSAN","SHHN","HĐC","TQDN","LH","HĐH/HĐC","HĐH/HĐNT","HĐH/HĐG"}))</f>
        <v>4</v>
      </c>
      <c r="IX744" s="27">
        <f t="shared" ref="IX744:JQ744" si="1146">COUNTIF(IX$540:IX$626,"x")</f>
        <v>0</v>
      </c>
      <c r="IY744" s="27">
        <f t="shared" si="1146"/>
        <v>0</v>
      </c>
      <c r="IZ744" s="27">
        <f t="shared" si="1146"/>
        <v>0</v>
      </c>
      <c r="JA744" s="27">
        <f t="shared" si="1146"/>
        <v>0</v>
      </c>
      <c r="JB744" s="27">
        <f t="shared" si="1146"/>
        <v>0</v>
      </c>
      <c r="JC744" s="27">
        <f t="shared" si="1146"/>
        <v>0</v>
      </c>
      <c r="JD744" s="27">
        <f t="shared" si="1146"/>
        <v>0</v>
      </c>
      <c r="JE744" s="27">
        <f t="shared" si="1146"/>
        <v>0</v>
      </c>
      <c r="JF744" s="27">
        <f t="shared" si="1146"/>
        <v>0</v>
      </c>
      <c r="JG744" s="27">
        <f t="shared" si="1146"/>
        <v>0</v>
      </c>
      <c r="JH744" s="27">
        <f t="shared" si="1146"/>
        <v>0</v>
      </c>
      <c r="JI744" s="27">
        <f t="shared" si="1146"/>
        <v>0</v>
      </c>
      <c r="JJ744" s="27">
        <f t="shared" si="1146"/>
        <v>0</v>
      </c>
      <c r="JK744" s="27">
        <f t="shared" si="1146"/>
        <v>0</v>
      </c>
      <c r="JL744" s="27">
        <f t="shared" si="1146"/>
        <v>0</v>
      </c>
      <c r="JM744" s="27">
        <f t="shared" si="1146"/>
        <v>0</v>
      </c>
      <c r="JN744" s="27">
        <f t="shared" si="1146"/>
        <v>0</v>
      </c>
      <c r="JO744" s="27">
        <f t="shared" si="1146"/>
        <v>0</v>
      </c>
      <c r="JP744" s="27">
        <f t="shared" si="1146"/>
        <v>0</v>
      </c>
      <c r="JQ744" s="27">
        <f t="shared" si="1146"/>
        <v>0</v>
      </c>
      <c r="JR744" s="27"/>
      <c r="JS744" s="27"/>
      <c r="JT744" s="27"/>
      <c r="JU744" s="27"/>
      <c r="JV744" s="27"/>
      <c r="JW744" s="27">
        <f t="shared" ref="JW744:KK744" si="1147">COUNTIF(JW$540:JW$626,"x")</f>
        <v>0</v>
      </c>
      <c r="JX744" s="27">
        <f t="shared" si="1147"/>
        <v>0</v>
      </c>
      <c r="JY744" s="27">
        <f t="shared" si="1147"/>
        <v>0</v>
      </c>
      <c r="JZ744" s="27">
        <f t="shared" si="1147"/>
        <v>0</v>
      </c>
      <c r="KA744" s="27">
        <f t="shared" si="1147"/>
        <v>0</v>
      </c>
      <c r="KB744" s="27">
        <f t="shared" si="1147"/>
        <v>0</v>
      </c>
      <c r="KC744" s="27">
        <f t="shared" si="1147"/>
        <v>0</v>
      </c>
      <c r="KD744" s="27">
        <f t="shared" si="1147"/>
        <v>0</v>
      </c>
      <c r="KE744" s="27">
        <f t="shared" si="1147"/>
        <v>0</v>
      </c>
      <c r="KF744" s="27">
        <f t="shared" si="1147"/>
        <v>0</v>
      </c>
      <c r="KG744" s="27">
        <f t="shared" si="1147"/>
        <v>0</v>
      </c>
      <c r="KH744" s="27">
        <f t="shared" si="1147"/>
        <v>0</v>
      </c>
      <c r="KI744" s="27">
        <f t="shared" si="1147"/>
        <v>0</v>
      </c>
      <c r="KJ744" s="27">
        <f t="shared" si="1147"/>
        <v>0</v>
      </c>
      <c r="KK744" s="27">
        <f t="shared" si="1147"/>
        <v>0</v>
      </c>
      <c r="KL744" s="65">
        <f>SUM(COUNTIFS(KL$539:KL$621,{"ĐTT","TDS","ĐTT/HĐC","HĐH","HĐG","HĐNT","VSAN","SHHN","HĐC","TQDN","LH","HĐH/HĐC","HĐH/HĐNT","HĐH/HĐG"}))</f>
        <v>4</v>
      </c>
      <c r="KM744" s="27">
        <f>COUNTIF(KM$540:KM$626,"x")</f>
        <v>0</v>
      </c>
      <c r="KN744" s="65">
        <f>SUM(COUNTIFS(KN$539:KN$621,{"ĐTT","TDS","ĐTT/HĐC","HĐH","HĐG","HĐNT","VSAN","SHHN","HĐC","TQDN","LH","HĐH/HĐC","HĐH/HĐNT","HĐH/HĐG"}))</f>
        <v>3</v>
      </c>
      <c r="KO744" s="27">
        <f t="shared" ref="KO744:LK744" si="1148">COUNTIF(KO$540:KO$626,"x")</f>
        <v>0</v>
      </c>
      <c r="KP744" s="27">
        <f t="shared" si="1148"/>
        <v>0</v>
      </c>
      <c r="KQ744" s="27">
        <f t="shared" si="1148"/>
        <v>0</v>
      </c>
      <c r="KR744" s="27">
        <f t="shared" si="1148"/>
        <v>0</v>
      </c>
      <c r="KS744" s="27">
        <f t="shared" si="1148"/>
        <v>0</v>
      </c>
      <c r="KT744" s="27">
        <f t="shared" si="1148"/>
        <v>0</v>
      </c>
      <c r="KU744" s="27">
        <f t="shared" si="1148"/>
        <v>0</v>
      </c>
      <c r="KV744" s="27">
        <f t="shared" si="1148"/>
        <v>0</v>
      </c>
      <c r="KW744" s="27">
        <f t="shared" si="1148"/>
        <v>0</v>
      </c>
      <c r="KX744" s="27">
        <f t="shared" si="1148"/>
        <v>0</v>
      </c>
      <c r="KY744" s="27">
        <f t="shared" si="1148"/>
        <v>0</v>
      </c>
      <c r="KZ744" s="27">
        <f t="shared" si="1148"/>
        <v>0</v>
      </c>
      <c r="LA744" s="27">
        <f t="shared" si="1148"/>
        <v>0</v>
      </c>
      <c r="LB744" s="27">
        <f t="shared" si="1148"/>
        <v>0</v>
      </c>
      <c r="LC744" s="27">
        <f t="shared" si="1148"/>
        <v>0</v>
      </c>
      <c r="LD744" s="27">
        <f t="shared" si="1148"/>
        <v>0</v>
      </c>
      <c r="LE744" s="27">
        <f t="shared" si="1148"/>
        <v>0</v>
      </c>
      <c r="LF744" s="27">
        <f t="shared" si="1148"/>
        <v>0</v>
      </c>
      <c r="LG744" s="27">
        <f t="shared" si="1148"/>
        <v>0</v>
      </c>
      <c r="LH744" s="27">
        <f t="shared" si="1148"/>
        <v>0</v>
      </c>
      <c r="LI744" s="27">
        <f t="shared" si="1148"/>
        <v>0</v>
      </c>
      <c r="LJ744" s="27">
        <f t="shared" si="1148"/>
        <v>0</v>
      </c>
      <c r="LK744" s="27">
        <f t="shared" si="1148"/>
        <v>0</v>
      </c>
      <c r="LL744" s="27"/>
      <c r="LM744" s="27"/>
      <c r="LN744" s="27"/>
      <c r="LO744" s="27"/>
      <c r="LP744" s="27">
        <f t="shared" ref="LP744:MU744" si="1149">COUNTIF(LP$540:LP$626,"x")</f>
        <v>0</v>
      </c>
      <c r="LQ744" s="27">
        <f t="shared" si="1149"/>
        <v>0</v>
      </c>
      <c r="LR744" s="27">
        <f t="shared" si="1149"/>
        <v>0</v>
      </c>
      <c r="LS744" s="27">
        <f t="shared" si="1149"/>
        <v>0</v>
      </c>
      <c r="LT744" s="27">
        <f t="shared" si="1149"/>
        <v>0</v>
      </c>
      <c r="LU744" s="27">
        <f t="shared" si="1149"/>
        <v>0</v>
      </c>
      <c r="LV744" s="27">
        <f t="shared" si="1149"/>
        <v>0</v>
      </c>
      <c r="LW744" s="27">
        <f t="shared" si="1149"/>
        <v>0</v>
      </c>
      <c r="LX744" s="27">
        <f t="shared" si="1149"/>
        <v>0</v>
      </c>
      <c r="LY744" s="27">
        <f t="shared" si="1149"/>
        <v>0</v>
      </c>
      <c r="LZ744" s="27">
        <f t="shared" si="1149"/>
        <v>0</v>
      </c>
      <c r="MA744" s="27">
        <f t="shared" si="1149"/>
        <v>0</v>
      </c>
      <c r="MB744" s="27">
        <f t="shared" si="1149"/>
        <v>0</v>
      </c>
      <c r="MC744" s="27">
        <f t="shared" si="1149"/>
        <v>0</v>
      </c>
      <c r="MD744" s="27">
        <f t="shared" si="1149"/>
        <v>0</v>
      </c>
      <c r="ME744" s="27">
        <f t="shared" si="1149"/>
        <v>0</v>
      </c>
      <c r="MF744" s="27">
        <f t="shared" si="1149"/>
        <v>0</v>
      </c>
      <c r="MG744" s="27">
        <f t="shared" si="1149"/>
        <v>0</v>
      </c>
      <c r="MH744" s="27">
        <f t="shared" si="1149"/>
        <v>0</v>
      </c>
      <c r="MI744" s="27">
        <f t="shared" si="1149"/>
        <v>0</v>
      </c>
      <c r="MJ744" s="27">
        <f t="shared" si="1149"/>
        <v>0</v>
      </c>
      <c r="MK744" s="27">
        <f t="shared" si="1149"/>
        <v>0</v>
      </c>
      <c r="ML744" s="27">
        <f t="shared" si="1149"/>
        <v>0</v>
      </c>
      <c r="MM744" s="27">
        <f t="shared" si="1149"/>
        <v>0</v>
      </c>
      <c r="MN744" s="27">
        <f t="shared" si="1149"/>
        <v>0</v>
      </c>
      <c r="MO744" s="27">
        <f t="shared" si="1149"/>
        <v>0</v>
      </c>
      <c r="MP744" s="27">
        <f t="shared" si="1149"/>
        <v>0</v>
      </c>
      <c r="MQ744" s="27">
        <f t="shared" si="1149"/>
        <v>0</v>
      </c>
      <c r="MR744" s="27">
        <f t="shared" si="1149"/>
        <v>0</v>
      </c>
      <c r="MS744" s="27">
        <f t="shared" si="1149"/>
        <v>0</v>
      </c>
      <c r="MT744" s="27">
        <f t="shared" si="1149"/>
        <v>0</v>
      </c>
      <c r="MU744" s="27">
        <f t="shared" si="1149"/>
        <v>0</v>
      </c>
      <c r="MV744" s="27">
        <f t="shared" ref="MV744:OA744" si="1150">COUNTIF(MV$540:MV$626,"x")</f>
        <v>0</v>
      </c>
      <c r="MW744" s="27">
        <f t="shared" si="1150"/>
        <v>0</v>
      </c>
      <c r="MX744" s="27">
        <f t="shared" si="1150"/>
        <v>0</v>
      </c>
      <c r="MY744" s="27">
        <f t="shared" si="1150"/>
        <v>0</v>
      </c>
      <c r="MZ744" s="27">
        <f t="shared" si="1150"/>
        <v>0</v>
      </c>
      <c r="NA744" s="27">
        <f t="shared" si="1150"/>
        <v>0</v>
      </c>
      <c r="NB744" s="27">
        <f t="shared" si="1150"/>
        <v>0</v>
      </c>
      <c r="NC744" s="27">
        <f t="shared" si="1150"/>
        <v>0</v>
      </c>
      <c r="ND744" s="27">
        <f t="shared" si="1150"/>
        <v>0</v>
      </c>
      <c r="NE744" s="27">
        <f t="shared" si="1150"/>
        <v>0</v>
      </c>
      <c r="NF744" s="27">
        <f t="shared" si="1150"/>
        <v>0</v>
      </c>
      <c r="NG744" s="27">
        <f t="shared" si="1150"/>
        <v>0</v>
      </c>
      <c r="NH744" s="27">
        <f t="shared" si="1150"/>
        <v>0</v>
      </c>
      <c r="NI744" s="27">
        <f t="shared" si="1150"/>
        <v>0</v>
      </c>
      <c r="NJ744" s="27">
        <f t="shared" si="1150"/>
        <v>0</v>
      </c>
      <c r="NK744" s="27">
        <f t="shared" si="1150"/>
        <v>0</v>
      </c>
      <c r="NL744" s="27">
        <f t="shared" si="1150"/>
        <v>0</v>
      </c>
      <c r="NM744" s="27">
        <f t="shared" si="1150"/>
        <v>0</v>
      </c>
      <c r="NN744" s="27">
        <f t="shared" si="1150"/>
        <v>0</v>
      </c>
      <c r="NO744" s="27">
        <f t="shared" si="1150"/>
        <v>0</v>
      </c>
      <c r="NP744" s="27">
        <f t="shared" si="1150"/>
        <v>0</v>
      </c>
      <c r="NQ744" s="27">
        <f t="shared" si="1150"/>
        <v>0</v>
      </c>
      <c r="NR744" s="27">
        <f t="shared" si="1150"/>
        <v>0</v>
      </c>
      <c r="NS744" s="27">
        <f t="shared" si="1150"/>
        <v>0</v>
      </c>
      <c r="NT744" s="27">
        <f t="shared" si="1150"/>
        <v>0</v>
      </c>
      <c r="NU744" s="27">
        <f t="shared" si="1150"/>
        <v>0</v>
      </c>
      <c r="NV744" s="27">
        <f t="shared" si="1150"/>
        <v>0</v>
      </c>
      <c r="NW744" s="27">
        <f t="shared" si="1150"/>
        <v>0</v>
      </c>
      <c r="NX744" s="27">
        <f t="shared" si="1150"/>
        <v>0</v>
      </c>
      <c r="NY744" s="27">
        <f t="shared" si="1150"/>
        <v>0</v>
      </c>
      <c r="NZ744" s="27">
        <f t="shared" si="1150"/>
        <v>0</v>
      </c>
      <c r="OA744" s="27">
        <f t="shared" si="1150"/>
        <v>0</v>
      </c>
      <c r="OB744" s="27">
        <f t="shared" ref="OB744:OZ744" si="1151">COUNTIF(OB$540:OB$626,"x")</f>
        <v>0</v>
      </c>
      <c r="OC744" s="27">
        <f t="shared" si="1151"/>
        <v>0</v>
      </c>
      <c r="OD744" s="27">
        <f t="shared" si="1151"/>
        <v>0</v>
      </c>
      <c r="OE744" s="27">
        <f t="shared" si="1151"/>
        <v>0</v>
      </c>
      <c r="OF744" s="27">
        <f t="shared" si="1151"/>
        <v>0</v>
      </c>
      <c r="OG744" s="27">
        <f t="shared" si="1151"/>
        <v>0</v>
      </c>
      <c r="OH744" s="27">
        <f t="shared" si="1151"/>
        <v>0</v>
      </c>
      <c r="OI744" s="27">
        <f t="shared" si="1151"/>
        <v>0</v>
      </c>
      <c r="OJ744" s="27">
        <f t="shared" si="1151"/>
        <v>0</v>
      </c>
      <c r="OK744" s="27">
        <f t="shared" si="1151"/>
        <v>0</v>
      </c>
      <c r="OL744" s="27">
        <f t="shared" si="1151"/>
        <v>0</v>
      </c>
      <c r="OM744" s="27">
        <f t="shared" si="1151"/>
        <v>0</v>
      </c>
      <c r="ON744" s="27">
        <f t="shared" si="1151"/>
        <v>0</v>
      </c>
      <c r="OO744" s="27">
        <f t="shared" si="1151"/>
        <v>0</v>
      </c>
      <c r="OP744" s="27">
        <f t="shared" si="1151"/>
        <v>0</v>
      </c>
      <c r="OQ744" s="27">
        <f t="shared" si="1151"/>
        <v>0</v>
      </c>
      <c r="OR744" s="27">
        <f t="shared" si="1151"/>
        <v>0</v>
      </c>
      <c r="OS744" s="27">
        <f t="shared" si="1151"/>
        <v>0</v>
      </c>
      <c r="OT744" s="27">
        <f t="shared" si="1151"/>
        <v>0</v>
      </c>
      <c r="OU744" s="27">
        <f t="shared" si="1151"/>
        <v>0</v>
      </c>
      <c r="OV744" s="27">
        <f t="shared" si="1151"/>
        <v>0</v>
      </c>
      <c r="OW744" s="27">
        <f t="shared" si="1151"/>
        <v>0</v>
      </c>
      <c r="OX744" s="27">
        <f t="shared" si="1151"/>
        <v>0</v>
      </c>
      <c r="OY744" s="27">
        <f t="shared" si="1151"/>
        <v>0</v>
      </c>
      <c r="OZ744" s="27">
        <f t="shared" si="1151"/>
        <v>0</v>
      </c>
      <c r="PA744" s="60"/>
      <c r="PB744" s="247"/>
    </row>
    <row r="745" spans="1:424" s="302" customFormat="1" ht="9" customHeight="1">
      <c r="A745" s="42"/>
      <c r="B745" s="2"/>
      <c r="C745" s="527" t="s">
        <v>435</v>
      </c>
      <c r="D745" s="528"/>
      <c r="E745" s="528"/>
      <c r="F745" s="528"/>
      <c r="G745" s="487"/>
      <c r="H745" s="246">
        <f>COUNTIF(H629:H739,"x")</f>
        <v>1</v>
      </c>
      <c r="I745" s="304"/>
      <c r="J745" s="304"/>
      <c r="K745" s="62"/>
      <c r="L745" s="77"/>
      <c r="M745" s="62"/>
      <c r="N745" s="2"/>
      <c r="O745" s="42"/>
      <c r="P745" s="171">
        <f>COUNTIF(P629:P739,"x")</f>
        <v>20</v>
      </c>
      <c r="Q745" s="172">
        <f>Q627</f>
        <v>30</v>
      </c>
      <c r="R745" s="246">
        <f t="shared" ref="R745:AB745" si="1152">COUNTIF(R627:R738,"x")</f>
        <v>15</v>
      </c>
      <c r="S745" s="171">
        <f t="shared" si="1152"/>
        <v>8</v>
      </c>
      <c r="T745" s="171">
        <f t="shared" si="1152"/>
        <v>7</v>
      </c>
      <c r="U745" s="171">
        <f t="shared" si="1152"/>
        <v>8</v>
      </c>
      <c r="V745" s="171">
        <f t="shared" si="1152"/>
        <v>9</v>
      </c>
      <c r="W745" s="171">
        <f t="shared" si="1152"/>
        <v>8</v>
      </c>
      <c r="X745" s="171">
        <f t="shared" si="1152"/>
        <v>9</v>
      </c>
      <c r="Y745" s="171">
        <f t="shared" si="1152"/>
        <v>10</v>
      </c>
      <c r="Z745" s="171">
        <f t="shared" si="1152"/>
        <v>10</v>
      </c>
      <c r="AA745" s="171">
        <f t="shared" si="1152"/>
        <v>9</v>
      </c>
      <c r="AB745" s="171">
        <f t="shared" si="1152"/>
        <v>11</v>
      </c>
      <c r="AC745" s="171">
        <f>COUNTIF(AC627:AC738,"1")</f>
        <v>99</v>
      </c>
      <c r="AD745" s="65">
        <f>SUM(COUNTIFS(AD$627:AD$733,{"ĐTT","TDS","ĐTT/HĐC","HĐH","HĐG","HĐNT","VSAN","SHHN","HĐC","TQDN","LH","HĐH/HĐC","HĐH/HĐNT","HĐH/HĐG"}))</f>
        <v>7</v>
      </c>
      <c r="AE745" s="65">
        <f>SUM(COUNTIFS(AE$627:AE$733,{"ĐTT","TDS","ĐTT/HĐC","HĐH","HĐG","HĐNT","VSAN","SHHN","HĐC","TQDN","LH","HĐH/HĐC","HĐH/HĐNT","HĐH/HĐG"}))</f>
        <v>12</v>
      </c>
      <c r="AF745" s="27">
        <f t="shared" ref="AF745:BC745" si="1153">COUNTIF(AF$627:AF$738,"x")</f>
        <v>0</v>
      </c>
      <c r="AG745" s="27">
        <f t="shared" si="1153"/>
        <v>0</v>
      </c>
      <c r="AH745" s="27">
        <f t="shared" si="1153"/>
        <v>0</v>
      </c>
      <c r="AI745" s="27">
        <f t="shared" si="1153"/>
        <v>0</v>
      </c>
      <c r="AJ745" s="27">
        <f t="shared" si="1153"/>
        <v>0</v>
      </c>
      <c r="AK745" s="27">
        <f t="shared" si="1153"/>
        <v>0</v>
      </c>
      <c r="AL745" s="27">
        <f t="shared" si="1153"/>
        <v>0</v>
      </c>
      <c r="AM745" s="27">
        <f t="shared" si="1153"/>
        <v>0</v>
      </c>
      <c r="AN745" s="27">
        <f t="shared" si="1153"/>
        <v>0</v>
      </c>
      <c r="AO745" s="27">
        <f t="shared" si="1153"/>
        <v>0</v>
      </c>
      <c r="AP745" s="27">
        <f t="shared" si="1153"/>
        <v>0</v>
      </c>
      <c r="AQ745" s="27">
        <f t="shared" si="1153"/>
        <v>0</v>
      </c>
      <c r="AR745" s="27">
        <f t="shared" si="1153"/>
        <v>0</v>
      </c>
      <c r="AS745" s="27">
        <f t="shared" si="1153"/>
        <v>0</v>
      </c>
      <c r="AT745" s="27">
        <f t="shared" si="1153"/>
        <v>0</v>
      </c>
      <c r="AU745" s="27">
        <f t="shared" si="1153"/>
        <v>0</v>
      </c>
      <c r="AV745" s="27">
        <f t="shared" si="1153"/>
        <v>0</v>
      </c>
      <c r="AW745" s="27">
        <f t="shared" si="1153"/>
        <v>0</v>
      </c>
      <c r="AX745" s="27">
        <f t="shared" si="1153"/>
        <v>0</v>
      </c>
      <c r="AY745" s="27">
        <f t="shared" si="1153"/>
        <v>0</v>
      </c>
      <c r="AZ745" s="27">
        <f t="shared" si="1153"/>
        <v>0</v>
      </c>
      <c r="BA745" s="27">
        <f t="shared" si="1153"/>
        <v>0</v>
      </c>
      <c r="BB745" s="27">
        <f t="shared" si="1153"/>
        <v>0</v>
      </c>
      <c r="BC745" s="27">
        <f t="shared" si="1153"/>
        <v>0</v>
      </c>
      <c r="BD745" s="27"/>
      <c r="BE745" s="27"/>
      <c r="BF745" s="27"/>
      <c r="BG745" s="27"/>
      <c r="BH745" s="27"/>
      <c r="BI745" s="27"/>
      <c r="BJ745" s="27">
        <f t="shared" ref="BJ745:BS745" si="1154">COUNTIF(BJ$627:BJ$738,"x")</f>
        <v>0</v>
      </c>
      <c r="BK745" s="27">
        <f t="shared" si="1154"/>
        <v>0</v>
      </c>
      <c r="BL745" s="27">
        <f t="shared" si="1154"/>
        <v>0</v>
      </c>
      <c r="BM745" s="27">
        <f t="shared" si="1154"/>
        <v>0</v>
      </c>
      <c r="BN745" s="27">
        <f t="shared" si="1154"/>
        <v>0</v>
      </c>
      <c r="BO745" s="27">
        <f t="shared" si="1154"/>
        <v>0</v>
      </c>
      <c r="BP745" s="27">
        <f t="shared" si="1154"/>
        <v>0</v>
      </c>
      <c r="BQ745" s="27">
        <f t="shared" si="1154"/>
        <v>0</v>
      </c>
      <c r="BR745" s="27">
        <f t="shared" si="1154"/>
        <v>0</v>
      </c>
      <c r="BS745" s="27">
        <f t="shared" si="1154"/>
        <v>0</v>
      </c>
      <c r="BT745" s="50">
        <f>SUM(COUNTIFS(BT$627:BT$733,{"ĐTT","TDS","ĐTT/HĐC","HĐH","HĐG","HĐNT","VSAN","SHHN","HĐC","TQDN","LH","HĐH/HĐC","HĐH/HĐNT","HĐH/HĐG"}))</f>
        <v>6</v>
      </c>
      <c r="BU745" s="50">
        <f>SUM(COUNTIFS(BU$627:BU$733,{"ĐTT","TDS","ĐTT/HĐC","HĐH","HĐG","HĐNT","VSAN","SHHN","HĐC","TQDN","LH","HĐH/HĐC","HĐH/HĐNT","HĐH/HĐG"}))</f>
        <v>5</v>
      </c>
      <c r="BV745" s="50">
        <f t="shared" ref="BV745:CS745" si="1155">COUNTIF(BV$627:BV$738,"x")</f>
        <v>0</v>
      </c>
      <c r="BW745" s="50">
        <f t="shared" si="1155"/>
        <v>0</v>
      </c>
      <c r="BX745" s="27">
        <f t="shared" si="1155"/>
        <v>0</v>
      </c>
      <c r="BY745" s="27">
        <f t="shared" si="1155"/>
        <v>0</v>
      </c>
      <c r="BZ745" s="27">
        <f t="shared" si="1155"/>
        <v>0</v>
      </c>
      <c r="CA745" s="27">
        <f t="shared" si="1155"/>
        <v>0</v>
      </c>
      <c r="CB745" s="27">
        <f t="shared" si="1155"/>
        <v>0</v>
      </c>
      <c r="CC745" s="27">
        <f t="shared" si="1155"/>
        <v>0</v>
      </c>
      <c r="CD745" s="27">
        <f t="shared" si="1155"/>
        <v>0</v>
      </c>
      <c r="CE745" s="27">
        <f t="shared" si="1155"/>
        <v>0</v>
      </c>
      <c r="CF745" s="27">
        <f t="shared" si="1155"/>
        <v>0</v>
      </c>
      <c r="CG745" s="27">
        <f t="shared" si="1155"/>
        <v>0</v>
      </c>
      <c r="CH745" s="27">
        <f t="shared" si="1155"/>
        <v>0</v>
      </c>
      <c r="CI745" s="27">
        <f t="shared" si="1155"/>
        <v>0</v>
      </c>
      <c r="CJ745" s="27">
        <f t="shared" si="1155"/>
        <v>0</v>
      </c>
      <c r="CK745" s="27">
        <f t="shared" si="1155"/>
        <v>0</v>
      </c>
      <c r="CL745" s="27">
        <f t="shared" si="1155"/>
        <v>0</v>
      </c>
      <c r="CM745" s="27">
        <f t="shared" si="1155"/>
        <v>0</v>
      </c>
      <c r="CN745" s="27">
        <f t="shared" si="1155"/>
        <v>0</v>
      </c>
      <c r="CO745" s="27">
        <f t="shared" si="1155"/>
        <v>0</v>
      </c>
      <c r="CP745" s="27">
        <f t="shared" si="1155"/>
        <v>0</v>
      </c>
      <c r="CQ745" s="27">
        <f t="shared" si="1155"/>
        <v>0</v>
      </c>
      <c r="CR745" s="27">
        <f t="shared" si="1155"/>
        <v>0</v>
      </c>
      <c r="CS745" s="27">
        <f t="shared" si="1155"/>
        <v>0</v>
      </c>
      <c r="CT745" s="27"/>
      <c r="CU745" s="27"/>
      <c r="CV745" s="27"/>
      <c r="CW745" s="27"/>
      <c r="CX745" s="27"/>
      <c r="CY745" s="27"/>
      <c r="CZ745" s="27">
        <f t="shared" ref="CZ745:DL745" si="1156">COUNTIF(CZ$627:CZ$738,"x")</f>
        <v>0</v>
      </c>
      <c r="DA745" s="27">
        <f t="shared" si="1156"/>
        <v>0</v>
      </c>
      <c r="DB745" s="27">
        <f t="shared" si="1156"/>
        <v>0</v>
      </c>
      <c r="DC745" s="27">
        <f t="shared" si="1156"/>
        <v>0</v>
      </c>
      <c r="DD745" s="27">
        <f t="shared" si="1156"/>
        <v>0</v>
      </c>
      <c r="DE745" s="27">
        <f t="shared" si="1156"/>
        <v>0</v>
      </c>
      <c r="DF745" s="27">
        <f t="shared" si="1156"/>
        <v>0</v>
      </c>
      <c r="DG745" s="27">
        <f t="shared" si="1156"/>
        <v>0</v>
      </c>
      <c r="DH745" s="27">
        <f t="shared" si="1156"/>
        <v>0</v>
      </c>
      <c r="DI745" s="27">
        <f t="shared" si="1156"/>
        <v>0</v>
      </c>
      <c r="DJ745" s="27">
        <f t="shared" si="1156"/>
        <v>0</v>
      </c>
      <c r="DK745" s="27">
        <f t="shared" si="1156"/>
        <v>0</v>
      </c>
      <c r="DL745" s="27">
        <f t="shared" si="1156"/>
        <v>0</v>
      </c>
      <c r="DM745" s="50">
        <f>SUM(COUNTIFS(DM$621:DM$728,{"ĐTT","TDS","ĐTT/HĐC","HĐH","HĐG","HĐNT","VSAN","SHHN","HĐC","TQDN","LH","HĐH/HĐC","HĐH/HĐNT","HĐH/HĐG"}))</f>
        <v>7</v>
      </c>
      <c r="DN745" s="50">
        <f>SUM(COUNTIFS(DN$621:DN$728,{"ĐTT","TDS","ĐTT/HĐC","HĐH","HĐG","HĐNT","VSAN","SHHN","HĐC","TQDN","LH","HĐH/HĐC","HĐH/HĐNT","HĐH/HĐG"}))</f>
        <v>4</v>
      </c>
      <c r="DO745" s="50">
        <f>SUM(COUNTIFS(DO$621:DO$728,{"ĐTT","TDS","ĐTT/HĐC","HĐH","HĐG","HĐNT","VSAN","SHHN","HĐC","TQDN","LH","HĐH/HĐC","HĐH/HĐNT","HĐH/HĐG"}))</f>
        <v>4</v>
      </c>
      <c r="DP745" s="50">
        <f>SUM(COUNTIFS(DP$621:DP$728,{"ĐTT","TDS","ĐTT/HĐC","HĐH","HĐG","HĐNT","VSAN","SHHN","HĐC","TQDN","LH","HĐH/HĐC","HĐH/HĐNT","HĐH/HĐG"}))</f>
        <v>6</v>
      </c>
      <c r="DQ745" s="27">
        <f t="shared" ref="DQ745:EI745" si="1157">COUNTIF(DQ$627:DQ$738,"x")</f>
        <v>0</v>
      </c>
      <c r="DR745" s="27">
        <f t="shared" si="1157"/>
        <v>0</v>
      </c>
      <c r="DS745" s="27">
        <f t="shared" si="1157"/>
        <v>0</v>
      </c>
      <c r="DT745" s="27">
        <f t="shared" si="1157"/>
        <v>0</v>
      </c>
      <c r="DU745" s="27">
        <f t="shared" si="1157"/>
        <v>0</v>
      </c>
      <c r="DV745" s="27">
        <f t="shared" si="1157"/>
        <v>0</v>
      </c>
      <c r="DW745" s="27">
        <f t="shared" si="1157"/>
        <v>0</v>
      </c>
      <c r="DX745" s="27">
        <f t="shared" si="1157"/>
        <v>0</v>
      </c>
      <c r="DY745" s="27">
        <f t="shared" si="1157"/>
        <v>0</v>
      </c>
      <c r="DZ745" s="27">
        <f t="shared" si="1157"/>
        <v>0</v>
      </c>
      <c r="EA745" s="27">
        <f t="shared" si="1157"/>
        <v>0</v>
      </c>
      <c r="EB745" s="27">
        <f t="shared" si="1157"/>
        <v>0</v>
      </c>
      <c r="EC745" s="27">
        <f t="shared" si="1157"/>
        <v>0</v>
      </c>
      <c r="ED745" s="27">
        <f t="shared" si="1157"/>
        <v>0</v>
      </c>
      <c r="EE745" s="27">
        <f t="shared" si="1157"/>
        <v>0</v>
      </c>
      <c r="EF745" s="27">
        <f t="shared" si="1157"/>
        <v>0</v>
      </c>
      <c r="EG745" s="27">
        <f t="shared" si="1157"/>
        <v>0</v>
      </c>
      <c r="EH745" s="27">
        <f t="shared" si="1157"/>
        <v>0</v>
      </c>
      <c r="EI745" s="27">
        <f t="shared" si="1157"/>
        <v>0</v>
      </c>
      <c r="EJ745" s="27"/>
      <c r="EK745" s="27"/>
      <c r="EL745" s="27"/>
      <c r="EM745" s="27"/>
      <c r="EN745" s="27"/>
      <c r="EO745" s="27"/>
      <c r="EP745" s="27">
        <f t="shared" ref="EP745:FE745" si="1158">COUNTIF(EP$627:EP$738,"x")</f>
        <v>0</v>
      </c>
      <c r="EQ745" s="27">
        <f t="shared" si="1158"/>
        <v>0</v>
      </c>
      <c r="ER745" s="27">
        <f t="shared" si="1158"/>
        <v>0</v>
      </c>
      <c r="ES745" s="27">
        <f t="shared" si="1158"/>
        <v>0</v>
      </c>
      <c r="ET745" s="27">
        <f t="shared" si="1158"/>
        <v>0</v>
      </c>
      <c r="EU745" s="27">
        <f t="shared" si="1158"/>
        <v>0</v>
      </c>
      <c r="EV745" s="27">
        <f t="shared" si="1158"/>
        <v>0</v>
      </c>
      <c r="EW745" s="27">
        <f t="shared" si="1158"/>
        <v>0</v>
      </c>
      <c r="EX745" s="27">
        <f t="shared" si="1158"/>
        <v>0</v>
      </c>
      <c r="EY745" s="27">
        <f t="shared" si="1158"/>
        <v>0</v>
      </c>
      <c r="EZ745" s="27">
        <f t="shared" si="1158"/>
        <v>0</v>
      </c>
      <c r="FA745" s="27">
        <f t="shared" si="1158"/>
        <v>0</v>
      </c>
      <c r="FB745" s="27">
        <f t="shared" si="1158"/>
        <v>0</v>
      </c>
      <c r="FC745" s="27">
        <f t="shared" si="1158"/>
        <v>0</v>
      </c>
      <c r="FD745" s="27">
        <f t="shared" si="1158"/>
        <v>0</v>
      </c>
      <c r="FE745" s="27">
        <f t="shared" si="1158"/>
        <v>0</v>
      </c>
      <c r="FF745" s="65">
        <f>SUM(COUNTIFS(FF$627:FF$733,{"ĐTT","TDS","ĐTT/HĐC","HĐH","HĐG","HĐNT","VSAN","SHHN","HĐC","TQDN","LH","HĐH/HĐC","HĐH/HĐNT","HĐH/HĐG"}))</f>
        <v>7</v>
      </c>
      <c r="FG745" s="65">
        <f>SUM(COUNTIFS(FG$627:FG$733,{"ĐTT","TDS","ĐTT/HĐC","HĐH","HĐG","HĐNT","VSAN","SHHN","HĐC","TQDN","LH","HĐH/HĐC","HĐH/HĐNT","HĐH/HĐG"}))</f>
        <v>6</v>
      </c>
      <c r="FH745" s="65">
        <f>SUM(COUNTIFS(FH$627:FH$733,{"ĐTT","TDS","ĐTT/HĐC","HĐH","HĐG","HĐNT","VSAN","SHHN","HĐC","TQDN","LH","HĐH/HĐC","HĐH/HĐNT","HĐH/HĐG"}))</f>
        <v>6</v>
      </c>
      <c r="FI745" s="65">
        <f>SUM(COUNTIFS(FI$627:FI$733,{"ĐTT","TDS","ĐTT/HĐC","HĐH","HĐG","HĐNT","VSAN","SHHN","HĐC","TQDN","LH","HĐH/HĐC","HĐH/HĐNT","HĐH/HĐG"}))</f>
        <v>7</v>
      </c>
      <c r="FJ745" s="65">
        <f>SUM(COUNTIFS(FJ$627:FJ$733,{"ĐTT","TDS","ĐTT/HĐC","HĐH","HĐG","HĐNT","VSAN","SHHN","HĐC","TQDN","LH","HĐH/HĐC","HĐH/HĐNT","HĐH/HĐG"}))</f>
        <v>7</v>
      </c>
      <c r="FK745" s="27">
        <f t="shared" ref="FK745:GD745" si="1159">COUNTIF(FK$627:FK$738,"x")</f>
        <v>0</v>
      </c>
      <c r="FL745" s="27">
        <f t="shared" si="1159"/>
        <v>0</v>
      </c>
      <c r="FM745" s="27">
        <f t="shared" si="1159"/>
        <v>0</v>
      </c>
      <c r="FN745" s="85">
        <f t="shared" si="1159"/>
        <v>0</v>
      </c>
      <c r="FO745" s="90">
        <f t="shared" si="1159"/>
        <v>0</v>
      </c>
      <c r="FP745" s="27">
        <f t="shared" si="1159"/>
        <v>0</v>
      </c>
      <c r="FQ745" s="90">
        <f t="shared" si="1159"/>
        <v>0</v>
      </c>
      <c r="FR745" s="27">
        <f t="shared" si="1159"/>
        <v>0</v>
      </c>
      <c r="FS745" s="27">
        <f t="shared" si="1159"/>
        <v>0</v>
      </c>
      <c r="FT745" s="27">
        <f t="shared" si="1159"/>
        <v>0</v>
      </c>
      <c r="FU745" s="90">
        <f t="shared" si="1159"/>
        <v>0</v>
      </c>
      <c r="FV745" s="27">
        <f t="shared" si="1159"/>
        <v>0</v>
      </c>
      <c r="FW745" s="27">
        <f t="shared" si="1159"/>
        <v>0</v>
      </c>
      <c r="FX745" s="27">
        <f t="shared" si="1159"/>
        <v>0</v>
      </c>
      <c r="FY745" s="27">
        <f t="shared" si="1159"/>
        <v>0</v>
      </c>
      <c r="FZ745" s="27">
        <f t="shared" si="1159"/>
        <v>0</v>
      </c>
      <c r="GA745" s="27">
        <f t="shared" si="1159"/>
        <v>0</v>
      </c>
      <c r="GB745" s="27">
        <f t="shared" si="1159"/>
        <v>0</v>
      </c>
      <c r="GC745" s="27">
        <f t="shared" si="1159"/>
        <v>0</v>
      </c>
      <c r="GD745" s="27">
        <f t="shared" si="1159"/>
        <v>0</v>
      </c>
      <c r="GE745" s="27"/>
      <c r="GF745" s="27"/>
      <c r="GG745" s="27"/>
      <c r="GH745" s="85"/>
      <c r="GI745" s="27"/>
      <c r="GJ745" s="27">
        <f>COUNTIF(GJ$627:GJ$738,"x")</f>
        <v>0</v>
      </c>
      <c r="GK745" s="27">
        <f>COUNTIF(GK$627:GK$738,"x")</f>
        <v>0</v>
      </c>
      <c r="GL745" s="27">
        <f>COUNTIF(GL$627:GL$738,"x")</f>
        <v>0</v>
      </c>
      <c r="GM745" s="27">
        <f>COUNTIF(GM$627:GM$738,"x")</f>
        <v>0</v>
      </c>
      <c r="GN745" s="27"/>
      <c r="GO745" s="27">
        <f t="shared" ref="GO745:GY745" si="1160">COUNTIF(GO$627:GO$738,"x")</f>
        <v>0</v>
      </c>
      <c r="GP745" s="27">
        <f t="shared" si="1160"/>
        <v>0</v>
      </c>
      <c r="GQ745" s="27">
        <f t="shared" si="1160"/>
        <v>0</v>
      </c>
      <c r="GR745" s="27">
        <f t="shared" si="1160"/>
        <v>0</v>
      </c>
      <c r="GS745" s="27">
        <f t="shared" si="1160"/>
        <v>0</v>
      </c>
      <c r="GT745" s="27">
        <f t="shared" si="1160"/>
        <v>0</v>
      </c>
      <c r="GU745" s="27">
        <f t="shared" si="1160"/>
        <v>0</v>
      </c>
      <c r="GV745" s="27">
        <f t="shared" si="1160"/>
        <v>0</v>
      </c>
      <c r="GW745" s="27">
        <f t="shared" si="1160"/>
        <v>0</v>
      </c>
      <c r="GX745" s="27">
        <f t="shared" si="1160"/>
        <v>0</v>
      </c>
      <c r="GY745" s="27">
        <f t="shared" si="1160"/>
        <v>0</v>
      </c>
      <c r="GZ745" s="27">
        <f>SUM(COUNTIFS(GZ$627:GZ$733,{"ĐTT","TDS","ĐTT/HĐC","HĐH","HĐG","HĐNT","VSAN","SHHN","HĐC","TQDN","LH","HĐH/HĐC","HĐH/HĐNT","HĐH/HĐG"}))</f>
        <v>5</v>
      </c>
      <c r="HA745" s="27">
        <f>SUM(COUNTIFS(HA$627:HA$733,{"ĐTT","TDS","ĐTT/HĐC","HĐH","HĐG","HĐNT","VSAN","SHHN","HĐC","TQDN","LH","HĐH/HĐC","HĐH/HĐNT","HĐH/HĐG"}))</f>
        <v>4</v>
      </c>
      <c r="HB745" s="27">
        <f>SUM(COUNTIFS(HB$627:HB$733,{"ĐTT","TDS","ĐTT/HĐC","HĐH","HĐG","HĐNT","VSAN","SHHN","HĐC","TQDN","LH","HĐH/HĐC","HĐH/HĐNT","HĐH/HĐG"}))</f>
        <v>4</v>
      </c>
      <c r="HC745" s="27">
        <f>SUM(COUNTIFS(HC$627:HC$733,{"ĐTT","TDS","ĐTT/HĐC","HĐH","HĐG","HĐNT","VSAN","SHHN","HĐC","TQDN","LH","HĐH/HĐC","HĐH/HĐNT","HĐH/HĐG"}))</f>
        <v>5</v>
      </c>
      <c r="HD745" s="27">
        <f>SUM(COUNTIFS(HD$627:HD$733,{"ĐTT","TDS","ĐTT/HĐC","HĐH","HĐG","HĐNT","VSAN","SHHN","HĐC","TQDN","LH","HĐH/HĐC","HĐH/HĐNT","HĐH/HĐG"}))</f>
        <v>3</v>
      </c>
      <c r="HE745" s="27">
        <f t="shared" ref="HE745:HW745" si="1161">COUNTIF(HE$627:HE$738,"x")</f>
        <v>0</v>
      </c>
      <c r="HF745" s="27">
        <f t="shared" si="1161"/>
        <v>0</v>
      </c>
      <c r="HG745" s="27">
        <f t="shared" si="1161"/>
        <v>0</v>
      </c>
      <c r="HH745" s="27">
        <f t="shared" si="1161"/>
        <v>0</v>
      </c>
      <c r="HI745" s="27">
        <f t="shared" si="1161"/>
        <v>0</v>
      </c>
      <c r="HJ745" s="27">
        <f t="shared" si="1161"/>
        <v>0</v>
      </c>
      <c r="HK745" s="27">
        <f t="shared" si="1161"/>
        <v>0</v>
      </c>
      <c r="HL745" s="27">
        <f t="shared" si="1161"/>
        <v>0</v>
      </c>
      <c r="HM745" s="27">
        <f t="shared" si="1161"/>
        <v>0</v>
      </c>
      <c r="HN745" s="27">
        <f t="shared" si="1161"/>
        <v>0</v>
      </c>
      <c r="HO745" s="27">
        <f t="shared" si="1161"/>
        <v>0</v>
      </c>
      <c r="HP745" s="27">
        <f t="shared" si="1161"/>
        <v>0</v>
      </c>
      <c r="HQ745" s="27">
        <f t="shared" si="1161"/>
        <v>0</v>
      </c>
      <c r="HR745" s="27">
        <f t="shared" si="1161"/>
        <v>0</v>
      </c>
      <c r="HS745" s="27">
        <f t="shared" si="1161"/>
        <v>0</v>
      </c>
      <c r="HT745" s="27">
        <f t="shared" si="1161"/>
        <v>0</v>
      </c>
      <c r="HU745" s="27">
        <f t="shared" si="1161"/>
        <v>0</v>
      </c>
      <c r="HV745" s="27">
        <f t="shared" si="1161"/>
        <v>0</v>
      </c>
      <c r="HW745" s="27">
        <f t="shared" si="1161"/>
        <v>0</v>
      </c>
      <c r="HX745" s="27"/>
      <c r="HY745" s="27"/>
      <c r="HZ745" s="27"/>
      <c r="IA745" s="27"/>
      <c r="IB745" s="27"/>
      <c r="IC745" s="27"/>
      <c r="ID745" s="27">
        <f t="shared" ref="ID745:IR745" si="1162">COUNTIF(ID$627:ID$738,"x")</f>
        <v>0</v>
      </c>
      <c r="IE745" s="27">
        <f t="shared" si="1162"/>
        <v>0</v>
      </c>
      <c r="IF745" s="27">
        <f t="shared" si="1162"/>
        <v>0</v>
      </c>
      <c r="IG745" s="27">
        <f t="shared" si="1162"/>
        <v>0</v>
      </c>
      <c r="IH745" s="27">
        <f t="shared" si="1162"/>
        <v>0</v>
      </c>
      <c r="II745" s="27">
        <f t="shared" si="1162"/>
        <v>0</v>
      </c>
      <c r="IJ745" s="27">
        <f t="shared" si="1162"/>
        <v>0</v>
      </c>
      <c r="IK745" s="27">
        <f t="shared" si="1162"/>
        <v>0</v>
      </c>
      <c r="IL745" s="27">
        <f t="shared" si="1162"/>
        <v>0</v>
      </c>
      <c r="IM745" s="27">
        <f t="shared" si="1162"/>
        <v>0</v>
      </c>
      <c r="IN745" s="27">
        <f t="shared" si="1162"/>
        <v>0</v>
      </c>
      <c r="IO745" s="27">
        <f t="shared" si="1162"/>
        <v>0</v>
      </c>
      <c r="IP745" s="27">
        <f t="shared" si="1162"/>
        <v>0</v>
      </c>
      <c r="IQ745" s="27">
        <f t="shared" si="1162"/>
        <v>0</v>
      </c>
      <c r="IR745" s="27">
        <f t="shared" si="1162"/>
        <v>0</v>
      </c>
      <c r="IS745" s="65">
        <f>SUM(COUNTIFS(IS$627:IS$733,{"ĐTT","TDS","ĐTT/HĐC","HĐH","HĐG","HĐNT","VSAN","SHHN","HĐC","TQDN","LH","HĐH/HĐC","HĐH/HĐNT","HĐH/HĐG"}))</f>
        <v>8</v>
      </c>
      <c r="IT745" s="65">
        <f>SUM(COUNTIFS(IT$627:IT$733,{"ĐTT","TDS","ĐTT/HĐC","HĐH","HĐG","HĐNT","VSAN","SHHN","HĐC","TQDN","LH","HĐH/HĐC","HĐH/HĐNT","HĐH/HĐG"}))</f>
        <v>8</v>
      </c>
      <c r="IU745" s="65">
        <f>SUM(COUNTIFS(IU$627:IU$733,{"ĐTT","TDS","ĐTT/HĐC","HĐH","HĐG","HĐNT","VSAN","SHHN","HĐC","TQDN","LH","HĐH/HĐC","HĐH/HĐNT","HĐH/HĐG"}))</f>
        <v>7</v>
      </c>
      <c r="IV745" s="65">
        <f>SUM(COUNTIFS(IV$627:IV$733,{"ĐTT","TDS","ĐTT/HĐC","HĐH","HĐG","HĐNT","VSAN","SHHN","HĐC","TQDN","LH","HĐH/HĐC","HĐH/HĐNT","HĐH/HĐG"}))</f>
        <v>6</v>
      </c>
      <c r="IW745" s="65">
        <f>SUM(COUNTIFS(IW$627:IW$733,{"ĐTT","TDS","ĐTT/HĐC","HĐH","HĐG","HĐNT","VSAN","SHHN","HĐC","TQDN","LH","HĐH/HĐC","HĐH/HĐNT","HĐH/HĐG"}))</f>
        <v>8</v>
      </c>
      <c r="IX745" s="27">
        <f t="shared" ref="IX745:JQ745" si="1163">COUNTIF(IX$627:IX$738,"x")</f>
        <v>0</v>
      </c>
      <c r="IY745" s="27">
        <f t="shared" si="1163"/>
        <v>0</v>
      </c>
      <c r="IZ745" s="27">
        <f t="shared" si="1163"/>
        <v>0</v>
      </c>
      <c r="JA745" s="27">
        <f t="shared" si="1163"/>
        <v>0</v>
      </c>
      <c r="JB745" s="27">
        <f t="shared" si="1163"/>
        <v>0</v>
      </c>
      <c r="JC745" s="27">
        <f t="shared" si="1163"/>
        <v>0</v>
      </c>
      <c r="JD745" s="27">
        <f t="shared" si="1163"/>
        <v>0</v>
      </c>
      <c r="JE745" s="27">
        <f t="shared" si="1163"/>
        <v>0</v>
      </c>
      <c r="JF745" s="27">
        <f t="shared" si="1163"/>
        <v>0</v>
      </c>
      <c r="JG745" s="27">
        <f t="shared" si="1163"/>
        <v>0</v>
      </c>
      <c r="JH745" s="27">
        <f t="shared" si="1163"/>
        <v>0</v>
      </c>
      <c r="JI745" s="27">
        <f t="shared" si="1163"/>
        <v>0</v>
      </c>
      <c r="JJ745" s="27">
        <f t="shared" si="1163"/>
        <v>0</v>
      </c>
      <c r="JK745" s="27">
        <f t="shared" si="1163"/>
        <v>0</v>
      </c>
      <c r="JL745" s="27">
        <f t="shared" si="1163"/>
        <v>0</v>
      </c>
      <c r="JM745" s="27">
        <f t="shared" si="1163"/>
        <v>0</v>
      </c>
      <c r="JN745" s="27">
        <f t="shared" si="1163"/>
        <v>0</v>
      </c>
      <c r="JO745" s="27">
        <f t="shared" si="1163"/>
        <v>0</v>
      </c>
      <c r="JP745" s="27">
        <f t="shared" si="1163"/>
        <v>0</v>
      </c>
      <c r="JQ745" s="27">
        <f t="shared" si="1163"/>
        <v>0</v>
      </c>
      <c r="JR745" s="27"/>
      <c r="JS745" s="27"/>
      <c r="JT745" s="27"/>
      <c r="JU745" s="27"/>
      <c r="JV745" s="27"/>
      <c r="JW745" s="27">
        <f t="shared" ref="JW745:KK745" si="1164">COUNTIF(JW$627:JW$738,"x")</f>
        <v>0</v>
      </c>
      <c r="JX745" s="27">
        <f t="shared" si="1164"/>
        <v>0</v>
      </c>
      <c r="JY745" s="27">
        <f t="shared" si="1164"/>
        <v>0</v>
      </c>
      <c r="JZ745" s="27">
        <f t="shared" si="1164"/>
        <v>0</v>
      </c>
      <c r="KA745" s="27">
        <f t="shared" si="1164"/>
        <v>0</v>
      </c>
      <c r="KB745" s="27">
        <f t="shared" si="1164"/>
        <v>0</v>
      </c>
      <c r="KC745" s="27">
        <f t="shared" si="1164"/>
        <v>0</v>
      </c>
      <c r="KD745" s="27">
        <f t="shared" si="1164"/>
        <v>0</v>
      </c>
      <c r="KE745" s="27">
        <f t="shared" si="1164"/>
        <v>0</v>
      </c>
      <c r="KF745" s="27">
        <f t="shared" si="1164"/>
        <v>0</v>
      </c>
      <c r="KG745" s="27">
        <f t="shared" si="1164"/>
        <v>0</v>
      </c>
      <c r="KH745" s="27">
        <f t="shared" si="1164"/>
        <v>0</v>
      </c>
      <c r="KI745" s="27">
        <f t="shared" si="1164"/>
        <v>0</v>
      </c>
      <c r="KJ745" s="27">
        <f t="shared" si="1164"/>
        <v>0</v>
      </c>
      <c r="KK745" s="27">
        <f t="shared" si="1164"/>
        <v>0</v>
      </c>
      <c r="KL745" s="65">
        <f>SUM(COUNTIFS(KL$626:KL$731,{"ĐTT","TDS","ĐTT/HĐC","HĐH","HĐG","HĐNT","VSAN","SHHN","HĐC","TQDN","LH","HĐH/HĐC","HĐH/HĐNT","HĐH/HĐG"}))</f>
        <v>4</v>
      </c>
      <c r="KM745" s="27">
        <f>COUNTIF(KM$627:KM$738,"x")</f>
        <v>0</v>
      </c>
      <c r="KN745" s="65">
        <f>SUM(COUNTIFS(KN$626:KN$731,{"ĐTT","TDS","ĐTT/HĐC","HĐH","HĐG","HĐNT","VSAN","SHHN","HĐC","TQDN","LH","HĐH/HĐC","HĐNT/HĐG","HĐH/HĐNT","HĐH/HĐG"}))</f>
        <v>6</v>
      </c>
      <c r="KO745" s="27">
        <f t="shared" ref="KO745:LK745" si="1165">COUNTIF(KO$627:KO$738,"x")</f>
        <v>0</v>
      </c>
      <c r="KP745" s="27">
        <f t="shared" si="1165"/>
        <v>0</v>
      </c>
      <c r="KQ745" s="27">
        <f t="shared" si="1165"/>
        <v>0</v>
      </c>
      <c r="KR745" s="27">
        <f t="shared" si="1165"/>
        <v>0</v>
      </c>
      <c r="KS745" s="27">
        <f t="shared" si="1165"/>
        <v>0</v>
      </c>
      <c r="KT745" s="27">
        <f t="shared" si="1165"/>
        <v>0</v>
      </c>
      <c r="KU745" s="27">
        <f t="shared" si="1165"/>
        <v>0</v>
      </c>
      <c r="KV745" s="27">
        <f t="shared" si="1165"/>
        <v>0</v>
      </c>
      <c r="KW745" s="27">
        <f t="shared" si="1165"/>
        <v>0</v>
      </c>
      <c r="KX745" s="27">
        <f t="shared" si="1165"/>
        <v>0</v>
      </c>
      <c r="KY745" s="27">
        <f t="shared" si="1165"/>
        <v>0</v>
      </c>
      <c r="KZ745" s="27">
        <f t="shared" si="1165"/>
        <v>0</v>
      </c>
      <c r="LA745" s="27">
        <f t="shared" si="1165"/>
        <v>0</v>
      </c>
      <c r="LB745" s="27">
        <f t="shared" si="1165"/>
        <v>0</v>
      </c>
      <c r="LC745" s="27">
        <f t="shared" si="1165"/>
        <v>0</v>
      </c>
      <c r="LD745" s="27">
        <f t="shared" si="1165"/>
        <v>0</v>
      </c>
      <c r="LE745" s="27">
        <f t="shared" si="1165"/>
        <v>0</v>
      </c>
      <c r="LF745" s="27">
        <f t="shared" si="1165"/>
        <v>0</v>
      </c>
      <c r="LG745" s="27">
        <f t="shared" si="1165"/>
        <v>0</v>
      </c>
      <c r="LH745" s="27">
        <f t="shared" si="1165"/>
        <v>0</v>
      </c>
      <c r="LI745" s="27">
        <f t="shared" si="1165"/>
        <v>0</v>
      </c>
      <c r="LJ745" s="27">
        <f t="shared" si="1165"/>
        <v>0</v>
      </c>
      <c r="LK745" s="27">
        <f t="shared" si="1165"/>
        <v>0</v>
      </c>
      <c r="LL745" s="27"/>
      <c r="LM745" s="27"/>
      <c r="LN745" s="27"/>
      <c r="LO745" s="27"/>
      <c r="LP745" s="27">
        <f t="shared" ref="LP745:MU745" si="1166">COUNTIF(LP$627:LP$738,"x")</f>
        <v>0</v>
      </c>
      <c r="LQ745" s="27">
        <f t="shared" si="1166"/>
        <v>0</v>
      </c>
      <c r="LR745" s="27">
        <f t="shared" si="1166"/>
        <v>0</v>
      </c>
      <c r="LS745" s="27">
        <f t="shared" si="1166"/>
        <v>0</v>
      </c>
      <c r="LT745" s="27">
        <f t="shared" si="1166"/>
        <v>0</v>
      </c>
      <c r="LU745" s="27">
        <f t="shared" si="1166"/>
        <v>0</v>
      </c>
      <c r="LV745" s="27">
        <f t="shared" si="1166"/>
        <v>0</v>
      </c>
      <c r="LW745" s="27">
        <f t="shared" si="1166"/>
        <v>0</v>
      </c>
      <c r="LX745" s="27">
        <f t="shared" si="1166"/>
        <v>0</v>
      </c>
      <c r="LY745" s="27">
        <f t="shared" si="1166"/>
        <v>0</v>
      </c>
      <c r="LZ745" s="27">
        <f t="shared" si="1166"/>
        <v>0</v>
      </c>
      <c r="MA745" s="27">
        <f t="shared" si="1166"/>
        <v>0</v>
      </c>
      <c r="MB745" s="27">
        <f t="shared" si="1166"/>
        <v>0</v>
      </c>
      <c r="MC745" s="27">
        <f t="shared" si="1166"/>
        <v>0</v>
      </c>
      <c r="MD745" s="27">
        <f t="shared" si="1166"/>
        <v>0</v>
      </c>
      <c r="ME745" s="27">
        <f t="shared" si="1166"/>
        <v>0</v>
      </c>
      <c r="MF745" s="27">
        <f t="shared" si="1166"/>
        <v>0</v>
      </c>
      <c r="MG745" s="27">
        <f t="shared" si="1166"/>
        <v>0</v>
      </c>
      <c r="MH745" s="27">
        <f t="shared" si="1166"/>
        <v>0</v>
      </c>
      <c r="MI745" s="27">
        <f t="shared" si="1166"/>
        <v>0</v>
      </c>
      <c r="MJ745" s="27">
        <f t="shared" si="1166"/>
        <v>0</v>
      </c>
      <c r="MK745" s="27">
        <f t="shared" si="1166"/>
        <v>0</v>
      </c>
      <c r="ML745" s="27">
        <f t="shared" si="1166"/>
        <v>0</v>
      </c>
      <c r="MM745" s="27">
        <f t="shared" si="1166"/>
        <v>0</v>
      </c>
      <c r="MN745" s="27">
        <f t="shared" si="1166"/>
        <v>0</v>
      </c>
      <c r="MO745" s="27">
        <f t="shared" si="1166"/>
        <v>0</v>
      </c>
      <c r="MP745" s="27">
        <f t="shared" si="1166"/>
        <v>0</v>
      </c>
      <c r="MQ745" s="27">
        <f t="shared" si="1166"/>
        <v>0</v>
      </c>
      <c r="MR745" s="27">
        <f t="shared" si="1166"/>
        <v>0</v>
      </c>
      <c r="MS745" s="27">
        <f t="shared" si="1166"/>
        <v>0</v>
      </c>
      <c r="MT745" s="27">
        <f t="shared" si="1166"/>
        <v>0</v>
      </c>
      <c r="MU745" s="27">
        <f t="shared" si="1166"/>
        <v>0</v>
      </c>
      <c r="MV745" s="27">
        <f t="shared" ref="MV745:OA745" si="1167">COUNTIF(MV$627:MV$738,"x")</f>
        <v>0</v>
      </c>
      <c r="MW745" s="27">
        <f t="shared" si="1167"/>
        <v>0</v>
      </c>
      <c r="MX745" s="27">
        <f t="shared" si="1167"/>
        <v>0</v>
      </c>
      <c r="MY745" s="27">
        <f t="shared" si="1167"/>
        <v>0</v>
      </c>
      <c r="MZ745" s="27">
        <f t="shared" si="1167"/>
        <v>0</v>
      </c>
      <c r="NA745" s="27">
        <f t="shared" si="1167"/>
        <v>0</v>
      </c>
      <c r="NB745" s="27">
        <f t="shared" si="1167"/>
        <v>0</v>
      </c>
      <c r="NC745" s="27">
        <f t="shared" si="1167"/>
        <v>0</v>
      </c>
      <c r="ND745" s="27">
        <f t="shared" si="1167"/>
        <v>0</v>
      </c>
      <c r="NE745" s="27">
        <f t="shared" si="1167"/>
        <v>0</v>
      </c>
      <c r="NF745" s="27">
        <f t="shared" si="1167"/>
        <v>0</v>
      </c>
      <c r="NG745" s="27">
        <f t="shared" si="1167"/>
        <v>0</v>
      </c>
      <c r="NH745" s="27">
        <f t="shared" si="1167"/>
        <v>0</v>
      </c>
      <c r="NI745" s="27">
        <f t="shared" si="1167"/>
        <v>0</v>
      </c>
      <c r="NJ745" s="27">
        <f t="shared" si="1167"/>
        <v>0</v>
      </c>
      <c r="NK745" s="27">
        <f t="shared" si="1167"/>
        <v>0</v>
      </c>
      <c r="NL745" s="27">
        <f t="shared" si="1167"/>
        <v>0</v>
      </c>
      <c r="NM745" s="27">
        <f t="shared" si="1167"/>
        <v>0</v>
      </c>
      <c r="NN745" s="27">
        <f t="shared" si="1167"/>
        <v>0</v>
      </c>
      <c r="NO745" s="27">
        <f t="shared" si="1167"/>
        <v>0</v>
      </c>
      <c r="NP745" s="27">
        <f t="shared" si="1167"/>
        <v>0</v>
      </c>
      <c r="NQ745" s="27">
        <f t="shared" si="1167"/>
        <v>0</v>
      </c>
      <c r="NR745" s="27">
        <f t="shared" si="1167"/>
        <v>0</v>
      </c>
      <c r="NS745" s="27">
        <f t="shared" si="1167"/>
        <v>0</v>
      </c>
      <c r="NT745" s="27">
        <f t="shared" si="1167"/>
        <v>0</v>
      </c>
      <c r="NU745" s="27">
        <f t="shared" si="1167"/>
        <v>0</v>
      </c>
      <c r="NV745" s="27">
        <f t="shared" si="1167"/>
        <v>0</v>
      </c>
      <c r="NW745" s="27">
        <f t="shared" si="1167"/>
        <v>0</v>
      </c>
      <c r="NX745" s="27">
        <f t="shared" si="1167"/>
        <v>0</v>
      </c>
      <c r="NY745" s="27">
        <f t="shared" si="1167"/>
        <v>0</v>
      </c>
      <c r="NZ745" s="27">
        <f t="shared" si="1167"/>
        <v>0</v>
      </c>
      <c r="OA745" s="27">
        <f t="shared" si="1167"/>
        <v>0</v>
      </c>
      <c r="OB745" s="27">
        <f t="shared" ref="OB745:OZ745" si="1168">COUNTIF(OB$627:OB$738,"x")</f>
        <v>0</v>
      </c>
      <c r="OC745" s="27">
        <f t="shared" si="1168"/>
        <v>0</v>
      </c>
      <c r="OD745" s="27">
        <f t="shared" si="1168"/>
        <v>0</v>
      </c>
      <c r="OE745" s="27">
        <f t="shared" si="1168"/>
        <v>0</v>
      </c>
      <c r="OF745" s="27">
        <f t="shared" si="1168"/>
        <v>0</v>
      </c>
      <c r="OG745" s="27">
        <f t="shared" si="1168"/>
        <v>0</v>
      </c>
      <c r="OH745" s="27">
        <f t="shared" si="1168"/>
        <v>0</v>
      </c>
      <c r="OI745" s="27">
        <f t="shared" si="1168"/>
        <v>0</v>
      </c>
      <c r="OJ745" s="27">
        <f t="shared" si="1168"/>
        <v>0</v>
      </c>
      <c r="OK745" s="27">
        <f t="shared" si="1168"/>
        <v>0</v>
      </c>
      <c r="OL745" s="27">
        <f t="shared" si="1168"/>
        <v>0</v>
      </c>
      <c r="OM745" s="27">
        <f t="shared" si="1168"/>
        <v>0</v>
      </c>
      <c r="ON745" s="27">
        <f t="shared" si="1168"/>
        <v>0</v>
      </c>
      <c r="OO745" s="27">
        <f t="shared" si="1168"/>
        <v>0</v>
      </c>
      <c r="OP745" s="27">
        <f t="shared" si="1168"/>
        <v>0</v>
      </c>
      <c r="OQ745" s="27">
        <f t="shared" si="1168"/>
        <v>0</v>
      </c>
      <c r="OR745" s="27">
        <f t="shared" si="1168"/>
        <v>0</v>
      </c>
      <c r="OS745" s="27">
        <f t="shared" si="1168"/>
        <v>0</v>
      </c>
      <c r="OT745" s="27">
        <f t="shared" si="1168"/>
        <v>0</v>
      </c>
      <c r="OU745" s="27">
        <f t="shared" si="1168"/>
        <v>0</v>
      </c>
      <c r="OV745" s="27">
        <f t="shared" si="1168"/>
        <v>0</v>
      </c>
      <c r="OW745" s="27">
        <f t="shared" si="1168"/>
        <v>0</v>
      </c>
      <c r="OX745" s="27">
        <f t="shared" si="1168"/>
        <v>0</v>
      </c>
      <c r="OY745" s="27">
        <f t="shared" si="1168"/>
        <v>0</v>
      </c>
      <c r="OZ745" s="27">
        <f t="shared" si="1168"/>
        <v>0</v>
      </c>
      <c r="PA745" s="60"/>
      <c r="PB745" s="247"/>
      <c r="PD745" s="309"/>
    </row>
    <row r="746" spans="1:424" ht="0.75" hidden="1" customHeight="1">
      <c r="AD746" s="301"/>
      <c r="BU746" s="38"/>
      <c r="BV746" s="38"/>
      <c r="FN746" s="86"/>
      <c r="FO746" s="91"/>
      <c r="FQ746" s="91"/>
      <c r="FU746" s="91"/>
      <c r="GH746" s="86"/>
      <c r="KK746" s="38"/>
    </row>
    <row r="747" spans="1:424" ht="11.25" customHeight="1">
      <c r="C747" s="403" t="s">
        <v>615</v>
      </c>
      <c r="D747" s="404"/>
      <c r="E747" s="404"/>
      <c r="F747" s="404"/>
      <c r="G747" s="540"/>
      <c r="H747" s="407"/>
      <c r="I747" s="305"/>
      <c r="J747" s="306"/>
      <c r="K747" s="232"/>
      <c r="L747" s="232"/>
      <c r="M747" s="61"/>
      <c r="P747" s="38"/>
      <c r="Q747" s="38"/>
      <c r="S747" s="21"/>
      <c r="T747" s="21"/>
      <c r="U747" s="21"/>
      <c r="V747" s="21"/>
      <c r="W747" s="21"/>
      <c r="X747" s="64"/>
      <c r="Y747" s="21"/>
      <c r="Z747" s="64"/>
      <c r="AA747" s="21"/>
      <c r="AB747" s="21"/>
      <c r="AC747" s="21"/>
      <c r="AD747" s="298">
        <f>SUM(AD748:AD757)</f>
        <v>55</v>
      </c>
      <c r="AE747" s="298">
        <f>SUM(AE748:AE757)</f>
        <v>48</v>
      </c>
      <c r="BT747" s="26">
        <f>SUM(BT748:BT757)</f>
        <v>45</v>
      </c>
      <c r="BU747" s="26">
        <f>SUM(BU748:BU757)</f>
        <v>45</v>
      </c>
      <c r="BV747" s="26"/>
      <c r="BW747" s="26"/>
      <c r="DM747" s="14">
        <f>SUM(DM748:DM757)</f>
        <v>39</v>
      </c>
      <c r="DN747" s="14">
        <f>SUM(DN748:DN757)</f>
        <v>36</v>
      </c>
      <c r="DO747" s="14">
        <f>SUM(DO748:DO757)</f>
        <v>37</v>
      </c>
      <c r="DP747" s="14">
        <f>SUM(DP748:DP757)</f>
        <v>40</v>
      </c>
      <c r="FF747" s="14">
        <f t="shared" ref="FF747:FK747" si="1169">SUM(FF748:FF757)</f>
        <v>43</v>
      </c>
      <c r="FG747" s="14">
        <f t="shared" si="1169"/>
        <v>49</v>
      </c>
      <c r="FH747" s="14">
        <f t="shared" si="1169"/>
        <v>40</v>
      </c>
      <c r="FI747" s="14">
        <f t="shared" si="1169"/>
        <v>41</v>
      </c>
      <c r="FJ747" s="14">
        <f t="shared" si="1169"/>
        <v>43</v>
      </c>
      <c r="FK747" s="14">
        <f t="shared" si="1169"/>
        <v>5</v>
      </c>
      <c r="FN747" s="86"/>
      <c r="FO747" s="91"/>
      <c r="FQ747" s="91"/>
      <c r="FU747" s="91"/>
      <c r="GH747" s="86"/>
      <c r="GZ747" s="14">
        <f>SUM(GZ748:GZ757)</f>
        <v>47</v>
      </c>
      <c r="HA747" s="14">
        <f>SUM(HA748:HA757)</f>
        <v>40</v>
      </c>
      <c r="HB747" s="14">
        <f>SUM(HB748:HB757)</f>
        <v>40</v>
      </c>
      <c r="HC747" s="14">
        <f>SUM(HC748:HC757)</f>
        <v>41</v>
      </c>
      <c r="HD747" s="14">
        <f>SUM(HD748:HD757)</f>
        <v>41</v>
      </c>
      <c r="IS747" s="14">
        <f>SUM(IS748:IS757)</f>
        <v>47</v>
      </c>
      <c r="IT747" s="14">
        <f>SUM(IT748:IT757)</f>
        <v>47</v>
      </c>
      <c r="IU747" s="14">
        <f>SUM(IU748:IU757)</f>
        <v>43</v>
      </c>
      <c r="IV747" s="14">
        <f>SUM(IV748:IV757)</f>
        <v>43</v>
      </c>
      <c r="IW747" s="14">
        <f>SUM(IW748:IW757)</f>
        <v>47</v>
      </c>
      <c r="KK747" s="38"/>
      <c r="KL747" s="14">
        <f>SUM(KL748:KL757)</f>
        <v>43</v>
      </c>
      <c r="KM747" s="103">
        <f>SUM(KM748:KM757)</f>
        <v>22</v>
      </c>
      <c r="KN747" s="14">
        <f>SUM(KN748:KN757)</f>
        <v>52</v>
      </c>
      <c r="MC747" s="14">
        <f>SUM(MC748:MC757)</f>
        <v>32</v>
      </c>
      <c r="MD747" s="14">
        <f>SUM(MD748:MD757)</f>
        <v>30</v>
      </c>
      <c r="NO747" s="14">
        <f>SUM(NO748:NO757)</f>
        <v>25</v>
      </c>
      <c r="NP747" s="14">
        <f>SUM(NP748:NP757)</f>
        <v>22</v>
      </c>
      <c r="PA747" s="2"/>
    </row>
    <row r="748" spans="1:424" ht="11.25" customHeight="1">
      <c r="C748" s="403" t="s">
        <v>616</v>
      </c>
      <c r="D748" s="404"/>
      <c r="E748" s="404"/>
      <c r="F748" s="405"/>
      <c r="G748" s="406"/>
      <c r="H748" s="407"/>
      <c r="I748" s="305"/>
      <c r="J748" s="306"/>
      <c r="K748" s="232"/>
      <c r="L748" s="232"/>
      <c r="M748" s="61"/>
      <c r="P748" s="38"/>
      <c r="Q748" s="38"/>
      <c r="S748" s="21"/>
      <c r="T748" s="21"/>
      <c r="U748" s="21"/>
      <c r="V748" s="21"/>
      <c r="W748" s="21"/>
      <c r="X748" s="64"/>
      <c r="Y748" s="21"/>
      <c r="Z748" s="64"/>
      <c r="AA748" s="21"/>
      <c r="AB748" s="21"/>
      <c r="AC748" s="21"/>
      <c r="AD748" s="73">
        <f>COUNTIF(AD$13:AD$733,"ĐTT")+COUNTIF(AD$13:AD$733,"ĐTT/HĐC")</f>
        <v>5</v>
      </c>
      <c r="AE748" s="73">
        <f>COUNTIF(AE$13:AE$733,"ĐTT")+COUNTIF(AE$13:AE$733,"ĐTT/HĐC")</f>
        <v>4</v>
      </c>
      <c r="BT748" s="2">
        <f>COUNTIF(BT$13:BT$733,"ĐTT")+COUNTIF(BT$13:BT$733,"ĐTT/HĐC")</f>
        <v>5</v>
      </c>
      <c r="BU748" s="2">
        <f>COUNTIF(BU$13:BU$733,"ĐTT")+COUNTIF(BU$13:BU$733,"ĐTT/HĐC")</f>
        <v>5</v>
      </c>
      <c r="BV748" s="26"/>
      <c r="BW748" s="30"/>
      <c r="DM748" s="2">
        <f>COUNTIF(DM$13:DM$730,"ĐTT")</f>
        <v>2</v>
      </c>
      <c r="DN748" s="2">
        <f>COUNTIF(DN$13:DN$730,"ĐTT")</f>
        <v>3</v>
      </c>
      <c r="DO748" s="2">
        <f>COUNTIF(DO$13:DO$730,"ĐTT")</f>
        <v>3</v>
      </c>
      <c r="DP748" s="2">
        <f>COUNTIF(DP$13:DP$730,"ĐTT")</f>
        <v>3</v>
      </c>
      <c r="FF748" s="67">
        <f>COUNTIF(FF$13:FF$731,"ĐTT")+COUNTIF(FF$13:FF$731,"ĐTT/HĐC")+COUNTIF(FF$13:FF$731,"HĐH/HĐC")</f>
        <v>3</v>
      </c>
      <c r="FG748" s="58">
        <f>COUNTIF(FG$13:FG$731,"ĐTT")+COUNTIF(FG$13:FG$731,"ĐTT/HĐC")</f>
        <v>2</v>
      </c>
      <c r="FH748" s="40">
        <f>COUNTIF(FH$13:FH$731,"ĐTT")+COUNTIF(FH$13:FH$731,"ĐTT/HĐC")</f>
        <v>2</v>
      </c>
      <c r="FI748" s="58">
        <f>COUNTIF(FI$13:FI$731,"ĐTT")+COUNTIF(FI$13:FI$731,"ĐTT/HĐC")</f>
        <v>2</v>
      </c>
      <c r="FJ748" s="58">
        <f>COUNTIF(FJ$13:FJ$731,"ĐTT")+COUNTIF(FJ$13:FJ$731,"ĐTT/HĐC")</f>
        <v>2</v>
      </c>
      <c r="FK748" s="58">
        <f t="shared" ref="FK748:GD748" si="1170">COUNTIF(FK$13:FK$727,"ĐTT")+COUNTIF(FK$13:FK$727,"ĐTT/HĐC")</f>
        <v>1</v>
      </c>
      <c r="FL748" s="58">
        <f t="shared" si="1170"/>
        <v>1</v>
      </c>
      <c r="FM748" s="58">
        <f t="shared" si="1170"/>
        <v>1</v>
      </c>
      <c r="FN748" s="87">
        <f t="shared" si="1170"/>
        <v>1</v>
      </c>
      <c r="FO748" s="92">
        <f t="shared" si="1170"/>
        <v>1</v>
      </c>
      <c r="FP748" s="58">
        <f t="shared" si="1170"/>
        <v>1</v>
      </c>
      <c r="FQ748" s="92">
        <f t="shared" si="1170"/>
        <v>1</v>
      </c>
      <c r="FR748" s="58">
        <f t="shared" si="1170"/>
        <v>1</v>
      </c>
      <c r="FS748" s="58">
        <f t="shared" si="1170"/>
        <v>1</v>
      </c>
      <c r="FT748" s="58">
        <f t="shared" si="1170"/>
        <v>1</v>
      </c>
      <c r="FU748" s="92">
        <f t="shared" si="1170"/>
        <v>1</v>
      </c>
      <c r="FV748" s="58">
        <f t="shared" si="1170"/>
        <v>1</v>
      </c>
      <c r="FW748" s="58">
        <f t="shared" si="1170"/>
        <v>1</v>
      </c>
      <c r="FX748" s="58">
        <f t="shared" si="1170"/>
        <v>1</v>
      </c>
      <c r="FY748" s="58">
        <f t="shared" si="1170"/>
        <v>1</v>
      </c>
      <c r="FZ748" s="58">
        <f t="shared" si="1170"/>
        <v>1</v>
      </c>
      <c r="GA748" s="58">
        <f t="shared" si="1170"/>
        <v>1</v>
      </c>
      <c r="GB748" s="58">
        <f t="shared" si="1170"/>
        <v>1</v>
      </c>
      <c r="GC748" s="58">
        <f t="shared" si="1170"/>
        <v>1</v>
      </c>
      <c r="GD748" s="58">
        <f t="shared" si="1170"/>
        <v>1</v>
      </c>
      <c r="GE748" s="58"/>
      <c r="GF748" s="58"/>
      <c r="GG748" s="58"/>
      <c r="GH748" s="87"/>
      <c r="GI748" s="58"/>
      <c r="GJ748" s="58">
        <f>COUNTIF(GJ$13:GJ$727,"ĐTT")+COUNTIF(GJ$13:GJ$727,"ĐTT/HĐC")</f>
        <v>1</v>
      </c>
      <c r="GK748" s="58">
        <f>COUNTIF(GK$13:GK$727,"ĐTT")+COUNTIF(GK$13:GK$727,"ĐTT/HĐC")</f>
        <v>1</v>
      </c>
      <c r="GL748" s="58">
        <f>COUNTIF(GL$13:GL$727,"ĐTT")+COUNTIF(GL$13:GL$727,"ĐTT/HĐC")</f>
        <v>1</v>
      </c>
      <c r="GM748" s="58">
        <f>COUNTIF(GM$13:GM$727,"ĐTT")+COUNTIF(GM$13:GM$727,"ĐTT/HĐC")</f>
        <v>1</v>
      </c>
      <c r="GN748" s="58"/>
      <c r="GO748" s="58">
        <f t="shared" ref="GO748:HW748" si="1171">COUNTIF(GO$13:GO$727,"ĐTT")+COUNTIF(GO$13:GO$727,"ĐTT/HĐC")</f>
        <v>1</v>
      </c>
      <c r="GP748" s="58">
        <f t="shared" si="1171"/>
        <v>1</v>
      </c>
      <c r="GQ748" s="58">
        <f t="shared" si="1171"/>
        <v>1</v>
      </c>
      <c r="GR748" s="58">
        <f t="shared" si="1171"/>
        <v>1</v>
      </c>
      <c r="GS748" s="58">
        <f t="shared" si="1171"/>
        <v>1</v>
      </c>
      <c r="GT748" s="58">
        <f t="shared" si="1171"/>
        <v>1</v>
      </c>
      <c r="GU748" s="58">
        <f t="shared" si="1171"/>
        <v>1</v>
      </c>
      <c r="GV748" s="58">
        <f t="shared" si="1171"/>
        <v>1</v>
      </c>
      <c r="GW748" s="58">
        <f t="shared" si="1171"/>
        <v>1</v>
      </c>
      <c r="GX748" s="58">
        <f t="shared" si="1171"/>
        <v>1</v>
      </c>
      <c r="GY748" s="58">
        <f t="shared" si="1171"/>
        <v>1</v>
      </c>
      <c r="GZ748" s="58">
        <f t="shared" si="1171"/>
        <v>3</v>
      </c>
      <c r="HA748" s="58">
        <f t="shared" si="1171"/>
        <v>2</v>
      </c>
      <c r="HB748" s="58">
        <f t="shared" si="1171"/>
        <v>3</v>
      </c>
      <c r="HC748" s="58">
        <f t="shared" si="1171"/>
        <v>2</v>
      </c>
      <c r="HD748" s="58">
        <f t="shared" si="1171"/>
        <v>2</v>
      </c>
      <c r="HE748" s="58">
        <f t="shared" si="1171"/>
        <v>2</v>
      </c>
      <c r="HF748" s="58">
        <f t="shared" si="1171"/>
        <v>2</v>
      </c>
      <c r="HG748" s="58">
        <f t="shared" si="1171"/>
        <v>2</v>
      </c>
      <c r="HH748" s="58">
        <f t="shared" si="1171"/>
        <v>2</v>
      </c>
      <c r="HI748" s="58">
        <f t="shared" si="1171"/>
        <v>2</v>
      </c>
      <c r="HJ748" s="58">
        <f t="shared" si="1171"/>
        <v>2</v>
      </c>
      <c r="HK748" s="58">
        <f t="shared" si="1171"/>
        <v>2</v>
      </c>
      <c r="HL748" s="58">
        <f t="shared" si="1171"/>
        <v>2</v>
      </c>
      <c r="HM748" s="58">
        <f t="shared" si="1171"/>
        <v>2</v>
      </c>
      <c r="HN748" s="58">
        <f t="shared" si="1171"/>
        <v>2</v>
      </c>
      <c r="HO748" s="58">
        <f t="shared" si="1171"/>
        <v>2</v>
      </c>
      <c r="HP748" s="58">
        <f t="shared" si="1171"/>
        <v>2</v>
      </c>
      <c r="HQ748" s="58">
        <f t="shared" si="1171"/>
        <v>2</v>
      </c>
      <c r="HR748" s="58">
        <f t="shared" si="1171"/>
        <v>2</v>
      </c>
      <c r="HS748" s="58">
        <f t="shared" si="1171"/>
        <v>2</v>
      </c>
      <c r="HT748" s="58">
        <f t="shared" si="1171"/>
        <v>2</v>
      </c>
      <c r="HU748" s="58">
        <f t="shared" si="1171"/>
        <v>2</v>
      </c>
      <c r="HV748" s="58">
        <f t="shared" si="1171"/>
        <v>2</v>
      </c>
      <c r="HW748" s="58">
        <f t="shared" si="1171"/>
        <v>2</v>
      </c>
      <c r="HX748" s="58"/>
      <c r="HY748" s="58"/>
      <c r="HZ748" s="58"/>
      <c r="IA748" s="58"/>
      <c r="IB748" s="58"/>
      <c r="IC748" s="58"/>
      <c r="ID748" s="58">
        <f t="shared" ref="ID748:IR748" si="1172">COUNTIF(ID$13:ID$727,"ĐTT")+COUNTIF(ID$13:ID$727,"ĐTT/HĐC")</f>
        <v>2</v>
      </c>
      <c r="IE748" s="58">
        <f t="shared" si="1172"/>
        <v>2</v>
      </c>
      <c r="IF748" s="58">
        <f t="shared" si="1172"/>
        <v>2</v>
      </c>
      <c r="IG748" s="58">
        <f t="shared" si="1172"/>
        <v>2</v>
      </c>
      <c r="IH748" s="58">
        <f t="shared" si="1172"/>
        <v>2</v>
      </c>
      <c r="II748" s="58">
        <f t="shared" si="1172"/>
        <v>2</v>
      </c>
      <c r="IJ748" s="58">
        <f t="shared" si="1172"/>
        <v>2</v>
      </c>
      <c r="IK748" s="58">
        <f t="shared" si="1172"/>
        <v>2</v>
      </c>
      <c r="IL748" s="58">
        <f t="shared" si="1172"/>
        <v>2</v>
      </c>
      <c r="IM748" s="58">
        <f t="shared" si="1172"/>
        <v>2</v>
      </c>
      <c r="IN748" s="58">
        <f t="shared" si="1172"/>
        <v>2</v>
      </c>
      <c r="IO748" s="58">
        <f t="shared" si="1172"/>
        <v>2</v>
      </c>
      <c r="IP748" s="58">
        <f t="shared" si="1172"/>
        <v>2</v>
      </c>
      <c r="IQ748" s="58">
        <f t="shared" si="1172"/>
        <v>2</v>
      </c>
      <c r="IR748" s="94">
        <f t="shared" si="1172"/>
        <v>2</v>
      </c>
      <c r="IS748" s="40">
        <f>COUNTIF(IS$13:IS$731,"ĐTT")+COUNTIF(IS$13:IS$731,"ĐTT/HĐC")</f>
        <v>4</v>
      </c>
      <c r="IT748" s="40">
        <f>COUNTIF(IT$13:IT$731,"ĐTT")+COUNTIF(IT$13:IT$731,"ĐTT/HĐC")</f>
        <v>4</v>
      </c>
      <c r="IU748" s="40">
        <f>COUNTIF(IU$13:IU$731,"ĐTT")+COUNTIF(IU$13:IU$731,"ĐTT/HĐC")</f>
        <v>3</v>
      </c>
      <c r="IV748" s="40">
        <f>COUNTIF(IV$13:IV$731,"ĐTT")+COUNTIF(IV$13:IV$731,"ĐTT/HĐC")</f>
        <v>3</v>
      </c>
      <c r="IW748" s="40">
        <f>COUNTIF(IW$13:IW$731,"ĐTT")+COUNTIF(IW$13:IW$731,"ĐTT/HĐC")</f>
        <v>3</v>
      </c>
      <c r="IX748" s="58">
        <f t="shared" ref="IX748:JQ748" si="1173">COUNTIF(IX$13:IX$727,"ĐTT")+COUNTIF(IX$13:IX$727,"ĐTT/HĐC")</f>
        <v>2</v>
      </c>
      <c r="IY748" s="58">
        <f t="shared" si="1173"/>
        <v>2</v>
      </c>
      <c r="IZ748" s="58">
        <f t="shared" si="1173"/>
        <v>2</v>
      </c>
      <c r="JA748" s="58">
        <f t="shared" si="1173"/>
        <v>2</v>
      </c>
      <c r="JB748" s="58">
        <f t="shared" si="1173"/>
        <v>2</v>
      </c>
      <c r="JC748" s="58">
        <f t="shared" si="1173"/>
        <v>2</v>
      </c>
      <c r="JD748" s="58">
        <f t="shared" si="1173"/>
        <v>2</v>
      </c>
      <c r="JE748" s="58">
        <f t="shared" si="1173"/>
        <v>2</v>
      </c>
      <c r="JF748" s="58">
        <f t="shared" si="1173"/>
        <v>2</v>
      </c>
      <c r="JG748" s="58">
        <f t="shared" si="1173"/>
        <v>2</v>
      </c>
      <c r="JH748" s="58">
        <f t="shared" si="1173"/>
        <v>2</v>
      </c>
      <c r="JI748" s="58">
        <f t="shared" si="1173"/>
        <v>2</v>
      </c>
      <c r="JJ748" s="58">
        <f t="shared" si="1173"/>
        <v>2</v>
      </c>
      <c r="JK748" s="58">
        <f t="shared" si="1173"/>
        <v>2</v>
      </c>
      <c r="JL748" s="58">
        <f t="shared" si="1173"/>
        <v>2</v>
      </c>
      <c r="JM748" s="58">
        <f t="shared" si="1173"/>
        <v>2</v>
      </c>
      <c r="JN748" s="58">
        <f t="shared" si="1173"/>
        <v>2</v>
      </c>
      <c r="JO748" s="58">
        <f t="shared" si="1173"/>
        <v>2</v>
      </c>
      <c r="JP748" s="58">
        <f t="shared" si="1173"/>
        <v>2</v>
      </c>
      <c r="JQ748" s="58">
        <f t="shared" si="1173"/>
        <v>2</v>
      </c>
      <c r="JR748" s="58"/>
      <c r="JS748" s="58"/>
      <c r="JT748" s="58"/>
      <c r="JU748" s="58"/>
      <c r="JV748" s="58"/>
      <c r="JW748" s="58">
        <f t="shared" ref="JW748:LK748" si="1174">COUNTIF(JW$13:JW$727,"ĐTT")+COUNTIF(JW$13:JW$727,"ĐTT/HĐC")</f>
        <v>2</v>
      </c>
      <c r="JX748" s="58">
        <f t="shared" si="1174"/>
        <v>2</v>
      </c>
      <c r="JY748" s="58">
        <f t="shared" si="1174"/>
        <v>2</v>
      </c>
      <c r="JZ748" s="58">
        <f t="shared" si="1174"/>
        <v>2</v>
      </c>
      <c r="KA748" s="58">
        <f t="shared" si="1174"/>
        <v>2</v>
      </c>
      <c r="KB748" s="58">
        <f t="shared" si="1174"/>
        <v>2</v>
      </c>
      <c r="KC748" s="58">
        <f t="shared" si="1174"/>
        <v>2</v>
      </c>
      <c r="KD748" s="58">
        <f t="shared" si="1174"/>
        <v>2</v>
      </c>
      <c r="KE748" s="58">
        <f t="shared" si="1174"/>
        <v>2</v>
      </c>
      <c r="KF748" s="58">
        <f t="shared" si="1174"/>
        <v>2</v>
      </c>
      <c r="KG748" s="58">
        <f t="shared" si="1174"/>
        <v>2</v>
      </c>
      <c r="KH748" s="58">
        <f t="shared" si="1174"/>
        <v>2</v>
      </c>
      <c r="KI748" s="58">
        <f t="shared" si="1174"/>
        <v>2</v>
      </c>
      <c r="KJ748" s="58">
        <f t="shared" si="1174"/>
        <v>2</v>
      </c>
      <c r="KK748" s="94">
        <f t="shared" si="1174"/>
        <v>2</v>
      </c>
      <c r="KL748" s="40">
        <f t="shared" si="1174"/>
        <v>3</v>
      </c>
      <c r="KM748" s="101">
        <f t="shared" si="1174"/>
        <v>1</v>
      </c>
      <c r="KN748" s="40">
        <f t="shared" si="1174"/>
        <v>4</v>
      </c>
      <c r="KO748" s="102">
        <f t="shared" si="1174"/>
        <v>2</v>
      </c>
      <c r="KP748" s="58">
        <f t="shared" si="1174"/>
        <v>2</v>
      </c>
      <c r="KQ748" s="58">
        <f t="shared" si="1174"/>
        <v>2</v>
      </c>
      <c r="KR748" s="40">
        <f t="shared" si="1174"/>
        <v>2</v>
      </c>
      <c r="KS748" s="58">
        <f t="shared" si="1174"/>
        <v>2</v>
      </c>
      <c r="KT748" s="58">
        <f t="shared" si="1174"/>
        <v>2</v>
      </c>
      <c r="KU748" s="58">
        <f t="shared" si="1174"/>
        <v>2</v>
      </c>
      <c r="KV748" s="58">
        <f t="shared" si="1174"/>
        <v>2</v>
      </c>
      <c r="KW748" s="58">
        <f t="shared" si="1174"/>
        <v>2</v>
      </c>
      <c r="KX748" s="58">
        <f t="shared" si="1174"/>
        <v>2</v>
      </c>
      <c r="KY748" s="58">
        <f t="shared" si="1174"/>
        <v>2</v>
      </c>
      <c r="KZ748" s="58">
        <f t="shared" si="1174"/>
        <v>2</v>
      </c>
      <c r="LA748" s="58">
        <f t="shared" si="1174"/>
        <v>2</v>
      </c>
      <c r="LB748" s="58">
        <f t="shared" si="1174"/>
        <v>2</v>
      </c>
      <c r="LC748" s="58">
        <f t="shared" si="1174"/>
        <v>2</v>
      </c>
      <c r="LD748" s="58">
        <f t="shared" si="1174"/>
        <v>2</v>
      </c>
      <c r="LE748" s="58">
        <f t="shared" si="1174"/>
        <v>2</v>
      </c>
      <c r="LF748" s="58">
        <f t="shared" si="1174"/>
        <v>2</v>
      </c>
      <c r="LG748" s="58">
        <f t="shared" si="1174"/>
        <v>2</v>
      </c>
      <c r="LH748" s="58">
        <f t="shared" si="1174"/>
        <v>2</v>
      </c>
      <c r="LI748" s="58">
        <f t="shared" si="1174"/>
        <v>2</v>
      </c>
      <c r="LJ748" s="58">
        <f t="shared" si="1174"/>
        <v>2</v>
      </c>
      <c r="LK748" s="58">
        <f t="shared" si="1174"/>
        <v>2</v>
      </c>
      <c r="LL748" s="58"/>
      <c r="LM748" s="58"/>
      <c r="LN748" s="58"/>
      <c r="LO748" s="58"/>
      <c r="LP748" s="58">
        <f t="shared" ref="LP748:MU748" si="1175">COUNTIF(LP$13:LP$727,"ĐTT")+COUNTIF(LP$13:LP$727,"ĐTT/HĐC")</f>
        <v>2</v>
      </c>
      <c r="LQ748" s="58">
        <f t="shared" si="1175"/>
        <v>1</v>
      </c>
      <c r="LR748" s="58">
        <f t="shared" si="1175"/>
        <v>2</v>
      </c>
      <c r="LS748" s="58">
        <f t="shared" si="1175"/>
        <v>2</v>
      </c>
      <c r="LT748" s="58">
        <f t="shared" si="1175"/>
        <v>2</v>
      </c>
      <c r="LU748" s="58">
        <f t="shared" si="1175"/>
        <v>2</v>
      </c>
      <c r="LV748" s="58">
        <f t="shared" si="1175"/>
        <v>2</v>
      </c>
      <c r="LW748" s="58">
        <f t="shared" si="1175"/>
        <v>2</v>
      </c>
      <c r="LX748" s="58">
        <f t="shared" si="1175"/>
        <v>2</v>
      </c>
      <c r="LY748" s="58">
        <f t="shared" si="1175"/>
        <v>2</v>
      </c>
      <c r="LZ748" s="58">
        <f t="shared" si="1175"/>
        <v>2</v>
      </c>
      <c r="MA748" s="58">
        <f t="shared" si="1175"/>
        <v>2</v>
      </c>
      <c r="MB748" s="58">
        <f t="shared" si="1175"/>
        <v>2</v>
      </c>
      <c r="MC748" s="58">
        <f t="shared" si="1175"/>
        <v>4</v>
      </c>
      <c r="MD748" s="58">
        <f t="shared" si="1175"/>
        <v>3</v>
      </c>
      <c r="ME748" s="58">
        <f t="shared" si="1175"/>
        <v>2</v>
      </c>
      <c r="MF748" s="58">
        <f t="shared" si="1175"/>
        <v>2</v>
      </c>
      <c r="MG748" s="58">
        <f t="shared" si="1175"/>
        <v>2</v>
      </c>
      <c r="MH748" s="58">
        <f t="shared" si="1175"/>
        <v>2</v>
      </c>
      <c r="MI748" s="58">
        <f t="shared" si="1175"/>
        <v>2</v>
      </c>
      <c r="MJ748" s="58">
        <f t="shared" si="1175"/>
        <v>2</v>
      </c>
      <c r="MK748" s="58">
        <f t="shared" si="1175"/>
        <v>2</v>
      </c>
      <c r="ML748" s="58">
        <f t="shared" si="1175"/>
        <v>2</v>
      </c>
      <c r="MM748" s="58">
        <f t="shared" si="1175"/>
        <v>2</v>
      </c>
      <c r="MN748" s="58">
        <f t="shared" si="1175"/>
        <v>2</v>
      </c>
      <c r="MO748" s="58">
        <f t="shared" si="1175"/>
        <v>2</v>
      </c>
      <c r="MP748" s="58">
        <f t="shared" si="1175"/>
        <v>2</v>
      </c>
      <c r="MQ748" s="58">
        <f t="shared" si="1175"/>
        <v>2</v>
      </c>
      <c r="MR748" s="58">
        <f t="shared" si="1175"/>
        <v>2</v>
      </c>
      <c r="MS748" s="58">
        <f t="shared" si="1175"/>
        <v>2</v>
      </c>
      <c r="MT748" s="58">
        <f t="shared" si="1175"/>
        <v>2</v>
      </c>
      <c r="MU748" s="58">
        <f t="shared" si="1175"/>
        <v>2</v>
      </c>
      <c r="MV748" s="58">
        <f t="shared" ref="MV748:OA748" si="1176">COUNTIF(MV$13:MV$727,"ĐTT")+COUNTIF(MV$13:MV$727,"ĐTT/HĐC")</f>
        <v>2</v>
      </c>
      <c r="MW748" s="58">
        <f t="shared" si="1176"/>
        <v>2</v>
      </c>
      <c r="MX748" s="58">
        <f t="shared" si="1176"/>
        <v>2</v>
      </c>
      <c r="MY748" s="58">
        <f t="shared" si="1176"/>
        <v>2</v>
      </c>
      <c r="MZ748" s="58">
        <f t="shared" si="1176"/>
        <v>2</v>
      </c>
      <c r="NA748" s="58">
        <f t="shared" si="1176"/>
        <v>2</v>
      </c>
      <c r="NB748" s="58">
        <f t="shared" si="1176"/>
        <v>2</v>
      </c>
      <c r="NC748" s="58">
        <f t="shared" si="1176"/>
        <v>1</v>
      </c>
      <c r="ND748" s="58">
        <f t="shared" si="1176"/>
        <v>2</v>
      </c>
      <c r="NE748" s="58">
        <f t="shared" si="1176"/>
        <v>2</v>
      </c>
      <c r="NF748" s="58">
        <f t="shared" si="1176"/>
        <v>2</v>
      </c>
      <c r="NG748" s="58">
        <f t="shared" si="1176"/>
        <v>2</v>
      </c>
      <c r="NH748" s="58">
        <f t="shared" si="1176"/>
        <v>2</v>
      </c>
      <c r="NI748" s="58">
        <f t="shared" si="1176"/>
        <v>2</v>
      </c>
      <c r="NJ748" s="58">
        <f t="shared" si="1176"/>
        <v>2</v>
      </c>
      <c r="NK748" s="58">
        <f t="shared" si="1176"/>
        <v>2</v>
      </c>
      <c r="NL748" s="58">
        <f t="shared" si="1176"/>
        <v>2</v>
      </c>
      <c r="NM748" s="58">
        <f t="shared" si="1176"/>
        <v>2</v>
      </c>
      <c r="NN748" s="58">
        <f t="shared" si="1176"/>
        <v>2</v>
      </c>
      <c r="NO748" s="58">
        <f t="shared" si="1176"/>
        <v>2</v>
      </c>
      <c r="NP748" s="58">
        <f t="shared" si="1176"/>
        <v>2</v>
      </c>
      <c r="NQ748" s="58">
        <f t="shared" si="1176"/>
        <v>2</v>
      </c>
      <c r="NR748" s="58">
        <f t="shared" si="1176"/>
        <v>2</v>
      </c>
      <c r="NS748" s="58">
        <f t="shared" si="1176"/>
        <v>2</v>
      </c>
      <c r="NT748" s="58">
        <f t="shared" si="1176"/>
        <v>2</v>
      </c>
      <c r="NU748" s="58">
        <f t="shared" si="1176"/>
        <v>2</v>
      </c>
      <c r="NV748" s="58">
        <f t="shared" si="1176"/>
        <v>2</v>
      </c>
      <c r="NW748" s="58">
        <f t="shared" si="1176"/>
        <v>2</v>
      </c>
      <c r="NX748" s="58">
        <f t="shared" si="1176"/>
        <v>2</v>
      </c>
      <c r="NY748" s="58">
        <f t="shared" si="1176"/>
        <v>2</v>
      </c>
      <c r="NZ748" s="58">
        <f t="shared" si="1176"/>
        <v>2</v>
      </c>
      <c r="OA748" s="58">
        <f t="shared" si="1176"/>
        <v>2</v>
      </c>
      <c r="OB748" s="58">
        <f t="shared" ref="OB748:OZ748" si="1177">COUNTIF(OB$13:OB$727,"ĐTT")+COUNTIF(OB$13:OB$727,"ĐTT/HĐC")</f>
        <v>2</v>
      </c>
      <c r="OC748" s="58">
        <f t="shared" si="1177"/>
        <v>2</v>
      </c>
      <c r="OD748" s="58">
        <f t="shared" si="1177"/>
        <v>2</v>
      </c>
      <c r="OE748" s="58">
        <f t="shared" si="1177"/>
        <v>2</v>
      </c>
      <c r="OF748" s="58">
        <f t="shared" si="1177"/>
        <v>2</v>
      </c>
      <c r="OG748" s="58">
        <f t="shared" si="1177"/>
        <v>2</v>
      </c>
      <c r="OH748" s="58">
        <f t="shared" si="1177"/>
        <v>2</v>
      </c>
      <c r="OI748" s="58">
        <f t="shared" si="1177"/>
        <v>2</v>
      </c>
      <c r="OJ748" s="58">
        <f t="shared" si="1177"/>
        <v>2</v>
      </c>
      <c r="OK748" s="58">
        <f t="shared" si="1177"/>
        <v>2</v>
      </c>
      <c r="OL748" s="58">
        <f t="shared" si="1177"/>
        <v>2</v>
      </c>
      <c r="OM748" s="58">
        <f t="shared" si="1177"/>
        <v>2</v>
      </c>
      <c r="ON748" s="58">
        <f t="shared" si="1177"/>
        <v>2</v>
      </c>
      <c r="OO748" s="58">
        <f t="shared" si="1177"/>
        <v>1</v>
      </c>
      <c r="OP748" s="58">
        <f t="shared" si="1177"/>
        <v>2</v>
      </c>
      <c r="OQ748" s="58">
        <f t="shared" si="1177"/>
        <v>2</v>
      </c>
      <c r="OR748" s="58">
        <f t="shared" si="1177"/>
        <v>2</v>
      </c>
      <c r="OS748" s="58">
        <f t="shared" si="1177"/>
        <v>2</v>
      </c>
      <c r="OT748" s="58">
        <f t="shared" si="1177"/>
        <v>2</v>
      </c>
      <c r="OU748" s="58">
        <f t="shared" si="1177"/>
        <v>2</v>
      </c>
      <c r="OV748" s="58">
        <f t="shared" si="1177"/>
        <v>2</v>
      </c>
      <c r="OW748" s="58">
        <f t="shared" si="1177"/>
        <v>2</v>
      </c>
      <c r="OX748" s="58">
        <f t="shared" si="1177"/>
        <v>2</v>
      </c>
      <c r="OY748" s="58">
        <f t="shared" si="1177"/>
        <v>2</v>
      </c>
      <c r="OZ748" s="58">
        <f t="shared" si="1177"/>
        <v>2</v>
      </c>
      <c r="PA748" s="2"/>
      <c r="PD748" s="67"/>
      <c r="PE748" s="67"/>
      <c r="PH748" s="67"/>
    </row>
    <row r="749" spans="1:424" ht="11.25" customHeight="1">
      <c r="C749" s="403" t="s">
        <v>617</v>
      </c>
      <c r="D749" s="404"/>
      <c r="E749" s="404"/>
      <c r="F749" s="405"/>
      <c r="G749" s="406"/>
      <c r="H749" s="407"/>
      <c r="I749" s="305"/>
      <c r="J749" s="306"/>
      <c r="K749" s="232"/>
      <c r="L749" s="232"/>
      <c r="M749" s="61"/>
      <c r="P749" s="38"/>
      <c r="Q749" s="38"/>
      <c r="S749" s="21"/>
      <c r="T749" s="21"/>
      <c r="U749" s="21"/>
      <c r="V749" s="21"/>
      <c r="W749" s="21"/>
      <c r="X749" s="64"/>
      <c r="Y749" s="21"/>
      <c r="Z749" s="64"/>
      <c r="AA749" s="21"/>
      <c r="AB749" s="21"/>
      <c r="AC749" s="21"/>
      <c r="AD749" s="298">
        <f>COUNTIF(AD$13:AD$733,"TDS")</f>
        <v>1</v>
      </c>
      <c r="AE749" s="298">
        <f>COUNTIF(AE$13:AE$733,"TDS")</f>
        <v>1</v>
      </c>
      <c r="BT749" s="2">
        <f>COUNTIF(BT$13:BT$733,"TDS")</f>
        <v>1</v>
      </c>
      <c r="BU749" s="2">
        <f>COUNTIF(BU$13:BU$733,"TDS")</f>
        <v>1</v>
      </c>
      <c r="BV749" s="26"/>
      <c r="BW749" s="30"/>
      <c r="DM749" s="56">
        <f>COUNTIF(DM$13:DM$730,"TDS")</f>
        <v>2</v>
      </c>
      <c r="DN749" s="56">
        <f>COUNTIF(DN$13:DN$730,"TDS")</f>
        <v>2</v>
      </c>
      <c r="DO749" s="56">
        <f>COUNTIF(DO$13:DO$730,"TDS")</f>
        <v>2</v>
      </c>
      <c r="DP749" s="56">
        <f>COUNTIF(DP$13:DP$730,"TDS")</f>
        <v>2</v>
      </c>
      <c r="FF749" s="2">
        <f>COUNTIF(FF$13:FF$727,"TDS")</f>
        <v>1</v>
      </c>
      <c r="FG749" s="2">
        <f>COUNTIF(FG$13:FG$727,"TDS")</f>
        <v>1</v>
      </c>
      <c r="FH749" s="30">
        <f>COUNTIF(FH$13:FH$727,"TDS")</f>
        <v>1</v>
      </c>
      <c r="FI749" s="2">
        <f>COUNTIF(FI$13:FI$727,"TDS")</f>
        <v>1</v>
      </c>
      <c r="FJ749" s="2">
        <f>COUNTIF(FJ$13:FJ$727,"TDS")</f>
        <v>1</v>
      </c>
      <c r="FK749" s="2">
        <f>COUNTIF(FK$13:FK$708,"TDS")</f>
        <v>0</v>
      </c>
      <c r="FN749" s="86"/>
      <c r="FO749" s="91"/>
      <c r="FQ749" s="91"/>
      <c r="FU749" s="91"/>
      <c r="GH749" s="86"/>
      <c r="GZ749" s="2">
        <f>COUNTIF(GZ$13:GZ$733,"TDS")</f>
        <v>1</v>
      </c>
      <c r="HA749" s="2">
        <f>COUNTIF(HA$13:HA$733,"TDS")</f>
        <v>1</v>
      </c>
      <c r="HB749" s="2">
        <f>COUNTIF(HB$13:HB$733,"TDS")</f>
        <v>1</v>
      </c>
      <c r="HC749" s="2">
        <f>COUNTIF(HC$13:HC$733,"TDS")</f>
        <v>1</v>
      </c>
      <c r="HD749" s="2">
        <f>COUNTIF(HD$13:HD$733,"TDS")</f>
        <v>1</v>
      </c>
      <c r="IS749" s="30">
        <f>COUNTIF(IS$13:IS$727,"TDS")</f>
        <v>1</v>
      </c>
      <c r="IT749" s="2">
        <f>COUNTIF(IT$13:IT$727,"TDS")</f>
        <v>1</v>
      </c>
      <c r="IU749" s="2">
        <f>COUNTIF(IU$13:IU$727,"TDS")</f>
        <v>1</v>
      </c>
      <c r="IV749" s="2">
        <f>COUNTIF(IV$13:IV$727,"TDS")</f>
        <v>1</v>
      </c>
      <c r="IW749" s="2">
        <f>COUNTIF(IW$13:IW$727,"TDS")</f>
        <v>1</v>
      </c>
      <c r="KK749" s="38"/>
      <c r="KL749" s="30">
        <f>COUNTIF(KL$13:KL$733,"TDS")</f>
        <v>1</v>
      </c>
      <c r="KM749" s="104">
        <f>COUNTIF(KM$13:KM$733,"TDS")</f>
        <v>1</v>
      </c>
      <c r="KN749" s="30">
        <f>COUNTIF(KN$13:KN$733,"TDS")</f>
        <v>1</v>
      </c>
      <c r="MC749" s="2">
        <f>COUNTIF(MC$13:MC$733,"TDS")</f>
        <v>1</v>
      </c>
      <c r="MD749" s="2">
        <f>COUNTIF(MD$13:MD$733,"TDS")</f>
        <v>1</v>
      </c>
      <c r="NO749" s="2">
        <f>COUNTIF(NO$13:NO$727,"TDS")</f>
        <v>0</v>
      </c>
      <c r="NP749" s="2">
        <f>COUNTIF(NP$13:NP$727,"TDS")</f>
        <v>0</v>
      </c>
      <c r="PA749" s="2"/>
      <c r="PF749" s="67"/>
      <c r="PH749" s="67"/>
    </row>
    <row r="750" spans="1:424" ht="11.25" customHeight="1">
      <c r="C750" s="403" t="s">
        <v>618</v>
      </c>
      <c r="D750" s="404"/>
      <c r="E750" s="404"/>
      <c r="F750" s="405"/>
      <c r="G750" s="406"/>
      <c r="H750" s="407"/>
      <c r="I750" s="305"/>
      <c r="J750" s="306"/>
      <c r="K750" s="232"/>
      <c r="L750" s="232"/>
      <c r="M750" s="61"/>
      <c r="O750" s="100"/>
      <c r="P750" s="38"/>
      <c r="Q750" s="38"/>
      <c r="S750" s="21"/>
      <c r="T750" s="21"/>
      <c r="U750" s="21"/>
      <c r="V750" s="21"/>
      <c r="W750" s="21"/>
      <c r="X750" s="64"/>
      <c r="Y750" s="21"/>
      <c r="Z750" s="64"/>
      <c r="AA750" s="21"/>
      <c r="AB750" s="21"/>
      <c r="AC750" s="21"/>
      <c r="AD750" s="73">
        <f>COUNTIF(AD$13:AD$733,"HĐG")+COUNTIF(AD$13:AD$733,"HĐH/HĐG")</f>
        <v>16</v>
      </c>
      <c r="AE750" s="73">
        <f>COUNTIF(AE$13:AE$733,"HĐG")+COUNTIF(AE$13:AE$733,"HĐH/HĐG")</f>
        <v>12</v>
      </c>
      <c r="BT750" s="40">
        <f>COUNTIF(BT$13:BT$733,"HĐG")+COUNTIF(BT$13:BT$733,"HĐH/HĐG")</f>
        <v>15</v>
      </c>
      <c r="BU750" s="30">
        <f>COUNTIF(BU$13:BU$733,"HĐG")+COUNTIF(BU$13:BU$733,"HĐH/HĐG")</f>
        <v>17</v>
      </c>
      <c r="BV750" s="26"/>
      <c r="BW750" s="30"/>
      <c r="DM750" s="51">
        <f>COUNTIF(DM$15:DM$732,"HĐG")+COUNTIF(DM$15:DM$732,"HĐH/HĐG")</f>
        <v>14</v>
      </c>
      <c r="DN750" s="51">
        <f>COUNTIF(DN$15:DN$732,"HĐG")+COUNTIF(DN$15:DN$732,"HĐH/HĐG")</f>
        <v>15</v>
      </c>
      <c r="DO750" s="51">
        <f>COUNTIF(DO$15:DO$732,"HĐG")+COUNTIF(DO$15:DO$732,"HĐH/HĐG")</f>
        <v>15</v>
      </c>
      <c r="DP750" s="51">
        <f>COUNTIF(DP$15:DP$732,"HĐG")+COUNTIF(DP$15:DP$732,"HĐH/HĐG")</f>
        <v>16</v>
      </c>
      <c r="FF750" s="2">
        <f>COUNTIF(FF$13:FF$731,"HĐG")</f>
        <v>16</v>
      </c>
      <c r="FG750" s="58">
        <f>COUNTIF(FG$13:FG$731,"HĐG")+COUNTIF(FG$13:FG$731,"HĐH/HĐG")</f>
        <v>19</v>
      </c>
      <c r="FH750" s="40">
        <f>COUNTIF(FH$13:FH$731,"HĐG")+COUNTIF(FH$13:FH$731,"HĐH/HĐG")</f>
        <v>17</v>
      </c>
      <c r="FI750" s="58">
        <f>COUNTIF(FI$13:FI$731,"HĐG")+COUNTIF(FI$13:FI$731,"HĐH/HĐG")</f>
        <v>18</v>
      </c>
      <c r="FJ750" s="58">
        <f>COUNTIF(FJ$13:FJ$731,"HĐG")+COUNTIF(FJ$13:FJ$731,"HĐH/HĐG")</f>
        <v>17</v>
      </c>
      <c r="FK750" s="2">
        <f>COUNTIF(FK$13:FK$708,"HĐG")</f>
        <v>3</v>
      </c>
      <c r="FN750" s="86"/>
      <c r="FO750" s="91"/>
      <c r="FQ750" s="91"/>
      <c r="FU750" s="91"/>
      <c r="GH750" s="86"/>
      <c r="GZ750" s="2">
        <f>COUNTIF(GZ$13:GZ$733,"HĐG")</f>
        <v>17</v>
      </c>
      <c r="HA750" s="2">
        <f>COUNTIF(HA$13:HA$733,"HĐG")</f>
        <v>16</v>
      </c>
      <c r="HB750" s="2">
        <f>COUNTIF(HB$13:HB$733,"HĐG")</f>
        <v>16</v>
      </c>
      <c r="HC750" s="2">
        <f>COUNTIF(HC$13:HC$733,"HĐG")</f>
        <v>19</v>
      </c>
      <c r="HD750" s="2">
        <f>COUNTIF(HD$13:HD$733,"HĐG")</f>
        <v>18</v>
      </c>
      <c r="IS750" s="58">
        <f>COUNTIF(IS$13:IS$734,"HĐG")+COUNTIF(IS$13:IS$734,"HĐH/HĐG")+COUNTIF(IS$13:IS$734,"HĐG/HĐNT")</f>
        <v>20</v>
      </c>
      <c r="IT750" s="40">
        <f>COUNTIF(IT$13:IT$734,"HĐG")+COUNTIF(IT$13:IT$734,"HĐH/HĐG")</f>
        <v>19</v>
      </c>
      <c r="IU750" s="40">
        <f>COUNTIF(IU$13:IU$734,"HĐG")+COUNTIF(IU$13:IU$734,"HĐH/HĐG")</f>
        <v>17</v>
      </c>
      <c r="IV750" s="40">
        <f>COUNTIF(IV$13:IV$734,"HĐG")+COUNTIF(IV$13:IV$734,"HĐH/HĐG")</f>
        <v>18</v>
      </c>
      <c r="IW750" s="40">
        <f>COUNTIF(IW$13:IW$734,"HĐG")+COUNTIF(IW$13:IW$734,"HĐH/HĐG")</f>
        <v>17</v>
      </c>
      <c r="KK750" s="38"/>
      <c r="KL750" s="58">
        <f>COUNTIF(KL$13:KL$735,"HĐG")+COUNTIF(KL$13:KL$735,"HĐG/HĐC")+COUNTIF(KL$13:KL$735,"HĐNT/HĐG")</f>
        <v>17</v>
      </c>
      <c r="KM750" s="67">
        <f>COUNTIF(KM$13:KM$735,"HĐG")+COUNTIF(KM$13:KM$735,"HĐG/HĐC")+COUNTIF(KM$13:KM$735,"HĐNT/HĐG")</f>
        <v>9</v>
      </c>
      <c r="KN750" s="58">
        <f>COUNTIF(KN$13:KN$735,"HĐG")+COUNTIF(KN$13:KN$735,"HĐG/HĐC")+COUNTIF(KN$13:KN$735,"HĐNT/HĐG")</f>
        <v>19</v>
      </c>
      <c r="MC750" s="2">
        <f>COUNTIF(MC$13:MC$733,"HĐG")</f>
        <v>9</v>
      </c>
      <c r="MD750" s="2">
        <f>COUNTIF(MD$13:MD$733,"HĐG")</f>
        <v>9</v>
      </c>
      <c r="NO750" s="2">
        <f>COUNTIF(NO$13:NO$727,"HĐG")</f>
        <v>10</v>
      </c>
      <c r="NP750" s="2">
        <f>COUNTIF(NP$13:NP$727,"HĐG")</f>
        <v>9</v>
      </c>
      <c r="PA750" s="2"/>
    </row>
    <row r="751" spans="1:424" ht="11.25" customHeight="1">
      <c r="C751" s="403" t="s">
        <v>619</v>
      </c>
      <c r="D751" s="404"/>
      <c r="E751" s="404"/>
      <c r="F751" s="405"/>
      <c r="G751" s="406"/>
      <c r="H751" s="407"/>
      <c r="I751" s="305"/>
      <c r="J751" s="306"/>
      <c r="K751" s="232"/>
      <c r="L751" s="232"/>
      <c r="M751" s="61"/>
      <c r="P751" s="38"/>
      <c r="Q751" s="38"/>
      <c r="S751" s="21"/>
      <c r="T751" s="21"/>
      <c r="U751" s="21"/>
      <c r="V751" s="21"/>
      <c r="W751" s="21"/>
      <c r="X751" s="64"/>
      <c r="Y751" s="21"/>
      <c r="Z751" s="64"/>
      <c r="AA751" s="21"/>
      <c r="AB751" s="21"/>
      <c r="AC751" s="21"/>
      <c r="AD751" s="298">
        <f>COUNTIF(AD$13:AD$733,"HĐNT")</f>
        <v>10</v>
      </c>
      <c r="AE751" s="298">
        <f>COUNTIF(AE$13:AE$733,"HĐNT")</f>
        <v>9</v>
      </c>
      <c r="BT751" s="56">
        <f>COUNTIF(BT$13:BT$733,"HĐNT")</f>
        <v>10</v>
      </c>
      <c r="BU751" s="56">
        <f>COUNTIF(BU$13:BU$733,"HĐNT")</f>
        <v>9</v>
      </c>
      <c r="BV751" s="26"/>
      <c r="BW751" s="30"/>
      <c r="DM751" s="2">
        <f>COUNTIF(DM$13:DM$730,"HĐNT")</f>
        <v>11</v>
      </c>
      <c r="DN751" s="2">
        <f>COUNTIF(DN$13:DN$730,"HĐNT")</f>
        <v>10</v>
      </c>
      <c r="DO751" s="2">
        <f>COUNTIF(DO$13:DO$730,"HĐNT")</f>
        <v>10</v>
      </c>
      <c r="DP751" s="2">
        <f>COUNTIF(DP$13:DP$730,"HĐNT")</f>
        <v>10</v>
      </c>
      <c r="FF751" s="2">
        <f>COUNTIF(FF$13:FF$731,"HĐNT")</f>
        <v>9</v>
      </c>
      <c r="FG751" s="2">
        <f>COUNTIF(FG$13:FG$731,"HĐNT")</f>
        <v>13</v>
      </c>
      <c r="FH751" s="2">
        <f>COUNTIF(FH$13:FH$731,"HĐNT")</f>
        <v>10</v>
      </c>
      <c r="FI751" s="2">
        <f>COUNTIF(FI$13:FI$731,"HĐNT")</f>
        <v>11</v>
      </c>
      <c r="FJ751" s="2">
        <f>COUNTIF(FJ$13:FJ$731,"HĐNT")</f>
        <v>10</v>
      </c>
      <c r="FK751" s="2">
        <f>COUNTIF(FK$13:FK$708,"HĐNT")</f>
        <v>0</v>
      </c>
      <c r="FN751" s="86"/>
      <c r="FO751" s="91"/>
      <c r="FQ751" s="91"/>
      <c r="FU751" s="91"/>
      <c r="GH751" s="86"/>
      <c r="GZ751" s="2">
        <f>COUNTIF(GZ$13:GZ$733,"HĐNT")</f>
        <v>13</v>
      </c>
      <c r="HA751" s="2">
        <f>COUNTIF(HA$13:HA$733,"HĐNT")</f>
        <v>12</v>
      </c>
      <c r="HB751" s="2">
        <f>COUNTIF(HB$13:HB$733,"HĐNT")</f>
        <v>13</v>
      </c>
      <c r="HC751" s="2">
        <f>COUNTIF(HC$13:HC$733,"HĐNT")</f>
        <v>12</v>
      </c>
      <c r="HD751" s="2">
        <f>COUNTIF(HD$13:HD$733,"HĐNT")</f>
        <v>14</v>
      </c>
      <c r="IS751" s="58">
        <f>COUNTIF(IS$13:IS$731,"HĐNT")+COUNTIF(IS$13:IS$731,"HĐG/HĐNT")</f>
        <v>12</v>
      </c>
      <c r="IT751" s="58">
        <f>COUNTIF(IT$13:IT$731,"HĐNT")+COUNTIF(IT$13:IT$731,"HĐG/HĐNT")</f>
        <v>12</v>
      </c>
      <c r="IU751" s="30">
        <f>COUNTIF(IU$13:IU$731,"HĐNT")</f>
        <v>13</v>
      </c>
      <c r="IV751" s="2">
        <f>COUNTIF(IV$13:IV$731,"HĐNT")</f>
        <v>12</v>
      </c>
      <c r="IW751" s="2">
        <f>COUNTIF(IW$13:IW$731,"HĐNT")</f>
        <v>13</v>
      </c>
      <c r="KK751" s="38"/>
      <c r="KL751" s="2">
        <f>COUNTIF(KL$13:KL$733,"HĐNT")</f>
        <v>11</v>
      </c>
      <c r="KM751" s="104">
        <f>COUNTIF(KM$13:KM$733,"HĐNT")</f>
        <v>7</v>
      </c>
      <c r="KN751" s="58">
        <f>COUNTIF(KN$13:KN$733,"HĐNT")+COUNTIF(KN$13:KN$733,"HĐNT/HĐG")</f>
        <v>12</v>
      </c>
      <c r="MC751" s="2">
        <f>COUNTIF(MC$13:MC$733,"HĐNT")</f>
        <v>6</v>
      </c>
      <c r="MD751" s="2">
        <f>COUNTIF(MD$13:MD$733,"HĐNT")</f>
        <v>6</v>
      </c>
      <c r="NO751" s="2">
        <f>COUNTIF(NO$13:NO$727,"HĐNT")</f>
        <v>6</v>
      </c>
      <c r="NP751" s="2">
        <f>COUNTIF(NP$13:NP$727,"HĐNT")</f>
        <v>6</v>
      </c>
      <c r="PA751" s="2"/>
      <c r="PE751" s="67"/>
    </row>
    <row r="752" spans="1:424" ht="11.25" customHeight="1">
      <c r="C752" s="403" t="s">
        <v>620</v>
      </c>
      <c r="D752" s="404"/>
      <c r="E752" s="404"/>
      <c r="F752" s="405"/>
      <c r="G752" s="406"/>
      <c r="H752" s="407"/>
      <c r="I752" s="305"/>
      <c r="J752" s="306"/>
      <c r="K752" s="232"/>
      <c r="L752" s="232"/>
      <c r="M752" s="61"/>
      <c r="P752" s="38"/>
      <c r="Q752" s="38"/>
      <c r="S752" s="21"/>
      <c r="T752" s="21"/>
      <c r="U752" s="21"/>
      <c r="V752" s="21"/>
      <c r="W752" s="21"/>
      <c r="X752" s="64"/>
      <c r="Y752" s="21"/>
      <c r="Z752" s="64"/>
      <c r="AA752" s="21"/>
      <c r="AB752" s="21"/>
      <c r="AC752" s="21"/>
      <c r="AD752" s="298">
        <f>COUNTIF(AD$13:AD$733,"VSAN")</f>
        <v>4</v>
      </c>
      <c r="AE752" s="298">
        <f>COUNTIF(AE$13:AE$733,"VSAN")</f>
        <v>3</v>
      </c>
      <c r="BT752" s="2">
        <f>COUNTIF(BT$13:BT$733,"VSAN")</f>
        <v>3</v>
      </c>
      <c r="BU752" s="2">
        <f>COUNTIF(BU$13:BU$733,"VSAN")</f>
        <v>2</v>
      </c>
      <c r="BV752" s="30"/>
      <c r="BW752" s="30"/>
      <c r="DM752" s="2">
        <f>COUNTIF(DM$13:DM$730,"VSAN")</f>
        <v>1</v>
      </c>
      <c r="DN752" s="2">
        <f>COUNTIF(DN$13:DN$730,"VSAN")</f>
        <v>1</v>
      </c>
      <c r="DO752" s="2">
        <f>COUNTIF(DO$13:DO$730,"VSAN")</f>
        <v>1</v>
      </c>
      <c r="DP752" s="2">
        <f>COUNTIF(DP$13:DP$730,"VSAN")</f>
        <v>1</v>
      </c>
      <c r="DQ752" s="30">
        <f t="shared" ref="DQ752:EI752" si="1178">COUNTIF(DQ$15:DQ$738,"VSAN")</f>
        <v>1</v>
      </c>
      <c r="DR752" s="30">
        <f t="shared" si="1178"/>
        <v>1</v>
      </c>
      <c r="DS752" s="30">
        <f t="shared" si="1178"/>
        <v>1</v>
      </c>
      <c r="DT752" s="30">
        <f t="shared" si="1178"/>
        <v>1</v>
      </c>
      <c r="DU752" s="30">
        <f t="shared" si="1178"/>
        <v>1</v>
      </c>
      <c r="DV752" s="30">
        <f t="shared" si="1178"/>
        <v>1</v>
      </c>
      <c r="DW752" s="30">
        <f t="shared" si="1178"/>
        <v>1</v>
      </c>
      <c r="DX752" s="30">
        <f t="shared" si="1178"/>
        <v>1</v>
      </c>
      <c r="DY752" s="30">
        <f t="shared" si="1178"/>
        <v>1</v>
      </c>
      <c r="DZ752" s="30">
        <f t="shared" si="1178"/>
        <v>1</v>
      </c>
      <c r="EA752" s="30">
        <f t="shared" si="1178"/>
        <v>1</v>
      </c>
      <c r="EB752" s="30">
        <f t="shared" si="1178"/>
        <v>1</v>
      </c>
      <c r="EC752" s="30">
        <f t="shared" si="1178"/>
        <v>1</v>
      </c>
      <c r="ED752" s="30">
        <f t="shared" si="1178"/>
        <v>1</v>
      </c>
      <c r="EE752" s="30">
        <f t="shared" si="1178"/>
        <v>1</v>
      </c>
      <c r="EF752" s="30">
        <f t="shared" si="1178"/>
        <v>1</v>
      </c>
      <c r="EG752" s="30">
        <f t="shared" si="1178"/>
        <v>1</v>
      </c>
      <c r="EH752" s="30">
        <f t="shared" si="1178"/>
        <v>1</v>
      </c>
      <c r="EI752" s="30">
        <f t="shared" si="1178"/>
        <v>1</v>
      </c>
      <c r="EJ752" s="30"/>
      <c r="EK752" s="30"/>
      <c r="EL752" s="30"/>
      <c r="EM752" s="30"/>
      <c r="EN752" s="30"/>
      <c r="EO752" s="30"/>
      <c r="EP752" s="30">
        <f t="shared" ref="EP752:FE752" si="1179">COUNTIF(EP$15:EP$738,"VSAN")</f>
        <v>0</v>
      </c>
      <c r="EQ752" s="30">
        <f t="shared" si="1179"/>
        <v>1</v>
      </c>
      <c r="ER752" s="30">
        <f t="shared" si="1179"/>
        <v>1</v>
      </c>
      <c r="ES752" s="30">
        <f t="shared" si="1179"/>
        <v>1</v>
      </c>
      <c r="ET752" s="30">
        <f t="shared" si="1179"/>
        <v>0</v>
      </c>
      <c r="EU752" s="30">
        <f t="shared" si="1179"/>
        <v>1</v>
      </c>
      <c r="EV752" s="30">
        <f t="shared" si="1179"/>
        <v>1</v>
      </c>
      <c r="EW752" s="30">
        <f t="shared" si="1179"/>
        <v>1</v>
      </c>
      <c r="EX752" s="30">
        <f t="shared" si="1179"/>
        <v>1</v>
      </c>
      <c r="EY752" s="30">
        <f t="shared" si="1179"/>
        <v>1</v>
      </c>
      <c r="EZ752" s="30">
        <f t="shared" si="1179"/>
        <v>1</v>
      </c>
      <c r="FA752" s="30">
        <f t="shared" si="1179"/>
        <v>1</v>
      </c>
      <c r="FB752" s="30">
        <f t="shared" si="1179"/>
        <v>1</v>
      </c>
      <c r="FC752" s="30">
        <f t="shared" si="1179"/>
        <v>1</v>
      </c>
      <c r="FD752" s="30">
        <f t="shared" si="1179"/>
        <v>1</v>
      </c>
      <c r="FE752" s="30">
        <f t="shared" si="1179"/>
        <v>1</v>
      </c>
      <c r="FF752" s="2">
        <f>COUNTIF(FF$13:FF$727,"VSAN")</f>
        <v>1</v>
      </c>
      <c r="FG752" s="2">
        <f>COUNTIF(FG$13:FG$727,"VSAN")</f>
        <v>1</v>
      </c>
      <c r="FH752" s="30">
        <f>COUNTIF(FH$13:FH$727,"VSAN")</f>
        <v>1</v>
      </c>
      <c r="FI752" s="2">
        <f>COUNTIF(FI$13:FI$727,"VSAN")</f>
        <v>1</v>
      </c>
      <c r="FJ752" s="2">
        <f>COUNTIF(FJ$13:FJ$727,"VSAN")</f>
        <v>1</v>
      </c>
      <c r="FK752" s="2">
        <f>COUNTIF(FK$13:FK$708,"VSAN")</f>
        <v>1</v>
      </c>
      <c r="FL752" s="30">
        <f t="shared" ref="FL752:GD752" si="1180">COUNTIF(FL$15:FL$738,"VSAN")</f>
        <v>1</v>
      </c>
      <c r="FM752" s="30">
        <f t="shared" si="1180"/>
        <v>1</v>
      </c>
      <c r="FN752" s="82">
        <f t="shared" si="1180"/>
        <v>1</v>
      </c>
      <c r="FO752" s="93">
        <f t="shared" si="1180"/>
        <v>1</v>
      </c>
      <c r="FP752" s="30">
        <f t="shared" si="1180"/>
        <v>1</v>
      </c>
      <c r="FQ752" s="93">
        <f t="shared" si="1180"/>
        <v>1</v>
      </c>
      <c r="FR752" s="30">
        <f t="shared" si="1180"/>
        <v>1</v>
      </c>
      <c r="FS752" s="30">
        <f t="shared" si="1180"/>
        <v>1</v>
      </c>
      <c r="FT752" s="30">
        <f t="shared" si="1180"/>
        <v>1</v>
      </c>
      <c r="FU752" s="93">
        <f t="shared" si="1180"/>
        <v>1</v>
      </c>
      <c r="FV752" s="30">
        <f t="shared" si="1180"/>
        <v>1</v>
      </c>
      <c r="FW752" s="30">
        <f t="shared" si="1180"/>
        <v>1</v>
      </c>
      <c r="FX752" s="30">
        <f t="shared" si="1180"/>
        <v>1</v>
      </c>
      <c r="FY752" s="30">
        <f t="shared" si="1180"/>
        <v>1</v>
      </c>
      <c r="FZ752" s="30">
        <f t="shared" si="1180"/>
        <v>1</v>
      </c>
      <c r="GA752" s="30">
        <f t="shared" si="1180"/>
        <v>1</v>
      </c>
      <c r="GB752" s="30">
        <f t="shared" si="1180"/>
        <v>1</v>
      </c>
      <c r="GC752" s="30">
        <f t="shared" si="1180"/>
        <v>1</v>
      </c>
      <c r="GD752" s="30">
        <f t="shared" si="1180"/>
        <v>1</v>
      </c>
      <c r="GE752" s="30"/>
      <c r="GF752" s="30"/>
      <c r="GG752" s="30"/>
      <c r="GH752" s="82"/>
      <c r="GI752" s="30"/>
      <c r="GJ752" s="30">
        <f>COUNTIF(GJ$15:GJ$738,"VSAN")</f>
        <v>1</v>
      </c>
      <c r="GK752" s="30">
        <f>COUNTIF(GK$15:GK$738,"VSAN")</f>
        <v>1</v>
      </c>
      <c r="GL752" s="30">
        <f>COUNTIF(GL$15:GL$738,"VSAN")</f>
        <v>1</v>
      </c>
      <c r="GM752" s="30">
        <f>COUNTIF(GM$15:GM$738,"VSAN")</f>
        <v>1</v>
      </c>
      <c r="GN752" s="30"/>
      <c r="GO752" s="30">
        <f t="shared" ref="GO752:GY752" si="1181">COUNTIF(GO$15:GO$738,"VSAN")</f>
        <v>1</v>
      </c>
      <c r="GP752" s="30">
        <f t="shared" si="1181"/>
        <v>1</v>
      </c>
      <c r="GQ752" s="30">
        <f t="shared" si="1181"/>
        <v>1</v>
      </c>
      <c r="GR752" s="30">
        <f t="shared" si="1181"/>
        <v>1</v>
      </c>
      <c r="GS752" s="30">
        <f t="shared" si="1181"/>
        <v>1</v>
      </c>
      <c r="GT752" s="30">
        <f t="shared" si="1181"/>
        <v>1</v>
      </c>
      <c r="GU752" s="30">
        <f t="shared" si="1181"/>
        <v>1</v>
      </c>
      <c r="GV752" s="30">
        <f t="shared" si="1181"/>
        <v>1</v>
      </c>
      <c r="GW752" s="30">
        <f t="shared" si="1181"/>
        <v>1</v>
      </c>
      <c r="GX752" s="30">
        <f t="shared" si="1181"/>
        <v>1</v>
      </c>
      <c r="GY752" s="30">
        <f t="shared" si="1181"/>
        <v>1</v>
      </c>
      <c r="GZ752" s="2">
        <f>COUNTIF(GZ$13:GZ$733,"VSAN")</f>
        <v>1</v>
      </c>
      <c r="HA752" s="2">
        <f>COUNTIF(HA$13:HA$733,"VSAN")</f>
        <v>1</v>
      </c>
      <c r="HB752" s="2">
        <f>COUNTIF(HB$13:HB$733,"VSAN")</f>
        <v>1</v>
      </c>
      <c r="HC752" s="2">
        <f>COUNTIF(HC$13:HC$733,"VSAN")</f>
        <v>1</v>
      </c>
      <c r="HD752" s="2">
        <f>COUNTIF(HD$13:HD$733,"VSAN")</f>
        <v>1</v>
      </c>
      <c r="HE752" s="30">
        <f t="shared" ref="HE752:HW752" si="1182">COUNTIF(HE$15:HE$738,"VSAN")</f>
        <v>1</v>
      </c>
      <c r="HF752" s="30">
        <f t="shared" si="1182"/>
        <v>1</v>
      </c>
      <c r="HG752" s="30">
        <f t="shared" si="1182"/>
        <v>1</v>
      </c>
      <c r="HH752" s="30">
        <f t="shared" si="1182"/>
        <v>1</v>
      </c>
      <c r="HI752" s="30">
        <f t="shared" si="1182"/>
        <v>1</v>
      </c>
      <c r="HJ752" s="30">
        <f t="shared" si="1182"/>
        <v>1</v>
      </c>
      <c r="HK752" s="30">
        <f t="shared" si="1182"/>
        <v>1</v>
      </c>
      <c r="HL752" s="30">
        <f t="shared" si="1182"/>
        <v>1</v>
      </c>
      <c r="HM752" s="30">
        <f t="shared" si="1182"/>
        <v>1</v>
      </c>
      <c r="HN752" s="30">
        <f t="shared" si="1182"/>
        <v>1</v>
      </c>
      <c r="HO752" s="30">
        <f t="shared" si="1182"/>
        <v>1</v>
      </c>
      <c r="HP752" s="30">
        <f t="shared" si="1182"/>
        <v>1</v>
      </c>
      <c r="HQ752" s="30">
        <f t="shared" si="1182"/>
        <v>1</v>
      </c>
      <c r="HR752" s="30">
        <f t="shared" si="1182"/>
        <v>1</v>
      </c>
      <c r="HS752" s="30">
        <f t="shared" si="1182"/>
        <v>1</v>
      </c>
      <c r="HT752" s="30">
        <f t="shared" si="1182"/>
        <v>1</v>
      </c>
      <c r="HU752" s="30">
        <f t="shared" si="1182"/>
        <v>1</v>
      </c>
      <c r="HV752" s="30">
        <f t="shared" si="1182"/>
        <v>1</v>
      </c>
      <c r="HW752" s="30">
        <f t="shared" si="1182"/>
        <v>1</v>
      </c>
      <c r="HX752" s="30"/>
      <c r="HY752" s="30"/>
      <c r="HZ752" s="30"/>
      <c r="IA752" s="30"/>
      <c r="IB752" s="30"/>
      <c r="IC752" s="30"/>
      <c r="ID752" s="30">
        <f t="shared" ref="ID752:IR752" si="1183">COUNTIF(ID$15:ID$738,"VSAN")</f>
        <v>1</v>
      </c>
      <c r="IE752" s="30">
        <f t="shared" si="1183"/>
        <v>1</v>
      </c>
      <c r="IF752" s="30">
        <f t="shared" si="1183"/>
        <v>1</v>
      </c>
      <c r="IG752" s="30">
        <f t="shared" si="1183"/>
        <v>1</v>
      </c>
      <c r="IH752" s="30">
        <f t="shared" si="1183"/>
        <v>1</v>
      </c>
      <c r="II752" s="30">
        <f t="shared" si="1183"/>
        <v>1</v>
      </c>
      <c r="IJ752" s="30">
        <f t="shared" si="1183"/>
        <v>1</v>
      </c>
      <c r="IK752" s="30">
        <f t="shared" si="1183"/>
        <v>1</v>
      </c>
      <c r="IL752" s="30">
        <f t="shared" si="1183"/>
        <v>1</v>
      </c>
      <c r="IM752" s="30">
        <f t="shared" si="1183"/>
        <v>1</v>
      </c>
      <c r="IN752" s="30">
        <f t="shared" si="1183"/>
        <v>1</v>
      </c>
      <c r="IO752" s="30">
        <f t="shared" si="1183"/>
        <v>1</v>
      </c>
      <c r="IP752" s="30">
        <f t="shared" si="1183"/>
        <v>1</v>
      </c>
      <c r="IQ752" s="30">
        <f t="shared" si="1183"/>
        <v>1</v>
      </c>
      <c r="IR752" s="43">
        <f t="shared" si="1183"/>
        <v>1</v>
      </c>
      <c r="IS752" s="2">
        <f>COUNTIF(IS$13:IS$727,"VSAN")</f>
        <v>1</v>
      </c>
      <c r="IT752" s="2">
        <f>COUNTIF(IT$13:IT$727,"VSAN")</f>
        <v>2</v>
      </c>
      <c r="IU752" s="30">
        <f>COUNTIF(IU$13:IU$727,"VSAN")</f>
        <v>1</v>
      </c>
      <c r="IV752" s="2">
        <f>COUNTIF(IV$13:IV$727,"VSAN")</f>
        <v>1</v>
      </c>
      <c r="IW752" s="2">
        <f>COUNTIF(IW$13:IW$727,"VSAN")</f>
        <v>1</v>
      </c>
      <c r="IX752" s="30">
        <f t="shared" ref="IX752:JQ752" si="1184">COUNTIF(IX$15:IX$738,"VSAN")</f>
        <v>1</v>
      </c>
      <c r="IY752" s="30">
        <f t="shared" si="1184"/>
        <v>1</v>
      </c>
      <c r="IZ752" s="30">
        <f t="shared" si="1184"/>
        <v>1</v>
      </c>
      <c r="JA752" s="30">
        <f t="shared" si="1184"/>
        <v>1</v>
      </c>
      <c r="JB752" s="30">
        <f t="shared" si="1184"/>
        <v>1</v>
      </c>
      <c r="JC752" s="30">
        <f t="shared" si="1184"/>
        <v>1</v>
      </c>
      <c r="JD752" s="30">
        <f t="shared" si="1184"/>
        <v>1</v>
      </c>
      <c r="JE752" s="30">
        <f t="shared" si="1184"/>
        <v>1</v>
      </c>
      <c r="JF752" s="30">
        <f t="shared" si="1184"/>
        <v>1</v>
      </c>
      <c r="JG752" s="30">
        <f t="shared" si="1184"/>
        <v>1</v>
      </c>
      <c r="JH752" s="30">
        <f t="shared" si="1184"/>
        <v>1</v>
      </c>
      <c r="JI752" s="30">
        <f t="shared" si="1184"/>
        <v>1</v>
      </c>
      <c r="JJ752" s="30">
        <f t="shared" si="1184"/>
        <v>1</v>
      </c>
      <c r="JK752" s="30">
        <f t="shared" si="1184"/>
        <v>1</v>
      </c>
      <c r="JL752" s="30">
        <f t="shared" si="1184"/>
        <v>1</v>
      </c>
      <c r="JM752" s="30">
        <f t="shared" si="1184"/>
        <v>1</v>
      </c>
      <c r="JN752" s="30">
        <f t="shared" si="1184"/>
        <v>1</v>
      </c>
      <c r="JO752" s="30">
        <f t="shared" si="1184"/>
        <v>1</v>
      </c>
      <c r="JP752" s="30">
        <f t="shared" si="1184"/>
        <v>1</v>
      </c>
      <c r="JQ752" s="30">
        <f t="shared" si="1184"/>
        <v>1</v>
      </c>
      <c r="JR752" s="30"/>
      <c r="JS752" s="30"/>
      <c r="JT752" s="30"/>
      <c r="JU752" s="30"/>
      <c r="JV752" s="30"/>
      <c r="JW752" s="30">
        <f t="shared" ref="JW752:KK752" si="1185">COUNTIF(JW$15:JW$738,"VSAN")</f>
        <v>1</v>
      </c>
      <c r="JX752" s="30">
        <f t="shared" si="1185"/>
        <v>1</v>
      </c>
      <c r="JY752" s="30">
        <f t="shared" si="1185"/>
        <v>1</v>
      </c>
      <c r="JZ752" s="30">
        <f t="shared" si="1185"/>
        <v>1</v>
      </c>
      <c r="KA752" s="30">
        <f t="shared" si="1185"/>
        <v>1</v>
      </c>
      <c r="KB752" s="30">
        <f t="shared" si="1185"/>
        <v>1</v>
      </c>
      <c r="KC752" s="30">
        <f t="shared" si="1185"/>
        <v>1</v>
      </c>
      <c r="KD752" s="30">
        <f t="shared" si="1185"/>
        <v>1</v>
      </c>
      <c r="KE752" s="30">
        <f t="shared" si="1185"/>
        <v>1</v>
      </c>
      <c r="KF752" s="30">
        <f t="shared" si="1185"/>
        <v>1</v>
      </c>
      <c r="KG752" s="30">
        <f t="shared" si="1185"/>
        <v>1</v>
      </c>
      <c r="KH752" s="30">
        <f t="shared" si="1185"/>
        <v>1</v>
      </c>
      <c r="KI752" s="30">
        <f t="shared" si="1185"/>
        <v>1</v>
      </c>
      <c r="KJ752" s="30">
        <f t="shared" si="1185"/>
        <v>1</v>
      </c>
      <c r="KK752" s="43">
        <f t="shared" si="1185"/>
        <v>1</v>
      </c>
      <c r="KL752" s="2">
        <f>COUNTIF(KL$13:KL$733,"VSAN")</f>
        <v>0</v>
      </c>
      <c r="KM752" s="104">
        <f>COUNTIF(KM$13:KM$733,"VSAN")</f>
        <v>0</v>
      </c>
      <c r="KN752" s="2">
        <f>COUNTIF(KN$13:KN$733,"VSAN")</f>
        <v>0</v>
      </c>
      <c r="KO752" s="106">
        <f t="shared" ref="KO752:LK752" si="1186">COUNTIF(KO$15:KO$738,"VSAN")</f>
        <v>2</v>
      </c>
      <c r="KP752" s="30">
        <f t="shared" si="1186"/>
        <v>2</v>
      </c>
      <c r="KQ752" s="30">
        <f t="shared" si="1186"/>
        <v>2</v>
      </c>
      <c r="KR752" s="30">
        <f t="shared" si="1186"/>
        <v>2</v>
      </c>
      <c r="KS752" s="30">
        <f t="shared" si="1186"/>
        <v>2</v>
      </c>
      <c r="KT752" s="30">
        <f t="shared" si="1186"/>
        <v>2</v>
      </c>
      <c r="KU752" s="30">
        <f t="shared" si="1186"/>
        <v>2</v>
      </c>
      <c r="KV752" s="30">
        <f t="shared" si="1186"/>
        <v>2</v>
      </c>
      <c r="KW752" s="30">
        <f t="shared" si="1186"/>
        <v>2</v>
      </c>
      <c r="KX752" s="30">
        <f t="shared" si="1186"/>
        <v>2</v>
      </c>
      <c r="KY752" s="30">
        <f t="shared" si="1186"/>
        <v>2</v>
      </c>
      <c r="KZ752" s="30">
        <f t="shared" si="1186"/>
        <v>2</v>
      </c>
      <c r="LA752" s="30">
        <f t="shared" si="1186"/>
        <v>2</v>
      </c>
      <c r="LB752" s="30">
        <f t="shared" si="1186"/>
        <v>2</v>
      </c>
      <c r="LC752" s="30">
        <f t="shared" si="1186"/>
        <v>2</v>
      </c>
      <c r="LD752" s="30">
        <f t="shared" si="1186"/>
        <v>2</v>
      </c>
      <c r="LE752" s="30">
        <f t="shared" si="1186"/>
        <v>2</v>
      </c>
      <c r="LF752" s="30">
        <f t="shared" si="1186"/>
        <v>2</v>
      </c>
      <c r="LG752" s="30">
        <f t="shared" si="1186"/>
        <v>2</v>
      </c>
      <c r="LH752" s="30">
        <f t="shared" si="1186"/>
        <v>2</v>
      </c>
      <c r="LI752" s="30">
        <f t="shared" si="1186"/>
        <v>2</v>
      </c>
      <c r="LJ752" s="30">
        <f t="shared" si="1186"/>
        <v>2</v>
      </c>
      <c r="LK752" s="30">
        <f t="shared" si="1186"/>
        <v>2</v>
      </c>
      <c r="LL752" s="30"/>
      <c r="LM752" s="30"/>
      <c r="LN752" s="30"/>
      <c r="LO752" s="30"/>
      <c r="LP752" s="30">
        <f>COUNTIF(LP$15:LP$738,"VSAN")</f>
        <v>2</v>
      </c>
      <c r="LQ752" s="30"/>
      <c r="LR752" s="30">
        <f t="shared" ref="LR752:MB752" si="1187">COUNTIF(LR$15:LR$738,"VSAN")</f>
        <v>2</v>
      </c>
      <c r="LS752" s="30">
        <f t="shared" si="1187"/>
        <v>2</v>
      </c>
      <c r="LT752" s="30">
        <f t="shared" si="1187"/>
        <v>2</v>
      </c>
      <c r="LU752" s="30">
        <f t="shared" si="1187"/>
        <v>2</v>
      </c>
      <c r="LV752" s="30">
        <f t="shared" si="1187"/>
        <v>2</v>
      </c>
      <c r="LW752" s="30">
        <f t="shared" si="1187"/>
        <v>2</v>
      </c>
      <c r="LX752" s="30">
        <f t="shared" si="1187"/>
        <v>2</v>
      </c>
      <c r="LY752" s="30">
        <f t="shared" si="1187"/>
        <v>2</v>
      </c>
      <c r="LZ752" s="30">
        <f t="shared" si="1187"/>
        <v>2</v>
      </c>
      <c r="MA752" s="30">
        <f t="shared" si="1187"/>
        <v>2</v>
      </c>
      <c r="MB752" s="30">
        <f t="shared" si="1187"/>
        <v>2</v>
      </c>
      <c r="MC752" s="2">
        <f>COUNTIF(MC$13:MC$733,"VSAN")</f>
        <v>2</v>
      </c>
      <c r="MD752" s="2">
        <f>COUNTIF(MD$13:MD$733,"VSAN")</f>
        <v>2</v>
      </c>
      <c r="ME752" s="30">
        <f t="shared" ref="ME752:NB752" si="1188">COUNTIF(ME$15:ME$738,"VSAN")</f>
        <v>3</v>
      </c>
      <c r="MF752" s="30">
        <f t="shared" si="1188"/>
        <v>3</v>
      </c>
      <c r="MG752" s="30">
        <f t="shared" si="1188"/>
        <v>3</v>
      </c>
      <c r="MH752" s="30">
        <f t="shared" si="1188"/>
        <v>3</v>
      </c>
      <c r="MI752" s="30">
        <f t="shared" si="1188"/>
        <v>3</v>
      </c>
      <c r="MJ752" s="30">
        <f t="shared" si="1188"/>
        <v>3</v>
      </c>
      <c r="MK752" s="30">
        <f t="shared" si="1188"/>
        <v>3</v>
      </c>
      <c r="ML752" s="30">
        <f t="shared" si="1188"/>
        <v>3</v>
      </c>
      <c r="MM752" s="30">
        <f t="shared" si="1188"/>
        <v>3</v>
      </c>
      <c r="MN752" s="30">
        <f t="shared" si="1188"/>
        <v>3</v>
      </c>
      <c r="MO752" s="30">
        <f t="shared" si="1188"/>
        <v>3</v>
      </c>
      <c r="MP752" s="30">
        <f t="shared" si="1188"/>
        <v>3</v>
      </c>
      <c r="MQ752" s="30">
        <f t="shared" si="1188"/>
        <v>3</v>
      </c>
      <c r="MR752" s="30">
        <f t="shared" si="1188"/>
        <v>3</v>
      </c>
      <c r="MS752" s="30">
        <f t="shared" si="1188"/>
        <v>3</v>
      </c>
      <c r="MT752" s="30">
        <f t="shared" si="1188"/>
        <v>3</v>
      </c>
      <c r="MU752" s="30">
        <f t="shared" si="1188"/>
        <v>3</v>
      </c>
      <c r="MV752" s="30">
        <f t="shared" si="1188"/>
        <v>3</v>
      </c>
      <c r="MW752" s="30">
        <f t="shared" si="1188"/>
        <v>3</v>
      </c>
      <c r="MX752" s="30">
        <f t="shared" si="1188"/>
        <v>3</v>
      </c>
      <c r="MY752" s="30">
        <f t="shared" si="1188"/>
        <v>3</v>
      </c>
      <c r="MZ752" s="30">
        <f t="shared" si="1188"/>
        <v>3</v>
      </c>
      <c r="NA752" s="30">
        <f t="shared" si="1188"/>
        <v>3</v>
      </c>
      <c r="NB752" s="30">
        <f t="shared" si="1188"/>
        <v>3</v>
      </c>
      <c r="NC752" s="30"/>
      <c r="ND752" s="30">
        <f t="shared" ref="ND752:NN752" si="1189">COUNTIF(ND$15:ND$738,"VSAN")</f>
        <v>3</v>
      </c>
      <c r="NE752" s="30">
        <f t="shared" si="1189"/>
        <v>3</v>
      </c>
      <c r="NF752" s="30">
        <f t="shared" si="1189"/>
        <v>3</v>
      </c>
      <c r="NG752" s="30">
        <f t="shared" si="1189"/>
        <v>3</v>
      </c>
      <c r="NH752" s="30">
        <f t="shared" si="1189"/>
        <v>3</v>
      </c>
      <c r="NI752" s="30">
        <f t="shared" si="1189"/>
        <v>3</v>
      </c>
      <c r="NJ752" s="30">
        <f t="shared" si="1189"/>
        <v>3</v>
      </c>
      <c r="NK752" s="30">
        <f t="shared" si="1189"/>
        <v>3</v>
      </c>
      <c r="NL752" s="30">
        <f t="shared" si="1189"/>
        <v>3</v>
      </c>
      <c r="NM752" s="30">
        <f t="shared" si="1189"/>
        <v>3</v>
      </c>
      <c r="NN752" s="30">
        <f t="shared" si="1189"/>
        <v>3</v>
      </c>
      <c r="NO752" s="2">
        <f>COUNTIF(NO$13:NO$727,"VSAN")</f>
        <v>1</v>
      </c>
      <c r="NP752" s="2">
        <f>COUNTIF(NP$13:NP$727,"VSAN")</f>
        <v>1</v>
      </c>
      <c r="NQ752" s="30">
        <f t="shared" ref="NQ752:ON752" si="1190">COUNTIF(NQ$15:NQ$738,"VSAN")</f>
        <v>3</v>
      </c>
      <c r="NR752" s="30">
        <f t="shared" si="1190"/>
        <v>3</v>
      </c>
      <c r="NS752" s="30">
        <f t="shared" si="1190"/>
        <v>3</v>
      </c>
      <c r="NT752" s="30">
        <f t="shared" si="1190"/>
        <v>3</v>
      </c>
      <c r="NU752" s="30">
        <f t="shared" si="1190"/>
        <v>3</v>
      </c>
      <c r="NV752" s="30">
        <f t="shared" si="1190"/>
        <v>3</v>
      </c>
      <c r="NW752" s="30">
        <f t="shared" si="1190"/>
        <v>3</v>
      </c>
      <c r="NX752" s="30">
        <f t="shared" si="1190"/>
        <v>3</v>
      </c>
      <c r="NY752" s="30">
        <f t="shared" si="1190"/>
        <v>3</v>
      </c>
      <c r="NZ752" s="30">
        <f t="shared" si="1190"/>
        <v>3</v>
      </c>
      <c r="OA752" s="30">
        <f t="shared" si="1190"/>
        <v>3</v>
      </c>
      <c r="OB752" s="30">
        <f t="shared" si="1190"/>
        <v>3</v>
      </c>
      <c r="OC752" s="30">
        <f t="shared" si="1190"/>
        <v>3</v>
      </c>
      <c r="OD752" s="30">
        <f t="shared" si="1190"/>
        <v>3</v>
      </c>
      <c r="OE752" s="30">
        <f t="shared" si="1190"/>
        <v>3</v>
      </c>
      <c r="OF752" s="30">
        <f t="shared" si="1190"/>
        <v>3</v>
      </c>
      <c r="OG752" s="30">
        <f t="shared" si="1190"/>
        <v>3</v>
      </c>
      <c r="OH752" s="30">
        <f t="shared" si="1190"/>
        <v>3</v>
      </c>
      <c r="OI752" s="30">
        <f t="shared" si="1190"/>
        <v>3</v>
      </c>
      <c r="OJ752" s="30">
        <f t="shared" si="1190"/>
        <v>3</v>
      </c>
      <c r="OK752" s="30">
        <f t="shared" si="1190"/>
        <v>3</v>
      </c>
      <c r="OL752" s="30">
        <f t="shared" si="1190"/>
        <v>3</v>
      </c>
      <c r="OM752" s="30">
        <f t="shared" si="1190"/>
        <v>3</v>
      </c>
      <c r="ON752" s="30">
        <f t="shared" si="1190"/>
        <v>3</v>
      </c>
      <c r="OO752" s="30"/>
      <c r="OP752" s="30">
        <f t="shared" ref="OP752:OZ752" si="1191">COUNTIF(OP$15:OP$738,"VSAN")</f>
        <v>3</v>
      </c>
      <c r="OQ752" s="30">
        <f t="shared" si="1191"/>
        <v>3</v>
      </c>
      <c r="OR752" s="30">
        <f t="shared" si="1191"/>
        <v>3</v>
      </c>
      <c r="OS752" s="30">
        <f t="shared" si="1191"/>
        <v>3</v>
      </c>
      <c r="OT752" s="30">
        <f t="shared" si="1191"/>
        <v>3</v>
      </c>
      <c r="OU752" s="30">
        <f t="shared" si="1191"/>
        <v>3</v>
      </c>
      <c r="OV752" s="30">
        <f t="shared" si="1191"/>
        <v>3</v>
      </c>
      <c r="OW752" s="30">
        <f t="shared" si="1191"/>
        <v>3</v>
      </c>
      <c r="OX752" s="30">
        <f t="shared" si="1191"/>
        <v>3</v>
      </c>
      <c r="OY752" s="30">
        <f t="shared" si="1191"/>
        <v>3</v>
      </c>
      <c r="OZ752" s="43">
        <f t="shared" si="1191"/>
        <v>3</v>
      </c>
      <c r="PA752" s="2"/>
    </row>
    <row r="753" spans="2:422" ht="11.25" customHeight="1">
      <c r="C753" s="403" t="s">
        <v>621</v>
      </c>
      <c r="D753" s="404"/>
      <c r="E753" s="404"/>
      <c r="F753" s="405"/>
      <c r="G753" s="406"/>
      <c r="H753" s="407"/>
      <c r="I753" s="305"/>
      <c r="J753" s="306"/>
      <c r="K753" s="232"/>
      <c r="L753" s="232"/>
      <c r="M753" s="61"/>
      <c r="P753" s="38"/>
      <c r="Q753" s="38"/>
      <c r="S753" s="21"/>
      <c r="T753" s="21"/>
      <c r="U753" s="21"/>
      <c r="V753" s="21"/>
      <c r="W753" s="21"/>
      <c r="X753" s="64"/>
      <c r="Y753" s="21"/>
      <c r="Z753" s="64"/>
      <c r="AA753" s="21"/>
      <c r="AB753" s="21"/>
      <c r="AC753" s="21"/>
      <c r="AD753" s="73">
        <f>COUNTIF(AD$13:AD$733,"HĐC")+COUNTIF(AD$13:AD$733,"ĐTT/HĐC")+COUNTIF(AD$13:AD$733,"HĐH/HĐC")</f>
        <v>5</v>
      </c>
      <c r="AE753" s="73">
        <f>COUNTIF(AE$13:AE$733,"HĐC")+COUNTIF(AE$13:AE$733,"ĐTT/HĐC")+COUNTIF(AE$13:AE$733,"HĐH/HĐC")</f>
        <v>8</v>
      </c>
      <c r="BT753" s="40">
        <f>COUNTIF(BT$13:BT$733,"HĐC")+COUNTIF(BT$13:BT$733,"ĐTT/HĐC")+COUNTIF(BT$13:BT$733,"HĐH/HĐC")</f>
        <v>2</v>
      </c>
      <c r="BU753" s="40">
        <f>COUNTIF(BU$13:BU$733,"HĐC")+COUNTIF(BU$13:BU$733,"ĐTT/HĐC")+COUNTIF(BU$13:BU$733,"HĐH/HĐC")</f>
        <v>3</v>
      </c>
      <c r="BV753" s="40"/>
      <c r="BW753" s="40"/>
      <c r="DM753" s="40">
        <f>COUNTIF(DM$15:DM$732,"HĐC")+COUNTIF(DM$15:DM$732,"HĐH/HĐC")</f>
        <v>3</v>
      </c>
      <c r="DN753" s="40">
        <f>COUNTIF(DN$15:DN$732,"HĐC")+COUNTIF(DN$15:DN$732,"HĐH/HĐC")</f>
        <v>2</v>
      </c>
      <c r="DO753" s="40">
        <f>COUNTIF(DO$15:DO$732,"HĐC")+COUNTIF(DO$15:DO$732,"HĐH/HĐC")</f>
        <v>2</v>
      </c>
      <c r="DP753" s="40">
        <f>COUNTIF(DP$15:DP$732,"HĐC")+COUNTIF(DP$15:DP$732,"HĐH/HĐC")</f>
        <v>2</v>
      </c>
      <c r="FF753" s="30">
        <f>COUNTIF(FF$13:FF$731,"HĐC")+COUNTIF(FF$13:FF$731,"HĐH/HĐC")+COUNTIF(FF$13:FF$731,"ĐTT/HĐC")</f>
        <v>5</v>
      </c>
      <c r="FG753" s="30">
        <f>COUNTIF(FG$13:FG$731,"HĐC")+COUNTIF(FG$13:FG$731,"HĐH/HĐC")+COUNTIF(FG$13:FG$731,"ĐTT/HĐC")</f>
        <v>3</v>
      </c>
      <c r="FH753" s="30">
        <f>COUNTIF(FH$13:FH$731,"HĐC")+COUNTIF(FH$13:FH$731,"HĐH/HĐC")+COUNTIF(FH$13:FH$731,"ĐTT/HĐC")</f>
        <v>4</v>
      </c>
      <c r="FI753" s="30">
        <f>COUNTIF(FI$13:FI$731,"HĐC")+COUNTIF(FI$13:FI$731,"HĐH/HĐC")+COUNTIF(FI$13:FI$731,"ĐTT/HĐC")</f>
        <v>2</v>
      </c>
      <c r="FJ753" s="30">
        <f>COUNTIF(FJ$13:FJ$731,"HĐC")+COUNTIF(FJ$13:FJ$731,"HĐH/HĐC")+COUNTIF(FJ$13:FJ$731,"ĐTT/HĐC")</f>
        <v>4</v>
      </c>
      <c r="FK753" s="2">
        <f>COUNTIF(FK$13:FK$708,"HĐC")</f>
        <v>0</v>
      </c>
      <c r="FN753" s="86"/>
      <c r="FO753" s="91"/>
      <c r="FQ753" s="91"/>
      <c r="FU753" s="91"/>
      <c r="GH753" s="86"/>
      <c r="GZ753" s="58">
        <f>COUNTIF(GZ$13:GZ$733,"HĐC")+COUNTIF(GZ$13:GZ$733,"ĐTT/HĐC")</f>
        <v>3</v>
      </c>
      <c r="HA753" s="58">
        <f>COUNTIF(HA$13:HA$733,"HĐC")+COUNTIF(HA$13:HA$733,"ĐTT/HĐC")</f>
        <v>2</v>
      </c>
      <c r="HB753" s="58">
        <f>COUNTIF(HB$13:HB$733,"HĐC")+COUNTIF(HB$13:HB$733,"ĐTT/HĐC")</f>
        <v>2</v>
      </c>
      <c r="HC753" s="58">
        <f>COUNTIF(HC$13:HC$733,"HĐC")+COUNTIF(HC$13:HC$733,"ĐTT/HĐC")+COUNTIF(HC$13:HC$733,"HĐH/HĐC")</f>
        <v>2</v>
      </c>
      <c r="HD753" s="58">
        <f>COUNTIF(HD$13:HD$733,"HĐC")+COUNTIF(HD$13:HD$733,"ĐTT/HĐC")+COUNTIF(HD$13:HD$733,"HĐH/HĐC")</f>
        <v>2</v>
      </c>
      <c r="IS753" s="58">
        <f>COUNTIF(IS$13:IS$734,"HĐC")+COUNTIF(IS$13:IS$734,"HĐH/HĐC")+COUNTIF(IS$13:IS$734,"ĐTT/HĐC")</f>
        <v>3</v>
      </c>
      <c r="IT753" s="58">
        <f>COUNTIF(IT$13:IT$734,"HĐC")+COUNTIF(IT$13:IT$734,"HĐH/HĐC")+COUNTIF(IT$13:IT$734,"ĐTT/HĐC")</f>
        <v>2</v>
      </c>
      <c r="IU753" s="58">
        <f>COUNTIF(IU$13:IU$734,"HĐC")+COUNTIF(IU$13:IU$734,"HĐH/HĐC")+COUNTIF(IU$13:IU$734,"ĐTT/HĐC")</f>
        <v>3</v>
      </c>
      <c r="IV753" s="58">
        <f>COUNTIF(IV$13:IV$734,"HĐC")+COUNTIF(IV$13:IV$734,"HĐH/HĐC")+COUNTIF(IV$13:IV$734,"ĐTT/HĐC")</f>
        <v>2</v>
      </c>
      <c r="IW753" s="58">
        <f>COUNTIF(IW$13:IW$734,"HĐC")+COUNTIF(IW$13:IW$734,"HĐH/HĐC")+COUNTIF(IW$13:IW$734,"ĐTT/HĐC")</f>
        <v>3</v>
      </c>
      <c r="KK753" s="38"/>
      <c r="KL753" s="107">
        <f>COUNTIF(KL$13:KL$735,"HĐC")+COUNTIF(KL$13:KL$735,"HĐH/HĐC")+COUNTIF(KL$13:KL$735,"HĐG/HĐC")</f>
        <v>4</v>
      </c>
      <c r="KM753" s="100">
        <f>COUNTIF(KM$13:KM$735,"HĐC")+COUNTIF(KM$13:KM$735,"HĐH/HĐC")+COUNTIF(KM$13:KM$735,"HĐG/HĐC")</f>
        <v>2</v>
      </c>
      <c r="KN753" s="107">
        <f>COUNTIF(KN$13:KN$735,"HĐC")+COUNTIF(KN$13:KN$735,"HĐH/HĐC")+COUNTIF(KN$13:KN$735,"HĐG/HĐC")</f>
        <v>7</v>
      </c>
      <c r="MC753" s="2">
        <f>COUNTIF(MC$13:MC$733,"HĐC")</f>
        <v>3</v>
      </c>
      <c r="MD753" s="2">
        <f>COUNTIF(MD$13:MD$733,"HĐC")</f>
        <v>3</v>
      </c>
      <c r="NO753" s="2">
        <f>COUNTIF(NO$13:NO$727,"HĐC")</f>
        <v>1</v>
      </c>
      <c r="NP753" s="2">
        <f>COUNTIF(NP$13:NP$727,"HĐC")</f>
        <v>1</v>
      </c>
      <c r="PA753" s="2"/>
      <c r="PC753" s="67"/>
      <c r="PE753" s="67"/>
    </row>
    <row r="754" spans="2:422" ht="11.25" customHeight="1">
      <c r="C754" s="403" t="s">
        <v>622</v>
      </c>
      <c r="D754" s="404"/>
      <c r="E754" s="404"/>
      <c r="F754" s="405"/>
      <c r="G754" s="406"/>
      <c r="H754" s="407"/>
      <c r="I754" s="305"/>
      <c r="J754" s="306"/>
      <c r="K754" s="232"/>
      <c r="L754" s="232"/>
      <c r="M754" s="61"/>
      <c r="P754" s="38"/>
      <c r="Q754" s="38"/>
      <c r="S754" s="21"/>
      <c r="T754" s="21"/>
      <c r="U754" s="21"/>
      <c r="V754" s="21"/>
      <c r="W754" s="21"/>
      <c r="X754" s="64"/>
      <c r="Y754" s="21"/>
      <c r="Z754" s="64"/>
      <c r="AA754" s="21"/>
      <c r="AB754" s="21"/>
      <c r="AC754" s="21"/>
      <c r="AD754" s="298">
        <f>COUNTIF(AD$13:AD$733,"TQDN")</f>
        <v>0</v>
      </c>
      <c r="AE754" s="298">
        <f>COUNTIF(AE$13:AE$733,"TQDN")</f>
        <v>0</v>
      </c>
      <c r="BT754" s="30">
        <f>COUNTIF(BT$13:BT$733,"TQDN")</f>
        <v>0</v>
      </c>
      <c r="BU754" s="30">
        <f>COUNTIF(BU$13:BU$733,"TQDN")</f>
        <v>0</v>
      </c>
      <c r="BV754" s="26"/>
      <c r="BW754" s="30"/>
      <c r="DM754" s="2">
        <f>COUNTIF(DM$13:DM$730,"TQDN")</f>
        <v>0</v>
      </c>
      <c r="DN754" s="2">
        <f>COUNTIF(DN$13:DN$730,"TQDN")</f>
        <v>0</v>
      </c>
      <c r="DO754" s="2">
        <f>COUNTIF(DO$13:DO$730,"TQDN")</f>
        <v>0</v>
      </c>
      <c r="DP754" s="2">
        <f>COUNTIF(DP$13:DP$730,"TQDN")</f>
        <v>0</v>
      </c>
      <c r="FF754" s="2">
        <f>COUNTIF(FF$13:FF$731,"TQDN")</f>
        <v>0</v>
      </c>
      <c r="FG754" s="2">
        <f>COUNTIF(FG$13:FG$731,"TQDN")</f>
        <v>1</v>
      </c>
      <c r="FH754" s="2">
        <f>COUNTIF(FH$13:FH$731,"TQDN")</f>
        <v>0</v>
      </c>
      <c r="FI754" s="2">
        <f>COUNTIF(FI$13:FI$731,"TQDN")</f>
        <v>0</v>
      </c>
      <c r="FJ754" s="2">
        <f>COUNTIF(FJ$13:FJ$731,"TQDN")</f>
        <v>0</v>
      </c>
      <c r="FK754" s="2">
        <f>COUNTIF(FK$13:FK$708,"TQDN")</f>
        <v>0</v>
      </c>
      <c r="FN754" s="86"/>
      <c r="FO754" s="91"/>
      <c r="FQ754" s="91"/>
      <c r="FU754" s="91"/>
      <c r="GH754" s="86"/>
      <c r="GZ754" s="2">
        <f>COUNTIF(GZ$13:GZ$733,"TQDN")</f>
        <v>0</v>
      </c>
      <c r="HA754" s="2">
        <f>COUNTIF(HA$13:HA$733,"TQDN")</f>
        <v>0</v>
      </c>
      <c r="HB754" s="2">
        <f>COUNTIF(HB$13:HB$733,"TQDN")</f>
        <v>0</v>
      </c>
      <c r="HC754" s="2">
        <f>COUNTIF(HC$13:HC$733,"TQDN")</f>
        <v>0</v>
      </c>
      <c r="HD754" s="2">
        <f>COUNTIF(HD$13:HD$733,"TQDN")</f>
        <v>0</v>
      </c>
      <c r="IS754" s="2">
        <f>COUNTIF(IS$13:IS$731,"TQDN")</f>
        <v>0</v>
      </c>
      <c r="IT754" s="2">
        <f>COUNTIF(IT$13:IT$731,"TQDN")</f>
        <v>0</v>
      </c>
      <c r="IU754" s="2">
        <f>COUNTIF(IU$13:IU$731,"TQDN")</f>
        <v>0</v>
      </c>
      <c r="IV754" s="2">
        <f>COUNTIF(IV$13:IV$731,"TQDN")</f>
        <v>0</v>
      </c>
      <c r="IW754" s="2">
        <f>COUNTIF(IW$13:IW$731,"TQDN")</f>
        <v>0</v>
      </c>
      <c r="KK754" s="38"/>
      <c r="KL754" s="2">
        <f>COUNTIF(KL$13:KL$733,"TQDN")</f>
        <v>0</v>
      </c>
      <c r="KM754" s="104">
        <f>COUNTIF(KM$13:KM$733,"TQDN")</f>
        <v>0</v>
      </c>
      <c r="KN754" s="2">
        <f>COUNTIF(KN$13:KN$733,"TQDN")</f>
        <v>0</v>
      </c>
      <c r="MC754" s="2">
        <f>COUNTIF(MC$13:MC$733,"TQDN")</f>
        <v>1</v>
      </c>
      <c r="MD754" s="2">
        <f>COUNTIF(MD$13:MD$733,"TQDN")</f>
        <v>0</v>
      </c>
      <c r="NO754" s="2">
        <f>COUNTIF(NO$13:NO$727,"TQDN")</f>
        <v>0</v>
      </c>
      <c r="NP754" s="2">
        <f>COUNTIF(NP$13:NP$727,"TQDN")</f>
        <v>0</v>
      </c>
      <c r="PA754" s="2"/>
    </row>
    <row r="755" spans="2:422" ht="11.25" customHeight="1">
      <c r="C755" s="403" t="s">
        <v>623</v>
      </c>
      <c r="D755" s="404"/>
      <c r="E755" s="404"/>
      <c r="F755" s="405"/>
      <c r="G755" s="406"/>
      <c r="H755" s="407"/>
      <c r="I755" s="305"/>
      <c r="J755" s="306"/>
      <c r="K755" s="232"/>
      <c r="L755" s="232"/>
      <c r="M755" s="61"/>
      <c r="P755" s="38"/>
      <c r="Q755" s="38"/>
      <c r="S755" s="21"/>
      <c r="T755" s="21"/>
      <c r="U755" s="21"/>
      <c r="V755" s="21"/>
      <c r="W755" s="21"/>
      <c r="X755" s="64"/>
      <c r="Y755" s="21"/>
      <c r="Z755" s="64"/>
      <c r="AA755" s="21"/>
      <c r="AB755" s="21"/>
      <c r="AC755" s="21"/>
      <c r="AD755" s="298">
        <f>COUNTIF(AD$13:AD$733,"LH")</f>
        <v>0</v>
      </c>
      <c r="AE755" s="298">
        <f>COUNTIF(AE$13:AE$733,"LH")</f>
        <v>0</v>
      </c>
      <c r="BT755" s="30">
        <f>COUNTIF(BT$13:BT$733,"LH")</f>
        <v>0</v>
      </c>
      <c r="BU755" s="30">
        <f>COUNTIF(BU$13:BU$733,"LH")</f>
        <v>0</v>
      </c>
      <c r="BV755" s="26"/>
      <c r="BW755" s="30"/>
      <c r="DM755" s="2">
        <f>COUNTIF(DM$13:DM$730,"LH")</f>
        <v>0</v>
      </c>
      <c r="DN755" s="2">
        <f>COUNTIF(DN$13:DN$730,"LH")</f>
        <v>0</v>
      </c>
      <c r="DO755" s="2">
        <f>COUNTIF(DO$13:DO$730,"LH")</f>
        <v>0</v>
      </c>
      <c r="DP755" s="2">
        <f>COUNTIF(DP$13:DP$730,"LH")</f>
        <v>0</v>
      </c>
      <c r="FF755" s="2">
        <f>COUNTIF(FF$13:FF$731,"LH")</f>
        <v>0</v>
      </c>
      <c r="FG755" s="2">
        <f>COUNTIF(FG$13:FG$731,"LH")</f>
        <v>0</v>
      </c>
      <c r="FH755" s="2">
        <f>COUNTIF(FH$13:FH$731,"LH")</f>
        <v>0</v>
      </c>
      <c r="FI755" s="2">
        <f>COUNTIF(FI$13:FI$731,"LH")</f>
        <v>0</v>
      </c>
      <c r="FJ755" s="2">
        <f>COUNTIF(FJ$13:FJ$731,"LH")</f>
        <v>0</v>
      </c>
      <c r="FK755" s="2">
        <f>COUNTIF(FK$13:FK$708,"LH")</f>
        <v>0</v>
      </c>
      <c r="FN755" s="86"/>
      <c r="FO755" s="91"/>
      <c r="FQ755" s="91"/>
      <c r="FU755" s="91"/>
      <c r="GH755" s="86"/>
      <c r="GZ755" s="2">
        <f>COUNTIF(GZ$13:GZ$733,"LH")</f>
        <v>0</v>
      </c>
      <c r="HA755" s="2">
        <f>COUNTIF(HA$13:HA$733,"LH")</f>
        <v>0</v>
      </c>
      <c r="HB755" s="2">
        <f>COUNTIF(HB$13:HB$733,"LH")</f>
        <v>0</v>
      </c>
      <c r="HC755" s="2">
        <f>COUNTIF(HC$13:HC$733,"LH")</f>
        <v>0</v>
      </c>
      <c r="HD755" s="2">
        <f>COUNTIF(HD$13:HD$733,"LH")</f>
        <v>0</v>
      </c>
      <c r="IS755" s="2">
        <f>COUNTIF(IS$13:IS$731,"LH")</f>
        <v>0</v>
      </c>
      <c r="IT755" s="2">
        <f>COUNTIF(IT$13:IT$731,"LH")</f>
        <v>0</v>
      </c>
      <c r="IU755" s="2">
        <f>COUNTIF(IU$13:IU$731,"LH")</f>
        <v>0</v>
      </c>
      <c r="IV755" s="2">
        <f>COUNTIF(IV$13:IV$731,"LH")</f>
        <v>0</v>
      </c>
      <c r="IW755" s="2">
        <f>COUNTIF(IW$13:IW$731,"LH")</f>
        <v>0</v>
      </c>
      <c r="KK755" s="38"/>
      <c r="KL755" s="2">
        <f>COUNTIF(KL$13:KL$733,"LH")</f>
        <v>0</v>
      </c>
      <c r="KM755" s="104">
        <f>COUNTIF(KM$13:KM$733,"LH")</f>
        <v>0</v>
      </c>
      <c r="KN755" s="2">
        <f>COUNTIF(KN$13:KN$733,"LH")</f>
        <v>0</v>
      </c>
      <c r="MC755" s="2">
        <f>COUNTIF(MC$13:MC$733,"LH")</f>
        <v>0</v>
      </c>
      <c r="MD755" s="2">
        <f>COUNTIF(MD$13:MD$733,"LH")</f>
        <v>0</v>
      </c>
      <c r="NO755" s="2">
        <f>COUNTIF(NO$13:NO$727,"LH")</f>
        <v>0</v>
      </c>
      <c r="NP755" s="2">
        <f>COUNTIF(NP$13:NP$727,"LH")</f>
        <v>0</v>
      </c>
      <c r="PA755" s="2"/>
      <c r="PD755" s="67"/>
      <c r="PF755" s="67"/>
    </row>
    <row r="756" spans="2:422" ht="11.25" customHeight="1">
      <c r="C756" s="561" t="s">
        <v>682</v>
      </c>
      <c r="D756" s="562"/>
      <c r="E756" s="562"/>
      <c r="F756" s="563"/>
      <c r="G756" s="564"/>
      <c r="H756" s="565"/>
      <c r="I756" s="305"/>
      <c r="J756" s="306"/>
      <c r="K756" s="232"/>
      <c r="L756" s="232"/>
      <c r="M756" s="61"/>
      <c r="P756" s="38"/>
      <c r="Q756" s="38"/>
      <c r="S756" s="21"/>
      <c r="T756" s="21"/>
      <c r="U756" s="21"/>
      <c r="V756" s="21"/>
      <c r="W756" s="21"/>
      <c r="X756" s="64"/>
      <c r="Y756" s="21"/>
      <c r="Z756" s="64"/>
      <c r="AA756" s="21"/>
      <c r="AB756" s="21"/>
      <c r="AC756" s="21"/>
      <c r="AD756" s="298">
        <f>COUNTIF(AD$13:AD$733,"SHHN")</f>
        <v>8</v>
      </c>
      <c r="AE756" s="298">
        <f>COUNTIF(AE$13:AE$733,"SHHN")</f>
        <v>6</v>
      </c>
      <c r="BT756" s="30">
        <f>COUNTIF(BT$13:BT$733,"SHHN")</f>
        <v>4</v>
      </c>
      <c r="BU756" s="30">
        <f>COUNTIF(BU$13:BU$733,"SHHN")</f>
        <v>4</v>
      </c>
      <c r="BV756" s="26"/>
      <c r="BW756" s="30"/>
      <c r="DM756" s="2">
        <f>COUNTIF(DM$13:DM$730,"SHHN")</f>
        <v>1</v>
      </c>
      <c r="DN756" s="2">
        <f>COUNTIF(DN$13:DN$730,"SHHN")</f>
        <v>1</v>
      </c>
      <c r="DO756" s="2">
        <f>COUNTIF(DO$13:DO$730,"SHHN")</f>
        <v>1</v>
      </c>
      <c r="DP756" s="2">
        <f>COUNTIF(DP$13:DP$730,"SHHN")</f>
        <v>2</v>
      </c>
      <c r="FF756" s="2">
        <f>COUNTIF(FF$13:FF$731,"SHHN")</f>
        <v>4</v>
      </c>
      <c r="FG756" s="2">
        <f>COUNTIF(FG$13:FG$731,"SHHN")</f>
        <v>3</v>
      </c>
      <c r="FH756" s="2">
        <f>COUNTIF(FH$13:FH$731,"SHHN")</f>
        <v>1</v>
      </c>
      <c r="FI756" s="2">
        <f>COUNTIF(FI$13:FI$731,"SHHN")</f>
        <v>3</v>
      </c>
      <c r="FJ756" s="2">
        <f>COUNTIF(FJ$13:FJ$731,"SHHN")</f>
        <v>4</v>
      </c>
      <c r="FK756" s="2">
        <f>COUNTIF(FK$13:FK$708,"SHHN")</f>
        <v>0</v>
      </c>
      <c r="FN756" s="86"/>
      <c r="FO756" s="91"/>
      <c r="FQ756" s="91"/>
      <c r="FU756" s="91"/>
      <c r="GH756" s="86"/>
      <c r="GZ756" s="2">
        <f>COUNTIF(GZ$13:GZ$733,"SHHN")</f>
        <v>1</v>
      </c>
      <c r="HA756" s="2">
        <f>COUNTIF(HA$13:HA$733,"SHHN")</f>
        <v>1</v>
      </c>
      <c r="HB756" s="2">
        <f>COUNTIF(HB$13:HB$733,"SHHN")</f>
        <v>0</v>
      </c>
      <c r="HC756" s="2">
        <f>COUNTIF(HC$13:HC$733,"SHHN")</f>
        <v>0</v>
      </c>
      <c r="HD756" s="2">
        <f>COUNTIF(HD$13:HD$733,"SHHN")</f>
        <v>0</v>
      </c>
      <c r="IS756" s="2">
        <f>COUNTIF(IS$13:IS$731,"SHHN")</f>
        <v>3</v>
      </c>
      <c r="IT756" s="2">
        <f>COUNTIF(IT$13:IT$731,"SHHN")</f>
        <v>3</v>
      </c>
      <c r="IU756" s="2">
        <f>COUNTIF(IU$13:IU$731,"SHHN")</f>
        <v>2</v>
      </c>
      <c r="IV756" s="2">
        <f>COUNTIF(IV$13:IV$731,"SHHN")</f>
        <v>3</v>
      </c>
      <c r="IW756" s="2">
        <f>COUNTIF(IW$13:IW$731,"SHHN")</f>
        <v>4</v>
      </c>
      <c r="KK756" s="38"/>
      <c r="KL756" s="2">
        <f>COUNTIF(KL$13:KL$733,"SHHN")</f>
        <v>3</v>
      </c>
      <c r="KM756" s="104">
        <f>COUNTIF(KM$13:KM$733,"SHHN")</f>
        <v>1</v>
      </c>
      <c r="KN756" s="2">
        <f>COUNTIF(KN$13:KN$733,"SHHN")</f>
        <v>3</v>
      </c>
      <c r="MC756" s="2">
        <f>COUNTIF(MC$13:MC$733,"SHHN")</f>
        <v>3</v>
      </c>
      <c r="MD756" s="2">
        <f>COUNTIF(MD$13:MD$733,"SHHN")</f>
        <v>3</v>
      </c>
      <c r="NO756" s="2">
        <f>COUNTIF(NO$13:NO$727,"SHHN")</f>
        <v>2</v>
      </c>
      <c r="NP756" s="2">
        <f>COUNTIF(NP$13:NP$727,"SHHN")</f>
        <v>2</v>
      </c>
      <c r="PA756" s="2"/>
    </row>
    <row r="757" spans="2:422" ht="11.25" customHeight="1">
      <c r="C757" s="403" t="s">
        <v>624</v>
      </c>
      <c r="D757" s="404"/>
      <c r="E757" s="404"/>
      <c r="F757" s="404"/>
      <c r="G757" s="540"/>
      <c r="H757" s="407"/>
      <c r="I757" s="305"/>
      <c r="J757" s="306"/>
      <c r="K757" s="232"/>
      <c r="L757" s="232"/>
      <c r="M757" s="61"/>
      <c r="P757" s="38"/>
      <c r="Q757" s="38"/>
      <c r="S757" s="21"/>
      <c r="T757" s="21"/>
      <c r="U757" s="21"/>
      <c r="V757" s="21"/>
      <c r="W757" s="21"/>
      <c r="X757" s="64"/>
      <c r="Y757" s="21"/>
      <c r="Z757" s="64"/>
      <c r="AA757" s="21"/>
      <c r="AB757" s="21"/>
      <c r="AC757" s="21"/>
      <c r="AD757" s="73">
        <f>SUM(AD758:AD762)</f>
        <v>6</v>
      </c>
      <c r="AE757" s="73">
        <f>SUM(AE758:AE762)</f>
        <v>5</v>
      </c>
      <c r="BT757" s="19">
        <f>SUM(BT758:BT762)</f>
        <v>5</v>
      </c>
      <c r="BU757" s="19">
        <f>SUM(BU758:BU762)</f>
        <v>4</v>
      </c>
      <c r="BV757" s="19"/>
      <c r="BW757" s="19"/>
      <c r="DM757" s="19">
        <f>COUNTIF(DM$15:DM$732,"HĐH")+COUNTIF(DM$15:DM$732,"HĐH/HĐC")+COUNTIF(DM$15:DM$732,"HĐH/HĐG")</f>
        <v>5</v>
      </c>
      <c r="DN757" s="19">
        <f>COUNTIF(DN$15:DN$732,"HĐH")+COUNTIF(DN$15:DN$732,"HĐH/HĐC")+COUNTIF(DN$15:DN$732,"HĐH/HĐG")</f>
        <v>2</v>
      </c>
      <c r="DO757" s="19">
        <f>COUNTIF(DO$15:DO$732,"HĐH")+COUNTIF(DO$15:DO$732,"HĐH/HĐC")+COUNTIF(DO$15:DO$732,"HĐH/HĐG")</f>
        <v>3</v>
      </c>
      <c r="DP757" s="19">
        <f>COUNTIF(DP$15:DP$732,"HĐH")+COUNTIF(DP$15:DP$732,"HĐH/HĐC")+COUNTIF(DP$15:DP$732,"HĐH/HĐG")</f>
        <v>4</v>
      </c>
      <c r="FF757" s="73">
        <f>COUNTIF(FF$15:FF$738,"HĐH")+COUNTIF(FF$15:FF$738,"HĐH/HĐG")+COUNTIF(FF$15:FF$738,"HĐH/HĐC")</f>
        <v>4</v>
      </c>
      <c r="FG757" s="73">
        <f>COUNTIF(FG$15:FG$738,"HĐH")+COUNTIF(FG$15:FG$738,"HĐH/HĐG")+COUNTIF(FG$15:FG$738,"HĐH/HĐC")</f>
        <v>6</v>
      </c>
      <c r="FH757" s="73">
        <f>COUNTIF(FH$15:FH$738,"HĐH")+COUNTIF(FH$15:FH$738,"HĐH/HĐG")+COUNTIF(FH$15:FH$738,"HĐH/HĐC")</f>
        <v>4</v>
      </c>
      <c r="FI757" s="73">
        <f>COUNTIF(FI$15:FI$738,"HĐH")+COUNTIF(FI$15:FI$738,"HĐH/HĐG")+COUNTIF(FI$15:FI$738,"HĐH/HĐC")</f>
        <v>3</v>
      </c>
      <c r="FJ757" s="73">
        <f>COUNTIF(FJ$15:FJ$738,"HĐH")+COUNTIF(FJ$15:FJ$738,"HĐH/HĐG")+COUNTIF(FJ$15:FJ$738,"HĐH/HĐC")</f>
        <v>4</v>
      </c>
      <c r="FK757" s="14">
        <f>COUNTIF(FK$13:FK$708,"HĐH")</f>
        <v>0</v>
      </c>
      <c r="FN757" s="86"/>
      <c r="FO757" s="91"/>
      <c r="FQ757" s="91"/>
      <c r="FU757" s="91"/>
      <c r="GH757" s="86"/>
      <c r="GZ757" s="14">
        <f>COUNTIF(GZ$13:GZ$733,"HĐH")</f>
        <v>8</v>
      </c>
      <c r="HA757" s="73">
        <f>COUNTIF(HA$13:HA$733,"HĐH")+COUNTIF(HA$13:HA$733,"HĐH/HĐG")</f>
        <v>5</v>
      </c>
      <c r="HB757" s="73">
        <f>COUNTIF(HB$13:HB$733,"HĐH")+COUNTIF(HB$13:HB$733,"HĐH/HĐG")</f>
        <v>4</v>
      </c>
      <c r="HC757" s="73">
        <f>COUNTIF(HC$13:HC$733,"HĐH")+COUNTIF(HC$13:HC$733,"HĐH/HĐC")</f>
        <v>4</v>
      </c>
      <c r="HD757" s="73">
        <f>COUNTIF(HD$13:HD$733,"HĐH")+COUNTIF(HD$13:HD$733,"HĐH/HĐC")</f>
        <v>3</v>
      </c>
      <c r="IS757" s="73">
        <f>COUNTIF(IS$13:IS$733,"HĐH")+COUNTIF(IS$13:IS$733,"HĐH/HĐC")</f>
        <v>3</v>
      </c>
      <c r="IT757" s="73">
        <f>COUNTIF(IT$13:IT$733,"HĐH")+COUNTIF(IT$13:IT$733,"HĐH/HĐC")</f>
        <v>4</v>
      </c>
      <c r="IU757" s="73">
        <f>COUNTIF(IU$13:IU$733,"HĐH")+COUNTIF(IU$13:IU$733,"HĐH/HĐC")</f>
        <v>3</v>
      </c>
      <c r="IV757" s="73">
        <f>COUNTIF(IV$13:IV$733,"HĐH")+COUNTIF(IV$13:IV$733,"HĐH/HĐC")</f>
        <v>3</v>
      </c>
      <c r="IW757" s="73">
        <f>COUNTIF(IW$13:IW$733,"HĐH")+COUNTIF(IW$13:IW$733,"HĐH/HĐC")</f>
        <v>5</v>
      </c>
      <c r="KK757" s="38"/>
      <c r="KL757" s="73">
        <f>COUNTIF(KL$13:KL$733,"HĐH")+COUNTIF(KL$13:KL$733,"HĐH/HĐC")</f>
        <v>4</v>
      </c>
      <c r="KM757" s="103">
        <f>COUNTIF(KM$13:KM$733,"HĐH")</f>
        <v>1</v>
      </c>
      <c r="KN757" s="107">
        <f>COUNTIF(KN$13:KN$733,"HĐH")+COUNTIF(KN$13:KN$733,"HĐH/HĐC")+COUNTIF(KN$13:KN$733,"HĐH/HĐNT")</f>
        <v>6</v>
      </c>
      <c r="MC757" s="14">
        <f>COUNTIF(MC$13:MC$733,"HĐH")</f>
        <v>3</v>
      </c>
      <c r="MD757" s="14">
        <f>COUNTIF(MD$13:MD$733,"HĐH")</f>
        <v>3</v>
      </c>
      <c r="NO757" s="14">
        <f>COUNTIF(NO$13:NO$727,"HĐH")</f>
        <v>3</v>
      </c>
      <c r="NP757" s="14">
        <f>COUNTIF(NP$13:NP$727,"HĐH")</f>
        <v>1</v>
      </c>
      <c r="PA757" s="2"/>
    </row>
    <row r="758" spans="2:422" ht="11.25" customHeight="1">
      <c r="C758" s="550" t="s">
        <v>1642</v>
      </c>
      <c r="D758" s="551"/>
      <c r="E758" s="551"/>
      <c r="F758" s="534"/>
      <c r="G758" s="535"/>
      <c r="H758" s="552"/>
      <c r="I758" s="305"/>
      <c r="J758" s="306"/>
      <c r="K758" s="232"/>
      <c r="L758" s="232"/>
      <c r="M758" s="61"/>
      <c r="P758" s="38"/>
      <c r="Q758" s="38"/>
      <c r="S758" s="21"/>
      <c r="T758" s="21"/>
      <c r="U758" s="21"/>
      <c r="V758" s="21"/>
      <c r="W758" s="21"/>
      <c r="X758" s="64"/>
      <c r="Y758" s="21"/>
      <c r="Z758" s="64"/>
      <c r="AA758" s="21"/>
      <c r="AB758" s="21"/>
      <c r="AC758" s="21"/>
      <c r="AD758" s="307">
        <f>COUNTIF(AD$14:AD$195,"HĐH")+COUNTIF(AD$14:AD$195,"HĐH/HĐG")+COUNTIF(AD$14:AD$195,"HĐH/HĐC")</f>
        <v>1</v>
      </c>
      <c r="AE758" s="307">
        <f>COUNTIF(AE$14:AE$195,"HĐH")+COUNTIF(AE$14:AE$195,"HĐH/HĐG")+COUNTIF(AE$14:AE$195,"HĐH/HĐC")</f>
        <v>1</v>
      </c>
      <c r="BT758" s="41">
        <f>COUNTIF(BT$14:BT$195,"HĐH")+COUNTIF(BT$14:BT$195,"HĐH/HĐG")+COUNTIF(BT$14:BT$195,"HĐH/HĐC")</f>
        <v>1</v>
      </c>
      <c r="BU758" s="41">
        <f>COUNTIF(BU$14:BU$195,"HĐH")+COUNTIF(BU$14:BU$195,"HĐH/HĐG")+COUNTIF(BU$14:BU$195,"HĐH/HĐC")</f>
        <v>1</v>
      </c>
      <c r="BV758" s="41"/>
      <c r="BW758" s="41"/>
      <c r="DM758" s="41">
        <f>COUNTIF(DM$15:DM$196,"HĐH")+COUNTIF(DM$15:DM$196,"HĐH/HĐC")+COUNTIF(DM$15:DM$196,"HĐH/HĐG")</f>
        <v>1</v>
      </c>
      <c r="DN758" s="41">
        <f>COUNTIF(DN$15:DN$196,"HĐH")+COUNTIF(DN$15:DN$196,"HĐH/HĐC")+COUNTIF(DN$15:DN$196,"HĐH/HĐG")</f>
        <v>1</v>
      </c>
      <c r="DO758" s="41">
        <f>COUNTIF(DO$15:DO$196,"HĐH")+COUNTIF(DO$15:DO$196,"HĐH/HĐC")+COUNTIF(DO$15:DO$196,"HĐH/HĐG")</f>
        <v>1</v>
      </c>
      <c r="DP758" s="41">
        <f>COUNTIF(DP$15:DP$196,"HĐH")+COUNTIF(DP$15:DP$196,"HĐH/HĐC")+COUNTIF(DP$15:DP$196,"HĐH/HĐG")</f>
        <v>1</v>
      </c>
      <c r="FF758" s="66">
        <f>COUNTIF(FF$15:FF$196,"HĐH")+COUNTIF(FF$15:FF$196,"HĐH/HĐC")+COUNTIF(FF$15:FF$196,"HĐH/HĐG")</f>
        <v>1</v>
      </c>
      <c r="FG758" s="66">
        <f>COUNTIF(FG$15:FG$196,"HĐH")+COUNTIF(FG$15:FG$196,"HĐH/HĐC")+COUNTIF(FG$15:FG$196,"HĐH/HĐG")</f>
        <v>2</v>
      </c>
      <c r="FH758" s="66">
        <f>COUNTIF(FH$15:FH$196,"HĐH")+COUNTIF(FH$15:FH$196,"HĐH/HĐC")+COUNTIF(FH$15:FH$196,"HĐH/HĐG")</f>
        <v>1</v>
      </c>
      <c r="FI758" s="66">
        <f>COUNTIF(FI$15:FI$196,"HĐH")+COUNTIF(FI$15:FI$196,"HĐH/HĐC")+COUNTIF(FI$15:FI$196,"HĐH/HĐG")</f>
        <v>1</v>
      </c>
      <c r="FJ758" s="66">
        <f>COUNTIF(FJ$15:FJ$196,"HĐH")+COUNTIF(FJ$15:FJ$196,"HĐH/HĐC")+COUNTIF(FJ$15:FJ$196,"HĐH/HĐG")</f>
        <v>1</v>
      </c>
      <c r="FK758" s="15">
        <f>COUNTIF(FK$14:FK$185,"HĐH")</f>
        <v>0</v>
      </c>
      <c r="FN758" s="86"/>
      <c r="FO758" s="91"/>
      <c r="FQ758" s="91"/>
      <c r="FU758" s="91"/>
      <c r="GH758" s="86"/>
      <c r="GZ758" s="15">
        <f>COUNTIF(GZ$14:GZ$176,"HĐH")</f>
        <v>2</v>
      </c>
      <c r="HA758" s="15">
        <f>COUNTIF(HA$14:HA$176,"HĐH")</f>
        <v>1</v>
      </c>
      <c r="HB758" s="66">
        <f>COUNTIF(HB$14:HB$176,"HĐH")+COUNTIF(HB$14:HB$176,"HĐH/HĐG")</f>
        <v>1</v>
      </c>
      <c r="HC758" s="15">
        <f>COUNTIF(HC$14:HC$176,"HĐH")</f>
        <v>1</v>
      </c>
      <c r="HD758" s="15">
        <f>COUNTIF(HD$14:HD$176,"HĐH")</f>
        <v>1</v>
      </c>
      <c r="IS758" s="66">
        <f>COUNTIF(IS$15:IS$196,"HĐH")+COUNTIF(IS$15:IS$196,"HĐH/HĐC")+COUNTIF(IS$15:IS$196,"HĐH/HĐG")</f>
        <v>1</v>
      </c>
      <c r="IT758" s="66">
        <f>COUNTIF(IT$15:IT$196,"HĐH")+COUNTIF(IT$15:IT$196,"HĐH/HĐC")+COUNTIF(IT$15:IT$196,"HĐH/HĐG")</f>
        <v>1</v>
      </c>
      <c r="IU758" s="66">
        <f>COUNTIF(IU$15:IU$196,"HĐH")+COUNTIF(IU$15:IU$196,"HĐH/HĐC")+COUNTIF(IU$15:IU$196,"HĐH/HĐG")</f>
        <v>1</v>
      </c>
      <c r="IV758" s="66">
        <f>COUNTIF(IV$15:IV$196,"HĐH")+COUNTIF(IV$15:IV$196,"HĐH/HĐC")+COUNTIF(IV$15:IV$196,"HĐH/HĐG")</f>
        <v>1</v>
      </c>
      <c r="IW758" s="66">
        <f>COUNTIF(IW$15:IW$196,"HĐH")+COUNTIF(IW$15:IW$196,"HĐH/HĐC")+COUNTIF(IW$15:IW$196,"HĐH/HĐG")</f>
        <v>1</v>
      </c>
      <c r="KK758" s="38"/>
      <c r="KL758" s="66">
        <f>COUNTIF(KL$14:KL$176,"HĐH")+COUNTIF(KL$14:KL$176,"HĐH/HĐC")</f>
        <v>1</v>
      </c>
      <c r="KM758" s="105">
        <f>COUNTIF(KM$14:KM$176,"HĐH")</f>
        <v>0</v>
      </c>
      <c r="KN758" s="107">
        <f>COUNTIF(KN$14:KN$176,"HĐH")+COUNTIF(KN$14:KN$176,"HĐH/HĐC")+COUNTIF(KN$14:KN$176,"HĐH/HĐNT")</f>
        <v>2</v>
      </c>
      <c r="MC758" s="15">
        <f>COUNTIF(MC$14:MC$176,"HĐH")</f>
        <v>1</v>
      </c>
      <c r="MD758" s="15">
        <f>COUNTIF(MD$14:MD$176,"HĐH")</f>
        <v>0</v>
      </c>
      <c r="NO758" s="15">
        <f>COUNTIF(NO$14:NO$176,"HĐH")</f>
        <v>1</v>
      </c>
      <c r="NP758" s="15">
        <f>COUNTIF(NP$14:NP$176,"HĐH")</f>
        <v>1</v>
      </c>
      <c r="PA758" s="2"/>
      <c r="PD758" s="67"/>
    </row>
    <row r="759" spans="2:422" ht="11.25" customHeight="1">
      <c r="C759" s="532" t="s">
        <v>986</v>
      </c>
      <c r="D759" s="533"/>
      <c r="E759" s="533"/>
      <c r="F759" s="534"/>
      <c r="G759" s="535"/>
      <c r="H759" s="536"/>
      <c r="I759" s="305"/>
      <c r="J759" s="306"/>
      <c r="K759" s="232"/>
      <c r="L759" s="232"/>
      <c r="M759" s="61"/>
      <c r="P759" s="38"/>
      <c r="Q759" s="38"/>
      <c r="S759" s="21"/>
      <c r="T759" s="21"/>
      <c r="U759" s="21"/>
      <c r="V759" s="21"/>
      <c r="W759" s="21"/>
      <c r="X759" s="64"/>
      <c r="Y759" s="21"/>
      <c r="Z759" s="64"/>
      <c r="AA759" s="21"/>
      <c r="AB759" s="21"/>
      <c r="AC759" s="21"/>
      <c r="AD759" s="308">
        <f>COUNTIF(AD$197:AD$434,"HĐH")+COUNTIF(AD$197:AD$434,"HĐH/HĐC")+COUNTIF(AD$197:AD$434,"HĐH/HĐG")</f>
        <v>1</v>
      </c>
      <c r="AE759" s="308">
        <f>COUNTIF(AE$197:AE$434,"HĐH")+COUNTIF(AE$197:AE$434,"HĐH/HĐC")+COUNTIF(AE$197:AE$434,"HĐH/HĐG")</f>
        <v>1</v>
      </c>
      <c r="BT759" s="41">
        <f>COUNTIF(BT$197:BT$434,"HĐH")+COUNTIF(BT$197:BT$434,"HĐH/HĐC")+COUNTIF(BT$197:BT$434,"HĐH/HĐG")</f>
        <v>1</v>
      </c>
      <c r="BU759" s="41">
        <f>COUNTIF(BU$197:BU$434,"HĐH")+COUNTIF(BU$197:BU$434,"HĐH/HĐC")+COUNTIF(BU$197:BU$434,"HĐH/HĐG")</f>
        <v>1</v>
      </c>
      <c r="BV759" s="41"/>
      <c r="BW759" s="41"/>
      <c r="DM759" s="41">
        <f>COUNTIF(DM$200:DM$433,"HĐH")+COUNTIF(DM$200:DM$433,"HĐH/HĐC")+COUNTIF(DM$200:DM$433,"HĐH/HĐG")</f>
        <v>1</v>
      </c>
      <c r="DN759" s="41">
        <f>COUNTIF(DN$200:DN$433,"HĐH")+COUNTIF(DN$200:DN$433,"HĐH/HĐC")+COUNTIF(DN$200:DN$433,"HĐH/HĐG")</f>
        <v>0</v>
      </c>
      <c r="DO759" s="41">
        <f>COUNTIF(DO$200:DO$433,"HĐH")+COUNTIF(DO$200:DO$433,"HĐH/HĐC")+COUNTIF(DO$200:DO$433,"HĐH/HĐG")</f>
        <v>1</v>
      </c>
      <c r="DP759" s="41">
        <f>COUNTIF(DP$200:DP$433,"HĐH")+COUNTIF(DP$200:DP$433,"HĐH/HĐC")+COUNTIF(DP$200:DP$433,"HĐH/HĐG")</f>
        <v>1</v>
      </c>
      <c r="FF759" s="66">
        <f>COUNTIF(FF$200:FF$433,"HĐH")+COUNTIF(FF$200:FF$433,"HĐH/HĐC")+COUNTIF(FF$200:FF$433,"HĐH/HĐG")</f>
        <v>0</v>
      </c>
      <c r="FG759" s="66">
        <f>COUNTIF(FG$200:FG$433,"HĐH")+COUNTIF(FG$200:FG$433,"HĐH/HĐC")+COUNTIF(FG$200:FG$433,"HĐH/HĐG")</f>
        <v>3</v>
      </c>
      <c r="FH759" s="66">
        <f>COUNTIF(FH$200:FH$433,"HĐH")+COUNTIF(FH$200:FH$433,"HĐH/HĐC")+COUNTIF(FH$200:FH$433,"HĐH/HĐG")</f>
        <v>1</v>
      </c>
      <c r="FI759" s="66">
        <f>COUNTIF(FI$200:FI$433,"HĐH")+COUNTIF(FI$200:FI$433,"HĐH/HĐC")+COUNTIF(FI$200:FI$433,"HĐH/HĐG")</f>
        <v>0</v>
      </c>
      <c r="FJ759" s="66">
        <f>COUNTIF(FJ$200:FJ$433,"HĐH")+COUNTIF(FJ$200:FJ$433,"HĐH/HĐC")+COUNTIF(FJ$200:FJ$433,"HĐH/HĐG")</f>
        <v>1</v>
      </c>
      <c r="FK759" s="15">
        <f>COUNTIF(FK$197:FK$430,"HĐH")</f>
        <v>0</v>
      </c>
      <c r="FN759" s="86"/>
      <c r="FO759" s="91"/>
      <c r="FQ759" s="91"/>
      <c r="FU759" s="91"/>
      <c r="GH759" s="86"/>
      <c r="GZ759" s="15">
        <f>COUNTIF(GZ$198:GZ$401,"HĐH")</f>
        <v>0</v>
      </c>
      <c r="HA759" s="15">
        <f>COUNTIF(HA$198:HA$437,"HĐH")</f>
        <v>2</v>
      </c>
      <c r="HB759" s="66">
        <f>COUNTIF(HB$198:HB$401,"HĐH")+COUNTIF(HB$198:HB$401,"HĐH/HĐG")</f>
        <v>1</v>
      </c>
      <c r="HC759" s="15">
        <f>COUNTIF(HC$198:HC$401,"HĐH")</f>
        <v>0</v>
      </c>
      <c r="HD759" s="15">
        <f>COUNTIF(HD$198:HD$401,"HĐH")</f>
        <v>0</v>
      </c>
      <c r="IS759" s="66">
        <f>COUNTIF(IS$200:IS$433,"HĐH")+COUNTIF(IS$200:IS$433,"HĐH/HĐC")+COUNTIF(IS$200:IS$433,"HĐH/HĐG")</f>
        <v>1</v>
      </c>
      <c r="IT759" s="66">
        <f>COUNTIF(IT$200:IT$433,"HĐH")+COUNTIF(IT$200:IT$433,"HĐH/HĐC")+COUNTIF(IT$200:IT$433,"HĐH/HĐG")</f>
        <v>0</v>
      </c>
      <c r="IU759" s="66">
        <f>COUNTIF(IU$200:IU$433,"HĐH")+COUNTIF(IU$200:IU$433,"HĐH/HĐC")+COUNTIF(IU$200:IU$433,"HĐH/HĐG")</f>
        <v>1</v>
      </c>
      <c r="IV759" s="66">
        <f>COUNTIF(IV$200:IV$433,"HĐH")+COUNTIF(IV$200:IV$433,"HĐH/HĐC")+COUNTIF(IV$200:IV$433,"HĐH/HĐG")</f>
        <v>0</v>
      </c>
      <c r="IW759" s="66">
        <f>COUNTIF(IW$200:IW$433,"HĐH")+COUNTIF(IW$200:IW$433,"HĐH/HĐC")+COUNTIF(IW$200:IW$433,"HĐH/HĐG")</f>
        <v>0</v>
      </c>
      <c r="KK759" s="38"/>
      <c r="KL759" s="15">
        <f>COUNTIF(KL$198:KL$401,"HĐH")+COUNTIF(KL$198:KL$401,"HĐH/HĐC")+COUNTIF(KL$198:KL$401,"HĐH/HĐNT")</f>
        <v>0</v>
      </c>
      <c r="KM759" s="15">
        <f>COUNTIF(KM$198:KM$401,"HĐH")+COUNTIF(KM$198:KM$401,"HĐH/HĐC")+COUNTIF(KM$198:KM$401,"HĐH/HĐNT")</f>
        <v>0</v>
      </c>
      <c r="KN759" s="15">
        <f>COUNTIF(KN$198:KN$401,"HĐH")+COUNTIF(KN$198:KN$401,"HĐH/HĐC")+COUNTIF(KN$198:KN$401,"HĐH/HĐNT")</f>
        <v>1</v>
      </c>
      <c r="MC759" s="15">
        <f>COUNTIF(MC$198:MC$401,"HĐH")</f>
        <v>0</v>
      </c>
      <c r="MD759" s="15">
        <f>COUNTIF(MD$198:MD$401,"HĐH")</f>
        <v>0</v>
      </c>
      <c r="NO759" s="15">
        <f>COUNTIF(NO$198:NO$418,"HĐH")</f>
        <v>1</v>
      </c>
      <c r="NP759" s="15">
        <f>COUNTIF(NP$198:NP$401,"HĐH")</f>
        <v>0</v>
      </c>
      <c r="PA759" s="2"/>
    </row>
    <row r="760" spans="2:422" ht="11.25" customHeight="1">
      <c r="C760" s="532" t="s">
        <v>987</v>
      </c>
      <c r="D760" s="533"/>
      <c r="E760" s="533"/>
      <c r="F760" s="534"/>
      <c r="G760" s="535"/>
      <c r="H760" s="536"/>
      <c r="I760" s="305"/>
      <c r="J760" s="306"/>
      <c r="K760" s="232"/>
      <c r="L760" s="232"/>
      <c r="M760" s="61"/>
      <c r="P760" s="38"/>
      <c r="Q760" s="38"/>
      <c r="S760" s="21"/>
      <c r="T760" s="21"/>
      <c r="U760" s="21"/>
      <c r="V760" s="21"/>
      <c r="W760" s="21"/>
      <c r="X760" s="64"/>
      <c r="Y760" s="21"/>
      <c r="Z760" s="64"/>
      <c r="AA760" s="21"/>
      <c r="AB760" s="21"/>
      <c r="AC760" s="21"/>
      <c r="AD760" s="308">
        <f>COUNTIF(AD$441:AD$536,"HĐH")+COUNTIF(AD$441:AD$536,"HĐH/HĐC")+COUNTIF(AD$441:AD$536,"HĐH/HĐG")</f>
        <v>2</v>
      </c>
      <c r="AE760" s="308">
        <f>COUNTIF(AE$441:AE$536,"HĐH")+COUNTIF(AE$441:AE$536,"HĐH/HĐC")+COUNTIF(AE$441:AE$536,"HĐH/HĐG")</f>
        <v>2</v>
      </c>
      <c r="BT760" s="28">
        <f>COUNTIF(BT$441:BT$536,"HĐH")+COUNTIF(BT$441:BT$536,"HĐH/HĐC")+COUNTIF(BT$441:BT$536,"HĐH/HĐG")</f>
        <v>1</v>
      </c>
      <c r="BU760" s="28">
        <f>COUNTIF(BU$441:BU$536,"HĐH")+COUNTIF(BU$441:BU$536,"HĐH/HĐC")+COUNTIF(BU$441:BU$536,"HĐH/HĐG")</f>
        <v>1</v>
      </c>
      <c r="BV760" s="28"/>
      <c r="BW760" s="28"/>
      <c r="DM760" s="28">
        <f>COUNTIF(DM$438:DM$531,"HĐH")+COUNTIF(DM$438:DM$531,"HĐH/HĐC")+COUNTIF(DM$438:DM$531,"HĐH/HĐG")</f>
        <v>1</v>
      </c>
      <c r="DN760" s="28">
        <f>COUNTIF(DN$438:DN$531,"HĐH")+COUNTIF(DN$438:DN$531,"HĐH/HĐC")+COUNTIF(DN$438:DN$531,"HĐH/HĐG")</f>
        <v>1</v>
      </c>
      <c r="DO760" s="28">
        <f>COUNTIF(DO$438:DO$531,"HĐH")+COUNTIF(DO$438:DO$531,"HĐH/HĐC")+COUNTIF(DO$438:DO$531,"HĐH/HĐG")</f>
        <v>1</v>
      </c>
      <c r="DP760" s="28">
        <f>COUNTIF(DP$438:DP$531,"HĐH")+COUNTIF(DP$438:DP$531,"HĐH/HĐC")+COUNTIF(DP$438:DP$531,"HĐH/HĐG")</f>
        <v>0</v>
      </c>
      <c r="FF760" s="15">
        <f>COUNTIF(FF$438:FF$531,"HĐH")+COUNTIF(FF$438:FF$531,"HĐH/HĐC")+COUNTIF(FF$438:FF$531,"HĐH/HĐG")</f>
        <v>0</v>
      </c>
      <c r="FG760" s="15">
        <f>COUNTIF(FG$438:FG$531,"HĐH")+COUNTIF(FG$438:FG$531,"HĐH/HĐC")+COUNTIF(FG$438:FG$531,"HĐH/HĐG")</f>
        <v>1</v>
      </c>
      <c r="FH760" s="15">
        <f>COUNTIF(FH$438:FH$531,"HĐH")+COUNTIF(FH$438:FH$531,"HĐH/HĐC")+COUNTIF(FH$438:FH$531,"HĐH/HĐG")</f>
        <v>1</v>
      </c>
      <c r="FI760" s="15">
        <f>COUNTIF(FI$438:FI$531,"HĐH")+COUNTIF(FI$438:FI$531,"HĐH/HĐC")+COUNTIF(FI$438:FI$531,"HĐH/HĐG")</f>
        <v>1</v>
      </c>
      <c r="FJ760" s="15">
        <f>COUNTIF(FJ$438:FJ$531,"HĐH")+COUNTIF(FJ$438:FJ$531,"HĐH/HĐC")+COUNTIF(FJ$438:FJ$531,"HĐH/HĐG")</f>
        <v>0</v>
      </c>
      <c r="FK760" s="15">
        <f>COUNTIF(FK$441:FK$517,"HĐH")</f>
        <v>0</v>
      </c>
      <c r="FN760" s="86"/>
      <c r="FO760" s="91"/>
      <c r="FQ760" s="91"/>
      <c r="FU760" s="91"/>
      <c r="GH760" s="86"/>
      <c r="GZ760" s="15">
        <f>COUNTIF(GZ$442:GZ$536,"HĐH")</f>
        <v>3</v>
      </c>
      <c r="HA760" s="15">
        <f>COUNTIF(HA$442:HA$536,"HĐH")</f>
        <v>1</v>
      </c>
      <c r="HB760" s="15">
        <f>COUNTIF(HB$442:HB$536,"HĐH")</f>
        <v>1</v>
      </c>
      <c r="HC760" s="15">
        <f>COUNTIF(HC$442:HC$536,"HĐH")</f>
        <v>2</v>
      </c>
      <c r="HD760" s="15">
        <f>COUNTIF(HD$442:HD$536,"HĐH")</f>
        <v>2</v>
      </c>
      <c r="IS760" s="15">
        <f>COUNTIF(IS$438:IS$531,"HĐH")+COUNTIF(IS$438:IS$531,"HĐH/HĐC")+COUNTIF(IS$438:IS$531,"HĐH/HĐG")</f>
        <v>1</v>
      </c>
      <c r="IT760" s="15">
        <f>COUNTIF(IT$438:IT$531,"HĐH")+COUNTIF(IT$438:IT$531,"HĐH/HĐC")+COUNTIF(IT$438:IT$531,"HĐH/HĐG")</f>
        <v>1</v>
      </c>
      <c r="IU760" s="15">
        <f>COUNTIF(IU$438:IU$531,"HĐH")+COUNTIF(IU$438:IU$531,"HĐH/HĐC")+COUNTIF(IU$438:IU$531,"HĐH/HĐG")</f>
        <v>1</v>
      </c>
      <c r="IV760" s="15">
        <f>COUNTIF(IV$438:IV$531,"HĐH")+COUNTIF(IV$438:IV$531,"HĐH/HĐC")+COUNTIF(IV$438:IV$531,"HĐH/HĐG")</f>
        <v>2</v>
      </c>
      <c r="IW760" s="15">
        <f>COUNTIF(IW$438:IW$531,"HĐH")+COUNTIF(IW$438:IW$531,"HĐH/HĐC")+COUNTIF(IW$438:IW$531,"HĐH/HĐG")</f>
        <v>1</v>
      </c>
      <c r="KK760" s="38"/>
      <c r="KL760" s="15">
        <f>COUNTIF(KL$442:KL$536,"HĐH")</f>
        <v>2</v>
      </c>
      <c r="KM760" s="15">
        <f>COUNTIF(KM$442:KM$536,"HĐH")</f>
        <v>1</v>
      </c>
      <c r="KN760" s="15">
        <f>COUNTIF(KN$442:KN$536,"HĐH")+COUNTIF(KN$442:KN$536,"HĐH/HĐC")</f>
        <v>1</v>
      </c>
      <c r="MC760" s="15">
        <f>COUNTIF(MC$442:MC$536,"HĐH")</f>
        <v>1</v>
      </c>
      <c r="MD760" s="15">
        <f>COUNTIF(MD$442:MD$536,"HĐH")</f>
        <v>2</v>
      </c>
      <c r="NO760" s="15">
        <f>COUNTIF(NO$442:NO$536,"HĐH")</f>
        <v>1</v>
      </c>
      <c r="NP760" s="15">
        <f>COUNTIF(NP$442:NP$536,"HĐH")</f>
        <v>0</v>
      </c>
      <c r="PA760" s="2"/>
      <c r="PC760" s="67"/>
    </row>
    <row r="761" spans="2:422" ht="11.25" customHeight="1">
      <c r="C761" s="532" t="s">
        <v>988</v>
      </c>
      <c r="D761" s="533"/>
      <c r="E761" s="533"/>
      <c r="F761" s="534"/>
      <c r="G761" s="535"/>
      <c r="H761" s="536"/>
      <c r="I761" s="305"/>
      <c r="J761" s="306"/>
      <c r="K761" s="232"/>
      <c r="L761" s="232"/>
      <c r="M761" s="61"/>
      <c r="P761" s="38"/>
      <c r="Q761" s="38"/>
      <c r="S761" s="21"/>
      <c r="T761" s="21"/>
      <c r="U761" s="21"/>
      <c r="V761" s="21"/>
      <c r="W761" s="21"/>
      <c r="X761" s="64"/>
      <c r="Y761" s="21"/>
      <c r="Z761" s="64"/>
      <c r="AA761" s="21"/>
      <c r="AB761" s="21"/>
      <c r="AC761" s="21"/>
      <c r="AD761" s="308">
        <f>COUNTIF(AD$540:AD$622,"HĐH")+COUNTIF(AD$540:AD$622,"HĐH/HĐC")+COUNTIF(AD$540:AD$622,"HĐH/HĐG")</f>
        <v>1</v>
      </c>
      <c r="AE761" s="308">
        <f>COUNTIF(AE$540:AE$622,"HĐH")+COUNTIF(AE$540:AE$622,"HĐH/HĐC")+COUNTIF(AE$540:AE$622,"HĐH/HĐG")</f>
        <v>0</v>
      </c>
      <c r="BT761" s="28">
        <f>COUNTIF(BT$540:BT$622,"HĐH")+COUNTIF(BT$540:BT$622,"HĐH/HĐC")+COUNTIF(BT$540:BT$622,"HĐH/HĐG")</f>
        <v>0</v>
      </c>
      <c r="BU761" s="28">
        <f>COUNTIF(BU$540:BU$622,"HĐH")+COUNTIF(BU$540:BU$622,"HĐH/HĐC")+COUNTIF(BU$540:BU$622,"HĐH/HĐG")</f>
        <v>0</v>
      </c>
      <c r="BV761" s="28"/>
      <c r="BW761" s="28"/>
      <c r="DM761" s="28">
        <f>COUNTIF(DM$539:DM$620,"HĐH")+COUNTIF(DM$539:DM$620,"HĐH/HĐC")+COUNTIF(DM$539:DM$620,"HĐH/HĐG")</f>
        <v>0</v>
      </c>
      <c r="DN761" s="28">
        <f>COUNTIF(DN$539:DN$620,"HĐH")+COUNTIF(DN$539:DN$620,"HĐH/HĐC")+COUNTIF(DN$539:DN$620,"HĐH/HĐG")</f>
        <v>0</v>
      </c>
      <c r="DO761" s="28">
        <f>COUNTIF(DO$539:DO$620,"HĐH")+COUNTIF(DO$539:DO$620,"HĐH/HĐC")+COUNTIF(DO$539:DO$620,"HĐH/HĐG")</f>
        <v>0</v>
      </c>
      <c r="DP761" s="28">
        <f>COUNTIF(DP$539:DP$620,"HĐH")+COUNTIF(DP$539:DP$620,"HĐH/HĐC")+COUNTIF(DP$539:DP$620,"HĐH/HĐG")</f>
        <v>0</v>
      </c>
      <c r="FF761" s="15">
        <f>COUNTIF(FF$539:FF$620,"HĐH")+COUNTIF(FF$539:FF$620,"HĐH/HĐC")+COUNTIF(FF$539:FF$620,"HĐH/HĐG")</f>
        <v>1</v>
      </c>
      <c r="FG761" s="15">
        <f>COUNTIF(FG$539:FG$620,"HĐH")+COUNTIF(FG$539:FG$620,"HĐH/HĐC")+COUNTIF(FG$539:FG$620,"HĐH/HĐG")</f>
        <v>0</v>
      </c>
      <c r="FH761" s="15">
        <f>COUNTIF(FH$539:FH$620,"HĐH")+COUNTIF(FH$539:FH$620,"HĐH/HĐC")+COUNTIF(FH$539:FH$620,"HĐH/HĐG")</f>
        <v>0</v>
      </c>
      <c r="FI761" s="15">
        <f>COUNTIF(FI$539:FI$620,"HĐH")+COUNTIF(FI$539:FI$620,"HĐH/HĐC")+COUNTIF(FI$539:FI$620,"HĐH/HĐG")</f>
        <v>0</v>
      </c>
      <c r="FJ761" s="15">
        <f>COUNTIF(FJ$539:FJ$620,"HĐH")+COUNTIF(FJ$539:FJ$620,"HĐH/HĐC")+COUNTIF(FJ$539:FJ$620,"HĐH/HĐG")</f>
        <v>0</v>
      </c>
      <c r="FK761" s="15">
        <f>COUNTIF(FK$540:FK$610,"HĐH")</f>
        <v>0</v>
      </c>
      <c r="FN761" s="86"/>
      <c r="FO761" s="91"/>
      <c r="FQ761" s="91"/>
      <c r="FU761" s="91"/>
      <c r="GH761" s="86"/>
      <c r="GZ761" s="15">
        <f>COUNTIF(GZ$540:GZ$626,"HĐH")</f>
        <v>1</v>
      </c>
      <c r="HA761" s="15">
        <f>COUNTIF(HA$541:HA$589,"HĐH")</f>
        <v>0</v>
      </c>
      <c r="HB761" s="15">
        <f>COUNTIF(HB$541:HB$589,"HĐH")</f>
        <v>0</v>
      </c>
      <c r="HC761" s="15">
        <f>COUNTIF(HC$541:HC$589,"HĐH")</f>
        <v>0</v>
      </c>
      <c r="HD761" s="15">
        <f>COUNTIF(HD$541:HD$589,"HĐH")</f>
        <v>0</v>
      </c>
      <c r="IS761" s="15">
        <f>COUNTIF(IS$539:IS$620,"HĐH")+COUNTIF(IS$539:IS$620,"HĐH/HĐC")+COUNTIF(IS$539:IS$620,"HĐH/HĐG")</f>
        <v>0</v>
      </c>
      <c r="IT761" s="15">
        <f>COUNTIF(IT$539:IT$620,"HĐH")+COUNTIF(IT$539:IT$620,"HĐH/HĐC")+COUNTIF(IT$539:IT$620,"HĐH/HĐG")</f>
        <v>0</v>
      </c>
      <c r="IU761" s="15">
        <f>COUNTIF(IU$539:IU$620,"HĐH")+COUNTIF(IU$539:IU$620,"HĐH/HĐC")+COUNTIF(IU$539:IU$620,"HĐH/HĐG")</f>
        <v>0</v>
      </c>
      <c r="IV761" s="15">
        <f>COUNTIF(IV$539:IV$620,"HĐH")+COUNTIF(IV$539:IV$620,"HĐH/HĐC")+COUNTIF(IV$539:IV$620,"HĐH/HĐG")</f>
        <v>0</v>
      </c>
      <c r="IW761" s="15">
        <f>COUNTIF(IW$539:IW$620,"HĐH")+COUNTIF(IW$539:IW$620,"HĐH/HĐC")+COUNTIF(IW$539:IW$620,"HĐH/HĐG")</f>
        <v>1</v>
      </c>
      <c r="KK761" s="38"/>
      <c r="KL761" s="15">
        <f>COUNTIF(KL$541:KL$589,"HĐH")</f>
        <v>0</v>
      </c>
      <c r="KM761" s="15">
        <f>COUNTIF(KM$541:KM$589,"HĐH")</f>
        <v>0</v>
      </c>
      <c r="KN761" s="15">
        <f>COUNTIF(KN$541:KN$589,"HĐH")+COUNTIF(KN$541:KN$589,"HĐH/HĐC")</f>
        <v>0</v>
      </c>
      <c r="MC761" s="15">
        <f>COUNTIF(MC$541:MC$589,"HĐH")</f>
        <v>0</v>
      </c>
      <c r="MD761" s="15">
        <f>COUNTIF(MD$541:MD$589,"HĐH")</f>
        <v>0</v>
      </c>
      <c r="NO761" s="15">
        <f>COUNTIF(NO$540:NO$588,"HĐH")</f>
        <v>0</v>
      </c>
      <c r="NP761" s="15">
        <f>COUNTIF(NP$540:NP$588,"HĐH")</f>
        <v>0</v>
      </c>
      <c r="PA761" s="2"/>
      <c r="PD761" s="67"/>
    </row>
    <row r="762" spans="2:422" ht="13.5" customHeight="1">
      <c r="C762" s="532" t="s">
        <v>989</v>
      </c>
      <c r="D762" s="533"/>
      <c r="E762" s="533"/>
      <c r="F762" s="534"/>
      <c r="G762" s="535"/>
      <c r="H762" s="536"/>
      <c r="I762" s="305"/>
      <c r="J762" s="306"/>
      <c r="K762" s="232"/>
      <c r="L762" s="232"/>
      <c r="M762" s="61"/>
      <c r="P762" s="38"/>
      <c r="Q762" s="38"/>
      <c r="S762" s="21"/>
      <c r="T762" s="21"/>
      <c r="U762" s="21"/>
      <c r="V762" s="21"/>
      <c r="W762" s="21"/>
      <c r="X762" s="64"/>
      <c r="Y762" s="21"/>
      <c r="Z762" s="64"/>
      <c r="AA762" s="21"/>
      <c r="AB762" s="21"/>
      <c r="AC762" s="21"/>
      <c r="AD762" s="308">
        <f>COUNTIF(AD$627:AD$733,"HĐH")+COUNTIF(AD$627:AD$733,"HĐH/HĐC")+COUNTIF(AD$627:AD$733,"HĐH/HĐG")</f>
        <v>1</v>
      </c>
      <c r="AE762" s="308">
        <f>COUNTIF(AE$627:AE$733,"HĐH")+COUNTIF(AE$627:AE$733,"HĐH/HĐC")+COUNTIF(AE$627:AE$733,"HĐH/HĐG")</f>
        <v>1</v>
      </c>
      <c r="BT762" s="41">
        <f>COUNTIF(BT$627:BT$733,"HĐH")+COUNTIF(BT$627:BT$733,"HĐH/HĐC")+COUNTIF(BT$627:BT$733,"HĐH/HĐG")</f>
        <v>2</v>
      </c>
      <c r="BU762" s="41">
        <f>COUNTIF(BU$627:BU$733,"HĐH")+COUNTIF(BU$627:BU$733,"HĐH/HĐC")+COUNTIF(BU$627:BU$733,"HĐH/HĐG")</f>
        <v>1</v>
      </c>
      <c r="BV762" s="41"/>
      <c r="BW762" s="41"/>
      <c r="DM762" s="41">
        <f>COUNTIF(DM$623:DM$732,"HĐH")+COUNTIF(DM$623:DM$732,"HĐH/HĐG")+COUNTIF(DM$623:DM$732,"HĐH/HĐC")</f>
        <v>2</v>
      </c>
      <c r="DN762" s="41">
        <f>COUNTIF(DN$623:DN$732,"HĐH")+COUNTIF(DN$623:DN$732,"HĐH/HĐG")+COUNTIF(DN$623:DN$732,"HĐH/HĐC")</f>
        <v>0</v>
      </c>
      <c r="DO762" s="41">
        <f>COUNTIF(DO$623:DO$732,"HĐH")+COUNTIF(DO$623:DO$732,"HĐH/HĐG")+COUNTIF(DO$623:DO$732,"HĐH/HĐC")</f>
        <v>0</v>
      </c>
      <c r="DP762" s="41">
        <f>COUNTIF(DP$623:DP$732,"HĐH")+COUNTIF(DP$623:DP$732,"HĐH/HĐG")+COUNTIF(DP$623:DP$732,"HĐH/HĐC")</f>
        <v>2</v>
      </c>
      <c r="FF762" s="66">
        <f>COUNTIF(FF$623:FF$732,"HĐH")+COUNTIF(FF$623:FF$732,"HĐH/HĐG")+COUNTIF(FF$623:FF$732,"HĐH/HĐC")</f>
        <v>2</v>
      </c>
      <c r="FG762" s="66">
        <f>COUNTIF(FG$623:FG$732,"HĐH")+COUNTIF(FG$623:FG$732,"HĐH/HĐG")+COUNTIF(FG$623:FG$732,"HĐH/HĐC")</f>
        <v>0</v>
      </c>
      <c r="FH762" s="66">
        <f>COUNTIF(FH$623:FH$732,"HĐH")+COUNTIF(FH$623:FH$732,"HĐH/HĐG")+COUNTIF(FH$623:FH$732,"HĐH/HĐC")</f>
        <v>1</v>
      </c>
      <c r="FI762" s="66">
        <f>COUNTIF(FI$623:FI$732,"HĐH")+COUNTIF(FI$623:FI$732,"HĐH/HĐG")+COUNTIF(FI$623:FI$732,"HĐH/HĐC")</f>
        <v>1</v>
      </c>
      <c r="FJ762" s="66">
        <f>COUNTIF(FJ$623:FJ$732,"HĐH")+COUNTIF(FJ$623:FJ$732,"HĐH/HĐG")+COUNTIF(FJ$623:FJ$732,"HĐH/HĐC")</f>
        <v>2</v>
      </c>
      <c r="FK762" s="15">
        <f>COUNTIF(FK$622:FK$708,"HĐH")</f>
        <v>0</v>
      </c>
      <c r="FN762" s="86"/>
      <c r="FO762" s="91"/>
      <c r="FQ762" s="91"/>
      <c r="FU762" s="91"/>
      <c r="GH762" s="86"/>
      <c r="GZ762" s="15">
        <f>COUNTIF(GZ$628:GZ$733,"HĐH")</f>
        <v>2</v>
      </c>
      <c r="HA762" s="58">
        <f>COUNTIF(HA$628:HA$733,"HĐH")+COUNTIF(HA$628:HA$733,"HĐH/HĐG")</f>
        <v>1</v>
      </c>
      <c r="HB762" s="15">
        <f>COUNTIF(HB$628:HB$733,"HĐH")</f>
        <v>1</v>
      </c>
      <c r="HC762" s="66">
        <f>COUNTIF(HC$628:HC$733,"HĐH")+COUNTIF(HC$628:HC$733,"HĐH/HĐC")</f>
        <v>1</v>
      </c>
      <c r="HD762" s="66">
        <f>COUNTIF(HD$628:HD$733,"HĐH")+COUNTIF(HD$628:HD$733,"HĐH/HĐC")</f>
        <v>0</v>
      </c>
      <c r="IS762" s="66">
        <f>COUNTIF(IS$623:IS$732,"HĐH")+COUNTIF(IS$623:IS$732,"HĐH/HĐG")+COUNTIF(IS$623:IS$732,"HĐH/HĐC")</f>
        <v>0</v>
      </c>
      <c r="IT762" s="66">
        <f>COUNTIF(IT$623:IT$732,"HĐH")+COUNTIF(IT$623:IT$732,"HĐH/HĐG")+COUNTIF(IT$623:IT$732,"HĐH/HĐC")</f>
        <v>2</v>
      </c>
      <c r="IU762" s="66">
        <f>COUNTIF(IU$623:IU$732,"HĐH")+COUNTIF(IU$623:IU$732,"HĐH/HĐG")+COUNTIF(IU$623:IU$732,"HĐH/HĐC")</f>
        <v>0</v>
      </c>
      <c r="IV762" s="66">
        <f>COUNTIF(IV$623:IV$732,"HĐH")+COUNTIF(IV$623:IV$732,"HĐH/HĐG")+COUNTIF(IV$623:IV$732,"HĐH/HĐC")</f>
        <v>0</v>
      </c>
      <c r="IW762" s="66">
        <f>COUNTIF(IW$623:IW$732,"HĐH")+COUNTIF(IW$623:IW$732,"HĐH/HĐG")+COUNTIF(IW$623:IW$732,"HĐH/HĐC")</f>
        <v>2</v>
      </c>
      <c r="KK762" s="38"/>
      <c r="KL762" s="15">
        <f>COUNTIF(KL$628:KL$733,"HĐH")+COUNTIF(KL$628:KL$733,"HĐH/HĐC")</f>
        <v>1</v>
      </c>
      <c r="KM762" s="15">
        <f>COUNTIF(KM$628:KM$733,"HĐH")</f>
        <v>0</v>
      </c>
      <c r="KN762" s="15">
        <f>COUNTIF(KN$628:KN$733,"HĐH")+COUNTIF(KN$628:KN$733,"HĐH/HĐC")</f>
        <v>2</v>
      </c>
      <c r="MC762" s="15">
        <f>COUNTIF(MC$628:MC$733,"HĐH")</f>
        <v>1</v>
      </c>
      <c r="MD762" s="15">
        <f>COUNTIF(MD$628:MD$733,"HĐH")</f>
        <v>1</v>
      </c>
      <c r="NO762" s="15">
        <f>COUNTIF(NO$627:NO$727,"HĐH")</f>
        <v>0</v>
      </c>
      <c r="NP762" s="15">
        <f>COUNTIF(NP$627:NP$727,"HĐH")</f>
        <v>0</v>
      </c>
      <c r="PA762" s="2"/>
      <c r="PD762" s="67"/>
    </row>
    <row r="763" spans="2:422" hidden="1">
      <c r="B763" s="38"/>
      <c r="F763" s="44"/>
      <c r="G763" s="37"/>
      <c r="H763" s="110"/>
      <c r="P763" s="38"/>
      <c r="Q763" s="38"/>
      <c r="R763" s="21"/>
      <c r="S763" s="21"/>
      <c r="T763" s="21"/>
      <c r="U763" s="21"/>
      <c r="V763" s="21"/>
      <c r="W763" s="21"/>
      <c r="X763" s="64"/>
      <c r="Y763" s="21"/>
      <c r="Z763" s="64"/>
      <c r="AA763" s="21"/>
      <c r="AB763" s="21"/>
      <c r="AC763" s="21"/>
      <c r="AD763" s="38"/>
      <c r="AE763" s="38"/>
      <c r="BU763" s="38"/>
      <c r="BV763" s="38"/>
      <c r="FN763" s="86"/>
      <c r="FO763" s="91"/>
      <c r="FQ763" s="91"/>
      <c r="FU763" s="91"/>
      <c r="GH763" s="86"/>
      <c r="KK763" s="38"/>
    </row>
    <row r="764" spans="2:422" s="38" customFormat="1" ht="18.75" hidden="1">
      <c r="C764" s="537" t="s">
        <v>667</v>
      </c>
      <c r="D764" s="541" t="s">
        <v>650</v>
      </c>
      <c r="E764" s="542"/>
      <c r="F764" s="44"/>
      <c r="G764" s="37"/>
      <c r="H764" s="37"/>
      <c r="I764" s="37"/>
      <c r="J764" s="37"/>
      <c r="K764" s="46"/>
      <c r="L764" s="37"/>
      <c r="M764" s="37"/>
      <c r="R764" s="21"/>
      <c r="S764" s="21"/>
      <c r="T764" s="21"/>
      <c r="U764" s="21"/>
      <c r="V764" s="21"/>
      <c r="W764" s="21"/>
      <c r="X764" s="21"/>
      <c r="Y764" s="21"/>
      <c r="Z764" s="21"/>
      <c r="AA764" s="21"/>
      <c r="AB764" s="21"/>
      <c r="AC764" s="21"/>
      <c r="AF764" s="6">
        <f t="shared" ref="AF764:BI764" si="1192">COUNTIFS($R$13:$R$738,"x",AF$13:AF$738,"2")</f>
        <v>46</v>
      </c>
      <c r="AG764" s="6">
        <f t="shared" si="1192"/>
        <v>18</v>
      </c>
      <c r="AH764" s="6">
        <f t="shared" si="1192"/>
        <v>19</v>
      </c>
      <c r="AI764" s="6">
        <f t="shared" si="1192"/>
        <v>48</v>
      </c>
      <c r="AJ764" s="6">
        <f t="shared" si="1192"/>
        <v>45</v>
      </c>
      <c r="AK764" s="6">
        <f t="shared" si="1192"/>
        <v>47</v>
      </c>
      <c r="AL764" s="6">
        <f t="shared" si="1192"/>
        <v>45</v>
      </c>
      <c r="AM764" s="6">
        <f t="shared" si="1192"/>
        <v>45</v>
      </c>
      <c r="AN764" s="6">
        <f t="shared" si="1192"/>
        <v>48</v>
      </c>
      <c r="AO764" s="6">
        <f t="shared" si="1192"/>
        <v>46</v>
      </c>
      <c r="AP764" s="6">
        <f t="shared" si="1192"/>
        <v>46</v>
      </c>
      <c r="AQ764" s="6">
        <f t="shared" si="1192"/>
        <v>47</v>
      </c>
      <c r="AR764" s="6">
        <f t="shared" si="1192"/>
        <v>16</v>
      </c>
      <c r="AS764" s="6">
        <f t="shared" si="1192"/>
        <v>47</v>
      </c>
      <c r="AT764" s="6">
        <f t="shared" si="1192"/>
        <v>47</v>
      </c>
      <c r="AU764" s="6">
        <f t="shared" si="1192"/>
        <v>45</v>
      </c>
      <c r="AV764" s="6">
        <f t="shared" si="1192"/>
        <v>47</v>
      </c>
      <c r="AW764" s="6">
        <f t="shared" si="1192"/>
        <v>47</v>
      </c>
      <c r="AX764" s="6">
        <f t="shared" si="1192"/>
        <v>44</v>
      </c>
      <c r="AY764" s="6">
        <f t="shared" si="1192"/>
        <v>48</v>
      </c>
      <c r="AZ764" s="6">
        <f t="shared" si="1192"/>
        <v>44</v>
      </c>
      <c r="BA764" s="6">
        <f t="shared" si="1192"/>
        <v>47</v>
      </c>
      <c r="BB764" s="6">
        <f t="shared" si="1192"/>
        <v>46</v>
      </c>
      <c r="BC764" s="6">
        <f t="shared" si="1192"/>
        <v>44</v>
      </c>
      <c r="BD764" s="6">
        <f t="shared" si="1192"/>
        <v>45</v>
      </c>
      <c r="BE764" s="6">
        <f t="shared" si="1192"/>
        <v>46</v>
      </c>
      <c r="BF764" s="6">
        <f t="shared" si="1192"/>
        <v>45</v>
      </c>
      <c r="BG764" s="6">
        <f t="shared" si="1192"/>
        <v>18</v>
      </c>
      <c r="BH764" s="6">
        <f t="shared" si="1192"/>
        <v>19</v>
      </c>
      <c r="BI764" s="6">
        <f t="shared" si="1192"/>
        <v>45</v>
      </c>
      <c r="BJ764" s="400"/>
      <c r="BK764" s="400"/>
      <c r="BL764" s="400"/>
      <c r="BM764" s="400"/>
      <c r="BN764" s="400"/>
      <c r="BO764" s="400"/>
      <c r="BP764" s="400"/>
      <c r="BQ764" s="400"/>
      <c r="BR764" s="400"/>
      <c r="BS764" s="401"/>
      <c r="BV764" s="38">
        <f t="shared" ref="BV764:CY764" si="1193">COUNTIFS($R$13:$R$738,"x",BV$13:BV$738,"2")</f>
        <v>46</v>
      </c>
      <c r="BW764" s="38">
        <f t="shared" si="1193"/>
        <v>18</v>
      </c>
      <c r="BX764" s="3">
        <f t="shared" si="1193"/>
        <v>19</v>
      </c>
      <c r="BY764" s="3">
        <f t="shared" si="1193"/>
        <v>48</v>
      </c>
      <c r="BZ764" s="3">
        <f t="shared" si="1193"/>
        <v>45</v>
      </c>
      <c r="CA764" s="3">
        <f t="shared" si="1193"/>
        <v>47</v>
      </c>
      <c r="CB764" s="3">
        <f t="shared" si="1193"/>
        <v>45</v>
      </c>
      <c r="CC764" s="3">
        <f t="shared" si="1193"/>
        <v>45</v>
      </c>
      <c r="CD764" s="3">
        <f t="shared" si="1193"/>
        <v>48</v>
      </c>
      <c r="CE764" s="3">
        <f t="shared" si="1193"/>
        <v>46</v>
      </c>
      <c r="CF764" s="3">
        <f t="shared" si="1193"/>
        <v>46</v>
      </c>
      <c r="CG764" s="3">
        <f t="shared" si="1193"/>
        <v>47</v>
      </c>
      <c r="CH764" s="3">
        <f t="shared" si="1193"/>
        <v>16</v>
      </c>
      <c r="CI764" s="3">
        <f t="shared" si="1193"/>
        <v>47</v>
      </c>
      <c r="CJ764" s="3">
        <f t="shared" si="1193"/>
        <v>47</v>
      </c>
      <c r="CK764" s="3">
        <f t="shared" si="1193"/>
        <v>45</v>
      </c>
      <c r="CL764" s="3">
        <f t="shared" si="1193"/>
        <v>47</v>
      </c>
      <c r="CM764" s="3">
        <f t="shared" si="1193"/>
        <v>47</v>
      </c>
      <c r="CN764" s="3">
        <f t="shared" si="1193"/>
        <v>44</v>
      </c>
      <c r="CO764" s="3">
        <f t="shared" si="1193"/>
        <v>48</v>
      </c>
      <c r="CP764" s="3">
        <f t="shared" si="1193"/>
        <v>44</v>
      </c>
      <c r="CQ764" s="3">
        <f t="shared" si="1193"/>
        <v>47</v>
      </c>
      <c r="CR764" s="3">
        <f t="shared" si="1193"/>
        <v>46</v>
      </c>
      <c r="CS764" s="3">
        <f t="shared" si="1193"/>
        <v>44</v>
      </c>
      <c r="CT764" s="3">
        <f t="shared" si="1193"/>
        <v>45</v>
      </c>
      <c r="CU764" s="3">
        <f t="shared" si="1193"/>
        <v>46</v>
      </c>
      <c r="CV764" s="3">
        <f t="shared" si="1193"/>
        <v>45</v>
      </c>
      <c r="CW764" s="3">
        <f t="shared" si="1193"/>
        <v>18</v>
      </c>
      <c r="CX764" s="3">
        <f t="shared" si="1193"/>
        <v>19</v>
      </c>
      <c r="CY764" s="3">
        <f t="shared" si="1193"/>
        <v>45</v>
      </c>
      <c r="CZ764" s="3"/>
      <c r="DA764" s="3"/>
      <c r="DB764" s="3"/>
      <c r="DC764" s="402"/>
      <c r="DD764" s="402"/>
      <c r="DE764" s="402"/>
      <c r="DF764" s="402"/>
      <c r="DG764" s="402"/>
      <c r="DH764" s="402"/>
      <c r="DI764" s="402"/>
      <c r="DJ764" s="402"/>
      <c r="DK764" s="402"/>
      <c r="DL764" s="402"/>
      <c r="DQ764" s="3">
        <f t="shared" ref="DQ764:EU764" si="1194">COUNTIFS($W$13:$W$738,"x",DQ$13:DQ$738,"2")</f>
        <v>29</v>
      </c>
      <c r="DR764" s="3">
        <f t="shared" si="1194"/>
        <v>30</v>
      </c>
      <c r="DS764" s="3">
        <f t="shared" si="1194"/>
        <v>25</v>
      </c>
      <c r="DT764" s="3">
        <f t="shared" si="1194"/>
        <v>24</v>
      </c>
      <c r="DU764" s="3">
        <f t="shared" si="1194"/>
        <v>29</v>
      </c>
      <c r="DV764" s="3">
        <f t="shared" si="1194"/>
        <v>31</v>
      </c>
      <c r="DW764" s="3">
        <f t="shared" si="1194"/>
        <v>31</v>
      </c>
      <c r="DX764" s="3">
        <f t="shared" si="1194"/>
        <v>29</v>
      </c>
      <c r="DY764" s="3">
        <f t="shared" si="1194"/>
        <v>31</v>
      </c>
      <c r="DZ764" s="3">
        <f t="shared" si="1194"/>
        <v>31</v>
      </c>
      <c r="EA764" s="3">
        <f t="shared" si="1194"/>
        <v>25</v>
      </c>
      <c r="EB764" s="3">
        <f t="shared" si="1194"/>
        <v>31</v>
      </c>
      <c r="EC764" s="3">
        <f t="shared" si="1194"/>
        <v>29</v>
      </c>
      <c r="ED764" s="3">
        <f t="shared" si="1194"/>
        <v>31</v>
      </c>
      <c r="EE764" s="3">
        <f t="shared" si="1194"/>
        <v>30</v>
      </c>
      <c r="EF764" s="3">
        <f t="shared" si="1194"/>
        <v>30</v>
      </c>
      <c r="EG764" s="3">
        <f t="shared" si="1194"/>
        <v>31</v>
      </c>
      <c r="EH764" s="3">
        <f t="shared" si="1194"/>
        <v>31</v>
      </c>
      <c r="EI764" s="3">
        <f t="shared" si="1194"/>
        <v>29</v>
      </c>
      <c r="EJ764" s="3">
        <f t="shared" si="1194"/>
        <v>31</v>
      </c>
      <c r="EK764" s="3">
        <f t="shared" si="1194"/>
        <v>29</v>
      </c>
      <c r="EL764" s="3">
        <f t="shared" si="1194"/>
        <v>28</v>
      </c>
      <c r="EM764" s="3">
        <f t="shared" si="1194"/>
        <v>27</v>
      </c>
      <c r="EN764" s="3">
        <f t="shared" si="1194"/>
        <v>23</v>
      </c>
      <c r="EO764" s="3">
        <f t="shared" si="1194"/>
        <v>28</v>
      </c>
      <c r="EP764" s="3">
        <f t="shared" si="1194"/>
        <v>28</v>
      </c>
      <c r="EQ764" s="3">
        <f t="shared" si="1194"/>
        <v>31</v>
      </c>
      <c r="ER764" s="3">
        <f t="shared" si="1194"/>
        <v>31</v>
      </c>
      <c r="ES764" s="3">
        <f t="shared" si="1194"/>
        <v>29</v>
      </c>
      <c r="ET764" s="3">
        <f t="shared" si="1194"/>
        <v>26</v>
      </c>
      <c r="EU764" s="3">
        <f t="shared" si="1194"/>
        <v>30</v>
      </c>
      <c r="EV764" s="402"/>
      <c r="EW764" s="402"/>
      <c r="EX764" s="402"/>
      <c r="EY764" s="402"/>
      <c r="EZ764" s="402"/>
      <c r="FA764" s="402"/>
      <c r="FB764" s="402"/>
      <c r="FC764" s="402"/>
      <c r="FD764" s="402"/>
      <c r="FE764" s="402"/>
      <c r="FK764" s="3">
        <f t="shared" ref="FK764:GO764" si="1195">COUNTIFS($X$13:$X$731,"x",FK$13:FK$731,"2")</f>
        <v>11</v>
      </c>
      <c r="FL764" s="3">
        <f t="shared" si="1195"/>
        <v>10</v>
      </c>
      <c r="FM764" s="3">
        <f t="shared" si="1195"/>
        <v>7</v>
      </c>
      <c r="FN764" s="3">
        <f t="shared" si="1195"/>
        <v>6</v>
      </c>
      <c r="FO764" s="3">
        <f t="shared" si="1195"/>
        <v>10</v>
      </c>
      <c r="FP764" s="3">
        <f t="shared" si="1195"/>
        <v>11</v>
      </c>
      <c r="FQ764" s="3">
        <f t="shared" si="1195"/>
        <v>10</v>
      </c>
      <c r="FR764" s="3">
        <f t="shared" si="1195"/>
        <v>10</v>
      </c>
      <c r="FS764" s="3">
        <f t="shared" si="1195"/>
        <v>10</v>
      </c>
      <c r="FT764" s="3">
        <f t="shared" si="1195"/>
        <v>11</v>
      </c>
      <c r="FU764" s="3">
        <f t="shared" si="1195"/>
        <v>8</v>
      </c>
      <c r="FV764" s="3">
        <f t="shared" si="1195"/>
        <v>10</v>
      </c>
      <c r="FW764" s="3">
        <f t="shared" si="1195"/>
        <v>9</v>
      </c>
      <c r="FX764" s="3">
        <f t="shared" si="1195"/>
        <v>11</v>
      </c>
      <c r="FY764" s="3">
        <f t="shared" si="1195"/>
        <v>11</v>
      </c>
      <c r="FZ764" s="3">
        <f t="shared" si="1195"/>
        <v>10</v>
      </c>
      <c r="GA764" s="3">
        <f t="shared" si="1195"/>
        <v>10</v>
      </c>
      <c r="GB764" s="3">
        <f t="shared" si="1195"/>
        <v>11</v>
      </c>
      <c r="GC764" s="3">
        <f t="shared" si="1195"/>
        <v>10</v>
      </c>
      <c r="GD764" s="3">
        <f t="shared" si="1195"/>
        <v>10</v>
      </c>
      <c r="GE764" s="3">
        <f t="shared" si="1195"/>
        <v>10</v>
      </c>
      <c r="GF764" s="3">
        <f t="shared" si="1195"/>
        <v>10</v>
      </c>
      <c r="GG764" s="3">
        <f t="shared" si="1195"/>
        <v>10</v>
      </c>
      <c r="GH764" s="3">
        <f t="shared" si="1195"/>
        <v>3</v>
      </c>
      <c r="GI764" s="3">
        <f t="shared" si="1195"/>
        <v>9</v>
      </c>
      <c r="GJ764" s="3">
        <f t="shared" si="1195"/>
        <v>11</v>
      </c>
      <c r="GK764" s="3">
        <f t="shared" si="1195"/>
        <v>11</v>
      </c>
      <c r="GL764" s="3">
        <f t="shared" si="1195"/>
        <v>11</v>
      </c>
      <c r="GM764" s="3">
        <f t="shared" si="1195"/>
        <v>10</v>
      </c>
      <c r="GN764" s="3">
        <f t="shared" si="1195"/>
        <v>8</v>
      </c>
      <c r="GO764" s="3">
        <f t="shared" si="1195"/>
        <v>11</v>
      </c>
      <c r="GP764" s="402"/>
      <c r="GQ764" s="402"/>
      <c r="GR764" s="402"/>
      <c r="GS764" s="402"/>
      <c r="GT764" s="402"/>
      <c r="GU764" s="402"/>
      <c r="GV764" s="402"/>
      <c r="GW764" s="402"/>
      <c r="GX764" s="402"/>
      <c r="GY764" s="402"/>
      <c r="HE764" s="6">
        <f t="shared" ref="HE764:HW764" si="1196">COUNTIFS($Y$13:$Y$738,"x",HE$13:HE$738,"2")</f>
        <v>4</v>
      </c>
      <c r="HF764" s="6">
        <f t="shared" si="1196"/>
        <v>4</v>
      </c>
      <c r="HG764" s="6">
        <f t="shared" si="1196"/>
        <v>2</v>
      </c>
      <c r="HH764" s="6">
        <f t="shared" si="1196"/>
        <v>4</v>
      </c>
      <c r="HI764" s="6">
        <f t="shared" si="1196"/>
        <v>4</v>
      </c>
      <c r="HJ764" s="6">
        <f t="shared" si="1196"/>
        <v>4</v>
      </c>
      <c r="HK764" s="6">
        <f t="shared" si="1196"/>
        <v>4</v>
      </c>
      <c r="HL764" s="6">
        <f t="shared" si="1196"/>
        <v>4</v>
      </c>
      <c r="HM764" s="6">
        <f t="shared" si="1196"/>
        <v>4</v>
      </c>
      <c r="HN764" s="6">
        <f t="shared" si="1196"/>
        <v>4</v>
      </c>
      <c r="HO764" s="6">
        <f t="shared" si="1196"/>
        <v>2</v>
      </c>
      <c r="HP764" s="6">
        <f t="shared" si="1196"/>
        <v>4</v>
      </c>
      <c r="HQ764" s="6">
        <f t="shared" si="1196"/>
        <v>2</v>
      </c>
      <c r="HR764" s="6">
        <f t="shared" si="1196"/>
        <v>4</v>
      </c>
      <c r="HS764" s="6">
        <f t="shared" si="1196"/>
        <v>4</v>
      </c>
      <c r="HT764" s="6">
        <f t="shared" si="1196"/>
        <v>4</v>
      </c>
      <c r="HU764" s="6">
        <f t="shared" si="1196"/>
        <v>4</v>
      </c>
      <c r="HV764" s="6">
        <f t="shared" si="1196"/>
        <v>4</v>
      </c>
      <c r="HW764" s="6">
        <f t="shared" si="1196"/>
        <v>4</v>
      </c>
      <c r="HX764" s="6"/>
      <c r="HY764" s="6"/>
      <c r="HZ764" s="6"/>
      <c r="IA764" s="6"/>
      <c r="IB764" s="6"/>
      <c r="IC764" s="6"/>
      <c r="ID764" s="6">
        <f>COUNTIFS($Y$13:$Y$738,"x",ID$13:ID$738,"2")</f>
        <v>4</v>
      </c>
      <c r="IE764" s="6">
        <f>COUNTIFS($Y$13:$Y$738,"x",IE$13:IE$738,"2")</f>
        <v>4</v>
      </c>
      <c r="IF764" s="6">
        <f>COUNTIFS($Y$13:$Y$738,"x",IF$13:IF$738,"2")</f>
        <v>4</v>
      </c>
      <c r="IG764" s="6">
        <f>COUNTIFS($Y$13:$Y$738,"x",IG$13:IG$738,"2")</f>
        <v>4</v>
      </c>
      <c r="IH764" s="6">
        <f>COUNTIFS($Y$13:$Y$738,"x",IH$13:IH$738,"2")</f>
        <v>4</v>
      </c>
      <c r="II764" s="400"/>
      <c r="IJ764" s="400"/>
      <c r="IK764" s="400"/>
      <c r="IL764" s="400"/>
      <c r="IM764" s="400"/>
      <c r="IN764" s="400"/>
      <c r="IO764" s="400"/>
      <c r="IP764" s="400"/>
      <c r="IQ764" s="400"/>
      <c r="IR764" s="400"/>
      <c r="IS764" s="95"/>
      <c r="IX764" s="97">
        <f t="shared" ref="IX764:KA764" si="1197">COUNTIFS($Z$13:$Z$738,"x",IX$13:IX$738,"2")</f>
        <v>31</v>
      </c>
      <c r="IY764" s="97">
        <f t="shared" si="1197"/>
        <v>31</v>
      </c>
      <c r="IZ764" s="97">
        <f t="shared" si="1197"/>
        <v>30</v>
      </c>
      <c r="JA764" s="97">
        <f t="shared" si="1197"/>
        <v>17</v>
      </c>
      <c r="JB764" s="97">
        <f t="shared" si="1197"/>
        <v>30</v>
      </c>
      <c r="JC764" s="97">
        <f t="shared" si="1197"/>
        <v>29</v>
      </c>
      <c r="JD764" s="97">
        <f t="shared" si="1197"/>
        <v>30</v>
      </c>
      <c r="JE764" s="97">
        <f t="shared" si="1197"/>
        <v>30</v>
      </c>
      <c r="JF764" s="97">
        <f t="shared" si="1197"/>
        <v>28</v>
      </c>
      <c r="JG764" s="97">
        <f t="shared" si="1197"/>
        <v>31</v>
      </c>
      <c r="JH764" s="97">
        <f t="shared" si="1197"/>
        <v>30</v>
      </c>
      <c r="JI764" s="97">
        <f t="shared" si="1197"/>
        <v>31</v>
      </c>
      <c r="JJ764" s="97">
        <f t="shared" si="1197"/>
        <v>30</v>
      </c>
      <c r="JK764" s="97">
        <f t="shared" si="1197"/>
        <v>31</v>
      </c>
      <c r="JL764" s="97">
        <f t="shared" si="1197"/>
        <v>30</v>
      </c>
      <c r="JM764" s="97">
        <f t="shared" si="1197"/>
        <v>31</v>
      </c>
      <c r="JN764" s="97">
        <f t="shared" si="1197"/>
        <v>30</v>
      </c>
      <c r="JO764" s="97">
        <f t="shared" si="1197"/>
        <v>31</v>
      </c>
      <c r="JP764" s="97">
        <f t="shared" si="1197"/>
        <v>30</v>
      </c>
      <c r="JQ764" s="97">
        <f t="shared" si="1197"/>
        <v>29</v>
      </c>
      <c r="JR764" s="97">
        <f t="shared" si="1197"/>
        <v>27</v>
      </c>
      <c r="JS764" s="97">
        <f t="shared" si="1197"/>
        <v>28</v>
      </c>
      <c r="JT764" s="97">
        <f t="shared" si="1197"/>
        <v>28</v>
      </c>
      <c r="JU764" s="97">
        <f t="shared" si="1197"/>
        <v>28</v>
      </c>
      <c r="JV764" s="97">
        <f t="shared" si="1197"/>
        <v>28</v>
      </c>
      <c r="JW764" s="97">
        <f t="shared" si="1197"/>
        <v>31</v>
      </c>
      <c r="JX764" s="97">
        <f t="shared" si="1197"/>
        <v>29</v>
      </c>
      <c r="JY764" s="97">
        <f t="shared" si="1197"/>
        <v>31</v>
      </c>
      <c r="JZ764" s="97">
        <f t="shared" si="1197"/>
        <v>31</v>
      </c>
      <c r="KA764" s="97">
        <f t="shared" si="1197"/>
        <v>31</v>
      </c>
      <c r="KB764" s="402"/>
      <c r="KC764" s="402"/>
      <c r="KD764" s="402"/>
      <c r="KE764" s="402"/>
      <c r="KF764" s="402"/>
      <c r="KG764" s="402"/>
      <c r="KH764" s="402"/>
      <c r="KI764" s="402"/>
      <c r="KJ764" s="402"/>
      <c r="KK764" s="439"/>
      <c r="KO764" s="16">
        <f t="shared" ref="KO764:LR764" si="1198">COUNTIFS($AA$13:$AA$735,"x",KO$13:KO$735,"2")</f>
        <v>23</v>
      </c>
      <c r="KP764" s="16">
        <f t="shared" si="1198"/>
        <v>23</v>
      </c>
      <c r="KQ764" s="16">
        <f t="shared" si="1198"/>
        <v>23</v>
      </c>
      <c r="KR764" s="16">
        <f t="shared" si="1198"/>
        <v>20</v>
      </c>
      <c r="KS764" s="16">
        <f t="shared" si="1198"/>
        <v>23</v>
      </c>
      <c r="KT764" s="16">
        <f t="shared" si="1198"/>
        <v>22</v>
      </c>
      <c r="KU764" s="16">
        <f t="shared" si="1198"/>
        <v>23</v>
      </c>
      <c r="KV764" s="16">
        <f t="shared" si="1198"/>
        <v>22</v>
      </c>
      <c r="KW764" s="16">
        <f t="shared" si="1198"/>
        <v>23</v>
      </c>
      <c r="KX764" s="16">
        <f t="shared" si="1198"/>
        <v>23</v>
      </c>
      <c r="KY764" s="16">
        <f t="shared" si="1198"/>
        <v>22</v>
      </c>
      <c r="KZ764" s="16">
        <f t="shared" si="1198"/>
        <v>23</v>
      </c>
      <c r="LA764" s="16">
        <f t="shared" si="1198"/>
        <v>23</v>
      </c>
      <c r="LB764" s="16">
        <f t="shared" si="1198"/>
        <v>21</v>
      </c>
      <c r="LC764" s="16">
        <f t="shared" si="1198"/>
        <v>23</v>
      </c>
      <c r="LD764" s="16">
        <f t="shared" si="1198"/>
        <v>23</v>
      </c>
      <c r="LE764" s="16">
        <f t="shared" si="1198"/>
        <v>23</v>
      </c>
      <c r="LF764" s="16">
        <f t="shared" si="1198"/>
        <v>22</v>
      </c>
      <c r="LG764" s="16">
        <f t="shared" si="1198"/>
        <v>23</v>
      </c>
      <c r="LH764" s="16">
        <f t="shared" si="1198"/>
        <v>23</v>
      </c>
      <c r="LI764" s="16">
        <f t="shared" si="1198"/>
        <v>22</v>
      </c>
      <c r="LJ764" s="16">
        <f t="shared" si="1198"/>
        <v>23</v>
      </c>
      <c r="LK764" s="16">
        <f t="shared" si="1198"/>
        <v>23</v>
      </c>
      <c r="LL764" s="16">
        <f t="shared" si="1198"/>
        <v>22</v>
      </c>
      <c r="LM764" s="16">
        <f t="shared" si="1198"/>
        <v>21</v>
      </c>
      <c r="LN764" s="16">
        <f t="shared" si="1198"/>
        <v>22</v>
      </c>
      <c r="LO764" s="16">
        <f t="shared" si="1198"/>
        <v>22</v>
      </c>
      <c r="LP764" s="16">
        <f t="shared" si="1198"/>
        <v>23</v>
      </c>
      <c r="LQ764" s="16">
        <f t="shared" si="1198"/>
        <v>23</v>
      </c>
      <c r="LR764" s="16">
        <f t="shared" si="1198"/>
        <v>22</v>
      </c>
      <c r="LS764" s="450"/>
      <c r="LT764" s="450"/>
      <c r="LU764" s="450"/>
      <c r="LV764" s="450"/>
      <c r="LW764" s="450"/>
      <c r="LX764" s="450"/>
      <c r="LY764" s="450"/>
      <c r="LZ764" s="450"/>
      <c r="MA764" s="450"/>
      <c r="MB764" s="450"/>
      <c r="ME764" s="3">
        <f t="shared" ref="ME764:ND764" si="1199">COUNTIFS($AB$13:$AB$738,"x",ME$13:ME$738,"2")</f>
        <v>14</v>
      </c>
      <c r="MF764" s="3">
        <f t="shared" si="1199"/>
        <v>14</v>
      </c>
      <c r="MG764" s="3">
        <f t="shared" si="1199"/>
        <v>11</v>
      </c>
      <c r="MH764" s="3">
        <f t="shared" si="1199"/>
        <v>14</v>
      </c>
      <c r="MI764" s="3">
        <f t="shared" si="1199"/>
        <v>14</v>
      </c>
      <c r="MJ764" s="3">
        <f t="shared" si="1199"/>
        <v>14</v>
      </c>
      <c r="MK764" s="3">
        <f t="shared" si="1199"/>
        <v>14</v>
      </c>
      <c r="ML764" s="3">
        <f t="shared" si="1199"/>
        <v>14</v>
      </c>
      <c r="MM764" s="3">
        <f t="shared" si="1199"/>
        <v>14</v>
      </c>
      <c r="MN764" s="3">
        <f t="shared" si="1199"/>
        <v>14</v>
      </c>
      <c r="MO764" s="3">
        <f t="shared" si="1199"/>
        <v>7</v>
      </c>
      <c r="MP764" s="3">
        <f t="shared" si="1199"/>
        <v>14</v>
      </c>
      <c r="MQ764" s="3">
        <f t="shared" si="1199"/>
        <v>5</v>
      </c>
      <c r="MR764" s="3">
        <f t="shared" si="1199"/>
        <v>14</v>
      </c>
      <c r="MS764" s="3">
        <f t="shared" si="1199"/>
        <v>14</v>
      </c>
      <c r="MT764" s="3">
        <f t="shared" si="1199"/>
        <v>14</v>
      </c>
      <c r="MU764" s="3">
        <f t="shared" si="1199"/>
        <v>14</v>
      </c>
      <c r="MV764" s="3">
        <f t="shared" si="1199"/>
        <v>14</v>
      </c>
      <c r="MW764" s="3">
        <f t="shared" si="1199"/>
        <v>14</v>
      </c>
      <c r="MX764" s="3">
        <f t="shared" si="1199"/>
        <v>14</v>
      </c>
      <c r="MY764" s="3">
        <f t="shared" si="1199"/>
        <v>14</v>
      </c>
      <c r="MZ764" s="3">
        <f t="shared" si="1199"/>
        <v>14</v>
      </c>
      <c r="NA764" s="3">
        <f t="shared" si="1199"/>
        <v>14</v>
      </c>
      <c r="NB764" s="3">
        <f t="shared" si="1199"/>
        <v>14</v>
      </c>
      <c r="NC764" s="3">
        <f t="shared" si="1199"/>
        <v>14</v>
      </c>
      <c r="ND764" s="3">
        <f t="shared" si="1199"/>
        <v>14</v>
      </c>
      <c r="NE764" s="402"/>
      <c r="NF764" s="402"/>
      <c r="NG764" s="402"/>
      <c r="NH764" s="402"/>
      <c r="NI764" s="402"/>
      <c r="NJ764" s="402"/>
      <c r="NK764" s="402"/>
      <c r="NL764" s="402"/>
      <c r="NM764" s="402"/>
      <c r="NN764" s="402"/>
      <c r="NQ764" s="3" t="e">
        <f>COUNTIFS(#REF!,"x",NQ$13:NQ$738,"2")</f>
        <v>#REF!</v>
      </c>
      <c r="NR764" s="3" t="e">
        <f>COUNTIFS(#REF!,"x",NR$13:NR$738,"2")</f>
        <v>#REF!</v>
      </c>
      <c r="NS764" s="3" t="e">
        <f>COUNTIFS(#REF!,"x",NS$13:NS$738,"2")</f>
        <v>#REF!</v>
      </c>
      <c r="NT764" s="3" t="e">
        <f>COUNTIFS(#REF!,"x",NT$13:NT$738,"2")</f>
        <v>#REF!</v>
      </c>
      <c r="NU764" s="3" t="e">
        <f>COUNTIFS(#REF!,"x",NU$13:NU$738,"2")</f>
        <v>#REF!</v>
      </c>
      <c r="NV764" s="3" t="e">
        <f>COUNTIFS(#REF!,"x",NV$13:NV$738,"2")</f>
        <v>#REF!</v>
      </c>
      <c r="NW764" s="3" t="e">
        <f>COUNTIFS(#REF!,"x",NW$13:NW$738,"2")</f>
        <v>#REF!</v>
      </c>
      <c r="NX764" s="3" t="e">
        <f>COUNTIFS(#REF!,"x",NX$13:NX$738,"2")</f>
        <v>#REF!</v>
      </c>
      <c r="NY764" s="3" t="e">
        <f>COUNTIFS(#REF!,"x",NY$13:NY$738,"2")</f>
        <v>#REF!</v>
      </c>
      <c r="NZ764" s="3" t="e">
        <f>COUNTIFS(#REF!,"x",NZ$13:NZ$738,"2")</f>
        <v>#REF!</v>
      </c>
      <c r="OA764" s="3" t="e">
        <f>COUNTIFS(#REF!,"x",OA$13:OA$738,"2")</f>
        <v>#REF!</v>
      </c>
      <c r="OB764" s="3" t="e">
        <f>COUNTIFS(#REF!,"x",OB$13:OB$738,"2")</f>
        <v>#REF!</v>
      </c>
      <c r="OC764" s="3" t="e">
        <f>COUNTIFS(#REF!,"x",OC$13:OC$738,"2")</f>
        <v>#REF!</v>
      </c>
      <c r="OD764" s="3" t="e">
        <f>COUNTIFS(#REF!,"x",OD$13:OD$738,"2")</f>
        <v>#REF!</v>
      </c>
      <c r="OE764" s="3" t="e">
        <f>COUNTIFS(#REF!,"x",OE$13:OE$738,"2")</f>
        <v>#REF!</v>
      </c>
      <c r="OF764" s="3" t="e">
        <f>COUNTIFS(#REF!,"x",OF$13:OF$738,"2")</f>
        <v>#REF!</v>
      </c>
      <c r="OG764" s="3" t="e">
        <f>COUNTIFS(#REF!,"x",OG$13:OG$738,"2")</f>
        <v>#REF!</v>
      </c>
      <c r="OH764" s="3" t="e">
        <f>COUNTIFS(#REF!,"x",OH$13:OH$738,"2")</f>
        <v>#REF!</v>
      </c>
      <c r="OI764" s="3" t="e">
        <f>COUNTIFS(#REF!,"x",OI$13:OI$738,"2")</f>
        <v>#REF!</v>
      </c>
      <c r="OJ764" s="3" t="e">
        <f>COUNTIFS(#REF!,"x",OJ$13:OJ$738,"2")</f>
        <v>#REF!</v>
      </c>
      <c r="OK764" s="3" t="e">
        <f>COUNTIFS(#REF!,"x",OK$13:OK$738,"2")</f>
        <v>#REF!</v>
      </c>
      <c r="OL764" s="3" t="e">
        <f>COUNTIFS(#REF!,"x",OL$13:OL$738,"2")</f>
        <v>#REF!</v>
      </c>
      <c r="OM764" s="3" t="e">
        <f>COUNTIFS(#REF!,"x",OM$13:OM$738,"2")</f>
        <v>#REF!</v>
      </c>
      <c r="ON764" s="3" t="e">
        <f>COUNTIFS(#REF!,"x",ON$13:ON$738,"2")</f>
        <v>#REF!</v>
      </c>
      <c r="OO764" s="3" t="e">
        <f>COUNTIFS(#REF!,"x",OO$13:OO$738,"2")</f>
        <v>#REF!</v>
      </c>
      <c r="OP764" s="3" t="e">
        <f>COUNTIFS(#REF!,"x",OP$13:OP$738,"2")</f>
        <v>#REF!</v>
      </c>
      <c r="OQ764" s="402"/>
      <c r="OR764" s="402"/>
      <c r="OS764" s="402"/>
      <c r="OT764" s="402"/>
      <c r="OU764" s="402"/>
      <c r="OV764" s="402"/>
      <c r="OW764" s="402"/>
      <c r="OX764" s="402"/>
      <c r="OY764" s="402"/>
      <c r="OZ764" s="402"/>
    </row>
    <row r="765" spans="2:422" s="38" customFormat="1" ht="18.75" hidden="1">
      <c r="C765" s="538"/>
      <c r="D765" s="541" t="s">
        <v>651</v>
      </c>
      <c r="E765" s="542"/>
      <c r="F765" s="44"/>
      <c r="G765" s="37"/>
      <c r="H765" s="37"/>
      <c r="I765" s="37"/>
      <c r="J765" s="37"/>
      <c r="K765" s="46"/>
      <c r="L765" s="37"/>
      <c r="M765" s="37"/>
      <c r="R765" s="21"/>
      <c r="S765" s="21"/>
      <c r="T765" s="21"/>
      <c r="U765" s="21"/>
      <c r="V765" s="21"/>
      <c r="W765" s="21"/>
      <c r="X765" s="21"/>
      <c r="Y765" s="21"/>
      <c r="Z765" s="21"/>
      <c r="AA765" s="21"/>
      <c r="AB765" s="21"/>
      <c r="AC765" s="21"/>
      <c r="AF765" s="6">
        <f t="shared" ref="AF765:BI765" si="1200">COUNTIFS($R$13:$R$738,"x",AF$13:AF$738,"1")</f>
        <v>2</v>
      </c>
      <c r="AG765" s="6">
        <f t="shared" si="1200"/>
        <v>30</v>
      </c>
      <c r="AH765" s="6">
        <f t="shared" si="1200"/>
        <v>29</v>
      </c>
      <c r="AI765" s="6">
        <f t="shared" si="1200"/>
        <v>0</v>
      </c>
      <c r="AJ765" s="6">
        <f t="shared" si="1200"/>
        <v>3</v>
      </c>
      <c r="AK765" s="6">
        <f t="shared" si="1200"/>
        <v>1</v>
      </c>
      <c r="AL765" s="6">
        <f t="shared" si="1200"/>
        <v>3</v>
      </c>
      <c r="AM765" s="6">
        <f t="shared" si="1200"/>
        <v>3</v>
      </c>
      <c r="AN765" s="6">
        <f t="shared" si="1200"/>
        <v>0</v>
      </c>
      <c r="AO765" s="6">
        <f t="shared" si="1200"/>
        <v>2</v>
      </c>
      <c r="AP765" s="6">
        <f t="shared" si="1200"/>
        <v>2</v>
      </c>
      <c r="AQ765" s="6">
        <f t="shared" si="1200"/>
        <v>1</v>
      </c>
      <c r="AR765" s="6">
        <f t="shared" si="1200"/>
        <v>32</v>
      </c>
      <c r="AS765" s="6">
        <f t="shared" si="1200"/>
        <v>1</v>
      </c>
      <c r="AT765" s="6">
        <f t="shared" si="1200"/>
        <v>1</v>
      </c>
      <c r="AU765" s="6">
        <f t="shared" si="1200"/>
        <v>3</v>
      </c>
      <c r="AV765" s="6">
        <f t="shared" si="1200"/>
        <v>1</v>
      </c>
      <c r="AW765" s="6">
        <f t="shared" si="1200"/>
        <v>1</v>
      </c>
      <c r="AX765" s="6">
        <f t="shared" si="1200"/>
        <v>4</v>
      </c>
      <c r="AY765" s="6">
        <f t="shared" si="1200"/>
        <v>0</v>
      </c>
      <c r="AZ765" s="6">
        <f t="shared" si="1200"/>
        <v>4</v>
      </c>
      <c r="BA765" s="6">
        <f t="shared" si="1200"/>
        <v>1</v>
      </c>
      <c r="BB765" s="6">
        <f t="shared" si="1200"/>
        <v>2</v>
      </c>
      <c r="BC765" s="6">
        <f t="shared" si="1200"/>
        <v>4</v>
      </c>
      <c r="BD765" s="6">
        <f t="shared" si="1200"/>
        <v>2</v>
      </c>
      <c r="BE765" s="6">
        <f t="shared" si="1200"/>
        <v>1</v>
      </c>
      <c r="BF765" s="6">
        <f t="shared" si="1200"/>
        <v>2</v>
      </c>
      <c r="BG765" s="6">
        <f t="shared" si="1200"/>
        <v>29</v>
      </c>
      <c r="BH765" s="6">
        <f t="shared" si="1200"/>
        <v>28</v>
      </c>
      <c r="BI765" s="6">
        <f t="shared" si="1200"/>
        <v>2</v>
      </c>
      <c r="BJ765" s="400"/>
      <c r="BK765" s="400"/>
      <c r="BL765" s="400"/>
      <c r="BM765" s="400"/>
      <c r="BN765" s="400"/>
      <c r="BO765" s="400"/>
      <c r="BP765" s="400"/>
      <c r="BQ765" s="400"/>
      <c r="BR765" s="400"/>
      <c r="BS765" s="401"/>
      <c r="BV765" s="38">
        <f t="shared" ref="BV765:CY765" si="1201">COUNTIFS($R$13:$R$738,"x",BV$13:BV$738,"1")</f>
        <v>2</v>
      </c>
      <c r="BW765" s="38">
        <f t="shared" si="1201"/>
        <v>30</v>
      </c>
      <c r="BX765" s="3">
        <f t="shared" si="1201"/>
        <v>29</v>
      </c>
      <c r="BY765" s="3">
        <f t="shared" si="1201"/>
        <v>0</v>
      </c>
      <c r="BZ765" s="3">
        <f t="shared" si="1201"/>
        <v>3</v>
      </c>
      <c r="CA765" s="3">
        <f t="shared" si="1201"/>
        <v>1</v>
      </c>
      <c r="CB765" s="3">
        <f t="shared" si="1201"/>
        <v>3</v>
      </c>
      <c r="CC765" s="3">
        <f t="shared" si="1201"/>
        <v>3</v>
      </c>
      <c r="CD765" s="3">
        <f t="shared" si="1201"/>
        <v>0</v>
      </c>
      <c r="CE765" s="3">
        <f t="shared" si="1201"/>
        <v>2</v>
      </c>
      <c r="CF765" s="3">
        <f t="shared" si="1201"/>
        <v>2</v>
      </c>
      <c r="CG765" s="3">
        <f t="shared" si="1201"/>
        <v>1</v>
      </c>
      <c r="CH765" s="3">
        <f t="shared" si="1201"/>
        <v>32</v>
      </c>
      <c r="CI765" s="3">
        <f t="shared" si="1201"/>
        <v>1</v>
      </c>
      <c r="CJ765" s="3">
        <f t="shared" si="1201"/>
        <v>1</v>
      </c>
      <c r="CK765" s="3">
        <f t="shared" si="1201"/>
        <v>3</v>
      </c>
      <c r="CL765" s="3">
        <f t="shared" si="1201"/>
        <v>1</v>
      </c>
      <c r="CM765" s="3">
        <f t="shared" si="1201"/>
        <v>1</v>
      </c>
      <c r="CN765" s="3">
        <f t="shared" si="1201"/>
        <v>4</v>
      </c>
      <c r="CO765" s="3">
        <f t="shared" si="1201"/>
        <v>0</v>
      </c>
      <c r="CP765" s="3">
        <f t="shared" si="1201"/>
        <v>4</v>
      </c>
      <c r="CQ765" s="3">
        <f t="shared" si="1201"/>
        <v>1</v>
      </c>
      <c r="CR765" s="3">
        <f t="shared" si="1201"/>
        <v>2</v>
      </c>
      <c r="CS765" s="3">
        <f t="shared" si="1201"/>
        <v>4</v>
      </c>
      <c r="CT765" s="3">
        <f t="shared" si="1201"/>
        <v>2</v>
      </c>
      <c r="CU765" s="3">
        <f t="shared" si="1201"/>
        <v>1</v>
      </c>
      <c r="CV765" s="3">
        <f t="shared" si="1201"/>
        <v>2</v>
      </c>
      <c r="CW765" s="3">
        <f t="shared" si="1201"/>
        <v>29</v>
      </c>
      <c r="CX765" s="3">
        <f t="shared" si="1201"/>
        <v>28</v>
      </c>
      <c r="CY765" s="3">
        <f t="shared" si="1201"/>
        <v>2</v>
      </c>
      <c r="CZ765" s="3"/>
      <c r="DA765" s="3"/>
      <c r="DB765" s="3"/>
      <c r="DC765" s="402"/>
      <c r="DD765" s="402"/>
      <c r="DE765" s="402"/>
      <c r="DF765" s="402"/>
      <c r="DG765" s="402"/>
      <c r="DH765" s="402"/>
      <c r="DI765" s="402"/>
      <c r="DJ765" s="402"/>
      <c r="DK765" s="402"/>
      <c r="DL765" s="402"/>
      <c r="DQ765" s="3">
        <f t="shared" ref="DQ765:EU765" si="1202">COUNTIFS($W$13:$W$738,"x",DQ$13:DQ$738,"1")</f>
        <v>2</v>
      </c>
      <c r="DR765" s="3">
        <f t="shared" si="1202"/>
        <v>1</v>
      </c>
      <c r="DS765" s="3">
        <f t="shared" si="1202"/>
        <v>6</v>
      </c>
      <c r="DT765" s="3">
        <f t="shared" si="1202"/>
        <v>7</v>
      </c>
      <c r="DU765" s="3">
        <f t="shared" si="1202"/>
        <v>2</v>
      </c>
      <c r="DV765" s="3">
        <f t="shared" si="1202"/>
        <v>0</v>
      </c>
      <c r="DW765" s="3">
        <f t="shared" si="1202"/>
        <v>0</v>
      </c>
      <c r="DX765" s="3">
        <f t="shared" si="1202"/>
        <v>2</v>
      </c>
      <c r="DY765" s="3">
        <f t="shared" si="1202"/>
        <v>0</v>
      </c>
      <c r="DZ765" s="3">
        <f t="shared" si="1202"/>
        <v>0</v>
      </c>
      <c r="EA765" s="3">
        <f t="shared" si="1202"/>
        <v>6</v>
      </c>
      <c r="EB765" s="3">
        <f t="shared" si="1202"/>
        <v>0</v>
      </c>
      <c r="EC765" s="3">
        <f t="shared" si="1202"/>
        <v>2</v>
      </c>
      <c r="ED765" s="3">
        <f t="shared" si="1202"/>
        <v>0</v>
      </c>
      <c r="EE765" s="3">
        <f t="shared" si="1202"/>
        <v>1</v>
      </c>
      <c r="EF765" s="3">
        <f t="shared" si="1202"/>
        <v>1</v>
      </c>
      <c r="EG765" s="3">
        <f t="shared" si="1202"/>
        <v>0</v>
      </c>
      <c r="EH765" s="3">
        <f t="shared" si="1202"/>
        <v>0</v>
      </c>
      <c r="EI765" s="3">
        <f t="shared" si="1202"/>
        <v>2</v>
      </c>
      <c r="EJ765" s="3">
        <f t="shared" si="1202"/>
        <v>0</v>
      </c>
      <c r="EK765" s="3">
        <f t="shared" si="1202"/>
        <v>2</v>
      </c>
      <c r="EL765" s="3">
        <f t="shared" si="1202"/>
        <v>0</v>
      </c>
      <c r="EM765" s="3">
        <f t="shared" si="1202"/>
        <v>1</v>
      </c>
      <c r="EN765" s="3">
        <f t="shared" si="1202"/>
        <v>5</v>
      </c>
      <c r="EO765" s="3">
        <f t="shared" si="1202"/>
        <v>0</v>
      </c>
      <c r="EP765" s="3">
        <f t="shared" si="1202"/>
        <v>0</v>
      </c>
      <c r="EQ765" s="3">
        <f t="shared" si="1202"/>
        <v>0</v>
      </c>
      <c r="ER765" s="3">
        <f t="shared" si="1202"/>
        <v>0</v>
      </c>
      <c r="ES765" s="3">
        <f t="shared" si="1202"/>
        <v>2</v>
      </c>
      <c r="ET765" s="3">
        <f t="shared" si="1202"/>
        <v>2</v>
      </c>
      <c r="EU765" s="3">
        <f t="shared" si="1202"/>
        <v>1</v>
      </c>
      <c r="EV765" s="402"/>
      <c r="EW765" s="402"/>
      <c r="EX765" s="402"/>
      <c r="EY765" s="402"/>
      <c r="EZ765" s="402"/>
      <c r="FA765" s="402"/>
      <c r="FB765" s="402"/>
      <c r="FC765" s="402"/>
      <c r="FD765" s="402"/>
      <c r="FE765" s="402"/>
      <c r="FK765" s="3">
        <f t="shared" ref="FK765:GO765" si="1203">COUNTIFS($X$13:$X$731,"x",FK$13:FK$731,"1")</f>
        <v>0</v>
      </c>
      <c r="FL765" s="3">
        <f t="shared" si="1203"/>
        <v>1</v>
      </c>
      <c r="FM765" s="3">
        <f t="shared" si="1203"/>
        <v>4</v>
      </c>
      <c r="FN765" s="3">
        <f t="shared" si="1203"/>
        <v>5</v>
      </c>
      <c r="FO765" s="3">
        <f t="shared" si="1203"/>
        <v>1</v>
      </c>
      <c r="FP765" s="3">
        <f t="shared" si="1203"/>
        <v>0</v>
      </c>
      <c r="FQ765" s="3">
        <f t="shared" si="1203"/>
        <v>1</v>
      </c>
      <c r="FR765" s="3">
        <f t="shared" si="1203"/>
        <v>1</v>
      </c>
      <c r="FS765" s="3">
        <f t="shared" si="1203"/>
        <v>1</v>
      </c>
      <c r="FT765" s="3">
        <f t="shared" si="1203"/>
        <v>0</v>
      </c>
      <c r="FU765" s="3">
        <f t="shared" si="1203"/>
        <v>3</v>
      </c>
      <c r="FV765" s="3">
        <f t="shared" si="1203"/>
        <v>1</v>
      </c>
      <c r="FW765" s="3">
        <f t="shared" si="1203"/>
        <v>2</v>
      </c>
      <c r="FX765" s="3">
        <f t="shared" si="1203"/>
        <v>0</v>
      </c>
      <c r="FY765" s="3">
        <f t="shared" si="1203"/>
        <v>0</v>
      </c>
      <c r="FZ765" s="3">
        <f t="shared" si="1203"/>
        <v>1</v>
      </c>
      <c r="GA765" s="3">
        <f t="shared" si="1203"/>
        <v>1</v>
      </c>
      <c r="GB765" s="3">
        <f t="shared" si="1203"/>
        <v>0</v>
      </c>
      <c r="GC765" s="3">
        <f t="shared" si="1203"/>
        <v>0</v>
      </c>
      <c r="GD765" s="3">
        <f t="shared" si="1203"/>
        <v>1</v>
      </c>
      <c r="GE765" s="3">
        <f t="shared" si="1203"/>
        <v>0</v>
      </c>
      <c r="GF765" s="3">
        <f t="shared" si="1203"/>
        <v>0</v>
      </c>
      <c r="GG765" s="3">
        <f t="shared" si="1203"/>
        <v>0</v>
      </c>
      <c r="GH765" s="3">
        <f t="shared" si="1203"/>
        <v>7</v>
      </c>
      <c r="GI765" s="3">
        <f t="shared" si="1203"/>
        <v>1</v>
      </c>
      <c r="GJ765" s="3">
        <f t="shared" si="1203"/>
        <v>0</v>
      </c>
      <c r="GK765" s="3">
        <f t="shared" si="1203"/>
        <v>0</v>
      </c>
      <c r="GL765" s="3">
        <f t="shared" si="1203"/>
        <v>0</v>
      </c>
      <c r="GM765" s="3">
        <f t="shared" si="1203"/>
        <v>1</v>
      </c>
      <c r="GN765" s="3">
        <f t="shared" si="1203"/>
        <v>2</v>
      </c>
      <c r="GO765" s="3">
        <f t="shared" si="1203"/>
        <v>0</v>
      </c>
      <c r="GP765" s="402"/>
      <c r="GQ765" s="402"/>
      <c r="GR765" s="402"/>
      <c r="GS765" s="402"/>
      <c r="GT765" s="402"/>
      <c r="GU765" s="402"/>
      <c r="GV765" s="402"/>
      <c r="GW765" s="402"/>
      <c r="GX765" s="402"/>
      <c r="GY765" s="402"/>
      <c r="HE765" s="6">
        <f t="shared" ref="HE765:HW765" si="1204">COUNTIFS($Y$13:$Y$738,"x",HE$13:HE$738,"1")</f>
        <v>0</v>
      </c>
      <c r="HF765" s="6">
        <f t="shared" si="1204"/>
        <v>0</v>
      </c>
      <c r="HG765" s="6">
        <f t="shared" si="1204"/>
        <v>2</v>
      </c>
      <c r="HH765" s="6">
        <f t="shared" si="1204"/>
        <v>0</v>
      </c>
      <c r="HI765" s="6">
        <f t="shared" si="1204"/>
        <v>0</v>
      </c>
      <c r="HJ765" s="6">
        <f t="shared" si="1204"/>
        <v>0</v>
      </c>
      <c r="HK765" s="6">
        <f t="shared" si="1204"/>
        <v>0</v>
      </c>
      <c r="HL765" s="6">
        <f t="shared" si="1204"/>
        <v>0</v>
      </c>
      <c r="HM765" s="6">
        <f t="shared" si="1204"/>
        <v>0</v>
      </c>
      <c r="HN765" s="6">
        <f t="shared" si="1204"/>
        <v>0</v>
      </c>
      <c r="HO765" s="6">
        <f t="shared" si="1204"/>
        <v>2</v>
      </c>
      <c r="HP765" s="6">
        <f t="shared" si="1204"/>
        <v>0</v>
      </c>
      <c r="HQ765" s="6">
        <f t="shared" si="1204"/>
        <v>2</v>
      </c>
      <c r="HR765" s="6">
        <f t="shared" si="1204"/>
        <v>0</v>
      </c>
      <c r="HS765" s="6">
        <f t="shared" si="1204"/>
        <v>0</v>
      </c>
      <c r="HT765" s="6">
        <f t="shared" si="1204"/>
        <v>0</v>
      </c>
      <c r="HU765" s="6">
        <f t="shared" si="1204"/>
        <v>0</v>
      </c>
      <c r="HV765" s="6">
        <f t="shared" si="1204"/>
        <v>0</v>
      </c>
      <c r="HW765" s="6">
        <f t="shared" si="1204"/>
        <v>0</v>
      </c>
      <c r="HX765" s="6"/>
      <c r="HY765" s="6"/>
      <c r="HZ765" s="6"/>
      <c r="IA765" s="6"/>
      <c r="IB765" s="6"/>
      <c r="IC765" s="6"/>
      <c r="ID765" s="6">
        <f>COUNTIFS($Y$13:$Y$738,"x",ID$13:ID$738,"1")</f>
        <v>0</v>
      </c>
      <c r="IE765" s="6">
        <f>COUNTIFS($Y$13:$Y$738,"x",IE$13:IE$738,"1")</f>
        <v>0</v>
      </c>
      <c r="IF765" s="6">
        <f>COUNTIFS($Y$13:$Y$738,"x",IF$13:IF$738,"1")</f>
        <v>0</v>
      </c>
      <c r="IG765" s="6">
        <f>COUNTIFS($Y$13:$Y$738,"x",IG$13:IG$738,"1")</f>
        <v>0</v>
      </c>
      <c r="IH765" s="6">
        <f>COUNTIFS($Y$13:$Y$738,"x",IH$13:IH$738,"1")</f>
        <v>0</v>
      </c>
      <c r="II765" s="400"/>
      <c r="IJ765" s="400"/>
      <c r="IK765" s="400"/>
      <c r="IL765" s="400"/>
      <c r="IM765" s="400"/>
      <c r="IN765" s="400"/>
      <c r="IO765" s="400"/>
      <c r="IP765" s="400"/>
      <c r="IQ765" s="400"/>
      <c r="IR765" s="400"/>
      <c r="IS765" s="95"/>
      <c r="IX765" s="97">
        <f t="shared" ref="IX765:KA765" si="1205">COUNTIFS($Z$13:$Z$738,"x",IX$13:IX$738,"1")</f>
        <v>0</v>
      </c>
      <c r="IY765" s="97">
        <f t="shared" si="1205"/>
        <v>0</v>
      </c>
      <c r="IZ765" s="97">
        <f t="shared" si="1205"/>
        <v>1</v>
      </c>
      <c r="JA765" s="97">
        <f t="shared" si="1205"/>
        <v>14</v>
      </c>
      <c r="JB765" s="97">
        <f t="shared" si="1205"/>
        <v>1</v>
      </c>
      <c r="JC765" s="97">
        <f t="shared" si="1205"/>
        <v>2</v>
      </c>
      <c r="JD765" s="97">
        <f t="shared" si="1205"/>
        <v>1</v>
      </c>
      <c r="JE765" s="97">
        <f t="shared" si="1205"/>
        <v>1</v>
      </c>
      <c r="JF765" s="97">
        <f t="shared" si="1205"/>
        <v>3</v>
      </c>
      <c r="JG765" s="97">
        <f t="shared" si="1205"/>
        <v>0</v>
      </c>
      <c r="JH765" s="97">
        <f t="shared" si="1205"/>
        <v>1</v>
      </c>
      <c r="JI765" s="97">
        <f t="shared" si="1205"/>
        <v>0</v>
      </c>
      <c r="JJ765" s="97">
        <f t="shared" si="1205"/>
        <v>1</v>
      </c>
      <c r="JK765" s="97">
        <f t="shared" si="1205"/>
        <v>0</v>
      </c>
      <c r="JL765" s="97">
        <f t="shared" si="1205"/>
        <v>1</v>
      </c>
      <c r="JM765" s="97">
        <f t="shared" si="1205"/>
        <v>0</v>
      </c>
      <c r="JN765" s="97">
        <f t="shared" si="1205"/>
        <v>1</v>
      </c>
      <c r="JO765" s="97">
        <f t="shared" si="1205"/>
        <v>0</v>
      </c>
      <c r="JP765" s="97">
        <f t="shared" si="1205"/>
        <v>1</v>
      </c>
      <c r="JQ765" s="97">
        <f t="shared" si="1205"/>
        <v>2</v>
      </c>
      <c r="JR765" s="97">
        <f t="shared" si="1205"/>
        <v>1</v>
      </c>
      <c r="JS765" s="97">
        <f t="shared" si="1205"/>
        <v>0</v>
      </c>
      <c r="JT765" s="97">
        <f t="shared" si="1205"/>
        <v>0</v>
      </c>
      <c r="JU765" s="97">
        <f t="shared" si="1205"/>
        <v>0</v>
      </c>
      <c r="JV765" s="97">
        <f t="shared" si="1205"/>
        <v>0</v>
      </c>
      <c r="JW765" s="97">
        <f t="shared" si="1205"/>
        <v>0</v>
      </c>
      <c r="JX765" s="97">
        <f t="shared" si="1205"/>
        <v>2</v>
      </c>
      <c r="JY765" s="97">
        <f t="shared" si="1205"/>
        <v>0</v>
      </c>
      <c r="JZ765" s="97">
        <f t="shared" si="1205"/>
        <v>0</v>
      </c>
      <c r="KA765" s="97">
        <f t="shared" si="1205"/>
        <v>0</v>
      </c>
      <c r="KB765" s="402"/>
      <c r="KC765" s="402"/>
      <c r="KD765" s="402"/>
      <c r="KE765" s="402"/>
      <c r="KF765" s="402"/>
      <c r="KG765" s="402"/>
      <c r="KH765" s="402"/>
      <c r="KI765" s="402"/>
      <c r="KJ765" s="402"/>
      <c r="KK765" s="439"/>
      <c r="KO765" s="16">
        <f t="shared" ref="KO765:LR765" si="1206">COUNTIFS($AA$13:$AA$738,"x",KO$13:KO$738,"1")</f>
        <v>0</v>
      </c>
      <c r="KP765" s="16">
        <f t="shared" si="1206"/>
        <v>0</v>
      </c>
      <c r="KQ765" s="16">
        <f t="shared" si="1206"/>
        <v>0</v>
      </c>
      <c r="KR765" s="16">
        <f t="shared" si="1206"/>
        <v>3</v>
      </c>
      <c r="KS765" s="16">
        <f t="shared" si="1206"/>
        <v>0</v>
      </c>
      <c r="KT765" s="16">
        <f t="shared" si="1206"/>
        <v>1</v>
      </c>
      <c r="KU765" s="16">
        <f t="shared" si="1206"/>
        <v>0</v>
      </c>
      <c r="KV765" s="16">
        <f t="shared" si="1206"/>
        <v>1</v>
      </c>
      <c r="KW765" s="16">
        <f t="shared" si="1206"/>
        <v>0</v>
      </c>
      <c r="KX765" s="16">
        <f t="shared" si="1206"/>
        <v>0</v>
      </c>
      <c r="KY765" s="16">
        <f t="shared" si="1206"/>
        <v>1</v>
      </c>
      <c r="KZ765" s="16">
        <f t="shared" si="1206"/>
        <v>0</v>
      </c>
      <c r="LA765" s="16">
        <f t="shared" si="1206"/>
        <v>0</v>
      </c>
      <c r="LB765" s="16">
        <f t="shared" si="1206"/>
        <v>2</v>
      </c>
      <c r="LC765" s="16">
        <f t="shared" si="1206"/>
        <v>0</v>
      </c>
      <c r="LD765" s="16">
        <f t="shared" si="1206"/>
        <v>0</v>
      </c>
      <c r="LE765" s="16">
        <f t="shared" si="1206"/>
        <v>0</v>
      </c>
      <c r="LF765" s="16">
        <f t="shared" si="1206"/>
        <v>1</v>
      </c>
      <c r="LG765" s="16">
        <f t="shared" si="1206"/>
        <v>0</v>
      </c>
      <c r="LH765" s="16">
        <f t="shared" si="1206"/>
        <v>0</v>
      </c>
      <c r="LI765" s="16">
        <f t="shared" si="1206"/>
        <v>1</v>
      </c>
      <c r="LJ765" s="16">
        <f t="shared" si="1206"/>
        <v>0</v>
      </c>
      <c r="LK765" s="16">
        <f t="shared" si="1206"/>
        <v>0</v>
      </c>
      <c r="LL765" s="16">
        <f t="shared" si="1206"/>
        <v>0</v>
      </c>
      <c r="LM765" s="16">
        <f t="shared" si="1206"/>
        <v>1</v>
      </c>
      <c r="LN765" s="16">
        <f t="shared" si="1206"/>
        <v>0</v>
      </c>
      <c r="LO765" s="16">
        <f t="shared" si="1206"/>
        <v>0</v>
      </c>
      <c r="LP765" s="16">
        <f t="shared" si="1206"/>
        <v>0</v>
      </c>
      <c r="LQ765" s="16">
        <f t="shared" si="1206"/>
        <v>0</v>
      </c>
      <c r="LR765" s="16">
        <f t="shared" si="1206"/>
        <v>1</v>
      </c>
      <c r="LS765" s="450"/>
      <c r="LT765" s="450"/>
      <c r="LU765" s="450"/>
      <c r="LV765" s="450"/>
      <c r="LW765" s="450"/>
      <c r="LX765" s="450"/>
      <c r="LY765" s="450"/>
      <c r="LZ765" s="450"/>
      <c r="MA765" s="450"/>
      <c r="MB765" s="450"/>
      <c r="ME765" s="3">
        <f t="shared" ref="ME765:NB765" si="1207">COUNTIFS($AB$13:$AB$738,"x",ME$13:ME$738,"1")</f>
        <v>0</v>
      </c>
      <c r="MF765" s="3">
        <f t="shared" si="1207"/>
        <v>0</v>
      </c>
      <c r="MG765" s="3">
        <f t="shared" si="1207"/>
        <v>3</v>
      </c>
      <c r="MH765" s="3">
        <f t="shared" si="1207"/>
        <v>0</v>
      </c>
      <c r="MI765" s="3">
        <f t="shared" si="1207"/>
        <v>0</v>
      </c>
      <c r="MJ765" s="3">
        <f t="shared" si="1207"/>
        <v>0</v>
      </c>
      <c r="MK765" s="3">
        <f t="shared" si="1207"/>
        <v>0</v>
      </c>
      <c r="ML765" s="3">
        <f t="shared" si="1207"/>
        <v>0</v>
      </c>
      <c r="MM765" s="3">
        <f t="shared" si="1207"/>
        <v>0</v>
      </c>
      <c r="MN765" s="3">
        <f t="shared" si="1207"/>
        <v>0</v>
      </c>
      <c r="MO765" s="3">
        <f t="shared" si="1207"/>
        <v>7</v>
      </c>
      <c r="MP765" s="3">
        <f t="shared" si="1207"/>
        <v>0</v>
      </c>
      <c r="MQ765" s="3">
        <f t="shared" si="1207"/>
        <v>9</v>
      </c>
      <c r="MR765" s="3">
        <f t="shared" si="1207"/>
        <v>0</v>
      </c>
      <c r="MS765" s="3">
        <f t="shared" si="1207"/>
        <v>0</v>
      </c>
      <c r="MT765" s="3">
        <f t="shared" si="1207"/>
        <v>0</v>
      </c>
      <c r="MU765" s="3">
        <f t="shared" si="1207"/>
        <v>0</v>
      </c>
      <c r="MV765" s="3">
        <f t="shared" si="1207"/>
        <v>0</v>
      </c>
      <c r="MW765" s="3">
        <f t="shared" si="1207"/>
        <v>0</v>
      </c>
      <c r="MX765" s="3">
        <f t="shared" si="1207"/>
        <v>0</v>
      </c>
      <c r="MY765" s="3">
        <f t="shared" si="1207"/>
        <v>0</v>
      </c>
      <c r="MZ765" s="3">
        <f t="shared" si="1207"/>
        <v>0</v>
      </c>
      <c r="NA765" s="3">
        <f t="shared" si="1207"/>
        <v>0</v>
      </c>
      <c r="NB765" s="3">
        <f t="shared" si="1207"/>
        <v>0</v>
      </c>
      <c r="NC765" s="3"/>
      <c r="ND765" s="3">
        <f>COUNTIFS($AB$13:$AB$738,"x",ND$13:ND$738,"1")</f>
        <v>0</v>
      </c>
      <c r="NE765" s="402"/>
      <c r="NF765" s="402"/>
      <c r="NG765" s="402"/>
      <c r="NH765" s="402"/>
      <c r="NI765" s="402"/>
      <c r="NJ765" s="402"/>
      <c r="NK765" s="402"/>
      <c r="NL765" s="402"/>
      <c r="NM765" s="402"/>
      <c r="NN765" s="402"/>
      <c r="NQ765" s="3" t="e">
        <f>COUNTIFS(#REF!,"x",NQ$13:NQ$738,"1")</f>
        <v>#REF!</v>
      </c>
      <c r="NR765" s="3" t="e">
        <f>COUNTIFS(#REF!,"x",NR$13:NR$738,"1")</f>
        <v>#REF!</v>
      </c>
      <c r="NS765" s="3" t="e">
        <f>COUNTIFS(#REF!,"x",NS$13:NS$738,"1")</f>
        <v>#REF!</v>
      </c>
      <c r="NT765" s="3" t="e">
        <f>COUNTIFS(#REF!,"x",NT$13:NT$738,"1")</f>
        <v>#REF!</v>
      </c>
      <c r="NU765" s="3" t="e">
        <f>COUNTIFS(#REF!,"x",NU$13:NU$738,"1")</f>
        <v>#REF!</v>
      </c>
      <c r="NV765" s="3" t="e">
        <f>COUNTIFS(#REF!,"x",NV$13:NV$738,"1")</f>
        <v>#REF!</v>
      </c>
      <c r="NW765" s="3" t="e">
        <f>COUNTIFS(#REF!,"x",NW$13:NW$738,"1")</f>
        <v>#REF!</v>
      </c>
      <c r="NX765" s="3" t="e">
        <f>COUNTIFS(#REF!,"x",NX$13:NX$738,"1")</f>
        <v>#REF!</v>
      </c>
      <c r="NY765" s="3" t="e">
        <f>COUNTIFS(#REF!,"x",NY$13:NY$738,"1")</f>
        <v>#REF!</v>
      </c>
      <c r="NZ765" s="3" t="e">
        <f>COUNTIFS(#REF!,"x",NZ$13:NZ$738,"1")</f>
        <v>#REF!</v>
      </c>
      <c r="OA765" s="3" t="e">
        <f>COUNTIFS(#REF!,"x",OA$13:OA$738,"1")</f>
        <v>#REF!</v>
      </c>
      <c r="OB765" s="3" t="e">
        <f>COUNTIFS(#REF!,"x",OB$13:OB$738,"1")</f>
        <v>#REF!</v>
      </c>
      <c r="OC765" s="3" t="e">
        <f>COUNTIFS(#REF!,"x",OC$13:OC$738,"1")</f>
        <v>#REF!</v>
      </c>
      <c r="OD765" s="3" t="e">
        <f>COUNTIFS(#REF!,"x",OD$13:OD$738,"1")</f>
        <v>#REF!</v>
      </c>
      <c r="OE765" s="3" t="e">
        <f>COUNTIFS(#REF!,"x",OE$13:OE$738,"1")</f>
        <v>#REF!</v>
      </c>
      <c r="OF765" s="3" t="e">
        <f>COUNTIFS(#REF!,"x",OF$13:OF$738,"1")</f>
        <v>#REF!</v>
      </c>
      <c r="OG765" s="3" t="e">
        <f>COUNTIFS(#REF!,"x",OG$13:OG$738,"1")</f>
        <v>#REF!</v>
      </c>
      <c r="OH765" s="3" t="e">
        <f>COUNTIFS(#REF!,"x",OH$13:OH$738,"1")</f>
        <v>#REF!</v>
      </c>
      <c r="OI765" s="3" t="e">
        <f>COUNTIFS(#REF!,"x",OI$13:OI$738,"1")</f>
        <v>#REF!</v>
      </c>
      <c r="OJ765" s="3" t="e">
        <f>COUNTIFS(#REF!,"x",OJ$13:OJ$738,"1")</f>
        <v>#REF!</v>
      </c>
      <c r="OK765" s="3" t="e">
        <f>COUNTIFS(#REF!,"x",OK$13:OK$738,"1")</f>
        <v>#REF!</v>
      </c>
      <c r="OL765" s="3" t="e">
        <f>COUNTIFS(#REF!,"x",OL$13:OL$738,"1")</f>
        <v>#REF!</v>
      </c>
      <c r="OM765" s="3" t="e">
        <f>COUNTIFS(#REF!,"x",OM$13:OM$738,"1")</f>
        <v>#REF!</v>
      </c>
      <c r="ON765" s="3" t="e">
        <f>COUNTIFS(#REF!,"x",ON$13:ON$738,"1")</f>
        <v>#REF!</v>
      </c>
      <c r="OO765" s="3" t="e">
        <f>COUNTIFS(#REF!,"x",OO$13:OO$738,"1")</f>
        <v>#REF!</v>
      </c>
      <c r="OP765" s="3" t="e">
        <f>COUNTIFS(#REF!,"x",OP$13:OP$738,"1")</f>
        <v>#REF!</v>
      </c>
      <c r="OQ765" s="402"/>
      <c r="OR765" s="402"/>
      <c r="OS765" s="402"/>
      <c r="OT765" s="402"/>
      <c r="OU765" s="402"/>
      <c r="OV765" s="402"/>
      <c r="OW765" s="402"/>
      <c r="OX765" s="402"/>
      <c r="OY765" s="402"/>
      <c r="OZ765" s="402"/>
    </row>
    <row r="766" spans="2:422" s="38" customFormat="1" ht="18.75" hidden="1">
      <c r="C766" s="538"/>
      <c r="D766" s="541" t="s">
        <v>652</v>
      </c>
      <c r="E766" s="542"/>
      <c r="F766" s="44"/>
      <c r="G766" s="37"/>
      <c r="H766" s="37"/>
      <c r="I766" s="37"/>
      <c r="J766" s="37"/>
      <c r="K766" s="46"/>
      <c r="L766" s="37"/>
      <c r="M766" s="37"/>
      <c r="R766" s="21"/>
      <c r="S766" s="21"/>
      <c r="T766" s="21"/>
      <c r="U766" s="21"/>
      <c r="V766" s="21"/>
      <c r="W766" s="21"/>
      <c r="X766" s="21"/>
      <c r="Y766" s="21"/>
      <c r="Z766" s="21"/>
      <c r="AA766" s="21"/>
      <c r="AB766" s="21"/>
      <c r="AC766" s="21"/>
      <c r="AF766" s="6">
        <f t="shared" ref="AF766:BI766" si="1208">COUNTIFS($R$13:$R$738,"x",AF$13:AF$738,"0")</f>
        <v>0</v>
      </c>
      <c r="AG766" s="6">
        <f t="shared" si="1208"/>
        <v>0</v>
      </c>
      <c r="AH766" s="6">
        <f t="shared" si="1208"/>
        <v>0</v>
      </c>
      <c r="AI766" s="6">
        <f t="shared" si="1208"/>
        <v>0</v>
      </c>
      <c r="AJ766" s="6">
        <f t="shared" si="1208"/>
        <v>0</v>
      </c>
      <c r="AK766" s="6">
        <f t="shared" si="1208"/>
        <v>0</v>
      </c>
      <c r="AL766" s="6">
        <f t="shared" si="1208"/>
        <v>0</v>
      </c>
      <c r="AM766" s="6">
        <f t="shared" si="1208"/>
        <v>0</v>
      </c>
      <c r="AN766" s="6">
        <f t="shared" si="1208"/>
        <v>0</v>
      </c>
      <c r="AO766" s="6">
        <f t="shared" si="1208"/>
        <v>0</v>
      </c>
      <c r="AP766" s="6">
        <f t="shared" si="1208"/>
        <v>0</v>
      </c>
      <c r="AQ766" s="6">
        <f t="shared" si="1208"/>
        <v>0</v>
      </c>
      <c r="AR766" s="6">
        <f t="shared" si="1208"/>
        <v>0</v>
      </c>
      <c r="AS766" s="6">
        <f t="shared" si="1208"/>
        <v>0</v>
      </c>
      <c r="AT766" s="6">
        <f t="shared" si="1208"/>
        <v>0</v>
      </c>
      <c r="AU766" s="6">
        <f t="shared" si="1208"/>
        <v>0</v>
      </c>
      <c r="AV766" s="6">
        <f t="shared" si="1208"/>
        <v>0</v>
      </c>
      <c r="AW766" s="6">
        <f t="shared" si="1208"/>
        <v>0</v>
      </c>
      <c r="AX766" s="6">
        <f t="shared" si="1208"/>
        <v>0</v>
      </c>
      <c r="AY766" s="6">
        <f t="shared" si="1208"/>
        <v>0</v>
      </c>
      <c r="AZ766" s="6">
        <f t="shared" si="1208"/>
        <v>0</v>
      </c>
      <c r="BA766" s="6">
        <f t="shared" si="1208"/>
        <v>0</v>
      </c>
      <c r="BB766" s="6">
        <f t="shared" si="1208"/>
        <v>0</v>
      </c>
      <c r="BC766" s="6">
        <f t="shared" si="1208"/>
        <v>0</v>
      </c>
      <c r="BD766" s="6">
        <f t="shared" si="1208"/>
        <v>0</v>
      </c>
      <c r="BE766" s="6">
        <f t="shared" si="1208"/>
        <v>0</v>
      </c>
      <c r="BF766" s="6">
        <f t="shared" si="1208"/>
        <v>0</v>
      </c>
      <c r="BG766" s="6">
        <f t="shared" si="1208"/>
        <v>0</v>
      </c>
      <c r="BH766" s="6">
        <f t="shared" si="1208"/>
        <v>0</v>
      </c>
      <c r="BI766" s="6">
        <f t="shared" si="1208"/>
        <v>0</v>
      </c>
      <c r="BJ766" s="400"/>
      <c r="BK766" s="400"/>
      <c r="BL766" s="400"/>
      <c r="BM766" s="400"/>
      <c r="BN766" s="400"/>
      <c r="BO766" s="400"/>
      <c r="BP766" s="400"/>
      <c r="BQ766" s="400"/>
      <c r="BR766" s="400"/>
      <c r="BS766" s="401"/>
      <c r="BV766" s="38">
        <f t="shared" ref="BV766:CY766" si="1209">COUNTIFS($R$13:$R$738,"x",BV$13:BV$738,"0")</f>
        <v>0</v>
      </c>
      <c r="BW766" s="38">
        <f t="shared" si="1209"/>
        <v>0</v>
      </c>
      <c r="BX766" s="3">
        <f t="shared" si="1209"/>
        <v>0</v>
      </c>
      <c r="BY766" s="3">
        <f t="shared" si="1209"/>
        <v>0</v>
      </c>
      <c r="BZ766" s="3">
        <f t="shared" si="1209"/>
        <v>0</v>
      </c>
      <c r="CA766" s="3">
        <f t="shared" si="1209"/>
        <v>0</v>
      </c>
      <c r="CB766" s="3">
        <f t="shared" si="1209"/>
        <v>0</v>
      </c>
      <c r="CC766" s="3">
        <f t="shared" si="1209"/>
        <v>0</v>
      </c>
      <c r="CD766" s="3">
        <f t="shared" si="1209"/>
        <v>0</v>
      </c>
      <c r="CE766" s="3">
        <f t="shared" si="1209"/>
        <v>0</v>
      </c>
      <c r="CF766" s="3">
        <f t="shared" si="1209"/>
        <v>0</v>
      </c>
      <c r="CG766" s="3">
        <f t="shared" si="1209"/>
        <v>0</v>
      </c>
      <c r="CH766" s="3">
        <f t="shared" si="1209"/>
        <v>0</v>
      </c>
      <c r="CI766" s="3">
        <f t="shared" si="1209"/>
        <v>0</v>
      </c>
      <c r="CJ766" s="3">
        <f t="shared" si="1209"/>
        <v>0</v>
      </c>
      <c r="CK766" s="3">
        <f t="shared" si="1209"/>
        <v>0</v>
      </c>
      <c r="CL766" s="3">
        <f t="shared" si="1209"/>
        <v>0</v>
      </c>
      <c r="CM766" s="3">
        <f t="shared" si="1209"/>
        <v>0</v>
      </c>
      <c r="CN766" s="3">
        <f t="shared" si="1209"/>
        <v>0</v>
      </c>
      <c r="CO766" s="3">
        <f t="shared" si="1209"/>
        <v>0</v>
      </c>
      <c r="CP766" s="3">
        <f t="shared" si="1209"/>
        <v>0</v>
      </c>
      <c r="CQ766" s="3">
        <f t="shared" si="1209"/>
        <v>0</v>
      </c>
      <c r="CR766" s="3">
        <f t="shared" si="1209"/>
        <v>0</v>
      </c>
      <c r="CS766" s="3">
        <f t="shared" si="1209"/>
        <v>0</v>
      </c>
      <c r="CT766" s="3">
        <f t="shared" si="1209"/>
        <v>0</v>
      </c>
      <c r="CU766" s="3">
        <f t="shared" si="1209"/>
        <v>0</v>
      </c>
      <c r="CV766" s="3">
        <f t="shared" si="1209"/>
        <v>0</v>
      </c>
      <c r="CW766" s="3">
        <f t="shared" si="1209"/>
        <v>0</v>
      </c>
      <c r="CX766" s="3">
        <f t="shared" si="1209"/>
        <v>0</v>
      </c>
      <c r="CY766" s="3">
        <f t="shared" si="1209"/>
        <v>0</v>
      </c>
      <c r="CZ766" s="3"/>
      <c r="DA766" s="3"/>
      <c r="DB766" s="3"/>
      <c r="DC766" s="402"/>
      <c r="DD766" s="402"/>
      <c r="DE766" s="402"/>
      <c r="DF766" s="402"/>
      <c r="DG766" s="402"/>
      <c r="DH766" s="402"/>
      <c r="DI766" s="402"/>
      <c r="DJ766" s="402"/>
      <c r="DK766" s="402"/>
      <c r="DL766" s="402"/>
      <c r="DQ766" s="3">
        <f t="shared" ref="DQ766:EU766" si="1210">COUNTIFS($V$13:$V$738,"x",DQ$13:DQ$738,"0")</f>
        <v>0</v>
      </c>
      <c r="DR766" s="3">
        <f t="shared" si="1210"/>
        <v>0</v>
      </c>
      <c r="DS766" s="3">
        <f t="shared" si="1210"/>
        <v>0</v>
      </c>
      <c r="DT766" s="3">
        <f t="shared" si="1210"/>
        <v>0</v>
      </c>
      <c r="DU766" s="3">
        <f t="shared" si="1210"/>
        <v>0</v>
      </c>
      <c r="DV766" s="3">
        <f t="shared" si="1210"/>
        <v>0</v>
      </c>
      <c r="DW766" s="3">
        <f t="shared" si="1210"/>
        <v>0</v>
      </c>
      <c r="DX766" s="3">
        <f t="shared" si="1210"/>
        <v>0</v>
      </c>
      <c r="DY766" s="3">
        <f t="shared" si="1210"/>
        <v>0</v>
      </c>
      <c r="DZ766" s="3">
        <f t="shared" si="1210"/>
        <v>0</v>
      </c>
      <c r="EA766" s="3">
        <f t="shared" si="1210"/>
        <v>0</v>
      </c>
      <c r="EB766" s="3">
        <f t="shared" si="1210"/>
        <v>0</v>
      </c>
      <c r="EC766" s="3">
        <f t="shared" si="1210"/>
        <v>0</v>
      </c>
      <c r="ED766" s="3">
        <f t="shared" si="1210"/>
        <v>0</v>
      </c>
      <c r="EE766" s="3">
        <f t="shared" si="1210"/>
        <v>0</v>
      </c>
      <c r="EF766" s="3">
        <f t="shared" si="1210"/>
        <v>0</v>
      </c>
      <c r="EG766" s="3">
        <f t="shared" si="1210"/>
        <v>0</v>
      </c>
      <c r="EH766" s="3">
        <f t="shared" si="1210"/>
        <v>0</v>
      </c>
      <c r="EI766" s="3">
        <f t="shared" si="1210"/>
        <v>0</v>
      </c>
      <c r="EJ766" s="3">
        <f t="shared" si="1210"/>
        <v>0</v>
      </c>
      <c r="EK766" s="3">
        <f t="shared" si="1210"/>
        <v>0</v>
      </c>
      <c r="EL766" s="3">
        <f t="shared" si="1210"/>
        <v>0</v>
      </c>
      <c r="EM766" s="3">
        <f t="shared" si="1210"/>
        <v>0</v>
      </c>
      <c r="EN766" s="3">
        <f t="shared" si="1210"/>
        <v>0</v>
      </c>
      <c r="EO766" s="3">
        <f t="shared" si="1210"/>
        <v>0</v>
      </c>
      <c r="EP766" s="3">
        <f t="shared" si="1210"/>
        <v>0</v>
      </c>
      <c r="EQ766" s="3">
        <f t="shared" si="1210"/>
        <v>0</v>
      </c>
      <c r="ER766" s="3">
        <f t="shared" si="1210"/>
        <v>0</v>
      </c>
      <c r="ES766" s="3">
        <f t="shared" si="1210"/>
        <v>0</v>
      </c>
      <c r="ET766" s="3">
        <f t="shared" si="1210"/>
        <v>0</v>
      </c>
      <c r="EU766" s="3">
        <f t="shared" si="1210"/>
        <v>0</v>
      </c>
      <c r="EV766" s="402"/>
      <c r="EW766" s="402"/>
      <c r="EX766" s="402"/>
      <c r="EY766" s="402"/>
      <c r="EZ766" s="402"/>
      <c r="FA766" s="402"/>
      <c r="FB766" s="402"/>
      <c r="FC766" s="402"/>
      <c r="FD766" s="402"/>
      <c r="FE766" s="402"/>
      <c r="FK766" s="3">
        <f t="shared" ref="FK766:FT767" si="1211">COUNTIFS($X$13:$X$731,"x",FK$13:FK$731,"0")</f>
        <v>0</v>
      </c>
      <c r="FL766" s="3">
        <f t="shared" si="1211"/>
        <v>0</v>
      </c>
      <c r="FM766" s="3">
        <f t="shared" si="1211"/>
        <v>0</v>
      </c>
      <c r="FN766" s="3">
        <f t="shared" si="1211"/>
        <v>0</v>
      </c>
      <c r="FO766" s="3">
        <f t="shared" si="1211"/>
        <v>0</v>
      </c>
      <c r="FP766" s="3">
        <f t="shared" si="1211"/>
        <v>0</v>
      </c>
      <c r="FQ766" s="3">
        <f t="shared" si="1211"/>
        <v>0</v>
      </c>
      <c r="FR766" s="3">
        <f t="shared" si="1211"/>
        <v>0</v>
      </c>
      <c r="FS766" s="3">
        <f t="shared" si="1211"/>
        <v>0</v>
      </c>
      <c r="FT766" s="3">
        <f t="shared" si="1211"/>
        <v>0</v>
      </c>
      <c r="FU766" s="3">
        <f t="shared" ref="FU766:GD767" si="1212">COUNTIFS($X$13:$X$731,"x",FU$13:FU$731,"0")</f>
        <v>0</v>
      </c>
      <c r="FV766" s="3">
        <f t="shared" si="1212"/>
        <v>0</v>
      </c>
      <c r="FW766" s="3">
        <f t="shared" si="1212"/>
        <v>0</v>
      </c>
      <c r="FX766" s="3">
        <f t="shared" si="1212"/>
        <v>0</v>
      </c>
      <c r="FY766" s="3">
        <f t="shared" si="1212"/>
        <v>0</v>
      </c>
      <c r="FZ766" s="3">
        <f t="shared" si="1212"/>
        <v>0</v>
      </c>
      <c r="GA766" s="3">
        <f t="shared" si="1212"/>
        <v>0</v>
      </c>
      <c r="GB766" s="3">
        <f t="shared" si="1212"/>
        <v>0</v>
      </c>
      <c r="GC766" s="3">
        <f t="shared" si="1212"/>
        <v>0</v>
      </c>
      <c r="GD766" s="3">
        <f t="shared" si="1212"/>
        <v>0</v>
      </c>
      <c r="GE766" s="3">
        <f t="shared" ref="GE766:GO767" si="1213">COUNTIFS($X$13:$X$731,"x",GE$13:GE$731,"0")</f>
        <v>0</v>
      </c>
      <c r="GF766" s="3">
        <f t="shared" si="1213"/>
        <v>0</v>
      </c>
      <c r="GG766" s="3">
        <f t="shared" si="1213"/>
        <v>0</v>
      </c>
      <c r="GH766" s="3">
        <f t="shared" si="1213"/>
        <v>0</v>
      </c>
      <c r="GI766" s="3">
        <f t="shared" si="1213"/>
        <v>0</v>
      </c>
      <c r="GJ766" s="3">
        <f t="shared" si="1213"/>
        <v>0</v>
      </c>
      <c r="GK766" s="3">
        <f t="shared" si="1213"/>
        <v>0</v>
      </c>
      <c r="GL766" s="3">
        <f t="shared" si="1213"/>
        <v>0</v>
      </c>
      <c r="GM766" s="3">
        <f t="shared" si="1213"/>
        <v>0</v>
      </c>
      <c r="GN766" s="3">
        <f t="shared" si="1213"/>
        <v>0</v>
      </c>
      <c r="GO766" s="3">
        <f t="shared" si="1213"/>
        <v>0</v>
      </c>
      <c r="GP766" s="402"/>
      <c r="GQ766" s="402"/>
      <c r="GR766" s="402"/>
      <c r="GS766" s="402"/>
      <c r="GT766" s="402"/>
      <c r="GU766" s="402"/>
      <c r="GV766" s="402"/>
      <c r="GW766" s="402"/>
      <c r="GX766" s="402"/>
      <c r="GY766" s="402"/>
      <c r="HE766" s="6">
        <f t="shared" ref="HE766:HW766" si="1214">COUNTIFS($Y$13:$Y$738,"x",HE$13:HE$738,"0")</f>
        <v>0</v>
      </c>
      <c r="HF766" s="6">
        <f t="shared" si="1214"/>
        <v>0</v>
      </c>
      <c r="HG766" s="6">
        <f t="shared" si="1214"/>
        <v>0</v>
      </c>
      <c r="HH766" s="6">
        <f t="shared" si="1214"/>
        <v>0</v>
      </c>
      <c r="HI766" s="6">
        <f t="shared" si="1214"/>
        <v>0</v>
      </c>
      <c r="HJ766" s="6">
        <f t="shared" si="1214"/>
        <v>0</v>
      </c>
      <c r="HK766" s="6">
        <f t="shared" si="1214"/>
        <v>0</v>
      </c>
      <c r="HL766" s="6">
        <f t="shared" si="1214"/>
        <v>0</v>
      </c>
      <c r="HM766" s="6">
        <f t="shared" si="1214"/>
        <v>0</v>
      </c>
      <c r="HN766" s="6">
        <f t="shared" si="1214"/>
        <v>0</v>
      </c>
      <c r="HO766" s="6">
        <f t="shared" si="1214"/>
        <v>0</v>
      </c>
      <c r="HP766" s="6">
        <f t="shared" si="1214"/>
        <v>0</v>
      </c>
      <c r="HQ766" s="6">
        <f t="shared" si="1214"/>
        <v>0</v>
      </c>
      <c r="HR766" s="6">
        <f t="shared" si="1214"/>
        <v>0</v>
      </c>
      <c r="HS766" s="6">
        <f t="shared" si="1214"/>
        <v>0</v>
      </c>
      <c r="HT766" s="6">
        <f t="shared" si="1214"/>
        <v>0</v>
      </c>
      <c r="HU766" s="6">
        <f t="shared" si="1214"/>
        <v>0</v>
      </c>
      <c r="HV766" s="6">
        <f t="shared" si="1214"/>
        <v>0</v>
      </c>
      <c r="HW766" s="6">
        <f t="shared" si="1214"/>
        <v>0</v>
      </c>
      <c r="HX766" s="6"/>
      <c r="HY766" s="6"/>
      <c r="HZ766" s="6"/>
      <c r="IA766" s="6"/>
      <c r="IB766" s="6"/>
      <c r="IC766" s="6"/>
      <c r="ID766" s="6">
        <f>COUNTIFS($Y$13:$Y$738,"x",ID$13:ID$738,"0")</f>
        <v>0</v>
      </c>
      <c r="IE766" s="6">
        <f>COUNTIFS($Y$13:$Y$738,"x",IE$13:IE$738,"0")</f>
        <v>0</v>
      </c>
      <c r="IF766" s="6">
        <f>COUNTIFS($Y$13:$Y$738,"x",IF$13:IF$738,"0")</f>
        <v>0</v>
      </c>
      <c r="IG766" s="6">
        <f>COUNTIFS($Y$13:$Y$738,"x",IG$13:IG$738,"0")</f>
        <v>0</v>
      </c>
      <c r="IH766" s="6">
        <f>COUNTIFS($Y$13:$Y$738,"x",IH$13:IH$738,"0")</f>
        <v>0</v>
      </c>
      <c r="II766" s="400"/>
      <c r="IJ766" s="400"/>
      <c r="IK766" s="400"/>
      <c r="IL766" s="400"/>
      <c r="IM766" s="400"/>
      <c r="IN766" s="400"/>
      <c r="IO766" s="400"/>
      <c r="IP766" s="400"/>
      <c r="IQ766" s="400"/>
      <c r="IR766" s="400"/>
      <c r="IS766" s="95"/>
      <c r="IX766" s="97">
        <f t="shared" ref="IX766:KA766" si="1215">COUNTIFS($Z$13:$Z$738,"x",IX$13:IX$738,"0")</f>
        <v>0</v>
      </c>
      <c r="IY766" s="97">
        <f t="shared" si="1215"/>
        <v>0</v>
      </c>
      <c r="IZ766" s="97">
        <f t="shared" si="1215"/>
        <v>0</v>
      </c>
      <c r="JA766" s="97">
        <f t="shared" si="1215"/>
        <v>0</v>
      </c>
      <c r="JB766" s="97">
        <f t="shared" si="1215"/>
        <v>0</v>
      </c>
      <c r="JC766" s="97">
        <f t="shared" si="1215"/>
        <v>0</v>
      </c>
      <c r="JD766" s="97">
        <f t="shared" si="1215"/>
        <v>0</v>
      </c>
      <c r="JE766" s="97">
        <f t="shared" si="1215"/>
        <v>0</v>
      </c>
      <c r="JF766" s="97">
        <f t="shared" si="1215"/>
        <v>0</v>
      </c>
      <c r="JG766" s="97">
        <f t="shared" si="1215"/>
        <v>0</v>
      </c>
      <c r="JH766" s="97">
        <f t="shared" si="1215"/>
        <v>0</v>
      </c>
      <c r="JI766" s="97">
        <f t="shared" si="1215"/>
        <v>0</v>
      </c>
      <c r="JJ766" s="97">
        <f t="shared" si="1215"/>
        <v>0</v>
      </c>
      <c r="JK766" s="97">
        <f t="shared" si="1215"/>
        <v>0</v>
      </c>
      <c r="JL766" s="97">
        <f t="shared" si="1215"/>
        <v>0</v>
      </c>
      <c r="JM766" s="97">
        <f t="shared" si="1215"/>
        <v>0</v>
      </c>
      <c r="JN766" s="97">
        <f t="shared" si="1215"/>
        <v>0</v>
      </c>
      <c r="JO766" s="97">
        <f t="shared" si="1215"/>
        <v>0</v>
      </c>
      <c r="JP766" s="97">
        <f t="shared" si="1215"/>
        <v>0</v>
      </c>
      <c r="JQ766" s="97">
        <f t="shared" si="1215"/>
        <v>0</v>
      </c>
      <c r="JR766" s="97">
        <f t="shared" si="1215"/>
        <v>0</v>
      </c>
      <c r="JS766" s="97">
        <f t="shared" si="1215"/>
        <v>0</v>
      </c>
      <c r="JT766" s="97">
        <f t="shared" si="1215"/>
        <v>0</v>
      </c>
      <c r="JU766" s="97">
        <f t="shared" si="1215"/>
        <v>0</v>
      </c>
      <c r="JV766" s="97">
        <f t="shared" si="1215"/>
        <v>0</v>
      </c>
      <c r="JW766" s="97">
        <f t="shared" si="1215"/>
        <v>0</v>
      </c>
      <c r="JX766" s="97">
        <f t="shared" si="1215"/>
        <v>0</v>
      </c>
      <c r="JY766" s="97">
        <f t="shared" si="1215"/>
        <v>0</v>
      </c>
      <c r="JZ766" s="97">
        <f t="shared" si="1215"/>
        <v>0</v>
      </c>
      <c r="KA766" s="97">
        <f t="shared" si="1215"/>
        <v>0</v>
      </c>
      <c r="KB766" s="402"/>
      <c r="KC766" s="402"/>
      <c r="KD766" s="402"/>
      <c r="KE766" s="402"/>
      <c r="KF766" s="402"/>
      <c r="KG766" s="402"/>
      <c r="KH766" s="402"/>
      <c r="KI766" s="402"/>
      <c r="KJ766" s="402"/>
      <c r="KK766" s="439"/>
      <c r="KO766" s="16">
        <f t="shared" ref="KO766:LR766" si="1216">COUNTIFS($AA$13:$AA$738,"x",KO$13:KO$738,"0")</f>
        <v>0</v>
      </c>
      <c r="KP766" s="16">
        <f t="shared" si="1216"/>
        <v>0</v>
      </c>
      <c r="KQ766" s="16">
        <f t="shared" si="1216"/>
        <v>0</v>
      </c>
      <c r="KR766" s="16">
        <f t="shared" si="1216"/>
        <v>0</v>
      </c>
      <c r="KS766" s="16">
        <f t="shared" si="1216"/>
        <v>0</v>
      </c>
      <c r="KT766" s="16">
        <f t="shared" si="1216"/>
        <v>0</v>
      </c>
      <c r="KU766" s="16">
        <f t="shared" si="1216"/>
        <v>0</v>
      </c>
      <c r="KV766" s="16">
        <f t="shared" si="1216"/>
        <v>0</v>
      </c>
      <c r="KW766" s="16">
        <f t="shared" si="1216"/>
        <v>0</v>
      </c>
      <c r="KX766" s="16">
        <f t="shared" si="1216"/>
        <v>0</v>
      </c>
      <c r="KY766" s="16">
        <f t="shared" si="1216"/>
        <v>0</v>
      </c>
      <c r="KZ766" s="16">
        <f t="shared" si="1216"/>
        <v>0</v>
      </c>
      <c r="LA766" s="16">
        <f t="shared" si="1216"/>
        <v>0</v>
      </c>
      <c r="LB766" s="16">
        <f t="shared" si="1216"/>
        <v>0</v>
      </c>
      <c r="LC766" s="16">
        <f t="shared" si="1216"/>
        <v>0</v>
      </c>
      <c r="LD766" s="16">
        <f t="shared" si="1216"/>
        <v>0</v>
      </c>
      <c r="LE766" s="16">
        <f t="shared" si="1216"/>
        <v>0</v>
      </c>
      <c r="LF766" s="16">
        <f t="shared" si="1216"/>
        <v>0</v>
      </c>
      <c r="LG766" s="16">
        <f t="shared" si="1216"/>
        <v>0</v>
      </c>
      <c r="LH766" s="16">
        <f t="shared" si="1216"/>
        <v>0</v>
      </c>
      <c r="LI766" s="16">
        <f t="shared" si="1216"/>
        <v>0</v>
      </c>
      <c r="LJ766" s="16">
        <f t="shared" si="1216"/>
        <v>0</v>
      </c>
      <c r="LK766" s="16">
        <f t="shared" si="1216"/>
        <v>0</v>
      </c>
      <c r="LL766" s="16">
        <f t="shared" si="1216"/>
        <v>0</v>
      </c>
      <c r="LM766" s="16">
        <f t="shared" si="1216"/>
        <v>0</v>
      </c>
      <c r="LN766" s="16">
        <f t="shared" si="1216"/>
        <v>0</v>
      </c>
      <c r="LO766" s="16">
        <f t="shared" si="1216"/>
        <v>0</v>
      </c>
      <c r="LP766" s="16">
        <f t="shared" si="1216"/>
        <v>0</v>
      </c>
      <c r="LQ766" s="16">
        <f t="shared" si="1216"/>
        <v>0</v>
      </c>
      <c r="LR766" s="16">
        <f t="shared" si="1216"/>
        <v>0</v>
      </c>
      <c r="LS766" s="450"/>
      <c r="LT766" s="450"/>
      <c r="LU766" s="450"/>
      <c r="LV766" s="450"/>
      <c r="LW766" s="450"/>
      <c r="LX766" s="450"/>
      <c r="LY766" s="450"/>
      <c r="LZ766" s="450"/>
      <c r="MA766" s="450"/>
      <c r="MB766" s="450"/>
      <c r="ME766" s="3">
        <f t="shared" ref="ME766:NB766" si="1217">COUNTIFS($AB$13:$AB$738,"x",ME$13:ME$738,"0")</f>
        <v>0</v>
      </c>
      <c r="MF766" s="3">
        <f t="shared" si="1217"/>
        <v>0</v>
      </c>
      <c r="MG766" s="3">
        <f t="shared" si="1217"/>
        <v>0</v>
      </c>
      <c r="MH766" s="3">
        <f t="shared" si="1217"/>
        <v>0</v>
      </c>
      <c r="MI766" s="3">
        <f t="shared" si="1217"/>
        <v>0</v>
      </c>
      <c r="MJ766" s="3">
        <f t="shared" si="1217"/>
        <v>0</v>
      </c>
      <c r="MK766" s="3">
        <f t="shared" si="1217"/>
        <v>0</v>
      </c>
      <c r="ML766" s="3">
        <f t="shared" si="1217"/>
        <v>0</v>
      </c>
      <c r="MM766" s="3">
        <f t="shared" si="1217"/>
        <v>0</v>
      </c>
      <c r="MN766" s="3">
        <f t="shared" si="1217"/>
        <v>0</v>
      </c>
      <c r="MO766" s="3">
        <f t="shared" si="1217"/>
        <v>0</v>
      </c>
      <c r="MP766" s="3">
        <f t="shared" si="1217"/>
        <v>0</v>
      </c>
      <c r="MQ766" s="3">
        <f t="shared" si="1217"/>
        <v>0</v>
      </c>
      <c r="MR766" s="3">
        <f t="shared" si="1217"/>
        <v>0</v>
      </c>
      <c r="MS766" s="3">
        <f t="shared" si="1217"/>
        <v>0</v>
      </c>
      <c r="MT766" s="3">
        <f t="shared" si="1217"/>
        <v>0</v>
      </c>
      <c r="MU766" s="3">
        <f t="shared" si="1217"/>
        <v>0</v>
      </c>
      <c r="MV766" s="3">
        <f t="shared" si="1217"/>
        <v>0</v>
      </c>
      <c r="MW766" s="3">
        <f t="shared" si="1217"/>
        <v>0</v>
      </c>
      <c r="MX766" s="3">
        <f t="shared" si="1217"/>
        <v>0</v>
      </c>
      <c r="MY766" s="3">
        <f t="shared" si="1217"/>
        <v>0</v>
      </c>
      <c r="MZ766" s="3">
        <f t="shared" si="1217"/>
        <v>0</v>
      </c>
      <c r="NA766" s="3">
        <f t="shared" si="1217"/>
        <v>0</v>
      </c>
      <c r="NB766" s="3">
        <f t="shared" si="1217"/>
        <v>0</v>
      </c>
      <c r="NC766" s="3"/>
      <c r="ND766" s="3">
        <f>COUNTIFS($AB$13:$AB$738,"x",ND$13:ND$738,"0")</f>
        <v>0</v>
      </c>
      <c r="NE766" s="402"/>
      <c r="NF766" s="402"/>
      <c r="NG766" s="402"/>
      <c r="NH766" s="402"/>
      <c r="NI766" s="402"/>
      <c r="NJ766" s="402"/>
      <c r="NK766" s="402"/>
      <c r="NL766" s="402"/>
      <c r="NM766" s="402"/>
      <c r="NN766" s="402"/>
      <c r="NQ766" s="3" t="e">
        <f>COUNTIFS(#REF!,"x",NQ$13:NQ$738,"0")</f>
        <v>#REF!</v>
      </c>
      <c r="NR766" s="3" t="e">
        <f>COUNTIFS(#REF!,"x",NR$13:NR$738,"0")</f>
        <v>#REF!</v>
      </c>
      <c r="NS766" s="3" t="e">
        <f>COUNTIFS(#REF!,"x",NS$13:NS$738,"0")</f>
        <v>#REF!</v>
      </c>
      <c r="NT766" s="3" t="e">
        <f>COUNTIFS(#REF!,"x",NT$13:NT$738,"0")</f>
        <v>#REF!</v>
      </c>
      <c r="NU766" s="3" t="e">
        <f>COUNTIFS(#REF!,"x",NU$13:NU$738,"0")</f>
        <v>#REF!</v>
      </c>
      <c r="NV766" s="3" t="e">
        <f>COUNTIFS(#REF!,"x",NV$13:NV$738,"0")</f>
        <v>#REF!</v>
      </c>
      <c r="NW766" s="3" t="e">
        <f>COUNTIFS(#REF!,"x",NW$13:NW$738,"0")</f>
        <v>#REF!</v>
      </c>
      <c r="NX766" s="3" t="e">
        <f>COUNTIFS(#REF!,"x",NX$13:NX$738,"0")</f>
        <v>#REF!</v>
      </c>
      <c r="NY766" s="3" t="e">
        <f>COUNTIFS(#REF!,"x",NY$13:NY$738,"0")</f>
        <v>#REF!</v>
      </c>
      <c r="NZ766" s="3" t="e">
        <f>COUNTIFS(#REF!,"x",NZ$13:NZ$738,"0")</f>
        <v>#REF!</v>
      </c>
      <c r="OA766" s="3" t="e">
        <f>COUNTIFS(#REF!,"x",OA$13:OA$738,"0")</f>
        <v>#REF!</v>
      </c>
      <c r="OB766" s="3" t="e">
        <f>COUNTIFS(#REF!,"x",OB$13:OB$738,"0")</f>
        <v>#REF!</v>
      </c>
      <c r="OC766" s="3" t="e">
        <f>COUNTIFS(#REF!,"x",OC$13:OC$738,"0")</f>
        <v>#REF!</v>
      </c>
      <c r="OD766" s="3" t="e">
        <f>COUNTIFS(#REF!,"x",OD$13:OD$738,"0")</f>
        <v>#REF!</v>
      </c>
      <c r="OE766" s="3" t="e">
        <f>COUNTIFS(#REF!,"x",OE$13:OE$738,"0")</f>
        <v>#REF!</v>
      </c>
      <c r="OF766" s="3" t="e">
        <f>COUNTIFS(#REF!,"x",OF$13:OF$738,"0")</f>
        <v>#REF!</v>
      </c>
      <c r="OG766" s="3" t="e">
        <f>COUNTIFS(#REF!,"x",OG$13:OG$738,"0")</f>
        <v>#REF!</v>
      </c>
      <c r="OH766" s="3" t="e">
        <f>COUNTIFS(#REF!,"x",OH$13:OH$738,"0")</f>
        <v>#REF!</v>
      </c>
      <c r="OI766" s="3" t="e">
        <f>COUNTIFS(#REF!,"x",OI$13:OI$738,"0")</f>
        <v>#REF!</v>
      </c>
      <c r="OJ766" s="3" t="e">
        <f>COUNTIFS(#REF!,"x",OJ$13:OJ$738,"0")</f>
        <v>#REF!</v>
      </c>
      <c r="OK766" s="3" t="e">
        <f>COUNTIFS(#REF!,"x",OK$13:OK$738,"0")</f>
        <v>#REF!</v>
      </c>
      <c r="OL766" s="3" t="e">
        <f>COUNTIFS(#REF!,"x",OL$13:OL$738,"0")</f>
        <v>#REF!</v>
      </c>
      <c r="OM766" s="3" t="e">
        <f>COUNTIFS(#REF!,"x",OM$13:OM$738,"0")</f>
        <v>#REF!</v>
      </c>
      <c r="ON766" s="3" t="e">
        <f>COUNTIFS(#REF!,"x",ON$13:ON$738,"0")</f>
        <v>#REF!</v>
      </c>
      <c r="OO766" s="3" t="e">
        <f>COUNTIFS(#REF!,"x",OO$13:OO$738,"0")</f>
        <v>#REF!</v>
      </c>
      <c r="OP766" s="3" t="e">
        <f>COUNTIFS(#REF!,"x",OP$13:OP$738,"0")</f>
        <v>#REF!</v>
      </c>
      <c r="OQ766" s="402"/>
      <c r="OR766" s="402"/>
      <c r="OS766" s="402"/>
      <c r="OT766" s="402"/>
      <c r="OU766" s="402"/>
      <c r="OV766" s="402"/>
      <c r="OW766" s="402"/>
      <c r="OX766" s="402"/>
      <c r="OY766" s="402"/>
      <c r="OZ766" s="402"/>
    </row>
    <row r="767" spans="2:422" s="38" customFormat="1" ht="18.75" hidden="1">
      <c r="C767" s="538"/>
      <c r="D767" s="541" t="s">
        <v>653</v>
      </c>
      <c r="E767" s="542"/>
      <c r="F767" s="44"/>
      <c r="G767" s="37"/>
      <c r="H767" s="37"/>
      <c r="I767" s="37"/>
      <c r="J767" s="37"/>
      <c r="K767" s="46"/>
      <c r="L767" s="37"/>
      <c r="M767" s="37"/>
      <c r="R767" s="21"/>
      <c r="S767" s="21"/>
      <c r="T767" s="21"/>
      <c r="U767" s="21"/>
      <c r="V767" s="21"/>
      <c r="W767" s="21"/>
      <c r="X767" s="21"/>
      <c r="Y767" s="21"/>
      <c r="Z767" s="21"/>
      <c r="AA767" s="21"/>
      <c r="AB767" s="21"/>
      <c r="AC767" s="21"/>
      <c r="AF767" s="6">
        <f t="shared" ref="AF767:BI767" si="1218">COUNTIFS($R$13:$R$738,"x",AF$13:AF$738,"Kđg")</f>
        <v>0</v>
      </c>
      <c r="AG767" s="6">
        <f t="shared" si="1218"/>
        <v>0</v>
      </c>
      <c r="AH767" s="6">
        <f t="shared" si="1218"/>
        <v>0</v>
      </c>
      <c r="AI767" s="6">
        <f t="shared" si="1218"/>
        <v>0</v>
      </c>
      <c r="AJ767" s="6">
        <f t="shared" si="1218"/>
        <v>0</v>
      </c>
      <c r="AK767" s="6">
        <f t="shared" si="1218"/>
        <v>0</v>
      </c>
      <c r="AL767" s="6">
        <f t="shared" si="1218"/>
        <v>0</v>
      </c>
      <c r="AM767" s="6">
        <f t="shared" si="1218"/>
        <v>0</v>
      </c>
      <c r="AN767" s="6">
        <f t="shared" si="1218"/>
        <v>0</v>
      </c>
      <c r="AO767" s="6">
        <f t="shared" si="1218"/>
        <v>0</v>
      </c>
      <c r="AP767" s="6">
        <f t="shared" si="1218"/>
        <v>0</v>
      </c>
      <c r="AQ767" s="6">
        <f t="shared" si="1218"/>
        <v>0</v>
      </c>
      <c r="AR767" s="6">
        <f t="shared" si="1218"/>
        <v>0</v>
      </c>
      <c r="AS767" s="6">
        <f t="shared" si="1218"/>
        <v>0</v>
      </c>
      <c r="AT767" s="6">
        <f t="shared" si="1218"/>
        <v>0</v>
      </c>
      <c r="AU767" s="6">
        <f t="shared" si="1218"/>
        <v>0</v>
      </c>
      <c r="AV767" s="6">
        <f t="shared" si="1218"/>
        <v>0</v>
      </c>
      <c r="AW767" s="6">
        <f t="shared" si="1218"/>
        <v>0</v>
      </c>
      <c r="AX767" s="6">
        <f t="shared" si="1218"/>
        <v>0</v>
      </c>
      <c r="AY767" s="6">
        <f t="shared" si="1218"/>
        <v>0</v>
      </c>
      <c r="AZ767" s="6">
        <f t="shared" si="1218"/>
        <v>0</v>
      </c>
      <c r="BA767" s="6">
        <f t="shared" si="1218"/>
        <v>0</v>
      </c>
      <c r="BB767" s="6">
        <f t="shared" si="1218"/>
        <v>0</v>
      </c>
      <c r="BC767" s="6">
        <f t="shared" si="1218"/>
        <v>0</v>
      </c>
      <c r="BD767" s="6">
        <f t="shared" si="1218"/>
        <v>0</v>
      </c>
      <c r="BE767" s="6">
        <f t="shared" si="1218"/>
        <v>0</v>
      </c>
      <c r="BF767" s="6">
        <f t="shared" si="1218"/>
        <v>0</v>
      </c>
      <c r="BG767" s="6">
        <f t="shared" si="1218"/>
        <v>0</v>
      </c>
      <c r="BH767" s="6">
        <f t="shared" si="1218"/>
        <v>0</v>
      </c>
      <c r="BI767" s="6">
        <f t="shared" si="1218"/>
        <v>0</v>
      </c>
      <c r="BJ767" s="400"/>
      <c r="BK767" s="400"/>
      <c r="BL767" s="400"/>
      <c r="BM767" s="400"/>
      <c r="BN767" s="400"/>
      <c r="BO767" s="400"/>
      <c r="BP767" s="400"/>
      <c r="BQ767" s="400"/>
      <c r="BR767" s="400"/>
      <c r="BS767" s="401"/>
      <c r="BV767" s="38">
        <f t="shared" ref="BV767:CY767" si="1219">COUNTIFS($R$13:$R$738,"x",BV$13:BV$738,"Kđg")</f>
        <v>0</v>
      </c>
      <c r="BW767" s="38">
        <f t="shared" si="1219"/>
        <v>0</v>
      </c>
      <c r="BX767" s="3">
        <f t="shared" si="1219"/>
        <v>0</v>
      </c>
      <c r="BY767" s="3">
        <f t="shared" si="1219"/>
        <v>0</v>
      </c>
      <c r="BZ767" s="3">
        <f t="shared" si="1219"/>
        <v>0</v>
      </c>
      <c r="CA767" s="3">
        <f t="shared" si="1219"/>
        <v>0</v>
      </c>
      <c r="CB767" s="3">
        <f t="shared" si="1219"/>
        <v>0</v>
      </c>
      <c r="CC767" s="3">
        <f t="shared" si="1219"/>
        <v>0</v>
      </c>
      <c r="CD767" s="3">
        <f t="shared" si="1219"/>
        <v>0</v>
      </c>
      <c r="CE767" s="3">
        <f t="shared" si="1219"/>
        <v>0</v>
      </c>
      <c r="CF767" s="3">
        <f t="shared" si="1219"/>
        <v>0</v>
      </c>
      <c r="CG767" s="3">
        <f t="shared" si="1219"/>
        <v>0</v>
      </c>
      <c r="CH767" s="3">
        <f t="shared" si="1219"/>
        <v>0</v>
      </c>
      <c r="CI767" s="3">
        <f t="shared" si="1219"/>
        <v>0</v>
      </c>
      <c r="CJ767" s="3">
        <f t="shared" si="1219"/>
        <v>0</v>
      </c>
      <c r="CK767" s="3">
        <f t="shared" si="1219"/>
        <v>0</v>
      </c>
      <c r="CL767" s="3">
        <f t="shared" si="1219"/>
        <v>0</v>
      </c>
      <c r="CM767" s="3">
        <f t="shared" si="1219"/>
        <v>0</v>
      </c>
      <c r="CN767" s="3">
        <f t="shared" si="1219"/>
        <v>0</v>
      </c>
      <c r="CO767" s="3">
        <f t="shared" si="1219"/>
        <v>0</v>
      </c>
      <c r="CP767" s="3">
        <f t="shared" si="1219"/>
        <v>0</v>
      </c>
      <c r="CQ767" s="3">
        <f t="shared" si="1219"/>
        <v>0</v>
      </c>
      <c r="CR767" s="3">
        <f t="shared" si="1219"/>
        <v>0</v>
      </c>
      <c r="CS767" s="3">
        <f t="shared" si="1219"/>
        <v>0</v>
      </c>
      <c r="CT767" s="3">
        <f t="shared" si="1219"/>
        <v>0</v>
      </c>
      <c r="CU767" s="3">
        <f t="shared" si="1219"/>
        <v>0</v>
      </c>
      <c r="CV767" s="3">
        <f t="shared" si="1219"/>
        <v>0</v>
      </c>
      <c r="CW767" s="3">
        <f t="shared" si="1219"/>
        <v>0</v>
      </c>
      <c r="CX767" s="3">
        <f t="shared" si="1219"/>
        <v>0</v>
      </c>
      <c r="CY767" s="3">
        <f t="shared" si="1219"/>
        <v>0</v>
      </c>
      <c r="CZ767" s="3"/>
      <c r="DA767" s="3"/>
      <c r="DB767" s="3"/>
      <c r="DC767" s="402"/>
      <c r="DD767" s="402"/>
      <c r="DE767" s="402"/>
      <c r="DF767" s="402"/>
      <c r="DG767" s="402"/>
      <c r="DH767" s="402"/>
      <c r="DI767" s="402"/>
      <c r="DJ767" s="402"/>
      <c r="DK767" s="402"/>
      <c r="DL767" s="402"/>
      <c r="DQ767" s="3">
        <f t="shared" ref="DQ767:EU767" si="1220">COUNTIFS($V$13:$V$738,"x",DQ$13:DQ$738,"Kđg")</f>
        <v>0</v>
      </c>
      <c r="DR767" s="3">
        <f t="shared" si="1220"/>
        <v>0</v>
      </c>
      <c r="DS767" s="3">
        <f t="shared" si="1220"/>
        <v>0</v>
      </c>
      <c r="DT767" s="3">
        <f t="shared" si="1220"/>
        <v>0</v>
      </c>
      <c r="DU767" s="3">
        <f t="shared" si="1220"/>
        <v>0</v>
      </c>
      <c r="DV767" s="3">
        <f t="shared" si="1220"/>
        <v>0</v>
      </c>
      <c r="DW767" s="3">
        <f t="shared" si="1220"/>
        <v>0</v>
      </c>
      <c r="DX767" s="3">
        <f t="shared" si="1220"/>
        <v>0</v>
      </c>
      <c r="DY767" s="3">
        <f t="shared" si="1220"/>
        <v>0</v>
      </c>
      <c r="DZ767" s="3">
        <f t="shared" si="1220"/>
        <v>0</v>
      </c>
      <c r="EA767" s="3">
        <f t="shared" si="1220"/>
        <v>0</v>
      </c>
      <c r="EB767" s="3">
        <f t="shared" si="1220"/>
        <v>0</v>
      </c>
      <c r="EC767" s="3">
        <f t="shared" si="1220"/>
        <v>0</v>
      </c>
      <c r="ED767" s="3">
        <f t="shared" si="1220"/>
        <v>0</v>
      </c>
      <c r="EE767" s="3">
        <f t="shared" si="1220"/>
        <v>0</v>
      </c>
      <c r="EF767" s="3">
        <f t="shared" si="1220"/>
        <v>0</v>
      </c>
      <c r="EG767" s="3">
        <f t="shared" si="1220"/>
        <v>0</v>
      </c>
      <c r="EH767" s="3">
        <f t="shared" si="1220"/>
        <v>0</v>
      </c>
      <c r="EI767" s="3">
        <f t="shared" si="1220"/>
        <v>0</v>
      </c>
      <c r="EJ767" s="3">
        <f t="shared" si="1220"/>
        <v>0</v>
      </c>
      <c r="EK767" s="3">
        <f t="shared" si="1220"/>
        <v>0</v>
      </c>
      <c r="EL767" s="3">
        <f t="shared" si="1220"/>
        <v>0</v>
      </c>
      <c r="EM767" s="3">
        <f t="shared" si="1220"/>
        <v>0</v>
      </c>
      <c r="EN767" s="3">
        <f t="shared" si="1220"/>
        <v>0</v>
      </c>
      <c r="EO767" s="3">
        <f t="shared" si="1220"/>
        <v>0</v>
      </c>
      <c r="EP767" s="3">
        <f t="shared" si="1220"/>
        <v>0</v>
      </c>
      <c r="EQ767" s="3">
        <f t="shared" si="1220"/>
        <v>0</v>
      </c>
      <c r="ER767" s="3">
        <f t="shared" si="1220"/>
        <v>0</v>
      </c>
      <c r="ES767" s="3">
        <f t="shared" si="1220"/>
        <v>0</v>
      </c>
      <c r="ET767" s="3">
        <f t="shared" si="1220"/>
        <v>0</v>
      </c>
      <c r="EU767" s="3">
        <f t="shared" si="1220"/>
        <v>0</v>
      </c>
      <c r="EV767" s="402"/>
      <c r="EW767" s="402"/>
      <c r="EX767" s="402"/>
      <c r="EY767" s="402"/>
      <c r="EZ767" s="402"/>
      <c r="FA767" s="402"/>
      <c r="FB767" s="402"/>
      <c r="FC767" s="402"/>
      <c r="FD767" s="402"/>
      <c r="FE767" s="402"/>
      <c r="FK767" s="3">
        <f t="shared" si="1211"/>
        <v>0</v>
      </c>
      <c r="FL767" s="3">
        <f t="shared" si="1211"/>
        <v>0</v>
      </c>
      <c r="FM767" s="3">
        <f t="shared" si="1211"/>
        <v>0</v>
      </c>
      <c r="FN767" s="3">
        <f t="shared" si="1211"/>
        <v>0</v>
      </c>
      <c r="FO767" s="3">
        <f t="shared" si="1211"/>
        <v>0</v>
      </c>
      <c r="FP767" s="3">
        <f t="shared" si="1211"/>
        <v>0</v>
      </c>
      <c r="FQ767" s="3">
        <f t="shared" si="1211"/>
        <v>0</v>
      </c>
      <c r="FR767" s="3">
        <f t="shared" si="1211"/>
        <v>0</v>
      </c>
      <c r="FS767" s="3">
        <f t="shared" si="1211"/>
        <v>0</v>
      </c>
      <c r="FT767" s="3">
        <f t="shared" si="1211"/>
        <v>0</v>
      </c>
      <c r="FU767" s="3">
        <f t="shared" si="1212"/>
        <v>0</v>
      </c>
      <c r="FV767" s="3">
        <f t="shared" si="1212"/>
        <v>0</v>
      </c>
      <c r="FW767" s="3">
        <f t="shared" si="1212"/>
        <v>0</v>
      </c>
      <c r="FX767" s="3">
        <f t="shared" si="1212"/>
        <v>0</v>
      </c>
      <c r="FY767" s="3">
        <f t="shared" si="1212"/>
        <v>0</v>
      </c>
      <c r="FZ767" s="3">
        <f t="shared" si="1212"/>
        <v>0</v>
      </c>
      <c r="GA767" s="3">
        <f t="shared" si="1212"/>
        <v>0</v>
      </c>
      <c r="GB767" s="3">
        <f t="shared" si="1212"/>
        <v>0</v>
      </c>
      <c r="GC767" s="3">
        <f t="shared" si="1212"/>
        <v>0</v>
      </c>
      <c r="GD767" s="3">
        <f t="shared" si="1212"/>
        <v>0</v>
      </c>
      <c r="GE767" s="3">
        <f t="shared" si="1213"/>
        <v>0</v>
      </c>
      <c r="GF767" s="3">
        <f t="shared" si="1213"/>
        <v>0</v>
      </c>
      <c r="GG767" s="3">
        <f t="shared" si="1213"/>
        <v>0</v>
      </c>
      <c r="GH767" s="3">
        <f t="shared" si="1213"/>
        <v>0</v>
      </c>
      <c r="GI767" s="3">
        <f t="shared" si="1213"/>
        <v>0</v>
      </c>
      <c r="GJ767" s="3">
        <f t="shared" si="1213"/>
        <v>0</v>
      </c>
      <c r="GK767" s="3">
        <f t="shared" si="1213"/>
        <v>0</v>
      </c>
      <c r="GL767" s="3">
        <f t="shared" si="1213"/>
        <v>0</v>
      </c>
      <c r="GM767" s="3">
        <f t="shared" si="1213"/>
        <v>0</v>
      </c>
      <c r="GN767" s="3">
        <f t="shared" si="1213"/>
        <v>0</v>
      </c>
      <c r="GO767" s="3">
        <f t="shared" si="1213"/>
        <v>0</v>
      </c>
      <c r="GP767" s="402"/>
      <c r="GQ767" s="402"/>
      <c r="GR767" s="402"/>
      <c r="GS767" s="402"/>
      <c r="GT767" s="402"/>
      <c r="GU767" s="402"/>
      <c r="GV767" s="402"/>
      <c r="GW767" s="402"/>
      <c r="GX767" s="402"/>
      <c r="GY767" s="402"/>
      <c r="HE767" s="6">
        <f t="shared" ref="HE767:HW767" si="1221">COUNTIFS($Y$13:$Y$738,"x",HE$13:HE$738,"Kđg")</f>
        <v>0</v>
      </c>
      <c r="HF767" s="6">
        <f t="shared" si="1221"/>
        <v>0</v>
      </c>
      <c r="HG767" s="6">
        <f t="shared" si="1221"/>
        <v>0</v>
      </c>
      <c r="HH767" s="6">
        <f t="shared" si="1221"/>
        <v>0</v>
      </c>
      <c r="HI767" s="6">
        <f t="shared" si="1221"/>
        <v>0</v>
      </c>
      <c r="HJ767" s="6">
        <f t="shared" si="1221"/>
        <v>0</v>
      </c>
      <c r="HK767" s="6">
        <f t="shared" si="1221"/>
        <v>0</v>
      </c>
      <c r="HL767" s="6">
        <f t="shared" si="1221"/>
        <v>0</v>
      </c>
      <c r="HM767" s="6">
        <f t="shared" si="1221"/>
        <v>0</v>
      </c>
      <c r="HN767" s="6">
        <f t="shared" si="1221"/>
        <v>0</v>
      </c>
      <c r="HO767" s="6">
        <f t="shared" si="1221"/>
        <v>0</v>
      </c>
      <c r="HP767" s="6">
        <f t="shared" si="1221"/>
        <v>0</v>
      </c>
      <c r="HQ767" s="6">
        <f t="shared" si="1221"/>
        <v>0</v>
      </c>
      <c r="HR767" s="6">
        <f t="shared" si="1221"/>
        <v>0</v>
      </c>
      <c r="HS767" s="6">
        <f t="shared" si="1221"/>
        <v>0</v>
      </c>
      <c r="HT767" s="6">
        <f t="shared" si="1221"/>
        <v>0</v>
      </c>
      <c r="HU767" s="6">
        <f t="shared" si="1221"/>
        <v>0</v>
      </c>
      <c r="HV767" s="6">
        <f t="shared" si="1221"/>
        <v>0</v>
      </c>
      <c r="HW767" s="6">
        <f t="shared" si="1221"/>
        <v>0</v>
      </c>
      <c r="HX767" s="6"/>
      <c r="HY767" s="6"/>
      <c r="HZ767" s="6"/>
      <c r="IA767" s="6"/>
      <c r="IB767" s="6"/>
      <c r="IC767" s="6"/>
      <c r="ID767" s="6">
        <f>COUNTIFS($Y$13:$Y$738,"x",ID$13:ID$738,"Kđg")</f>
        <v>0</v>
      </c>
      <c r="IE767" s="6">
        <f>COUNTIFS($Y$13:$Y$738,"x",IE$13:IE$738,"Kđg")</f>
        <v>0</v>
      </c>
      <c r="IF767" s="6">
        <f>COUNTIFS($Y$13:$Y$738,"x",IF$13:IF$738,"Kđg")</f>
        <v>0</v>
      </c>
      <c r="IG767" s="6">
        <f>COUNTIFS($Y$13:$Y$738,"x",IG$13:IG$738,"Kđg")</f>
        <v>0</v>
      </c>
      <c r="IH767" s="6">
        <f>COUNTIFS($Y$13:$Y$738,"x",IH$13:IH$738,"Kđg")</f>
        <v>0</v>
      </c>
      <c r="II767" s="400"/>
      <c r="IJ767" s="400"/>
      <c r="IK767" s="400"/>
      <c r="IL767" s="400"/>
      <c r="IM767" s="400"/>
      <c r="IN767" s="400"/>
      <c r="IO767" s="400"/>
      <c r="IP767" s="400"/>
      <c r="IQ767" s="400"/>
      <c r="IR767" s="400"/>
      <c r="IS767" s="95"/>
      <c r="IX767" s="97">
        <f t="shared" ref="IX767:KA767" si="1222">COUNTIFS($Z$13:$Z$738,"x",IX$13:IX$738,"Kđg")</f>
        <v>0</v>
      </c>
      <c r="IY767" s="97">
        <f t="shared" si="1222"/>
        <v>0</v>
      </c>
      <c r="IZ767" s="97">
        <f t="shared" si="1222"/>
        <v>0</v>
      </c>
      <c r="JA767" s="97">
        <f t="shared" si="1222"/>
        <v>0</v>
      </c>
      <c r="JB767" s="97">
        <f t="shared" si="1222"/>
        <v>0</v>
      </c>
      <c r="JC767" s="97">
        <f t="shared" si="1222"/>
        <v>0</v>
      </c>
      <c r="JD767" s="97">
        <f t="shared" si="1222"/>
        <v>0</v>
      </c>
      <c r="JE767" s="97">
        <f t="shared" si="1222"/>
        <v>0</v>
      </c>
      <c r="JF767" s="97">
        <f t="shared" si="1222"/>
        <v>0</v>
      </c>
      <c r="JG767" s="97">
        <f t="shared" si="1222"/>
        <v>0</v>
      </c>
      <c r="JH767" s="97">
        <f t="shared" si="1222"/>
        <v>0</v>
      </c>
      <c r="JI767" s="97">
        <f t="shared" si="1222"/>
        <v>0</v>
      </c>
      <c r="JJ767" s="97">
        <f t="shared" si="1222"/>
        <v>0</v>
      </c>
      <c r="JK767" s="97">
        <f t="shared" si="1222"/>
        <v>0</v>
      </c>
      <c r="JL767" s="97">
        <f t="shared" si="1222"/>
        <v>0</v>
      </c>
      <c r="JM767" s="97">
        <f t="shared" si="1222"/>
        <v>0</v>
      </c>
      <c r="JN767" s="97">
        <f t="shared" si="1222"/>
        <v>0</v>
      </c>
      <c r="JO767" s="97">
        <f t="shared" si="1222"/>
        <v>0</v>
      </c>
      <c r="JP767" s="97">
        <f t="shared" si="1222"/>
        <v>0</v>
      </c>
      <c r="JQ767" s="97">
        <f t="shared" si="1222"/>
        <v>0</v>
      </c>
      <c r="JR767" s="97">
        <f t="shared" si="1222"/>
        <v>0</v>
      </c>
      <c r="JS767" s="97">
        <f t="shared" si="1222"/>
        <v>0</v>
      </c>
      <c r="JT767" s="97">
        <f t="shared" si="1222"/>
        <v>0</v>
      </c>
      <c r="JU767" s="97">
        <f t="shared" si="1222"/>
        <v>0</v>
      </c>
      <c r="JV767" s="97">
        <f t="shared" si="1222"/>
        <v>0</v>
      </c>
      <c r="JW767" s="97">
        <f t="shared" si="1222"/>
        <v>0</v>
      </c>
      <c r="JX767" s="97">
        <f t="shared" si="1222"/>
        <v>0</v>
      </c>
      <c r="JY767" s="97">
        <f t="shared" si="1222"/>
        <v>0</v>
      </c>
      <c r="JZ767" s="97">
        <f t="shared" si="1222"/>
        <v>0</v>
      </c>
      <c r="KA767" s="97">
        <f t="shared" si="1222"/>
        <v>0</v>
      </c>
      <c r="KB767" s="402"/>
      <c r="KC767" s="402"/>
      <c r="KD767" s="402"/>
      <c r="KE767" s="402"/>
      <c r="KF767" s="402"/>
      <c r="KG767" s="402"/>
      <c r="KH767" s="402"/>
      <c r="KI767" s="402"/>
      <c r="KJ767" s="402"/>
      <c r="KK767" s="439"/>
      <c r="KO767" s="16">
        <f t="shared" ref="KO767:LR767" si="1223">COUNTIFS($AA$13:$AA$738,"x",KO$13:KO$738,"Kđg")</f>
        <v>0</v>
      </c>
      <c r="KP767" s="16">
        <f t="shared" si="1223"/>
        <v>0</v>
      </c>
      <c r="KQ767" s="16">
        <f t="shared" si="1223"/>
        <v>0</v>
      </c>
      <c r="KR767" s="16">
        <f t="shared" si="1223"/>
        <v>0</v>
      </c>
      <c r="KS767" s="16">
        <f t="shared" si="1223"/>
        <v>0</v>
      </c>
      <c r="KT767" s="16">
        <f t="shared" si="1223"/>
        <v>0</v>
      </c>
      <c r="KU767" s="16">
        <f t="shared" si="1223"/>
        <v>0</v>
      </c>
      <c r="KV767" s="16">
        <f t="shared" si="1223"/>
        <v>0</v>
      </c>
      <c r="KW767" s="16">
        <f t="shared" si="1223"/>
        <v>0</v>
      </c>
      <c r="KX767" s="16">
        <f t="shared" si="1223"/>
        <v>0</v>
      </c>
      <c r="KY767" s="16">
        <f t="shared" si="1223"/>
        <v>0</v>
      </c>
      <c r="KZ767" s="16">
        <f t="shared" si="1223"/>
        <v>0</v>
      </c>
      <c r="LA767" s="16">
        <f t="shared" si="1223"/>
        <v>0</v>
      </c>
      <c r="LB767" s="16">
        <f t="shared" si="1223"/>
        <v>0</v>
      </c>
      <c r="LC767" s="16">
        <f t="shared" si="1223"/>
        <v>0</v>
      </c>
      <c r="LD767" s="16">
        <f t="shared" si="1223"/>
        <v>0</v>
      </c>
      <c r="LE767" s="16">
        <f t="shared" si="1223"/>
        <v>0</v>
      </c>
      <c r="LF767" s="16">
        <f t="shared" si="1223"/>
        <v>0</v>
      </c>
      <c r="LG767" s="16">
        <f t="shared" si="1223"/>
        <v>0</v>
      </c>
      <c r="LH767" s="16">
        <f t="shared" si="1223"/>
        <v>0</v>
      </c>
      <c r="LI767" s="16">
        <f t="shared" si="1223"/>
        <v>0</v>
      </c>
      <c r="LJ767" s="16">
        <f t="shared" si="1223"/>
        <v>0</v>
      </c>
      <c r="LK767" s="16">
        <f t="shared" si="1223"/>
        <v>0</v>
      </c>
      <c r="LL767" s="16">
        <f t="shared" si="1223"/>
        <v>0</v>
      </c>
      <c r="LM767" s="16">
        <f t="shared" si="1223"/>
        <v>0</v>
      </c>
      <c r="LN767" s="16">
        <f t="shared" si="1223"/>
        <v>0</v>
      </c>
      <c r="LO767" s="16">
        <f t="shared" si="1223"/>
        <v>0</v>
      </c>
      <c r="LP767" s="16">
        <f t="shared" si="1223"/>
        <v>0</v>
      </c>
      <c r="LQ767" s="16">
        <f t="shared" si="1223"/>
        <v>0</v>
      </c>
      <c r="LR767" s="16">
        <f t="shared" si="1223"/>
        <v>0</v>
      </c>
      <c r="LS767" s="450"/>
      <c r="LT767" s="450"/>
      <c r="LU767" s="450"/>
      <c r="LV767" s="450"/>
      <c r="LW767" s="450"/>
      <c r="LX767" s="450"/>
      <c r="LY767" s="450"/>
      <c r="LZ767" s="450"/>
      <c r="MA767" s="450"/>
      <c r="MB767" s="450"/>
      <c r="ME767" s="3">
        <f t="shared" ref="ME767:NB767" si="1224">COUNTIFS($AB$13:$AB$738,"x",ME$13:ME$738,"Kđg")</f>
        <v>0</v>
      </c>
      <c r="MF767" s="3">
        <f t="shared" si="1224"/>
        <v>0</v>
      </c>
      <c r="MG767" s="3">
        <f t="shared" si="1224"/>
        <v>0</v>
      </c>
      <c r="MH767" s="3">
        <f t="shared" si="1224"/>
        <v>0</v>
      </c>
      <c r="MI767" s="3">
        <f t="shared" si="1224"/>
        <v>0</v>
      </c>
      <c r="MJ767" s="3">
        <f t="shared" si="1224"/>
        <v>0</v>
      </c>
      <c r="MK767" s="3">
        <f t="shared" si="1224"/>
        <v>0</v>
      </c>
      <c r="ML767" s="3">
        <f t="shared" si="1224"/>
        <v>0</v>
      </c>
      <c r="MM767" s="3">
        <f t="shared" si="1224"/>
        <v>0</v>
      </c>
      <c r="MN767" s="3">
        <f t="shared" si="1224"/>
        <v>0</v>
      </c>
      <c r="MO767" s="3">
        <f t="shared" si="1224"/>
        <v>0</v>
      </c>
      <c r="MP767" s="3">
        <f t="shared" si="1224"/>
        <v>0</v>
      </c>
      <c r="MQ767" s="3">
        <f t="shared" si="1224"/>
        <v>0</v>
      </c>
      <c r="MR767" s="3">
        <f t="shared" si="1224"/>
        <v>0</v>
      </c>
      <c r="MS767" s="3">
        <f t="shared" si="1224"/>
        <v>0</v>
      </c>
      <c r="MT767" s="3">
        <f t="shared" si="1224"/>
        <v>0</v>
      </c>
      <c r="MU767" s="3">
        <f t="shared" si="1224"/>
        <v>0</v>
      </c>
      <c r="MV767" s="3">
        <f t="shared" si="1224"/>
        <v>0</v>
      </c>
      <c r="MW767" s="3">
        <f t="shared" si="1224"/>
        <v>0</v>
      </c>
      <c r="MX767" s="3">
        <f t="shared" si="1224"/>
        <v>0</v>
      </c>
      <c r="MY767" s="3">
        <f t="shared" si="1224"/>
        <v>0</v>
      </c>
      <c r="MZ767" s="3">
        <f t="shared" si="1224"/>
        <v>0</v>
      </c>
      <c r="NA767" s="3">
        <f t="shared" si="1224"/>
        <v>0</v>
      </c>
      <c r="NB767" s="3">
        <f t="shared" si="1224"/>
        <v>0</v>
      </c>
      <c r="NC767" s="3"/>
      <c r="ND767" s="3">
        <f>COUNTIFS($AB$13:$AB$738,"x",ND$13:ND$738,"Kđg")</f>
        <v>0</v>
      </c>
      <c r="NE767" s="402"/>
      <c r="NF767" s="402"/>
      <c r="NG767" s="402"/>
      <c r="NH767" s="402"/>
      <c r="NI767" s="402"/>
      <c r="NJ767" s="402"/>
      <c r="NK767" s="402"/>
      <c r="NL767" s="402"/>
      <c r="NM767" s="402"/>
      <c r="NN767" s="402"/>
      <c r="NQ767" s="3" t="e">
        <f>COUNTIFS(#REF!,"x",NQ$13:NQ$738,"Kđg")</f>
        <v>#REF!</v>
      </c>
      <c r="NR767" s="3" t="e">
        <f>COUNTIFS(#REF!,"x",NR$13:NR$738,"Kđg")</f>
        <v>#REF!</v>
      </c>
      <c r="NS767" s="3" t="e">
        <f>COUNTIFS(#REF!,"x",NS$13:NS$738,"Kđg")</f>
        <v>#REF!</v>
      </c>
      <c r="NT767" s="3" t="e">
        <f>COUNTIFS(#REF!,"x",NT$13:NT$738,"Kđg")</f>
        <v>#REF!</v>
      </c>
      <c r="NU767" s="3" t="e">
        <f>COUNTIFS(#REF!,"x",NU$13:NU$738,"Kđg")</f>
        <v>#REF!</v>
      </c>
      <c r="NV767" s="3" t="e">
        <f>COUNTIFS(#REF!,"x",NV$13:NV$738,"Kđg")</f>
        <v>#REF!</v>
      </c>
      <c r="NW767" s="3" t="e">
        <f>COUNTIFS(#REF!,"x",NW$13:NW$738,"Kđg")</f>
        <v>#REF!</v>
      </c>
      <c r="NX767" s="3" t="e">
        <f>COUNTIFS(#REF!,"x",NX$13:NX$738,"Kđg")</f>
        <v>#REF!</v>
      </c>
      <c r="NY767" s="3" t="e">
        <f>COUNTIFS(#REF!,"x",NY$13:NY$738,"Kđg")</f>
        <v>#REF!</v>
      </c>
      <c r="NZ767" s="3" t="e">
        <f>COUNTIFS(#REF!,"x",NZ$13:NZ$738,"Kđg")</f>
        <v>#REF!</v>
      </c>
      <c r="OA767" s="3" t="e">
        <f>COUNTIFS(#REF!,"x",OA$13:OA$738,"Kđg")</f>
        <v>#REF!</v>
      </c>
      <c r="OB767" s="3" t="e">
        <f>COUNTIFS(#REF!,"x",OB$13:OB$738,"Kđg")</f>
        <v>#REF!</v>
      </c>
      <c r="OC767" s="3" t="e">
        <f>COUNTIFS(#REF!,"x",OC$13:OC$738,"Kđg")</f>
        <v>#REF!</v>
      </c>
      <c r="OD767" s="3" t="e">
        <f>COUNTIFS(#REF!,"x",OD$13:OD$738,"Kđg")</f>
        <v>#REF!</v>
      </c>
      <c r="OE767" s="3" t="e">
        <f>COUNTIFS(#REF!,"x",OE$13:OE$738,"Kđg")</f>
        <v>#REF!</v>
      </c>
      <c r="OF767" s="3" t="e">
        <f>COUNTIFS(#REF!,"x",OF$13:OF$738,"Kđg")</f>
        <v>#REF!</v>
      </c>
      <c r="OG767" s="3" t="e">
        <f>COUNTIFS(#REF!,"x",OG$13:OG$738,"Kđg")</f>
        <v>#REF!</v>
      </c>
      <c r="OH767" s="3" t="e">
        <f>COUNTIFS(#REF!,"x",OH$13:OH$738,"Kđg")</f>
        <v>#REF!</v>
      </c>
      <c r="OI767" s="3" t="e">
        <f>COUNTIFS(#REF!,"x",OI$13:OI$738,"Kđg")</f>
        <v>#REF!</v>
      </c>
      <c r="OJ767" s="3" t="e">
        <f>COUNTIFS(#REF!,"x",OJ$13:OJ$738,"Kđg")</f>
        <v>#REF!</v>
      </c>
      <c r="OK767" s="3" t="e">
        <f>COUNTIFS(#REF!,"x",OK$13:OK$738,"Kđg")</f>
        <v>#REF!</v>
      </c>
      <c r="OL767" s="3" t="e">
        <f>COUNTIFS(#REF!,"x",OL$13:OL$738,"Kđg")</f>
        <v>#REF!</v>
      </c>
      <c r="OM767" s="3" t="e">
        <f>COUNTIFS(#REF!,"x",OM$13:OM$738,"Kđg")</f>
        <v>#REF!</v>
      </c>
      <c r="ON767" s="3" t="e">
        <f>COUNTIFS(#REF!,"x",ON$13:ON$738,"Kđg")</f>
        <v>#REF!</v>
      </c>
      <c r="OO767" s="3" t="e">
        <f>COUNTIFS(#REF!,"x",OO$13:OO$738,"Kđg")</f>
        <v>#REF!</v>
      </c>
      <c r="OP767" s="3" t="e">
        <f>COUNTIFS(#REF!,"x",OP$13:OP$738,"Kđg")</f>
        <v>#REF!</v>
      </c>
      <c r="OQ767" s="402"/>
      <c r="OR767" s="402"/>
      <c r="OS767" s="402"/>
      <c r="OT767" s="402"/>
      <c r="OU767" s="402"/>
      <c r="OV767" s="402"/>
      <c r="OW767" s="402"/>
      <c r="OX767" s="402"/>
      <c r="OY767" s="402"/>
      <c r="OZ767" s="402"/>
    </row>
    <row r="768" spans="2:422" s="38" customFormat="1" ht="18.75" hidden="1">
      <c r="C768" s="538"/>
      <c r="D768" s="543" t="s">
        <v>666</v>
      </c>
      <c r="E768" s="544"/>
      <c r="F768" s="44"/>
      <c r="G768" s="37"/>
      <c r="H768" s="37"/>
      <c r="I768" s="37"/>
      <c r="J768" s="37"/>
      <c r="K768" s="46"/>
      <c r="L768" s="37"/>
      <c r="M768" s="37"/>
      <c r="R768" s="21"/>
      <c r="S768" s="21"/>
      <c r="T768" s="21"/>
      <c r="U768" s="21"/>
      <c r="V768" s="21"/>
      <c r="W768" s="21"/>
      <c r="X768" s="21"/>
      <c r="Y768" s="21"/>
      <c r="Z768" s="21"/>
      <c r="AA768" s="21"/>
      <c r="AB768" s="21"/>
      <c r="AC768" s="21"/>
      <c r="AF768" s="7">
        <f>AF767/(AF764+AF765+AF766+AF767)</f>
        <v>0</v>
      </c>
      <c r="AG768" s="7">
        <f t="shared" ref="AG768:BC768" si="1225">AG767/(AG764+AG765+AG766+AG767)</f>
        <v>0</v>
      </c>
      <c r="AH768" s="7">
        <f t="shared" si="1225"/>
        <v>0</v>
      </c>
      <c r="AI768" s="7">
        <f t="shared" si="1225"/>
        <v>0</v>
      </c>
      <c r="AJ768" s="7">
        <f t="shared" si="1225"/>
        <v>0</v>
      </c>
      <c r="AK768" s="7">
        <f t="shared" si="1225"/>
        <v>0</v>
      </c>
      <c r="AL768" s="7">
        <f t="shared" si="1225"/>
        <v>0</v>
      </c>
      <c r="AM768" s="7">
        <f t="shared" si="1225"/>
        <v>0</v>
      </c>
      <c r="AN768" s="7">
        <f t="shared" si="1225"/>
        <v>0</v>
      </c>
      <c r="AO768" s="7">
        <f t="shared" si="1225"/>
        <v>0</v>
      </c>
      <c r="AP768" s="7">
        <f t="shared" si="1225"/>
        <v>0</v>
      </c>
      <c r="AQ768" s="7">
        <f t="shared" si="1225"/>
        <v>0</v>
      </c>
      <c r="AR768" s="7">
        <f t="shared" si="1225"/>
        <v>0</v>
      </c>
      <c r="AS768" s="7">
        <f t="shared" si="1225"/>
        <v>0</v>
      </c>
      <c r="AT768" s="7">
        <f t="shared" si="1225"/>
        <v>0</v>
      </c>
      <c r="AU768" s="7">
        <f t="shared" si="1225"/>
        <v>0</v>
      </c>
      <c r="AV768" s="7">
        <f t="shared" si="1225"/>
        <v>0</v>
      </c>
      <c r="AW768" s="7">
        <f t="shared" si="1225"/>
        <v>0</v>
      </c>
      <c r="AX768" s="7">
        <f t="shared" si="1225"/>
        <v>0</v>
      </c>
      <c r="AY768" s="7">
        <f t="shared" si="1225"/>
        <v>0</v>
      </c>
      <c r="AZ768" s="7">
        <f t="shared" si="1225"/>
        <v>0</v>
      </c>
      <c r="BA768" s="7">
        <f t="shared" si="1225"/>
        <v>0</v>
      </c>
      <c r="BB768" s="7">
        <f t="shared" si="1225"/>
        <v>0</v>
      </c>
      <c r="BC768" s="7">
        <f t="shared" si="1225"/>
        <v>0</v>
      </c>
      <c r="BD768" s="7">
        <f t="shared" ref="BD768:BI768" si="1226">BD767/(BD764+BD765+BD766+BD767)</f>
        <v>0</v>
      </c>
      <c r="BE768" s="7">
        <f t="shared" si="1226"/>
        <v>0</v>
      </c>
      <c r="BF768" s="7">
        <f t="shared" si="1226"/>
        <v>0</v>
      </c>
      <c r="BG768" s="7">
        <f t="shared" si="1226"/>
        <v>0</v>
      </c>
      <c r="BH768" s="7">
        <f t="shared" si="1226"/>
        <v>0</v>
      </c>
      <c r="BI768" s="7">
        <f t="shared" si="1226"/>
        <v>0</v>
      </c>
      <c r="BJ768" s="400"/>
      <c r="BK768" s="400"/>
      <c r="BL768" s="400"/>
      <c r="BM768" s="400"/>
      <c r="BN768" s="400"/>
      <c r="BO768" s="400"/>
      <c r="BP768" s="400"/>
      <c r="BQ768" s="400"/>
      <c r="BR768" s="400"/>
      <c r="BS768" s="401"/>
      <c r="BV768" s="38">
        <f>BV767/(BV764+BV765+BV766+BV767)</f>
        <v>0</v>
      </c>
      <c r="BW768" s="38">
        <f t="shared" ref="BW768:CY768" si="1227">BW767/(BW764+BW765+BW766+BW767)</f>
        <v>0</v>
      </c>
      <c r="BX768" s="11">
        <f t="shared" si="1227"/>
        <v>0</v>
      </c>
      <c r="BY768" s="11">
        <f t="shared" si="1227"/>
        <v>0</v>
      </c>
      <c r="BZ768" s="11">
        <f t="shared" si="1227"/>
        <v>0</v>
      </c>
      <c r="CA768" s="11">
        <f t="shared" si="1227"/>
        <v>0</v>
      </c>
      <c r="CB768" s="11">
        <f t="shared" si="1227"/>
        <v>0</v>
      </c>
      <c r="CC768" s="11">
        <f t="shared" si="1227"/>
        <v>0</v>
      </c>
      <c r="CD768" s="11">
        <f t="shared" si="1227"/>
        <v>0</v>
      </c>
      <c r="CE768" s="11">
        <f t="shared" si="1227"/>
        <v>0</v>
      </c>
      <c r="CF768" s="11">
        <f t="shared" si="1227"/>
        <v>0</v>
      </c>
      <c r="CG768" s="11">
        <f t="shared" si="1227"/>
        <v>0</v>
      </c>
      <c r="CH768" s="11">
        <f t="shared" si="1227"/>
        <v>0</v>
      </c>
      <c r="CI768" s="11">
        <f t="shared" si="1227"/>
        <v>0</v>
      </c>
      <c r="CJ768" s="11">
        <f t="shared" si="1227"/>
        <v>0</v>
      </c>
      <c r="CK768" s="11">
        <f t="shared" si="1227"/>
        <v>0</v>
      </c>
      <c r="CL768" s="11">
        <f t="shared" si="1227"/>
        <v>0</v>
      </c>
      <c r="CM768" s="11">
        <f t="shared" si="1227"/>
        <v>0</v>
      </c>
      <c r="CN768" s="11">
        <f t="shared" si="1227"/>
        <v>0</v>
      </c>
      <c r="CO768" s="11">
        <f t="shared" si="1227"/>
        <v>0</v>
      </c>
      <c r="CP768" s="11">
        <f t="shared" si="1227"/>
        <v>0</v>
      </c>
      <c r="CQ768" s="11">
        <f t="shared" si="1227"/>
        <v>0</v>
      </c>
      <c r="CR768" s="11">
        <f t="shared" si="1227"/>
        <v>0</v>
      </c>
      <c r="CS768" s="11">
        <f t="shared" si="1227"/>
        <v>0</v>
      </c>
      <c r="CT768" s="11">
        <f t="shared" si="1227"/>
        <v>0</v>
      </c>
      <c r="CU768" s="11">
        <f t="shared" si="1227"/>
        <v>0</v>
      </c>
      <c r="CV768" s="11">
        <f t="shared" si="1227"/>
        <v>0</v>
      </c>
      <c r="CW768" s="11">
        <f t="shared" si="1227"/>
        <v>0</v>
      </c>
      <c r="CX768" s="11">
        <f t="shared" si="1227"/>
        <v>0</v>
      </c>
      <c r="CY768" s="11">
        <f t="shared" si="1227"/>
        <v>0</v>
      </c>
      <c r="CZ768" s="11"/>
      <c r="DA768" s="11"/>
      <c r="DB768" s="11"/>
      <c r="DC768" s="402"/>
      <c r="DD768" s="402"/>
      <c r="DE768" s="402"/>
      <c r="DF768" s="402"/>
      <c r="DG768" s="402"/>
      <c r="DH768" s="402"/>
      <c r="DI768" s="402"/>
      <c r="DJ768" s="402"/>
      <c r="DK768" s="402"/>
      <c r="DL768" s="402"/>
      <c r="DQ768" s="11">
        <f>DQ767/(DQ764+DQ765+DQ766+DQ767)</f>
        <v>0</v>
      </c>
      <c r="DR768" s="11">
        <f t="shared" ref="DR768:EU768" si="1228">DR767/(DR764+DR765+DR766+DR767)</f>
        <v>0</v>
      </c>
      <c r="DS768" s="11">
        <f t="shared" si="1228"/>
        <v>0</v>
      </c>
      <c r="DT768" s="11">
        <f t="shared" si="1228"/>
        <v>0</v>
      </c>
      <c r="DU768" s="11">
        <f t="shared" si="1228"/>
        <v>0</v>
      </c>
      <c r="DV768" s="11">
        <f t="shared" si="1228"/>
        <v>0</v>
      </c>
      <c r="DW768" s="11">
        <f t="shared" si="1228"/>
        <v>0</v>
      </c>
      <c r="DX768" s="11">
        <f t="shared" si="1228"/>
        <v>0</v>
      </c>
      <c r="DY768" s="11">
        <f t="shared" si="1228"/>
        <v>0</v>
      </c>
      <c r="DZ768" s="11">
        <f t="shared" si="1228"/>
        <v>0</v>
      </c>
      <c r="EA768" s="11">
        <f t="shared" si="1228"/>
        <v>0</v>
      </c>
      <c r="EB768" s="11">
        <f t="shared" si="1228"/>
        <v>0</v>
      </c>
      <c r="EC768" s="11">
        <f t="shared" si="1228"/>
        <v>0</v>
      </c>
      <c r="ED768" s="11">
        <f t="shared" si="1228"/>
        <v>0</v>
      </c>
      <c r="EE768" s="11">
        <f t="shared" si="1228"/>
        <v>0</v>
      </c>
      <c r="EF768" s="11">
        <f t="shared" si="1228"/>
        <v>0</v>
      </c>
      <c r="EG768" s="11">
        <f t="shared" si="1228"/>
        <v>0</v>
      </c>
      <c r="EH768" s="11">
        <f t="shared" si="1228"/>
        <v>0</v>
      </c>
      <c r="EI768" s="11">
        <f t="shared" si="1228"/>
        <v>0</v>
      </c>
      <c r="EJ768" s="11">
        <f t="shared" si="1228"/>
        <v>0</v>
      </c>
      <c r="EK768" s="11">
        <f t="shared" si="1228"/>
        <v>0</v>
      </c>
      <c r="EL768" s="11">
        <f t="shared" si="1228"/>
        <v>0</v>
      </c>
      <c r="EM768" s="11">
        <f t="shared" si="1228"/>
        <v>0</v>
      </c>
      <c r="EN768" s="11">
        <f t="shared" si="1228"/>
        <v>0</v>
      </c>
      <c r="EO768" s="11">
        <f t="shared" si="1228"/>
        <v>0</v>
      </c>
      <c r="EP768" s="11">
        <f t="shared" si="1228"/>
        <v>0</v>
      </c>
      <c r="EQ768" s="11">
        <f t="shared" si="1228"/>
        <v>0</v>
      </c>
      <c r="ER768" s="11">
        <f t="shared" si="1228"/>
        <v>0</v>
      </c>
      <c r="ES768" s="11">
        <f t="shared" si="1228"/>
        <v>0</v>
      </c>
      <c r="ET768" s="11">
        <f t="shared" si="1228"/>
        <v>0</v>
      </c>
      <c r="EU768" s="11">
        <f t="shared" si="1228"/>
        <v>0</v>
      </c>
      <c r="EV768" s="402"/>
      <c r="EW768" s="402"/>
      <c r="EX768" s="402"/>
      <c r="EY768" s="402"/>
      <c r="EZ768" s="402"/>
      <c r="FA768" s="402"/>
      <c r="FB768" s="402"/>
      <c r="FC768" s="402"/>
      <c r="FD768" s="402"/>
      <c r="FE768" s="402"/>
      <c r="FK768" s="11">
        <f>FK767/(FK764+FK765+FK766+FK767)</f>
        <v>0</v>
      </c>
      <c r="FL768" s="11">
        <f t="shared" ref="FL768:GO768" si="1229">FL767/(FL764+FL765+FL766+FL767)</f>
        <v>0</v>
      </c>
      <c r="FM768" s="11">
        <f t="shared" si="1229"/>
        <v>0</v>
      </c>
      <c r="FN768" s="11">
        <f t="shared" si="1229"/>
        <v>0</v>
      </c>
      <c r="FO768" s="11">
        <f t="shared" si="1229"/>
        <v>0</v>
      </c>
      <c r="FP768" s="11">
        <f t="shared" si="1229"/>
        <v>0</v>
      </c>
      <c r="FQ768" s="11">
        <f t="shared" si="1229"/>
        <v>0</v>
      </c>
      <c r="FR768" s="11">
        <f t="shared" si="1229"/>
        <v>0</v>
      </c>
      <c r="FS768" s="11">
        <f t="shared" si="1229"/>
        <v>0</v>
      </c>
      <c r="FT768" s="11">
        <f t="shared" si="1229"/>
        <v>0</v>
      </c>
      <c r="FU768" s="11">
        <f t="shared" si="1229"/>
        <v>0</v>
      </c>
      <c r="FV768" s="11">
        <f t="shared" si="1229"/>
        <v>0</v>
      </c>
      <c r="FW768" s="11">
        <f t="shared" si="1229"/>
        <v>0</v>
      </c>
      <c r="FX768" s="11">
        <f t="shared" si="1229"/>
        <v>0</v>
      </c>
      <c r="FY768" s="11">
        <f t="shared" si="1229"/>
        <v>0</v>
      </c>
      <c r="FZ768" s="11">
        <f t="shared" si="1229"/>
        <v>0</v>
      </c>
      <c r="GA768" s="11">
        <f t="shared" si="1229"/>
        <v>0</v>
      </c>
      <c r="GB768" s="11">
        <f t="shared" si="1229"/>
        <v>0</v>
      </c>
      <c r="GC768" s="11">
        <f t="shared" si="1229"/>
        <v>0</v>
      </c>
      <c r="GD768" s="11">
        <f t="shared" si="1229"/>
        <v>0</v>
      </c>
      <c r="GE768" s="11">
        <f t="shared" si="1229"/>
        <v>0</v>
      </c>
      <c r="GF768" s="11">
        <f t="shared" si="1229"/>
        <v>0</v>
      </c>
      <c r="GG768" s="11">
        <f t="shared" si="1229"/>
        <v>0</v>
      </c>
      <c r="GH768" s="11">
        <f t="shared" si="1229"/>
        <v>0</v>
      </c>
      <c r="GI768" s="11">
        <f t="shared" si="1229"/>
        <v>0</v>
      </c>
      <c r="GJ768" s="11">
        <f t="shared" si="1229"/>
        <v>0</v>
      </c>
      <c r="GK768" s="11">
        <f t="shared" si="1229"/>
        <v>0</v>
      </c>
      <c r="GL768" s="11">
        <f t="shared" si="1229"/>
        <v>0</v>
      </c>
      <c r="GM768" s="11">
        <f t="shared" si="1229"/>
        <v>0</v>
      </c>
      <c r="GN768" s="11">
        <f t="shared" si="1229"/>
        <v>0</v>
      </c>
      <c r="GO768" s="11">
        <f t="shared" si="1229"/>
        <v>0</v>
      </c>
      <c r="GP768" s="402"/>
      <c r="GQ768" s="402"/>
      <c r="GR768" s="402"/>
      <c r="GS768" s="402"/>
      <c r="GT768" s="402"/>
      <c r="GU768" s="402"/>
      <c r="GV768" s="402"/>
      <c r="GW768" s="402"/>
      <c r="GX768" s="402"/>
      <c r="GY768" s="402"/>
      <c r="HE768" s="7">
        <f>HE767/(HE764+HE765+HE766+HE767)</f>
        <v>0</v>
      </c>
      <c r="HF768" s="7">
        <f t="shared" ref="HF768:IH768" si="1230">HF767/(HF764+HF765+HF766+HF767)</f>
        <v>0</v>
      </c>
      <c r="HG768" s="7">
        <f t="shared" si="1230"/>
        <v>0</v>
      </c>
      <c r="HH768" s="7">
        <f t="shared" si="1230"/>
        <v>0</v>
      </c>
      <c r="HI768" s="7">
        <f t="shared" si="1230"/>
        <v>0</v>
      </c>
      <c r="HJ768" s="7">
        <f t="shared" si="1230"/>
        <v>0</v>
      </c>
      <c r="HK768" s="7">
        <f t="shared" si="1230"/>
        <v>0</v>
      </c>
      <c r="HL768" s="7">
        <f t="shared" si="1230"/>
        <v>0</v>
      </c>
      <c r="HM768" s="7">
        <f t="shared" si="1230"/>
        <v>0</v>
      </c>
      <c r="HN768" s="7">
        <f t="shared" si="1230"/>
        <v>0</v>
      </c>
      <c r="HO768" s="7">
        <f t="shared" si="1230"/>
        <v>0</v>
      </c>
      <c r="HP768" s="7">
        <f t="shared" si="1230"/>
        <v>0</v>
      </c>
      <c r="HQ768" s="7">
        <f t="shared" si="1230"/>
        <v>0</v>
      </c>
      <c r="HR768" s="7">
        <f t="shared" si="1230"/>
        <v>0</v>
      </c>
      <c r="HS768" s="7">
        <f t="shared" si="1230"/>
        <v>0</v>
      </c>
      <c r="HT768" s="7">
        <f t="shared" si="1230"/>
        <v>0</v>
      </c>
      <c r="HU768" s="7">
        <f t="shared" si="1230"/>
        <v>0</v>
      </c>
      <c r="HV768" s="7">
        <f t="shared" si="1230"/>
        <v>0</v>
      </c>
      <c r="HW768" s="7">
        <f t="shared" si="1230"/>
        <v>0</v>
      </c>
      <c r="HX768" s="7"/>
      <c r="HY768" s="7"/>
      <c r="HZ768" s="7"/>
      <c r="IA768" s="7"/>
      <c r="IB768" s="7"/>
      <c r="IC768" s="7"/>
      <c r="ID768" s="7">
        <f t="shared" si="1230"/>
        <v>0</v>
      </c>
      <c r="IE768" s="7">
        <f t="shared" si="1230"/>
        <v>0</v>
      </c>
      <c r="IF768" s="7">
        <f t="shared" si="1230"/>
        <v>0</v>
      </c>
      <c r="IG768" s="7">
        <f t="shared" si="1230"/>
        <v>0</v>
      </c>
      <c r="IH768" s="7">
        <f t="shared" si="1230"/>
        <v>0</v>
      </c>
      <c r="II768" s="400"/>
      <c r="IJ768" s="400"/>
      <c r="IK768" s="400"/>
      <c r="IL768" s="400"/>
      <c r="IM768" s="400"/>
      <c r="IN768" s="400"/>
      <c r="IO768" s="400"/>
      <c r="IP768" s="400"/>
      <c r="IQ768" s="400"/>
      <c r="IR768" s="400"/>
      <c r="IS768" s="95"/>
      <c r="IX768" s="18">
        <f>IX767/(IX764+IX765+IX766+IX767)</f>
        <v>0</v>
      </c>
      <c r="IY768" s="18">
        <f t="shared" ref="IY768:JV768" si="1231">IY767/(IY764+IY765+IY766+IY767)</f>
        <v>0</v>
      </c>
      <c r="IZ768" s="18">
        <f t="shared" si="1231"/>
        <v>0</v>
      </c>
      <c r="JA768" s="18">
        <f t="shared" si="1231"/>
        <v>0</v>
      </c>
      <c r="JB768" s="18">
        <f t="shared" si="1231"/>
        <v>0</v>
      </c>
      <c r="JC768" s="18">
        <f t="shared" si="1231"/>
        <v>0</v>
      </c>
      <c r="JD768" s="18">
        <f t="shared" si="1231"/>
        <v>0</v>
      </c>
      <c r="JE768" s="18">
        <f t="shared" si="1231"/>
        <v>0</v>
      </c>
      <c r="JF768" s="18">
        <f t="shared" si="1231"/>
        <v>0</v>
      </c>
      <c r="JG768" s="18">
        <f t="shared" si="1231"/>
        <v>0</v>
      </c>
      <c r="JH768" s="18">
        <f t="shared" si="1231"/>
        <v>0</v>
      </c>
      <c r="JI768" s="18">
        <f t="shared" si="1231"/>
        <v>0</v>
      </c>
      <c r="JJ768" s="18">
        <f t="shared" si="1231"/>
        <v>0</v>
      </c>
      <c r="JK768" s="18">
        <f t="shared" si="1231"/>
        <v>0</v>
      </c>
      <c r="JL768" s="18">
        <f t="shared" si="1231"/>
        <v>0</v>
      </c>
      <c r="JM768" s="18">
        <f t="shared" si="1231"/>
        <v>0</v>
      </c>
      <c r="JN768" s="18">
        <f t="shared" si="1231"/>
        <v>0</v>
      </c>
      <c r="JO768" s="18">
        <f t="shared" si="1231"/>
        <v>0</v>
      </c>
      <c r="JP768" s="18">
        <f t="shared" si="1231"/>
        <v>0</v>
      </c>
      <c r="JQ768" s="18">
        <f t="shared" si="1231"/>
        <v>0</v>
      </c>
      <c r="JR768" s="18">
        <f t="shared" si="1231"/>
        <v>0</v>
      </c>
      <c r="JS768" s="18">
        <f t="shared" si="1231"/>
        <v>0</v>
      </c>
      <c r="JT768" s="18">
        <f t="shared" si="1231"/>
        <v>0</v>
      </c>
      <c r="JU768" s="18">
        <f t="shared" si="1231"/>
        <v>0</v>
      </c>
      <c r="JV768" s="18">
        <f t="shared" si="1231"/>
        <v>0</v>
      </c>
      <c r="JW768" s="18">
        <f t="shared" ref="JW768:KA768" si="1232">JW767/(JW764+JW765+JW766+JW767)</f>
        <v>0</v>
      </c>
      <c r="JX768" s="18">
        <f t="shared" si="1232"/>
        <v>0</v>
      </c>
      <c r="JY768" s="18">
        <f t="shared" si="1232"/>
        <v>0</v>
      </c>
      <c r="JZ768" s="18">
        <f t="shared" si="1232"/>
        <v>0</v>
      </c>
      <c r="KA768" s="18">
        <f t="shared" si="1232"/>
        <v>0</v>
      </c>
      <c r="KB768" s="402"/>
      <c r="KC768" s="402"/>
      <c r="KD768" s="402"/>
      <c r="KE768" s="402"/>
      <c r="KF768" s="402"/>
      <c r="KG768" s="402"/>
      <c r="KH768" s="402"/>
      <c r="KI768" s="402"/>
      <c r="KJ768" s="402"/>
      <c r="KK768" s="439"/>
      <c r="KO768" s="18">
        <f>KO767/(KO764+KO765+KO766+KO767)</f>
        <v>0</v>
      </c>
      <c r="KP768" s="18">
        <f t="shared" ref="KP768:LR768" si="1233">KP767/(KP764+KP765+KP766+KP767)</f>
        <v>0</v>
      </c>
      <c r="KQ768" s="18">
        <f t="shared" si="1233"/>
        <v>0</v>
      </c>
      <c r="KR768" s="18">
        <f t="shared" si="1233"/>
        <v>0</v>
      </c>
      <c r="KS768" s="18">
        <f t="shared" si="1233"/>
        <v>0</v>
      </c>
      <c r="KT768" s="18">
        <f t="shared" si="1233"/>
        <v>0</v>
      </c>
      <c r="KU768" s="18">
        <f t="shared" si="1233"/>
        <v>0</v>
      </c>
      <c r="KV768" s="18">
        <f t="shared" si="1233"/>
        <v>0</v>
      </c>
      <c r="KW768" s="18">
        <f t="shared" si="1233"/>
        <v>0</v>
      </c>
      <c r="KX768" s="18">
        <f t="shared" si="1233"/>
        <v>0</v>
      </c>
      <c r="KY768" s="18">
        <f t="shared" si="1233"/>
        <v>0</v>
      </c>
      <c r="KZ768" s="18">
        <f t="shared" si="1233"/>
        <v>0</v>
      </c>
      <c r="LA768" s="18">
        <f t="shared" si="1233"/>
        <v>0</v>
      </c>
      <c r="LB768" s="18">
        <f t="shared" si="1233"/>
        <v>0</v>
      </c>
      <c r="LC768" s="18">
        <f t="shared" si="1233"/>
        <v>0</v>
      </c>
      <c r="LD768" s="18">
        <f t="shared" si="1233"/>
        <v>0</v>
      </c>
      <c r="LE768" s="18">
        <f t="shared" si="1233"/>
        <v>0</v>
      </c>
      <c r="LF768" s="18">
        <f t="shared" si="1233"/>
        <v>0</v>
      </c>
      <c r="LG768" s="18">
        <f t="shared" si="1233"/>
        <v>0</v>
      </c>
      <c r="LH768" s="18">
        <f t="shared" si="1233"/>
        <v>0</v>
      </c>
      <c r="LI768" s="18">
        <f t="shared" si="1233"/>
        <v>0</v>
      </c>
      <c r="LJ768" s="18">
        <f t="shared" si="1233"/>
        <v>0</v>
      </c>
      <c r="LK768" s="18">
        <f t="shared" si="1233"/>
        <v>0</v>
      </c>
      <c r="LL768" s="18">
        <f t="shared" ref="LL768:LO768" si="1234">LL767/(LL764+LL765+LL766+LL767)</f>
        <v>0</v>
      </c>
      <c r="LM768" s="18">
        <f t="shared" si="1234"/>
        <v>0</v>
      </c>
      <c r="LN768" s="18">
        <f t="shared" si="1234"/>
        <v>0</v>
      </c>
      <c r="LO768" s="18">
        <f t="shared" si="1234"/>
        <v>0</v>
      </c>
      <c r="LP768" s="18">
        <f t="shared" si="1233"/>
        <v>0</v>
      </c>
      <c r="LQ768" s="18">
        <f t="shared" si="1233"/>
        <v>0</v>
      </c>
      <c r="LR768" s="18">
        <f t="shared" si="1233"/>
        <v>0</v>
      </c>
      <c r="LS768" s="450"/>
      <c r="LT768" s="450"/>
      <c r="LU768" s="450"/>
      <c r="LV768" s="450"/>
      <c r="LW768" s="450"/>
      <c r="LX768" s="450"/>
      <c r="LY768" s="450"/>
      <c r="LZ768" s="450"/>
      <c r="MA768" s="450"/>
      <c r="MB768" s="450"/>
      <c r="ME768" s="4">
        <f>ME767/(ME764+ME765+ME766+ME767)</f>
        <v>0</v>
      </c>
      <c r="MF768" s="4">
        <f t="shared" ref="MF768:ND768" si="1235">MF767/(MF764+MF765+MF766+MF767)</f>
        <v>0</v>
      </c>
      <c r="MG768" s="4">
        <f t="shared" si="1235"/>
        <v>0</v>
      </c>
      <c r="MH768" s="4">
        <f t="shared" si="1235"/>
        <v>0</v>
      </c>
      <c r="MI768" s="4">
        <f t="shared" si="1235"/>
        <v>0</v>
      </c>
      <c r="MJ768" s="4">
        <f t="shared" si="1235"/>
        <v>0</v>
      </c>
      <c r="MK768" s="4">
        <f t="shared" si="1235"/>
        <v>0</v>
      </c>
      <c r="ML768" s="4">
        <f t="shared" si="1235"/>
        <v>0</v>
      </c>
      <c r="MM768" s="4">
        <f t="shared" si="1235"/>
        <v>0</v>
      </c>
      <c r="MN768" s="4">
        <f t="shared" si="1235"/>
        <v>0</v>
      </c>
      <c r="MO768" s="4">
        <f t="shared" si="1235"/>
        <v>0</v>
      </c>
      <c r="MP768" s="4">
        <f t="shared" si="1235"/>
        <v>0</v>
      </c>
      <c r="MQ768" s="4">
        <f t="shared" si="1235"/>
        <v>0</v>
      </c>
      <c r="MR768" s="4">
        <f t="shared" si="1235"/>
        <v>0</v>
      </c>
      <c r="MS768" s="4">
        <f t="shared" si="1235"/>
        <v>0</v>
      </c>
      <c r="MT768" s="4">
        <f t="shared" si="1235"/>
        <v>0</v>
      </c>
      <c r="MU768" s="4">
        <f t="shared" si="1235"/>
        <v>0</v>
      </c>
      <c r="MV768" s="4">
        <f t="shared" si="1235"/>
        <v>0</v>
      </c>
      <c r="MW768" s="4">
        <f t="shared" si="1235"/>
        <v>0</v>
      </c>
      <c r="MX768" s="4">
        <f t="shared" si="1235"/>
        <v>0</v>
      </c>
      <c r="MY768" s="4">
        <f t="shared" si="1235"/>
        <v>0</v>
      </c>
      <c r="MZ768" s="4">
        <f t="shared" si="1235"/>
        <v>0</v>
      </c>
      <c r="NA768" s="4">
        <f t="shared" si="1235"/>
        <v>0</v>
      </c>
      <c r="NB768" s="4">
        <f t="shared" si="1235"/>
        <v>0</v>
      </c>
      <c r="NC768" s="4"/>
      <c r="ND768" s="4">
        <f t="shared" si="1235"/>
        <v>0</v>
      </c>
      <c r="NE768" s="402"/>
      <c r="NF768" s="402"/>
      <c r="NG768" s="402"/>
      <c r="NH768" s="402"/>
      <c r="NI768" s="402"/>
      <c r="NJ768" s="402"/>
      <c r="NK768" s="402"/>
      <c r="NL768" s="402"/>
      <c r="NM768" s="402"/>
      <c r="NN768" s="402"/>
      <c r="NQ768" s="4" t="e">
        <f>NQ767/(NQ764+NQ765+NQ766+NQ767)</f>
        <v>#REF!</v>
      </c>
      <c r="NR768" s="4" t="e">
        <f t="shared" ref="NR768:OP768" si="1236">NR767/(NR764+NR765+NR766+NR767)</f>
        <v>#REF!</v>
      </c>
      <c r="NS768" s="4" t="e">
        <f t="shared" si="1236"/>
        <v>#REF!</v>
      </c>
      <c r="NT768" s="4" t="e">
        <f t="shared" si="1236"/>
        <v>#REF!</v>
      </c>
      <c r="NU768" s="4" t="e">
        <f t="shared" si="1236"/>
        <v>#REF!</v>
      </c>
      <c r="NV768" s="4" t="e">
        <f t="shared" si="1236"/>
        <v>#REF!</v>
      </c>
      <c r="NW768" s="4" t="e">
        <f t="shared" si="1236"/>
        <v>#REF!</v>
      </c>
      <c r="NX768" s="4" t="e">
        <f t="shared" si="1236"/>
        <v>#REF!</v>
      </c>
      <c r="NY768" s="4" t="e">
        <f t="shared" si="1236"/>
        <v>#REF!</v>
      </c>
      <c r="NZ768" s="4" t="e">
        <f t="shared" si="1236"/>
        <v>#REF!</v>
      </c>
      <c r="OA768" s="4" t="e">
        <f t="shared" si="1236"/>
        <v>#REF!</v>
      </c>
      <c r="OB768" s="4" t="e">
        <f t="shared" si="1236"/>
        <v>#REF!</v>
      </c>
      <c r="OC768" s="4" t="e">
        <f t="shared" si="1236"/>
        <v>#REF!</v>
      </c>
      <c r="OD768" s="4" t="e">
        <f t="shared" si="1236"/>
        <v>#REF!</v>
      </c>
      <c r="OE768" s="4" t="e">
        <f t="shared" si="1236"/>
        <v>#REF!</v>
      </c>
      <c r="OF768" s="4" t="e">
        <f t="shared" si="1236"/>
        <v>#REF!</v>
      </c>
      <c r="OG768" s="4" t="e">
        <f t="shared" si="1236"/>
        <v>#REF!</v>
      </c>
      <c r="OH768" s="4" t="e">
        <f t="shared" si="1236"/>
        <v>#REF!</v>
      </c>
      <c r="OI768" s="4" t="e">
        <f t="shared" si="1236"/>
        <v>#REF!</v>
      </c>
      <c r="OJ768" s="4" t="e">
        <f t="shared" si="1236"/>
        <v>#REF!</v>
      </c>
      <c r="OK768" s="4" t="e">
        <f t="shared" si="1236"/>
        <v>#REF!</v>
      </c>
      <c r="OL768" s="4" t="e">
        <f t="shared" si="1236"/>
        <v>#REF!</v>
      </c>
      <c r="OM768" s="4" t="e">
        <f t="shared" si="1236"/>
        <v>#REF!</v>
      </c>
      <c r="ON768" s="4" t="e">
        <f t="shared" si="1236"/>
        <v>#REF!</v>
      </c>
      <c r="OO768" s="4" t="e">
        <f t="shared" si="1236"/>
        <v>#REF!</v>
      </c>
      <c r="OP768" s="4" t="e">
        <f t="shared" si="1236"/>
        <v>#REF!</v>
      </c>
      <c r="OQ768" s="402"/>
      <c r="OR768" s="402"/>
      <c r="OS768" s="402"/>
      <c r="OT768" s="402"/>
      <c r="OU768" s="402"/>
      <c r="OV768" s="402"/>
      <c r="OW768" s="402"/>
      <c r="OX768" s="402"/>
      <c r="OY768" s="402"/>
      <c r="OZ768" s="402"/>
    </row>
    <row r="769" spans="3:416" s="38" customFormat="1" ht="18.75" hidden="1">
      <c r="C769" s="538"/>
      <c r="D769" s="553" t="s">
        <v>660</v>
      </c>
      <c r="E769" s="554"/>
      <c r="F769" s="554"/>
      <c r="G769" s="554"/>
      <c r="H769" s="554"/>
      <c r="I769" s="554"/>
      <c r="J769" s="554"/>
      <c r="K769" s="46"/>
      <c r="L769" s="37"/>
      <c r="M769" s="37"/>
      <c r="R769" s="21"/>
      <c r="S769" s="21"/>
      <c r="T769" s="21"/>
      <c r="U769" s="21"/>
      <c r="V769" s="21"/>
      <c r="W769" s="21"/>
      <c r="X769" s="21"/>
      <c r="Y769" s="21"/>
      <c r="Z769" s="21"/>
      <c r="AA769" s="21"/>
      <c r="AB769" s="21"/>
      <c r="AC769" s="21"/>
      <c r="AF769" s="9">
        <f>(((AF764*2)+(AF765*1)+(AF766*0)))/(AF764+AF765+AF766)</f>
        <v>1.9583333333333333</v>
      </c>
      <c r="AG769" s="9">
        <f t="shared" ref="AG769:BC769" si="1237">(((AG764*2)+(AG765*1)+(AG766*0)))/(AG764+AG765+AG766)</f>
        <v>1.375</v>
      </c>
      <c r="AH769" s="9">
        <f t="shared" si="1237"/>
        <v>1.3958333333333333</v>
      </c>
      <c r="AI769" s="9">
        <f t="shared" si="1237"/>
        <v>2</v>
      </c>
      <c r="AJ769" s="9">
        <f t="shared" si="1237"/>
        <v>1.9375</v>
      </c>
      <c r="AK769" s="9">
        <f t="shared" si="1237"/>
        <v>1.9791666666666667</v>
      </c>
      <c r="AL769" s="9">
        <f t="shared" si="1237"/>
        <v>1.9375</v>
      </c>
      <c r="AM769" s="9">
        <f t="shared" si="1237"/>
        <v>1.9375</v>
      </c>
      <c r="AN769" s="9">
        <f t="shared" si="1237"/>
        <v>2</v>
      </c>
      <c r="AO769" s="9">
        <f t="shared" si="1237"/>
        <v>1.9583333333333333</v>
      </c>
      <c r="AP769" s="9">
        <f t="shared" si="1237"/>
        <v>1.9583333333333333</v>
      </c>
      <c r="AQ769" s="9">
        <f t="shared" si="1237"/>
        <v>1.9791666666666667</v>
      </c>
      <c r="AR769" s="9">
        <f t="shared" si="1237"/>
        <v>1.3333333333333333</v>
      </c>
      <c r="AS769" s="9">
        <f t="shared" si="1237"/>
        <v>1.9791666666666667</v>
      </c>
      <c r="AT769" s="9">
        <f t="shared" si="1237"/>
        <v>1.9791666666666667</v>
      </c>
      <c r="AU769" s="9">
        <v>1.5</v>
      </c>
      <c r="AV769" s="9">
        <f t="shared" si="1237"/>
        <v>1.9791666666666667</v>
      </c>
      <c r="AW769" s="9">
        <f t="shared" si="1237"/>
        <v>1.9791666666666667</v>
      </c>
      <c r="AX769" s="9">
        <f t="shared" si="1237"/>
        <v>1.9166666666666667</v>
      </c>
      <c r="AY769" s="9">
        <f t="shared" si="1237"/>
        <v>2</v>
      </c>
      <c r="AZ769" s="9">
        <f t="shared" si="1237"/>
        <v>1.9166666666666667</v>
      </c>
      <c r="BA769" s="9">
        <f t="shared" si="1237"/>
        <v>1.9791666666666667</v>
      </c>
      <c r="BB769" s="9">
        <f t="shared" si="1237"/>
        <v>1.9583333333333333</v>
      </c>
      <c r="BC769" s="9">
        <f t="shared" si="1237"/>
        <v>1.9166666666666667</v>
      </c>
      <c r="BD769" s="9">
        <f t="shared" ref="BD769:BI769" si="1238">(((BD764*2)+(BD765*1)+(BD766*0)))/(BD764+BD765+BD766)</f>
        <v>1.9574468085106382</v>
      </c>
      <c r="BE769" s="9">
        <f t="shared" si="1238"/>
        <v>1.9787234042553192</v>
      </c>
      <c r="BF769" s="9">
        <f t="shared" si="1238"/>
        <v>1.9574468085106382</v>
      </c>
      <c r="BG769" s="9">
        <f t="shared" si="1238"/>
        <v>1.3829787234042554</v>
      </c>
      <c r="BH769" s="9">
        <f t="shared" si="1238"/>
        <v>1.4042553191489362</v>
      </c>
      <c r="BI769" s="9">
        <f t="shared" si="1238"/>
        <v>1.9574468085106382</v>
      </c>
      <c r="BJ769" s="398">
        <f>COUNTIF(AF770:BI770,"Đ")</f>
        <v>24</v>
      </c>
      <c r="BK769" s="410">
        <f>BJ769/(BJ769+BL769+BN769+BP769)</f>
        <v>0.8</v>
      </c>
      <c r="BL769" s="398">
        <f>COUNTIF(AF770:BI770,"CCG")</f>
        <v>6</v>
      </c>
      <c r="BM769" s="410">
        <f>BL769/(BL769+BN769+BP769+BJ769)</f>
        <v>0.2</v>
      </c>
      <c r="BN769" s="398">
        <f>COUNTIF(AF770:BI770,"CĐ")</f>
        <v>0</v>
      </c>
      <c r="BO769" s="410">
        <f>BN769/(BN769+BP769+BJ769+BL769)</f>
        <v>0</v>
      </c>
      <c r="BP769" s="398">
        <f>COUNTIF(AF770:BI770,"Kđg")</f>
        <v>0</v>
      </c>
      <c r="BQ769" s="410">
        <f>BP769/(BP769+BJ769+BL769+BN769)</f>
        <v>0</v>
      </c>
      <c r="BR769" s="423">
        <f>(((BJ769*2)+(BL769*1)+(BN769*0)))/(BJ769+BL769+BN769)</f>
        <v>1.8</v>
      </c>
      <c r="BS769" s="425" t="str">
        <f>IF(BP769/(BJ769+BL769+BN769+BP769)&gt;=50%,"KĐG",IF(BR769&gt;=1.6,"Đạt mục tiêu",IF(BR769&gt;=1,"Cần cố gắng","Chưa đạt")))</f>
        <v>Đạt mục tiêu</v>
      </c>
      <c r="BV769" s="38">
        <f>(((BV764*2)+(BV765*1)+(BV766*0)))/(BV764+BV765+BV766)</f>
        <v>1.9583333333333333</v>
      </c>
      <c r="BW769" s="38">
        <f t="shared" ref="BW769:CJ769" si="1239">(((BW764*2)+(BW765*1)+(BW766*0)))/(BW764+BW765+BW766)</f>
        <v>1.375</v>
      </c>
      <c r="BX769" s="12">
        <f t="shared" si="1239"/>
        <v>1.3958333333333333</v>
      </c>
      <c r="BY769" s="12">
        <f t="shared" si="1239"/>
        <v>2</v>
      </c>
      <c r="BZ769" s="12">
        <f t="shared" si="1239"/>
        <v>1.9375</v>
      </c>
      <c r="CA769" s="12">
        <f t="shared" si="1239"/>
        <v>1.9791666666666667</v>
      </c>
      <c r="CB769" s="12">
        <f t="shared" si="1239"/>
        <v>1.9375</v>
      </c>
      <c r="CC769" s="12">
        <f t="shared" si="1239"/>
        <v>1.9375</v>
      </c>
      <c r="CD769" s="12">
        <f t="shared" si="1239"/>
        <v>2</v>
      </c>
      <c r="CE769" s="12">
        <f t="shared" si="1239"/>
        <v>1.9583333333333333</v>
      </c>
      <c r="CF769" s="12">
        <f t="shared" si="1239"/>
        <v>1.9583333333333333</v>
      </c>
      <c r="CG769" s="12">
        <f t="shared" si="1239"/>
        <v>1.9791666666666667</v>
      </c>
      <c r="CH769" s="12">
        <f t="shared" si="1239"/>
        <v>1.3333333333333333</v>
      </c>
      <c r="CI769" s="12">
        <f t="shared" si="1239"/>
        <v>1.9791666666666667</v>
      </c>
      <c r="CJ769" s="12">
        <f t="shared" si="1239"/>
        <v>1.9791666666666667</v>
      </c>
      <c r="CK769" s="12">
        <v>1.5</v>
      </c>
      <c r="CL769" s="12">
        <f t="shared" ref="CL769:CY769" si="1240">(((CL764*2)+(CL765*1)+(CL766*0)))/(CL764+CL765+CL766)</f>
        <v>1.9791666666666667</v>
      </c>
      <c r="CM769" s="12">
        <f t="shared" si="1240"/>
        <v>1.9791666666666667</v>
      </c>
      <c r="CN769" s="12">
        <f t="shared" si="1240"/>
        <v>1.9166666666666667</v>
      </c>
      <c r="CO769" s="12">
        <f t="shared" si="1240"/>
        <v>2</v>
      </c>
      <c r="CP769" s="12">
        <f t="shared" si="1240"/>
        <v>1.9166666666666667</v>
      </c>
      <c r="CQ769" s="12">
        <f t="shared" si="1240"/>
        <v>1.9791666666666667</v>
      </c>
      <c r="CR769" s="12">
        <f t="shared" si="1240"/>
        <v>1.9583333333333333</v>
      </c>
      <c r="CS769" s="12">
        <f t="shared" si="1240"/>
        <v>1.9166666666666667</v>
      </c>
      <c r="CT769" s="12">
        <f t="shared" si="1240"/>
        <v>1.9574468085106382</v>
      </c>
      <c r="CU769" s="12">
        <f t="shared" si="1240"/>
        <v>1.9787234042553192</v>
      </c>
      <c r="CV769" s="12">
        <f t="shared" si="1240"/>
        <v>1.9574468085106382</v>
      </c>
      <c r="CW769" s="12">
        <f t="shared" si="1240"/>
        <v>1.3829787234042554</v>
      </c>
      <c r="CX769" s="12">
        <f t="shared" si="1240"/>
        <v>1.4042553191489362</v>
      </c>
      <c r="CY769" s="12">
        <f t="shared" si="1240"/>
        <v>1.9574468085106382</v>
      </c>
      <c r="CZ769" s="12">
        <f>COUNTIF(BV770:CY770,"Đ")</f>
        <v>24</v>
      </c>
      <c r="DA769" s="12">
        <f>CZ769/(CZ769+DB769+DD769+DF769)</f>
        <v>0.8</v>
      </c>
      <c r="DB769" s="12">
        <f>COUNTIF(BV770:CY770,"CCG")</f>
        <v>6</v>
      </c>
      <c r="DC769" s="394">
        <f>DB769/(DB769+DD769+DF769+CZ769)</f>
        <v>0.2</v>
      </c>
      <c r="DD769" s="396">
        <f>COUNTIF(BV770:CY770,"CĐ")</f>
        <v>0</v>
      </c>
      <c r="DE769" s="394">
        <f>DD769/(DD769+DF769+CZ769+DB769)</f>
        <v>0</v>
      </c>
      <c r="DF769" s="396">
        <f>COUNTIF(BV770:CY770,"Kđg")</f>
        <v>0</v>
      </c>
      <c r="DG769" s="394">
        <f>DF769/(DF769+CZ769+DB769+DD769)</f>
        <v>0</v>
      </c>
      <c r="DH769" s="396">
        <f>(((CZ769*2)+(DB769*1)+(DD769*0)))/(CZ769+DB769+DD769)</f>
        <v>1.8</v>
      </c>
      <c r="DI769" s="394" t="str">
        <f>IF(DF769/(CZ769+DB769+DD769+DF769)&gt;=50%,"KĐG",IF(DH769&gt;=1.6,"Đạt mục tiêu",IF(DH769&gt;=1,"Cần cố gắng","Chưa đạt")))</f>
        <v>Đạt mục tiêu</v>
      </c>
      <c r="DJ769" s="396" t="e">
        <f>DI769/(DI769+DC769+DE769+DG769)</f>
        <v>#VALUE!</v>
      </c>
      <c r="DK769" s="428">
        <f>(((DC769*2)+(DE769*1)+(DG769*0)))/(DC769+DE769+DG769)</f>
        <v>2</v>
      </c>
      <c r="DL769" s="430" t="e">
        <f>IF(DI769/(DC769+DE769+DG769+DI769)&gt;=50%,"KĐG",IF(DK769&gt;=1.6,"Đạt mục tiêu",IF(DK769&gt;=1,"Cần cố gắng","Chưa đạt")))</f>
        <v>#VALUE!</v>
      </c>
      <c r="DQ769" s="12">
        <f>(((DQ764*2)+(DQ765*1)+(DQ766*0)))/(DQ764+DQ765+DQ766)</f>
        <v>1.935483870967742</v>
      </c>
      <c r="DR769" s="12">
        <f t="shared" ref="DR769:EU769" si="1241">(((DR764*2)+(DR765*1)+(DR766*0)))/(DR764+DR765+DR766)</f>
        <v>1.967741935483871</v>
      </c>
      <c r="DS769" s="12">
        <f t="shared" si="1241"/>
        <v>1.8064516129032258</v>
      </c>
      <c r="DT769" s="12">
        <f t="shared" si="1241"/>
        <v>1.7741935483870968</v>
      </c>
      <c r="DU769" s="12">
        <f t="shared" si="1241"/>
        <v>1.935483870967742</v>
      </c>
      <c r="DV769" s="12">
        <f t="shared" si="1241"/>
        <v>2</v>
      </c>
      <c r="DW769" s="12">
        <f t="shared" si="1241"/>
        <v>2</v>
      </c>
      <c r="DX769" s="12">
        <f t="shared" si="1241"/>
        <v>1.935483870967742</v>
      </c>
      <c r="DY769" s="12">
        <f t="shared" si="1241"/>
        <v>2</v>
      </c>
      <c r="DZ769" s="12">
        <f t="shared" si="1241"/>
        <v>2</v>
      </c>
      <c r="EA769" s="12">
        <f t="shared" si="1241"/>
        <v>1.8064516129032258</v>
      </c>
      <c r="EB769" s="12">
        <f t="shared" si="1241"/>
        <v>2</v>
      </c>
      <c r="EC769" s="12">
        <f t="shared" si="1241"/>
        <v>1.935483870967742</v>
      </c>
      <c r="ED769" s="12">
        <f t="shared" si="1241"/>
        <v>2</v>
      </c>
      <c r="EE769" s="12">
        <f t="shared" si="1241"/>
        <v>1.967741935483871</v>
      </c>
      <c r="EF769" s="12">
        <f t="shared" si="1241"/>
        <v>1.967741935483871</v>
      </c>
      <c r="EG769" s="12">
        <f t="shared" si="1241"/>
        <v>2</v>
      </c>
      <c r="EH769" s="12">
        <f t="shared" si="1241"/>
        <v>2</v>
      </c>
      <c r="EI769" s="12">
        <f t="shared" si="1241"/>
        <v>1.935483870967742</v>
      </c>
      <c r="EJ769" s="12">
        <f t="shared" si="1241"/>
        <v>2</v>
      </c>
      <c r="EK769" s="12">
        <f t="shared" si="1241"/>
        <v>1.935483870967742</v>
      </c>
      <c r="EL769" s="12">
        <f t="shared" si="1241"/>
        <v>2</v>
      </c>
      <c r="EM769" s="12">
        <f t="shared" si="1241"/>
        <v>1.9642857142857142</v>
      </c>
      <c r="EN769" s="12">
        <f t="shared" si="1241"/>
        <v>1.8214285714285714</v>
      </c>
      <c r="EO769" s="12">
        <f t="shared" si="1241"/>
        <v>2</v>
      </c>
      <c r="EP769" s="12">
        <f t="shared" si="1241"/>
        <v>2</v>
      </c>
      <c r="EQ769" s="12">
        <f t="shared" si="1241"/>
        <v>2</v>
      </c>
      <c r="ER769" s="12">
        <f t="shared" si="1241"/>
        <v>2</v>
      </c>
      <c r="ES769" s="12">
        <f t="shared" si="1241"/>
        <v>1.935483870967742</v>
      </c>
      <c r="ET769" s="12">
        <f t="shared" si="1241"/>
        <v>1.9285714285714286</v>
      </c>
      <c r="EU769" s="12">
        <f t="shared" si="1241"/>
        <v>1.967741935483871</v>
      </c>
      <c r="EV769" s="416">
        <f>COUNTIF(DQ770:EU770,"Đ")</f>
        <v>31</v>
      </c>
      <c r="EW769" s="408">
        <f>EV769/(EV769+EX769+EZ769+FB769)</f>
        <v>1</v>
      </c>
      <c r="EX769" s="416">
        <f>COUNTIF(DQ770:EU770,"CCG")</f>
        <v>0</v>
      </c>
      <c r="EY769" s="408">
        <f>EX769/(EX769+EZ769+FB769+EV769)</f>
        <v>0</v>
      </c>
      <c r="EZ769" s="416">
        <f>COUNTIF(DQ770:EU770,"CĐ")</f>
        <v>0</v>
      </c>
      <c r="FA769" s="408">
        <f>EZ769/(EZ769+FB769+EV769+EX769)</f>
        <v>0</v>
      </c>
      <c r="FB769" s="416">
        <f>COUNTIF(DQ770:EU770,"Kđg")</f>
        <v>0</v>
      </c>
      <c r="FC769" s="408">
        <f>FB769/(FB769+EV769+EX769+EZ769)</f>
        <v>0</v>
      </c>
      <c r="FD769" s="420">
        <f>(((EV769*2)+(EX769*1)+(EZ769*0)))/(EV769+EX769+EZ769)</f>
        <v>2</v>
      </c>
      <c r="FE769" s="430" t="str">
        <f>IF(FB769/(EV769+EX769+EZ769+FB769)&gt;=50%,"KĐG",IF(FD769&gt;=1.6,"Đạt mục tiêu",IF(FD769&gt;=1,"Cần cố gắng","Chưa đạt")))</f>
        <v>Đạt mục tiêu</v>
      </c>
      <c r="FK769" s="12">
        <f>(((FK764*2)+(FK765*1)+(FK766*0)))/(FK764+FK765+FK766)</f>
        <v>2</v>
      </c>
      <c r="FL769" s="12">
        <f t="shared" ref="FL769:GO769" si="1242">(((FL764*2)+(FL765*1)+(FL766*0)))/(FL764+FL765+FL766)</f>
        <v>1.9090909090909092</v>
      </c>
      <c r="FM769" s="12">
        <f t="shared" si="1242"/>
        <v>1.6363636363636365</v>
      </c>
      <c r="FN769" s="12">
        <f t="shared" si="1242"/>
        <v>1.5454545454545454</v>
      </c>
      <c r="FO769" s="12">
        <f t="shared" si="1242"/>
        <v>1.9090909090909092</v>
      </c>
      <c r="FP769" s="12">
        <f t="shared" si="1242"/>
        <v>2</v>
      </c>
      <c r="FQ769" s="12">
        <f t="shared" si="1242"/>
        <v>1.9090909090909092</v>
      </c>
      <c r="FR769" s="12">
        <f t="shared" si="1242"/>
        <v>1.9090909090909092</v>
      </c>
      <c r="FS769" s="12">
        <f t="shared" si="1242"/>
        <v>1.9090909090909092</v>
      </c>
      <c r="FT769" s="12">
        <f t="shared" si="1242"/>
        <v>2</v>
      </c>
      <c r="FU769" s="12">
        <f t="shared" si="1242"/>
        <v>1.7272727272727273</v>
      </c>
      <c r="FV769" s="12">
        <f t="shared" si="1242"/>
        <v>1.9090909090909092</v>
      </c>
      <c r="FW769" s="12">
        <f t="shared" si="1242"/>
        <v>1.8181818181818181</v>
      </c>
      <c r="FX769" s="12">
        <f t="shared" si="1242"/>
        <v>2</v>
      </c>
      <c r="FY769" s="12">
        <f t="shared" si="1242"/>
        <v>2</v>
      </c>
      <c r="FZ769" s="12">
        <f t="shared" si="1242"/>
        <v>1.9090909090909092</v>
      </c>
      <c r="GA769" s="12">
        <f t="shared" si="1242"/>
        <v>1.9090909090909092</v>
      </c>
      <c r="GB769" s="12">
        <f t="shared" si="1242"/>
        <v>2</v>
      </c>
      <c r="GC769" s="12">
        <f t="shared" si="1242"/>
        <v>2</v>
      </c>
      <c r="GD769" s="12">
        <f t="shared" si="1242"/>
        <v>1.9090909090909092</v>
      </c>
      <c r="GE769" s="12">
        <f t="shared" si="1242"/>
        <v>2</v>
      </c>
      <c r="GF769" s="12">
        <f t="shared" si="1242"/>
        <v>2</v>
      </c>
      <c r="GG769" s="12">
        <f t="shared" si="1242"/>
        <v>2</v>
      </c>
      <c r="GH769" s="12">
        <f t="shared" si="1242"/>
        <v>1.3</v>
      </c>
      <c r="GI769" s="12">
        <f t="shared" si="1242"/>
        <v>1.9</v>
      </c>
      <c r="GJ769" s="12">
        <f t="shared" si="1242"/>
        <v>2</v>
      </c>
      <c r="GK769" s="12">
        <f t="shared" si="1242"/>
        <v>2</v>
      </c>
      <c r="GL769" s="12">
        <f t="shared" si="1242"/>
        <v>2</v>
      </c>
      <c r="GM769" s="12">
        <f t="shared" si="1242"/>
        <v>1.9090909090909092</v>
      </c>
      <c r="GN769" s="12">
        <f t="shared" si="1242"/>
        <v>1.8</v>
      </c>
      <c r="GO769" s="12">
        <f t="shared" si="1242"/>
        <v>2</v>
      </c>
      <c r="GP769" s="416">
        <f>COUNTIF(FK770:GO770,"Đ")</f>
        <v>29</v>
      </c>
      <c r="GQ769" s="408">
        <f>GP769/(GP769+GR769+GT769+GV769)</f>
        <v>0.93548387096774188</v>
      </c>
      <c r="GR769" s="416">
        <f>COUNTIF(FK770:GO770,"CCG")</f>
        <v>2</v>
      </c>
      <c r="GS769" s="408">
        <f>GR769/(GR769+GT769+GV769+GP769)</f>
        <v>6.4516129032258063E-2</v>
      </c>
      <c r="GT769" s="416">
        <f>COUNTIF(FK770:GO770,"CĐ")</f>
        <v>0</v>
      </c>
      <c r="GU769" s="408">
        <f>GT769/(GT769+GV769+GP769+GR769)</f>
        <v>0</v>
      </c>
      <c r="GV769" s="416">
        <f>COUNTIF(FK770:GO770,"Kđg")</f>
        <v>0</v>
      </c>
      <c r="GW769" s="408">
        <f>GV769/(GV769+GP769+GR769+GT769)</f>
        <v>0</v>
      </c>
      <c r="GX769" s="420">
        <f>(((GP769*2)+(GR769*1)+(GT769*0)))/(GP769+GR769+GT769)</f>
        <v>1.935483870967742</v>
      </c>
      <c r="GY769" s="430" t="str">
        <f>IF(GV769/(GP769+GR769+GT769+GV769)&gt;=50%,"KĐG",IF(GX769&gt;=1.6,"Đạt mục tiêu",IF(GX769&gt;=1,"Cần cố gắng","Chưa đạt")))</f>
        <v>Đạt mục tiêu</v>
      </c>
      <c r="HE769" s="8">
        <f>(((HE764*2)+(HE765*1)+(HE766*0)))/(HE764+HE765+HE766)</f>
        <v>2</v>
      </c>
      <c r="HF769" s="8">
        <f t="shared" ref="HF769:IH769" si="1243">(((HF764*2)+(HF765*1)+(HF766*0)))/(HF764+HF765+HF766)</f>
        <v>2</v>
      </c>
      <c r="HG769" s="8">
        <f t="shared" si="1243"/>
        <v>1.5</v>
      </c>
      <c r="HH769" s="8">
        <f t="shared" si="1243"/>
        <v>2</v>
      </c>
      <c r="HI769" s="8">
        <f t="shared" si="1243"/>
        <v>2</v>
      </c>
      <c r="HJ769" s="8">
        <f t="shared" si="1243"/>
        <v>2</v>
      </c>
      <c r="HK769" s="8">
        <f t="shared" si="1243"/>
        <v>2</v>
      </c>
      <c r="HL769" s="8">
        <f t="shared" si="1243"/>
        <v>2</v>
      </c>
      <c r="HM769" s="8">
        <f t="shared" si="1243"/>
        <v>2</v>
      </c>
      <c r="HN769" s="8">
        <f t="shared" si="1243"/>
        <v>2</v>
      </c>
      <c r="HO769" s="8">
        <f t="shared" si="1243"/>
        <v>1.5</v>
      </c>
      <c r="HP769" s="8">
        <f t="shared" si="1243"/>
        <v>2</v>
      </c>
      <c r="HQ769" s="8">
        <f t="shared" si="1243"/>
        <v>1.5</v>
      </c>
      <c r="HR769" s="8">
        <f t="shared" si="1243"/>
        <v>2</v>
      </c>
      <c r="HS769" s="8">
        <f t="shared" si="1243"/>
        <v>2</v>
      </c>
      <c r="HT769" s="8">
        <f t="shared" si="1243"/>
        <v>2</v>
      </c>
      <c r="HU769" s="8">
        <f t="shared" si="1243"/>
        <v>2</v>
      </c>
      <c r="HV769" s="8">
        <f t="shared" si="1243"/>
        <v>2</v>
      </c>
      <c r="HW769" s="8">
        <f t="shared" si="1243"/>
        <v>2</v>
      </c>
      <c r="HX769" s="8"/>
      <c r="HY769" s="8"/>
      <c r="HZ769" s="8"/>
      <c r="IA769" s="8"/>
      <c r="IB769" s="8"/>
      <c r="IC769" s="8"/>
      <c r="ID769" s="8">
        <f t="shared" si="1243"/>
        <v>2</v>
      </c>
      <c r="IE769" s="8">
        <f t="shared" si="1243"/>
        <v>2</v>
      </c>
      <c r="IF769" s="8">
        <f t="shared" si="1243"/>
        <v>2</v>
      </c>
      <c r="IG769" s="8">
        <f t="shared" si="1243"/>
        <v>2</v>
      </c>
      <c r="IH769" s="8">
        <f t="shared" si="1243"/>
        <v>2</v>
      </c>
      <c r="II769" s="398">
        <f>COUNTIF(HE770:IH770,"Đ")</f>
        <v>21</v>
      </c>
      <c r="IJ769" s="410">
        <f>II769/(II769+IK769+IM769+IO769)</f>
        <v>0.875</v>
      </c>
      <c r="IK769" s="398">
        <f>COUNTIF(HE770:IH770,"CCG")</f>
        <v>3</v>
      </c>
      <c r="IL769" s="410">
        <f>IK769/(IK769+IM769+IO769+II769)</f>
        <v>0.125</v>
      </c>
      <c r="IM769" s="398">
        <f>COUNTIF(HE770:IH770,"CĐ")</f>
        <v>0</v>
      </c>
      <c r="IN769" s="410">
        <f>IM769/(IM769+IO769+II769+IK769)</f>
        <v>0</v>
      </c>
      <c r="IO769" s="398">
        <f>COUNTIF(HE770:IH770,"Kđg")</f>
        <v>0</v>
      </c>
      <c r="IP769" s="410">
        <f>IO769/(IO769+II769+IK769+IM769)</f>
        <v>0</v>
      </c>
      <c r="IQ769" s="423">
        <f>(((II769*2)+(IK769*1)+(IM769*0)))/(II769+IK769+IM769)</f>
        <v>1.875</v>
      </c>
      <c r="IR769" s="452" t="str">
        <f>IF(IO769/(II769+IK769+IM769+IO769)&gt;=50%,"KĐG",IF(IQ769&gt;=1.6,"Đạt mục tiêu",IF(IQ769&gt;=1,"Cần cố gắng","Chưa đạt")))</f>
        <v>Đạt mục tiêu</v>
      </c>
      <c r="IS769" s="96"/>
      <c r="IX769" s="98">
        <f>(((IX764*2)+(IX765*1)+(IX766*0)))/(IX764+IX765+IX766)</f>
        <v>2</v>
      </c>
      <c r="IY769" s="98">
        <f t="shared" ref="IY769:JV769" si="1244">(((IY764*2)+(IY765*1)+(IY766*0)))/(IY764+IY765+IY766)</f>
        <v>2</v>
      </c>
      <c r="IZ769" s="98">
        <f t="shared" si="1244"/>
        <v>1.967741935483871</v>
      </c>
      <c r="JA769" s="98">
        <f t="shared" si="1244"/>
        <v>1.5483870967741935</v>
      </c>
      <c r="JB769" s="98">
        <f t="shared" si="1244"/>
        <v>1.967741935483871</v>
      </c>
      <c r="JC769" s="98">
        <f t="shared" si="1244"/>
        <v>1.935483870967742</v>
      </c>
      <c r="JD769" s="98">
        <f t="shared" si="1244"/>
        <v>1.967741935483871</v>
      </c>
      <c r="JE769" s="98">
        <f t="shared" si="1244"/>
        <v>1.967741935483871</v>
      </c>
      <c r="JF769" s="98">
        <f t="shared" si="1244"/>
        <v>1.903225806451613</v>
      </c>
      <c r="JG769" s="98">
        <f t="shared" si="1244"/>
        <v>2</v>
      </c>
      <c r="JH769" s="98">
        <f t="shared" si="1244"/>
        <v>1.967741935483871</v>
      </c>
      <c r="JI769" s="98">
        <f t="shared" si="1244"/>
        <v>2</v>
      </c>
      <c r="JJ769" s="98">
        <f t="shared" si="1244"/>
        <v>1.967741935483871</v>
      </c>
      <c r="JK769" s="98">
        <f t="shared" si="1244"/>
        <v>2</v>
      </c>
      <c r="JL769" s="98">
        <f t="shared" si="1244"/>
        <v>1.967741935483871</v>
      </c>
      <c r="JM769" s="98">
        <f t="shared" si="1244"/>
        <v>2</v>
      </c>
      <c r="JN769" s="98">
        <f t="shared" si="1244"/>
        <v>1.967741935483871</v>
      </c>
      <c r="JO769" s="98">
        <f t="shared" si="1244"/>
        <v>2</v>
      </c>
      <c r="JP769" s="98">
        <f t="shared" si="1244"/>
        <v>1.967741935483871</v>
      </c>
      <c r="JQ769" s="98">
        <f t="shared" si="1244"/>
        <v>1.935483870967742</v>
      </c>
      <c r="JR769" s="98">
        <f t="shared" si="1244"/>
        <v>1.9642857142857142</v>
      </c>
      <c r="JS769" s="98">
        <f t="shared" si="1244"/>
        <v>2</v>
      </c>
      <c r="JT769" s="98">
        <f t="shared" si="1244"/>
        <v>2</v>
      </c>
      <c r="JU769" s="98">
        <f t="shared" si="1244"/>
        <v>2</v>
      </c>
      <c r="JV769" s="98">
        <f t="shared" si="1244"/>
        <v>2</v>
      </c>
      <c r="JW769" s="98">
        <f t="shared" ref="JW769:KA769" si="1245">(((JW764*2)+(JW765*1)+(JW766*0)))/(JW764+JW765+JW766)</f>
        <v>2</v>
      </c>
      <c r="JX769" s="98">
        <f t="shared" si="1245"/>
        <v>1.935483870967742</v>
      </c>
      <c r="JY769" s="98">
        <f t="shared" si="1245"/>
        <v>2</v>
      </c>
      <c r="JZ769" s="98">
        <f t="shared" si="1245"/>
        <v>2</v>
      </c>
      <c r="KA769" s="98">
        <f t="shared" si="1245"/>
        <v>2</v>
      </c>
      <c r="KB769" s="418">
        <f>COUNTIF(IX770:KA770,"Đ")</f>
        <v>29</v>
      </c>
      <c r="KC769" s="448">
        <f>KB769/(KB769+KD769+KF769+KH769)</f>
        <v>0.96666666666666667</v>
      </c>
      <c r="KD769" s="418">
        <f>COUNTIF(IX770:KA770,"CCG")</f>
        <v>1</v>
      </c>
      <c r="KE769" s="412">
        <f>KD769/(KD769+KF769+KH769+KB769)</f>
        <v>3.3333333333333333E-2</v>
      </c>
      <c r="KF769" s="418">
        <f>COUNTIF(IX770:KA770,"CĐ")</f>
        <v>0</v>
      </c>
      <c r="KG769" s="412">
        <f>KF769/(KF769+KH769+KB769+KD769)</f>
        <v>0</v>
      </c>
      <c r="KH769" s="418">
        <f>COUNTIF(IX770:KA770,"Kđg")</f>
        <v>0</v>
      </c>
      <c r="KI769" s="412">
        <f>KH769/(KH769+KB769+KD769+KF769)</f>
        <v>0</v>
      </c>
      <c r="KJ769" s="414">
        <f>(((KB769*2)+(KD769*1)+(KF769*0)))/(KB769+KD769+KF769)</f>
        <v>1.9666666666666666</v>
      </c>
      <c r="KK769" s="447" t="str">
        <f>IF(KH769/(KB769+KD769+KF769+KH769)&gt;=50%,"KĐG",IF(KJ769&gt;=1.6,"Đạt mục tiêu",IF(KJ769&gt;=1,"Cần cố gắng","Chưa đạt")))</f>
        <v>Đạt mục tiêu</v>
      </c>
      <c r="KO769" s="98">
        <f>(((KO764*2)+(KO765*1)+(KO766*0)))/(KO764+KO765+KO766)</f>
        <v>2</v>
      </c>
      <c r="KP769" s="98">
        <f t="shared" ref="KP769:LR769" si="1246">(((KP764*2)+(KP765*1)+(KP766*0)))/(KP764+KP765+KP766)</f>
        <v>2</v>
      </c>
      <c r="KQ769" s="98">
        <f t="shared" si="1246"/>
        <v>2</v>
      </c>
      <c r="KR769" s="98">
        <f t="shared" si="1246"/>
        <v>1.8695652173913044</v>
      </c>
      <c r="KS769" s="98">
        <f t="shared" si="1246"/>
        <v>2</v>
      </c>
      <c r="KT769" s="98">
        <f t="shared" si="1246"/>
        <v>1.9565217391304348</v>
      </c>
      <c r="KU769" s="98">
        <f t="shared" si="1246"/>
        <v>2</v>
      </c>
      <c r="KV769" s="98">
        <f t="shared" si="1246"/>
        <v>1.9565217391304348</v>
      </c>
      <c r="KW769" s="98">
        <f t="shared" si="1246"/>
        <v>2</v>
      </c>
      <c r="KX769" s="98">
        <f t="shared" si="1246"/>
        <v>2</v>
      </c>
      <c r="KY769" s="98">
        <f t="shared" si="1246"/>
        <v>1.9565217391304348</v>
      </c>
      <c r="KZ769" s="98">
        <f t="shared" si="1246"/>
        <v>2</v>
      </c>
      <c r="LA769" s="98">
        <f t="shared" si="1246"/>
        <v>2</v>
      </c>
      <c r="LB769" s="98">
        <f t="shared" si="1246"/>
        <v>1.9130434782608696</v>
      </c>
      <c r="LC769" s="98">
        <f t="shared" si="1246"/>
        <v>2</v>
      </c>
      <c r="LD769" s="98">
        <f t="shared" si="1246"/>
        <v>2</v>
      </c>
      <c r="LE769" s="98">
        <f t="shared" si="1246"/>
        <v>2</v>
      </c>
      <c r="LF769" s="98">
        <f t="shared" si="1246"/>
        <v>1.9565217391304348</v>
      </c>
      <c r="LG769" s="98">
        <f t="shared" si="1246"/>
        <v>2</v>
      </c>
      <c r="LH769" s="98">
        <f t="shared" si="1246"/>
        <v>2</v>
      </c>
      <c r="LI769" s="98">
        <f t="shared" si="1246"/>
        <v>1.9565217391304348</v>
      </c>
      <c r="LJ769" s="98">
        <f t="shared" si="1246"/>
        <v>2</v>
      </c>
      <c r="LK769" s="98">
        <f t="shared" si="1246"/>
        <v>2</v>
      </c>
      <c r="LL769" s="98">
        <f t="shared" ref="LL769:LO769" si="1247">(((LL764*2)+(LL765*1)+(LL766*0)))/(LL764+LL765+LL766)</f>
        <v>2</v>
      </c>
      <c r="LM769" s="98">
        <f t="shared" si="1247"/>
        <v>1.9545454545454546</v>
      </c>
      <c r="LN769" s="98">
        <f t="shared" si="1247"/>
        <v>2</v>
      </c>
      <c r="LO769" s="98">
        <f t="shared" si="1247"/>
        <v>2</v>
      </c>
      <c r="LP769" s="98">
        <f t="shared" si="1246"/>
        <v>2</v>
      </c>
      <c r="LQ769" s="98">
        <f t="shared" si="1246"/>
        <v>2</v>
      </c>
      <c r="LR769" s="98">
        <f t="shared" si="1246"/>
        <v>1.9565217391304348</v>
      </c>
      <c r="LS769" s="416">
        <f>COUNTIF(KO770:LR770,"Đ")</f>
        <v>30</v>
      </c>
      <c r="LT769" s="408">
        <f>LS769/(LS769+LU769+LW769+LY769)</f>
        <v>1</v>
      </c>
      <c r="LU769" s="416">
        <f>COUNTIF(KO770:LR770,"CCG")</f>
        <v>0</v>
      </c>
      <c r="LV769" s="408">
        <f>LU769/(LU769+LW769+LY769+LS769)</f>
        <v>0</v>
      </c>
      <c r="LW769" s="416">
        <f>COUNTIF(KO770:LR770,"CĐ")</f>
        <v>0</v>
      </c>
      <c r="LX769" s="408">
        <f>LW769/(LW769+LY769+LS769+LU769)</f>
        <v>0</v>
      </c>
      <c r="LY769" s="416">
        <f>COUNTIF(KO770:LR770,"Kđg")</f>
        <v>0</v>
      </c>
      <c r="LZ769" s="408">
        <f>LY769/(LY769+LS769+LU769+LW769)</f>
        <v>0</v>
      </c>
      <c r="MA769" s="420">
        <f>(((LS769*2)+(LU769*1)+(LW769*0)))/(LS769+LU769+LW769)</f>
        <v>2</v>
      </c>
      <c r="MB769" s="446" t="str">
        <f>IF(LY769/(LS769+LU769+LW769+LY769)&gt;=50%,"KĐG",IF(MA769&gt;=1.6,"Đạt mục tiêu",IF(MA769&gt;=1,"Cần cố gắng","Chưa đạt")))</f>
        <v>Đạt mục tiêu</v>
      </c>
      <c r="ME769" s="5">
        <f>(((ME764*2)+(ME765*1)+(ME766*0)))/(ME764+ME765+ME766)</f>
        <v>2</v>
      </c>
      <c r="MF769" s="5">
        <f t="shared" ref="MF769:MS769" si="1248">(((MF764*2)+(MF765*1)+(MF766*0)))/(MF764+MF765+MF766)</f>
        <v>2</v>
      </c>
      <c r="MG769" s="5">
        <f t="shared" si="1248"/>
        <v>1.7857142857142858</v>
      </c>
      <c r="MH769" s="5">
        <f t="shared" si="1248"/>
        <v>2</v>
      </c>
      <c r="MI769" s="5">
        <f t="shared" si="1248"/>
        <v>2</v>
      </c>
      <c r="MJ769" s="5">
        <f t="shared" si="1248"/>
        <v>2</v>
      </c>
      <c r="MK769" s="5">
        <f t="shared" si="1248"/>
        <v>2</v>
      </c>
      <c r="ML769" s="5">
        <f t="shared" si="1248"/>
        <v>2</v>
      </c>
      <c r="MM769" s="5">
        <f t="shared" si="1248"/>
        <v>2</v>
      </c>
      <c r="MN769" s="5">
        <f t="shared" si="1248"/>
        <v>2</v>
      </c>
      <c r="MO769" s="5">
        <f t="shared" si="1248"/>
        <v>1.5</v>
      </c>
      <c r="MP769" s="5">
        <f t="shared" si="1248"/>
        <v>2</v>
      </c>
      <c r="MQ769" s="5">
        <f t="shared" si="1248"/>
        <v>1.3571428571428572</v>
      </c>
      <c r="MR769" s="5">
        <f t="shared" si="1248"/>
        <v>2</v>
      </c>
      <c r="MS769" s="5">
        <f t="shared" si="1248"/>
        <v>2</v>
      </c>
      <c r="MT769" s="5">
        <v>1.5</v>
      </c>
      <c r="MU769" s="5">
        <f t="shared" ref="MU769:ND769" si="1249">(((MU764*2)+(MU765*1)+(MU766*0)))/(MU764+MU765+MU766)</f>
        <v>2</v>
      </c>
      <c r="MV769" s="5">
        <f t="shared" si="1249"/>
        <v>2</v>
      </c>
      <c r="MW769" s="5">
        <f t="shared" si="1249"/>
        <v>2</v>
      </c>
      <c r="MX769" s="5">
        <f t="shared" si="1249"/>
        <v>2</v>
      </c>
      <c r="MY769" s="5">
        <f t="shared" si="1249"/>
        <v>2</v>
      </c>
      <c r="MZ769" s="5">
        <f t="shared" si="1249"/>
        <v>2</v>
      </c>
      <c r="NA769" s="5">
        <f t="shared" si="1249"/>
        <v>2</v>
      </c>
      <c r="NB769" s="5">
        <f t="shared" si="1249"/>
        <v>2</v>
      </c>
      <c r="NC769" s="5"/>
      <c r="ND769" s="5">
        <f t="shared" si="1249"/>
        <v>2</v>
      </c>
      <c r="NE769" s="416">
        <f>COUNTIF(ME770:ND770,"Đ")</f>
        <v>22</v>
      </c>
      <c r="NF769" s="408">
        <f>NE769/(NE769+NG769+NI769+NK769)</f>
        <v>0.88</v>
      </c>
      <c r="NG769" s="416">
        <f>COUNTIF(ME770:ND770,"CCG")</f>
        <v>3</v>
      </c>
      <c r="NH769" s="408">
        <f>NG769/(NG769+NI769+NK769+NE769)</f>
        <v>0.12</v>
      </c>
      <c r="NI769" s="416">
        <f>COUNTIF(ME770:ND770,"CĐ")</f>
        <v>0</v>
      </c>
      <c r="NJ769" s="408">
        <f>NI769/(NI769+NK769+NE769+NG769)</f>
        <v>0</v>
      </c>
      <c r="NK769" s="416">
        <f>COUNTIF(ME770:ND770,"Kđg")</f>
        <v>0</v>
      </c>
      <c r="NL769" s="408">
        <f>NK769/(NK769+NE769+NG769+NI769)</f>
        <v>0</v>
      </c>
      <c r="NM769" s="420">
        <f>(((NE769*2)+(NG769*1)+(NI769*0)))/(NE769+NG769+NI769)</f>
        <v>1.88</v>
      </c>
      <c r="NN769" s="430" t="str">
        <f>IF(NK769/(NE769+NG769+NI769+NK769)&gt;=50%,"KĐG",IF(NM769&gt;=1.6,"Đạt mục tiêu",IF(NM769&gt;=1,"Cần cố gắng","Chưa đạt")))</f>
        <v>Đạt mục tiêu</v>
      </c>
      <c r="NQ769" s="5" t="e">
        <f>(((NQ764*2)+(NQ765*1)+(NQ766*0)))/(NQ764+NQ765+NQ766)</f>
        <v>#REF!</v>
      </c>
      <c r="NR769" s="5" t="e">
        <f t="shared" ref="NR769:OP769" si="1250">(((NR764*2)+(NR765*1)+(NR766*0)))/(NR764+NR765+NR766)</f>
        <v>#REF!</v>
      </c>
      <c r="NS769" s="5" t="e">
        <f t="shared" si="1250"/>
        <v>#REF!</v>
      </c>
      <c r="NT769" s="5" t="e">
        <f t="shared" si="1250"/>
        <v>#REF!</v>
      </c>
      <c r="NU769" s="5" t="e">
        <f t="shared" si="1250"/>
        <v>#REF!</v>
      </c>
      <c r="NV769" s="5" t="e">
        <f t="shared" si="1250"/>
        <v>#REF!</v>
      </c>
      <c r="NW769" s="5" t="e">
        <f t="shared" si="1250"/>
        <v>#REF!</v>
      </c>
      <c r="NX769" s="5" t="e">
        <f t="shared" si="1250"/>
        <v>#REF!</v>
      </c>
      <c r="NY769" s="5" t="e">
        <f t="shared" si="1250"/>
        <v>#REF!</v>
      </c>
      <c r="NZ769" s="5" t="e">
        <f t="shared" si="1250"/>
        <v>#REF!</v>
      </c>
      <c r="OA769" s="5" t="e">
        <f t="shared" si="1250"/>
        <v>#REF!</v>
      </c>
      <c r="OB769" s="5" t="e">
        <f t="shared" si="1250"/>
        <v>#REF!</v>
      </c>
      <c r="OC769" s="5" t="e">
        <f t="shared" si="1250"/>
        <v>#REF!</v>
      </c>
      <c r="OD769" s="5" t="e">
        <f t="shared" si="1250"/>
        <v>#REF!</v>
      </c>
      <c r="OE769" s="5" t="e">
        <f t="shared" si="1250"/>
        <v>#REF!</v>
      </c>
      <c r="OF769" s="5" t="e">
        <f t="shared" si="1250"/>
        <v>#REF!</v>
      </c>
      <c r="OG769" s="5" t="e">
        <f t="shared" si="1250"/>
        <v>#REF!</v>
      </c>
      <c r="OH769" s="5" t="e">
        <f t="shared" si="1250"/>
        <v>#REF!</v>
      </c>
      <c r="OI769" s="5" t="e">
        <f t="shared" si="1250"/>
        <v>#REF!</v>
      </c>
      <c r="OJ769" s="5" t="e">
        <f t="shared" si="1250"/>
        <v>#REF!</v>
      </c>
      <c r="OK769" s="5" t="e">
        <f t="shared" si="1250"/>
        <v>#REF!</v>
      </c>
      <c r="OL769" s="5" t="e">
        <f t="shared" si="1250"/>
        <v>#REF!</v>
      </c>
      <c r="OM769" s="5" t="e">
        <f t="shared" si="1250"/>
        <v>#REF!</v>
      </c>
      <c r="ON769" s="5" t="e">
        <f t="shared" si="1250"/>
        <v>#REF!</v>
      </c>
      <c r="OO769" s="5" t="e">
        <f t="shared" si="1250"/>
        <v>#REF!</v>
      </c>
      <c r="OP769" s="5" t="e">
        <f t="shared" si="1250"/>
        <v>#REF!</v>
      </c>
      <c r="OQ769" s="416">
        <f>COUNTIF(NQ770:OP770,"Đ")</f>
        <v>0</v>
      </c>
      <c r="OR769" s="408" t="e">
        <f>OQ769/(OQ769+OS769+OU769+OW769)</f>
        <v>#DIV/0!</v>
      </c>
      <c r="OS769" s="416">
        <f>COUNTIF(NQ770:OP770,"CCG")</f>
        <v>0</v>
      </c>
      <c r="OT769" s="408" t="e">
        <f>OS769/(OS769+OU769+OW769+OQ769)</f>
        <v>#DIV/0!</v>
      </c>
      <c r="OU769" s="416">
        <f>COUNTIF(NQ770:OP770,"CĐ")</f>
        <v>0</v>
      </c>
      <c r="OV769" s="408" t="e">
        <f>OU769/(OU769+OW769+OQ769+OS769)</f>
        <v>#DIV/0!</v>
      </c>
      <c r="OW769" s="416">
        <f>COUNTIF(NQ770:OP770,"Kđg")</f>
        <v>0</v>
      </c>
      <c r="OX769" s="408" t="e">
        <f>OW769/(OW769+OQ769+OS769+OU769)</f>
        <v>#DIV/0!</v>
      </c>
      <c r="OY769" s="420" t="e">
        <f>(((OQ769*2)+(OS769*1)+(OU769*0)))/(OQ769+OS769+OU769)</f>
        <v>#DIV/0!</v>
      </c>
      <c r="OZ769" s="430" t="e">
        <f>IF(OW769/(OQ769+OS769+OU769+OW769)&gt;=50%,"KĐG",IF(OY769&gt;=1.6,"Đạt mục tiêu",IF(OY769&gt;=1,"Cần cố gắng","Chưa đạt")))</f>
        <v>#DIV/0!</v>
      </c>
    </row>
    <row r="770" spans="3:416" s="38" customFormat="1" ht="18.75" hidden="1">
      <c r="C770" s="539"/>
      <c r="D770" s="553"/>
      <c r="E770" s="554"/>
      <c r="F770" s="554"/>
      <c r="G770" s="554"/>
      <c r="H770" s="554"/>
      <c r="I770" s="554"/>
      <c r="J770" s="554"/>
      <c r="K770" s="46"/>
      <c r="L770" s="37"/>
      <c r="M770" s="37"/>
      <c r="R770" s="21"/>
      <c r="S770" s="21"/>
      <c r="T770" s="21"/>
      <c r="U770" s="29"/>
      <c r="V770" s="21"/>
      <c r="W770" s="21"/>
      <c r="X770" s="21"/>
      <c r="Y770" s="21"/>
      <c r="Z770" s="21"/>
      <c r="AA770" s="21"/>
      <c r="AB770" s="21"/>
      <c r="AC770" s="21"/>
      <c r="AF770" s="8" t="str">
        <f>IF(AF768&gt;=50%,"KĐG",IF(AF769&gt;=1.6,"Đ",IF(AF769&gt;=1,"CCG","CĐ")))</f>
        <v>Đ</v>
      </c>
      <c r="AG770" s="8" t="str">
        <f t="shared" ref="AG770:BC770" si="1251">IF(AG768&gt;=50%,"KĐG",IF(AG769&gt;=1.6,"Đ",IF(AG769&gt;=1,"CCG","CĐ")))</f>
        <v>CCG</v>
      </c>
      <c r="AH770" s="8" t="str">
        <f t="shared" si="1251"/>
        <v>CCG</v>
      </c>
      <c r="AI770" s="8" t="str">
        <f t="shared" si="1251"/>
        <v>Đ</v>
      </c>
      <c r="AJ770" s="8" t="str">
        <f t="shared" si="1251"/>
        <v>Đ</v>
      </c>
      <c r="AK770" s="8" t="str">
        <f t="shared" si="1251"/>
        <v>Đ</v>
      </c>
      <c r="AL770" s="8" t="str">
        <f t="shared" si="1251"/>
        <v>Đ</v>
      </c>
      <c r="AM770" s="8" t="str">
        <f t="shared" si="1251"/>
        <v>Đ</v>
      </c>
      <c r="AN770" s="8" t="str">
        <f t="shared" si="1251"/>
        <v>Đ</v>
      </c>
      <c r="AO770" s="8" t="str">
        <f t="shared" si="1251"/>
        <v>Đ</v>
      </c>
      <c r="AP770" s="8" t="str">
        <f t="shared" si="1251"/>
        <v>Đ</v>
      </c>
      <c r="AQ770" s="8" t="str">
        <f t="shared" si="1251"/>
        <v>Đ</v>
      </c>
      <c r="AR770" s="8" t="str">
        <f t="shared" si="1251"/>
        <v>CCG</v>
      </c>
      <c r="AS770" s="8" t="str">
        <f t="shared" si="1251"/>
        <v>Đ</v>
      </c>
      <c r="AT770" s="8" t="str">
        <f t="shared" si="1251"/>
        <v>Đ</v>
      </c>
      <c r="AU770" s="8" t="str">
        <f t="shared" si="1251"/>
        <v>CCG</v>
      </c>
      <c r="AV770" s="8" t="str">
        <f t="shared" si="1251"/>
        <v>Đ</v>
      </c>
      <c r="AW770" s="8" t="str">
        <f t="shared" si="1251"/>
        <v>Đ</v>
      </c>
      <c r="AX770" s="8" t="str">
        <f t="shared" si="1251"/>
        <v>Đ</v>
      </c>
      <c r="AY770" s="8" t="str">
        <f t="shared" si="1251"/>
        <v>Đ</v>
      </c>
      <c r="AZ770" s="8" t="str">
        <f t="shared" si="1251"/>
        <v>Đ</v>
      </c>
      <c r="BA770" s="8" t="str">
        <f t="shared" si="1251"/>
        <v>Đ</v>
      </c>
      <c r="BB770" s="8" t="str">
        <f t="shared" si="1251"/>
        <v>Đ</v>
      </c>
      <c r="BC770" s="8" t="str">
        <f t="shared" si="1251"/>
        <v>Đ</v>
      </c>
      <c r="BD770" s="8" t="str">
        <f t="shared" ref="BD770:BI770" si="1252">IF(BD768&gt;=50%,"KĐG",IF(BD769&gt;=1.6,"Đ",IF(BD769&gt;=1,"CCG","CĐ")))</f>
        <v>Đ</v>
      </c>
      <c r="BE770" s="8" t="str">
        <f t="shared" si="1252"/>
        <v>Đ</v>
      </c>
      <c r="BF770" s="8" t="str">
        <f t="shared" si="1252"/>
        <v>Đ</v>
      </c>
      <c r="BG770" s="8" t="str">
        <f t="shared" si="1252"/>
        <v>CCG</v>
      </c>
      <c r="BH770" s="8" t="str">
        <f t="shared" si="1252"/>
        <v>CCG</v>
      </c>
      <c r="BI770" s="8" t="str">
        <f t="shared" si="1252"/>
        <v>Đ</v>
      </c>
      <c r="BJ770" s="399"/>
      <c r="BK770" s="411"/>
      <c r="BL770" s="399"/>
      <c r="BM770" s="411"/>
      <c r="BN770" s="399"/>
      <c r="BO770" s="411"/>
      <c r="BP770" s="399"/>
      <c r="BQ770" s="411"/>
      <c r="BR770" s="424"/>
      <c r="BS770" s="425"/>
      <c r="BV770" s="38" t="str">
        <f>IF(BV768&gt;=50%,"KĐG",IF(BV769&gt;=1.6,"Đ",IF(BV769&gt;=1,"CCG","CĐ")))</f>
        <v>Đ</v>
      </c>
      <c r="BW770" s="38" t="str">
        <f t="shared" ref="BW770:CY770" si="1253">IF(BW768&gt;=50%,"KĐG",IF(BW769&gt;=1.6,"Đ",IF(BW769&gt;=1,"CCG","CĐ")))</f>
        <v>CCG</v>
      </c>
      <c r="BX770" s="5" t="str">
        <f t="shared" si="1253"/>
        <v>CCG</v>
      </c>
      <c r="BY770" s="5" t="str">
        <f t="shared" si="1253"/>
        <v>Đ</v>
      </c>
      <c r="BZ770" s="5" t="str">
        <f t="shared" si="1253"/>
        <v>Đ</v>
      </c>
      <c r="CA770" s="5" t="str">
        <f t="shared" si="1253"/>
        <v>Đ</v>
      </c>
      <c r="CB770" s="5" t="str">
        <f t="shared" si="1253"/>
        <v>Đ</v>
      </c>
      <c r="CC770" s="5" t="str">
        <f t="shared" si="1253"/>
        <v>Đ</v>
      </c>
      <c r="CD770" s="5" t="str">
        <f t="shared" si="1253"/>
        <v>Đ</v>
      </c>
      <c r="CE770" s="5" t="str">
        <f t="shared" si="1253"/>
        <v>Đ</v>
      </c>
      <c r="CF770" s="5" t="str">
        <f t="shared" si="1253"/>
        <v>Đ</v>
      </c>
      <c r="CG770" s="5" t="str">
        <f t="shared" si="1253"/>
        <v>Đ</v>
      </c>
      <c r="CH770" s="5" t="str">
        <f t="shared" si="1253"/>
        <v>CCG</v>
      </c>
      <c r="CI770" s="5" t="str">
        <f t="shared" si="1253"/>
        <v>Đ</v>
      </c>
      <c r="CJ770" s="5" t="str">
        <f t="shared" si="1253"/>
        <v>Đ</v>
      </c>
      <c r="CK770" s="5" t="str">
        <f t="shared" si="1253"/>
        <v>CCG</v>
      </c>
      <c r="CL770" s="5" t="str">
        <f t="shared" si="1253"/>
        <v>Đ</v>
      </c>
      <c r="CM770" s="5" t="str">
        <f t="shared" si="1253"/>
        <v>Đ</v>
      </c>
      <c r="CN770" s="5" t="str">
        <f t="shared" si="1253"/>
        <v>Đ</v>
      </c>
      <c r="CO770" s="5" t="str">
        <f t="shared" si="1253"/>
        <v>Đ</v>
      </c>
      <c r="CP770" s="5" t="str">
        <f t="shared" si="1253"/>
        <v>Đ</v>
      </c>
      <c r="CQ770" s="5" t="str">
        <f t="shared" si="1253"/>
        <v>Đ</v>
      </c>
      <c r="CR770" s="5" t="str">
        <f t="shared" si="1253"/>
        <v>Đ</v>
      </c>
      <c r="CS770" s="5" t="str">
        <f t="shared" si="1253"/>
        <v>Đ</v>
      </c>
      <c r="CT770" s="5" t="str">
        <f t="shared" si="1253"/>
        <v>Đ</v>
      </c>
      <c r="CU770" s="5" t="str">
        <f t="shared" si="1253"/>
        <v>Đ</v>
      </c>
      <c r="CV770" s="5" t="str">
        <f t="shared" si="1253"/>
        <v>Đ</v>
      </c>
      <c r="CW770" s="5" t="str">
        <f t="shared" si="1253"/>
        <v>CCG</v>
      </c>
      <c r="CX770" s="5" t="str">
        <f t="shared" si="1253"/>
        <v>CCG</v>
      </c>
      <c r="CY770" s="5" t="str">
        <f t="shared" si="1253"/>
        <v>Đ</v>
      </c>
      <c r="CZ770" s="5"/>
      <c r="DA770" s="5"/>
      <c r="DB770" s="5"/>
      <c r="DC770" s="395"/>
      <c r="DD770" s="397"/>
      <c r="DE770" s="395"/>
      <c r="DF770" s="397"/>
      <c r="DG770" s="395"/>
      <c r="DH770" s="397"/>
      <c r="DI770" s="395"/>
      <c r="DJ770" s="397"/>
      <c r="DK770" s="429"/>
      <c r="DL770" s="430"/>
      <c r="DQ770" s="5" t="str">
        <f>IF(DQ768&gt;=50%,"KĐG",IF(DQ769&gt;=1.6,"Đ",IF(DQ769&gt;=1,"CCG","CĐ")))</f>
        <v>Đ</v>
      </c>
      <c r="DR770" s="5" t="str">
        <f t="shared" ref="DR770:EU770" si="1254">IF(DR768&gt;=50%,"KĐG",IF(DR769&gt;=1.6,"Đ",IF(DR769&gt;=1,"CCG","CĐ")))</f>
        <v>Đ</v>
      </c>
      <c r="DS770" s="5" t="str">
        <f t="shared" si="1254"/>
        <v>Đ</v>
      </c>
      <c r="DT770" s="5" t="str">
        <f t="shared" si="1254"/>
        <v>Đ</v>
      </c>
      <c r="DU770" s="5" t="str">
        <f t="shared" si="1254"/>
        <v>Đ</v>
      </c>
      <c r="DV770" s="5" t="str">
        <f t="shared" si="1254"/>
        <v>Đ</v>
      </c>
      <c r="DW770" s="5" t="str">
        <f t="shared" si="1254"/>
        <v>Đ</v>
      </c>
      <c r="DX770" s="5" t="str">
        <f t="shared" si="1254"/>
        <v>Đ</v>
      </c>
      <c r="DY770" s="5" t="str">
        <f t="shared" si="1254"/>
        <v>Đ</v>
      </c>
      <c r="DZ770" s="5" t="str">
        <f t="shared" si="1254"/>
        <v>Đ</v>
      </c>
      <c r="EA770" s="5" t="str">
        <f t="shared" si="1254"/>
        <v>Đ</v>
      </c>
      <c r="EB770" s="5" t="str">
        <f t="shared" si="1254"/>
        <v>Đ</v>
      </c>
      <c r="EC770" s="5" t="str">
        <f t="shared" si="1254"/>
        <v>Đ</v>
      </c>
      <c r="ED770" s="5" t="str">
        <f t="shared" si="1254"/>
        <v>Đ</v>
      </c>
      <c r="EE770" s="5" t="str">
        <f t="shared" si="1254"/>
        <v>Đ</v>
      </c>
      <c r="EF770" s="5" t="str">
        <f t="shared" si="1254"/>
        <v>Đ</v>
      </c>
      <c r="EG770" s="5" t="str">
        <f t="shared" si="1254"/>
        <v>Đ</v>
      </c>
      <c r="EH770" s="5" t="str">
        <f t="shared" si="1254"/>
        <v>Đ</v>
      </c>
      <c r="EI770" s="5" t="str">
        <f t="shared" si="1254"/>
        <v>Đ</v>
      </c>
      <c r="EJ770" s="5" t="str">
        <f t="shared" si="1254"/>
        <v>Đ</v>
      </c>
      <c r="EK770" s="5" t="str">
        <f t="shared" si="1254"/>
        <v>Đ</v>
      </c>
      <c r="EL770" s="5" t="str">
        <f t="shared" si="1254"/>
        <v>Đ</v>
      </c>
      <c r="EM770" s="5" t="str">
        <f t="shared" si="1254"/>
        <v>Đ</v>
      </c>
      <c r="EN770" s="5" t="str">
        <f t="shared" si="1254"/>
        <v>Đ</v>
      </c>
      <c r="EO770" s="5" t="str">
        <f t="shared" si="1254"/>
        <v>Đ</v>
      </c>
      <c r="EP770" s="5" t="str">
        <f t="shared" si="1254"/>
        <v>Đ</v>
      </c>
      <c r="EQ770" s="5" t="str">
        <f t="shared" si="1254"/>
        <v>Đ</v>
      </c>
      <c r="ER770" s="5" t="str">
        <f t="shared" si="1254"/>
        <v>Đ</v>
      </c>
      <c r="ES770" s="5" t="str">
        <f t="shared" si="1254"/>
        <v>Đ</v>
      </c>
      <c r="ET770" s="5" t="str">
        <f t="shared" si="1254"/>
        <v>Đ</v>
      </c>
      <c r="EU770" s="5" t="str">
        <f t="shared" si="1254"/>
        <v>Đ</v>
      </c>
      <c r="EV770" s="417"/>
      <c r="EW770" s="409"/>
      <c r="EX770" s="417"/>
      <c r="EY770" s="409"/>
      <c r="EZ770" s="417"/>
      <c r="FA770" s="409"/>
      <c r="FB770" s="417"/>
      <c r="FC770" s="409"/>
      <c r="FD770" s="421"/>
      <c r="FE770" s="430"/>
      <c r="FK770" s="5" t="str">
        <f>IF(FK768&gt;=50%,"KĐG",IF(FK769&gt;=1.6,"Đ",IF(FK769&gt;=1,"CCG","CĐ")))</f>
        <v>Đ</v>
      </c>
      <c r="FL770" s="5" t="str">
        <f t="shared" ref="FL770:GO770" si="1255">IF(FL768&gt;=50%,"KĐG",IF(FL769&gt;=1.6,"Đ",IF(FL769&gt;=1,"CCG","CĐ")))</f>
        <v>Đ</v>
      </c>
      <c r="FM770" s="5" t="str">
        <f t="shared" si="1255"/>
        <v>Đ</v>
      </c>
      <c r="FN770" s="5" t="str">
        <f t="shared" si="1255"/>
        <v>CCG</v>
      </c>
      <c r="FO770" s="5" t="str">
        <f t="shared" si="1255"/>
        <v>Đ</v>
      </c>
      <c r="FP770" s="5" t="str">
        <f t="shared" si="1255"/>
        <v>Đ</v>
      </c>
      <c r="FQ770" s="5" t="str">
        <f t="shared" si="1255"/>
        <v>Đ</v>
      </c>
      <c r="FR770" s="5" t="str">
        <f t="shared" si="1255"/>
        <v>Đ</v>
      </c>
      <c r="FS770" s="5" t="str">
        <f t="shared" si="1255"/>
        <v>Đ</v>
      </c>
      <c r="FT770" s="5" t="str">
        <f t="shared" si="1255"/>
        <v>Đ</v>
      </c>
      <c r="FU770" s="5" t="str">
        <f t="shared" si="1255"/>
        <v>Đ</v>
      </c>
      <c r="FV770" s="5" t="str">
        <f t="shared" si="1255"/>
        <v>Đ</v>
      </c>
      <c r="FW770" s="5" t="str">
        <f t="shared" si="1255"/>
        <v>Đ</v>
      </c>
      <c r="FX770" s="5" t="str">
        <f t="shared" si="1255"/>
        <v>Đ</v>
      </c>
      <c r="FY770" s="5" t="str">
        <f t="shared" si="1255"/>
        <v>Đ</v>
      </c>
      <c r="FZ770" s="5" t="str">
        <f t="shared" si="1255"/>
        <v>Đ</v>
      </c>
      <c r="GA770" s="5" t="str">
        <f t="shared" si="1255"/>
        <v>Đ</v>
      </c>
      <c r="GB770" s="5" t="str">
        <f t="shared" si="1255"/>
        <v>Đ</v>
      </c>
      <c r="GC770" s="5" t="str">
        <f t="shared" si="1255"/>
        <v>Đ</v>
      </c>
      <c r="GD770" s="5" t="str">
        <f t="shared" si="1255"/>
        <v>Đ</v>
      </c>
      <c r="GE770" s="5" t="str">
        <f t="shared" si="1255"/>
        <v>Đ</v>
      </c>
      <c r="GF770" s="5" t="str">
        <f t="shared" si="1255"/>
        <v>Đ</v>
      </c>
      <c r="GG770" s="5" t="str">
        <f t="shared" si="1255"/>
        <v>Đ</v>
      </c>
      <c r="GH770" s="5" t="str">
        <f t="shared" si="1255"/>
        <v>CCG</v>
      </c>
      <c r="GI770" s="5" t="str">
        <f t="shared" si="1255"/>
        <v>Đ</v>
      </c>
      <c r="GJ770" s="5" t="str">
        <f t="shared" si="1255"/>
        <v>Đ</v>
      </c>
      <c r="GK770" s="5" t="str">
        <f t="shared" si="1255"/>
        <v>Đ</v>
      </c>
      <c r="GL770" s="5" t="str">
        <f t="shared" si="1255"/>
        <v>Đ</v>
      </c>
      <c r="GM770" s="5" t="str">
        <f t="shared" si="1255"/>
        <v>Đ</v>
      </c>
      <c r="GN770" s="5" t="str">
        <f t="shared" si="1255"/>
        <v>Đ</v>
      </c>
      <c r="GO770" s="5" t="str">
        <f t="shared" si="1255"/>
        <v>Đ</v>
      </c>
      <c r="GP770" s="417"/>
      <c r="GQ770" s="409"/>
      <c r="GR770" s="417"/>
      <c r="GS770" s="409"/>
      <c r="GT770" s="417"/>
      <c r="GU770" s="409"/>
      <c r="GV770" s="417"/>
      <c r="GW770" s="409"/>
      <c r="GX770" s="421"/>
      <c r="GY770" s="430"/>
      <c r="HE770" s="8" t="str">
        <f>IF(HE768&gt;=50%,"KĐG",IF(HE769&gt;=1.6,"Đ",IF(HE769&gt;=1,"CCG","CĐ")))</f>
        <v>Đ</v>
      </c>
      <c r="HF770" s="8" t="str">
        <f t="shared" ref="HF770:IH770" si="1256">IF(HF768&gt;=50%,"KĐG",IF(HF769&gt;=1.6,"Đ",IF(HF769&gt;=1,"CCG","CĐ")))</f>
        <v>Đ</v>
      </c>
      <c r="HG770" s="8" t="str">
        <f t="shared" si="1256"/>
        <v>CCG</v>
      </c>
      <c r="HH770" s="8" t="str">
        <f t="shared" si="1256"/>
        <v>Đ</v>
      </c>
      <c r="HI770" s="8" t="str">
        <f t="shared" si="1256"/>
        <v>Đ</v>
      </c>
      <c r="HJ770" s="8" t="str">
        <f t="shared" si="1256"/>
        <v>Đ</v>
      </c>
      <c r="HK770" s="8" t="str">
        <f t="shared" si="1256"/>
        <v>Đ</v>
      </c>
      <c r="HL770" s="8" t="str">
        <f t="shared" si="1256"/>
        <v>Đ</v>
      </c>
      <c r="HM770" s="8" t="str">
        <f t="shared" si="1256"/>
        <v>Đ</v>
      </c>
      <c r="HN770" s="8" t="str">
        <f t="shared" si="1256"/>
        <v>Đ</v>
      </c>
      <c r="HO770" s="8" t="str">
        <f t="shared" si="1256"/>
        <v>CCG</v>
      </c>
      <c r="HP770" s="8" t="str">
        <f t="shared" si="1256"/>
        <v>Đ</v>
      </c>
      <c r="HQ770" s="8" t="str">
        <f t="shared" si="1256"/>
        <v>CCG</v>
      </c>
      <c r="HR770" s="8" t="str">
        <f t="shared" si="1256"/>
        <v>Đ</v>
      </c>
      <c r="HS770" s="8" t="str">
        <f t="shared" si="1256"/>
        <v>Đ</v>
      </c>
      <c r="HT770" s="8" t="str">
        <f t="shared" si="1256"/>
        <v>Đ</v>
      </c>
      <c r="HU770" s="8" t="str">
        <f t="shared" si="1256"/>
        <v>Đ</v>
      </c>
      <c r="HV770" s="8" t="str">
        <f t="shared" si="1256"/>
        <v>Đ</v>
      </c>
      <c r="HW770" s="8" t="str">
        <f t="shared" si="1256"/>
        <v>Đ</v>
      </c>
      <c r="HX770" s="8"/>
      <c r="HY770" s="8"/>
      <c r="HZ770" s="8"/>
      <c r="IA770" s="8"/>
      <c r="IB770" s="8"/>
      <c r="IC770" s="8"/>
      <c r="ID770" s="8" t="str">
        <f t="shared" si="1256"/>
        <v>Đ</v>
      </c>
      <c r="IE770" s="8" t="str">
        <f t="shared" si="1256"/>
        <v>Đ</v>
      </c>
      <c r="IF770" s="8" t="str">
        <f t="shared" si="1256"/>
        <v>Đ</v>
      </c>
      <c r="IG770" s="8" t="str">
        <f t="shared" si="1256"/>
        <v>Đ</v>
      </c>
      <c r="IH770" s="8" t="str">
        <f t="shared" si="1256"/>
        <v>Đ</v>
      </c>
      <c r="II770" s="399"/>
      <c r="IJ770" s="411"/>
      <c r="IK770" s="399"/>
      <c r="IL770" s="411"/>
      <c r="IM770" s="399"/>
      <c r="IN770" s="411"/>
      <c r="IO770" s="399"/>
      <c r="IP770" s="411"/>
      <c r="IQ770" s="424"/>
      <c r="IR770" s="452"/>
      <c r="IS770" s="96"/>
      <c r="IX770" s="98" t="str">
        <f>IF(IX768&gt;=50%,"KĐG",IF(IX769&gt;=1.6,"Đ",IF(IX769&gt;=1,"CCG","CĐ")))</f>
        <v>Đ</v>
      </c>
      <c r="IY770" s="98" t="str">
        <f t="shared" ref="IY770:JV770" si="1257">IF(IY768&gt;=50%,"KĐG",IF(IY769&gt;=1.6,"Đ",IF(IY769&gt;=1,"CCG","CĐ")))</f>
        <v>Đ</v>
      </c>
      <c r="IZ770" s="98" t="str">
        <f t="shared" si="1257"/>
        <v>Đ</v>
      </c>
      <c r="JA770" s="98" t="str">
        <f t="shared" si="1257"/>
        <v>CCG</v>
      </c>
      <c r="JB770" s="98" t="str">
        <f t="shared" si="1257"/>
        <v>Đ</v>
      </c>
      <c r="JC770" s="98" t="str">
        <f t="shared" si="1257"/>
        <v>Đ</v>
      </c>
      <c r="JD770" s="98" t="str">
        <f t="shared" si="1257"/>
        <v>Đ</v>
      </c>
      <c r="JE770" s="98" t="str">
        <f t="shared" si="1257"/>
        <v>Đ</v>
      </c>
      <c r="JF770" s="98" t="str">
        <f t="shared" si="1257"/>
        <v>Đ</v>
      </c>
      <c r="JG770" s="98" t="str">
        <f t="shared" si="1257"/>
        <v>Đ</v>
      </c>
      <c r="JH770" s="98" t="str">
        <f t="shared" si="1257"/>
        <v>Đ</v>
      </c>
      <c r="JI770" s="98" t="str">
        <f t="shared" si="1257"/>
        <v>Đ</v>
      </c>
      <c r="JJ770" s="98" t="str">
        <f t="shared" si="1257"/>
        <v>Đ</v>
      </c>
      <c r="JK770" s="98" t="str">
        <f t="shared" si="1257"/>
        <v>Đ</v>
      </c>
      <c r="JL770" s="98" t="str">
        <f t="shared" si="1257"/>
        <v>Đ</v>
      </c>
      <c r="JM770" s="98" t="str">
        <f t="shared" si="1257"/>
        <v>Đ</v>
      </c>
      <c r="JN770" s="98" t="str">
        <f t="shared" si="1257"/>
        <v>Đ</v>
      </c>
      <c r="JO770" s="98" t="str">
        <f t="shared" si="1257"/>
        <v>Đ</v>
      </c>
      <c r="JP770" s="98" t="str">
        <f t="shared" si="1257"/>
        <v>Đ</v>
      </c>
      <c r="JQ770" s="98" t="str">
        <f t="shared" si="1257"/>
        <v>Đ</v>
      </c>
      <c r="JR770" s="98" t="str">
        <f t="shared" si="1257"/>
        <v>Đ</v>
      </c>
      <c r="JS770" s="98" t="str">
        <f t="shared" si="1257"/>
        <v>Đ</v>
      </c>
      <c r="JT770" s="98" t="str">
        <f t="shared" si="1257"/>
        <v>Đ</v>
      </c>
      <c r="JU770" s="98" t="str">
        <f t="shared" si="1257"/>
        <v>Đ</v>
      </c>
      <c r="JV770" s="98" t="str">
        <f t="shared" si="1257"/>
        <v>Đ</v>
      </c>
      <c r="JW770" s="98" t="str">
        <f t="shared" ref="JW770:KA770" si="1258">IF(JW768&gt;=50%,"KĐG",IF(JW769&gt;=1.6,"Đ",IF(JW769&gt;=1,"CCG","CĐ")))</f>
        <v>Đ</v>
      </c>
      <c r="JX770" s="98" t="str">
        <f t="shared" si="1258"/>
        <v>Đ</v>
      </c>
      <c r="JY770" s="98" t="str">
        <f t="shared" si="1258"/>
        <v>Đ</v>
      </c>
      <c r="JZ770" s="98" t="str">
        <f t="shared" si="1258"/>
        <v>Đ</v>
      </c>
      <c r="KA770" s="98" t="str">
        <f t="shared" si="1258"/>
        <v>Đ</v>
      </c>
      <c r="KB770" s="419"/>
      <c r="KC770" s="449"/>
      <c r="KD770" s="419"/>
      <c r="KE770" s="413"/>
      <c r="KF770" s="419"/>
      <c r="KG770" s="413"/>
      <c r="KH770" s="419"/>
      <c r="KI770" s="413"/>
      <c r="KJ770" s="415"/>
      <c r="KK770" s="447"/>
      <c r="KO770" s="17" t="str">
        <f>IF(KO768&gt;=50%,"KĐG",IF(KO769&gt;=1.6,"Đ",IF(KO769&gt;=1,"CCG","CĐ")))</f>
        <v>Đ</v>
      </c>
      <c r="KP770" s="17" t="str">
        <f t="shared" ref="KP770:LR770" si="1259">IF(KP768&gt;=50%,"KĐG",IF(KP769&gt;=1.6,"Đ",IF(KP769&gt;=1,"CCG","CĐ")))</f>
        <v>Đ</v>
      </c>
      <c r="KQ770" s="17" t="str">
        <f t="shared" si="1259"/>
        <v>Đ</v>
      </c>
      <c r="KR770" s="17" t="str">
        <f t="shared" si="1259"/>
        <v>Đ</v>
      </c>
      <c r="KS770" s="17" t="str">
        <f t="shared" si="1259"/>
        <v>Đ</v>
      </c>
      <c r="KT770" s="17" t="str">
        <f t="shared" si="1259"/>
        <v>Đ</v>
      </c>
      <c r="KU770" s="17" t="str">
        <f t="shared" si="1259"/>
        <v>Đ</v>
      </c>
      <c r="KV770" s="17" t="str">
        <f t="shared" si="1259"/>
        <v>Đ</v>
      </c>
      <c r="KW770" s="17" t="str">
        <f t="shared" si="1259"/>
        <v>Đ</v>
      </c>
      <c r="KX770" s="17" t="str">
        <f t="shared" si="1259"/>
        <v>Đ</v>
      </c>
      <c r="KY770" s="17" t="str">
        <f t="shared" si="1259"/>
        <v>Đ</v>
      </c>
      <c r="KZ770" s="17" t="str">
        <f t="shared" si="1259"/>
        <v>Đ</v>
      </c>
      <c r="LA770" s="17" t="str">
        <f t="shared" si="1259"/>
        <v>Đ</v>
      </c>
      <c r="LB770" s="17" t="str">
        <f t="shared" si="1259"/>
        <v>Đ</v>
      </c>
      <c r="LC770" s="17" t="str">
        <f t="shared" si="1259"/>
        <v>Đ</v>
      </c>
      <c r="LD770" s="17" t="str">
        <f t="shared" si="1259"/>
        <v>Đ</v>
      </c>
      <c r="LE770" s="17" t="str">
        <f t="shared" si="1259"/>
        <v>Đ</v>
      </c>
      <c r="LF770" s="17" t="str">
        <f t="shared" si="1259"/>
        <v>Đ</v>
      </c>
      <c r="LG770" s="17" t="str">
        <f t="shared" si="1259"/>
        <v>Đ</v>
      </c>
      <c r="LH770" s="17" t="str">
        <f t="shared" si="1259"/>
        <v>Đ</v>
      </c>
      <c r="LI770" s="17" t="str">
        <f t="shared" si="1259"/>
        <v>Đ</v>
      </c>
      <c r="LJ770" s="17" t="str">
        <f t="shared" si="1259"/>
        <v>Đ</v>
      </c>
      <c r="LK770" s="17" t="str">
        <f t="shared" si="1259"/>
        <v>Đ</v>
      </c>
      <c r="LL770" s="17" t="str">
        <f t="shared" ref="LL770:LO770" si="1260">IF(LL768&gt;=50%,"KĐG",IF(LL769&gt;=1.6,"Đ",IF(LL769&gt;=1,"CCG","CĐ")))</f>
        <v>Đ</v>
      </c>
      <c r="LM770" s="17" t="str">
        <f t="shared" si="1260"/>
        <v>Đ</v>
      </c>
      <c r="LN770" s="17" t="str">
        <f t="shared" si="1260"/>
        <v>Đ</v>
      </c>
      <c r="LO770" s="17" t="str">
        <f t="shared" si="1260"/>
        <v>Đ</v>
      </c>
      <c r="LP770" s="17" t="str">
        <f t="shared" si="1259"/>
        <v>Đ</v>
      </c>
      <c r="LQ770" s="17" t="str">
        <f t="shared" si="1259"/>
        <v>Đ</v>
      </c>
      <c r="LR770" s="17" t="str">
        <f t="shared" si="1259"/>
        <v>Đ</v>
      </c>
      <c r="LS770" s="417"/>
      <c r="LT770" s="409"/>
      <c r="LU770" s="417"/>
      <c r="LV770" s="409"/>
      <c r="LW770" s="417"/>
      <c r="LX770" s="409"/>
      <c r="LY770" s="417"/>
      <c r="LZ770" s="409"/>
      <c r="MA770" s="421"/>
      <c r="MB770" s="446"/>
      <c r="ME770" s="5" t="str">
        <f>IF(ME768&gt;=50%,"KĐG",IF(ME769&gt;=1.6,"Đ",IF(ME769&gt;=1,"CCG","CĐ")))</f>
        <v>Đ</v>
      </c>
      <c r="MF770" s="5" t="str">
        <f t="shared" ref="MF770:ND770" si="1261">IF(MF768&gt;=50%,"KĐG",IF(MF769&gt;=1.6,"Đ",IF(MF769&gt;=1,"CCG","CĐ")))</f>
        <v>Đ</v>
      </c>
      <c r="MG770" s="5" t="str">
        <f t="shared" si="1261"/>
        <v>Đ</v>
      </c>
      <c r="MH770" s="5" t="str">
        <f t="shared" si="1261"/>
        <v>Đ</v>
      </c>
      <c r="MI770" s="5" t="str">
        <f t="shared" si="1261"/>
        <v>Đ</v>
      </c>
      <c r="MJ770" s="5" t="str">
        <f t="shared" si="1261"/>
        <v>Đ</v>
      </c>
      <c r="MK770" s="5" t="str">
        <f t="shared" si="1261"/>
        <v>Đ</v>
      </c>
      <c r="ML770" s="5" t="str">
        <f t="shared" si="1261"/>
        <v>Đ</v>
      </c>
      <c r="MM770" s="5" t="str">
        <f t="shared" si="1261"/>
        <v>Đ</v>
      </c>
      <c r="MN770" s="5" t="str">
        <f t="shared" si="1261"/>
        <v>Đ</v>
      </c>
      <c r="MO770" s="5" t="str">
        <f t="shared" si="1261"/>
        <v>CCG</v>
      </c>
      <c r="MP770" s="5" t="str">
        <f t="shared" si="1261"/>
        <v>Đ</v>
      </c>
      <c r="MQ770" s="5" t="str">
        <f t="shared" si="1261"/>
        <v>CCG</v>
      </c>
      <c r="MR770" s="5" t="str">
        <f t="shared" si="1261"/>
        <v>Đ</v>
      </c>
      <c r="MS770" s="5" t="str">
        <f t="shared" si="1261"/>
        <v>Đ</v>
      </c>
      <c r="MT770" s="5" t="str">
        <f t="shared" si="1261"/>
        <v>CCG</v>
      </c>
      <c r="MU770" s="5" t="str">
        <f t="shared" si="1261"/>
        <v>Đ</v>
      </c>
      <c r="MV770" s="5" t="str">
        <f t="shared" si="1261"/>
        <v>Đ</v>
      </c>
      <c r="MW770" s="5" t="str">
        <f t="shared" si="1261"/>
        <v>Đ</v>
      </c>
      <c r="MX770" s="5" t="str">
        <f t="shared" si="1261"/>
        <v>Đ</v>
      </c>
      <c r="MY770" s="5" t="str">
        <f t="shared" si="1261"/>
        <v>Đ</v>
      </c>
      <c r="MZ770" s="5" t="str">
        <f t="shared" si="1261"/>
        <v>Đ</v>
      </c>
      <c r="NA770" s="5" t="str">
        <f t="shared" si="1261"/>
        <v>Đ</v>
      </c>
      <c r="NB770" s="5" t="str">
        <f t="shared" si="1261"/>
        <v>Đ</v>
      </c>
      <c r="NC770" s="5"/>
      <c r="ND770" s="5" t="str">
        <f t="shared" si="1261"/>
        <v>Đ</v>
      </c>
      <c r="NE770" s="417"/>
      <c r="NF770" s="409"/>
      <c r="NG770" s="417"/>
      <c r="NH770" s="409"/>
      <c r="NI770" s="417"/>
      <c r="NJ770" s="409"/>
      <c r="NK770" s="417"/>
      <c r="NL770" s="409"/>
      <c r="NM770" s="421"/>
      <c r="NN770" s="430"/>
      <c r="NQ770" s="5" t="e">
        <f>IF(NQ768&gt;=50%,"KĐG",IF(NQ769&gt;=1.6,"Đ",IF(NQ769&gt;=1,"CCG","CĐ")))</f>
        <v>#REF!</v>
      </c>
      <c r="NR770" s="5" t="e">
        <f t="shared" ref="NR770:OP770" si="1262">IF(NR768&gt;=50%,"KĐG",IF(NR769&gt;=1.6,"Đ",IF(NR769&gt;=1,"CCG","CĐ")))</f>
        <v>#REF!</v>
      </c>
      <c r="NS770" s="5" t="e">
        <f t="shared" si="1262"/>
        <v>#REF!</v>
      </c>
      <c r="NT770" s="5" t="e">
        <f t="shared" si="1262"/>
        <v>#REF!</v>
      </c>
      <c r="NU770" s="5" t="e">
        <f t="shared" si="1262"/>
        <v>#REF!</v>
      </c>
      <c r="NV770" s="5" t="e">
        <f t="shared" si="1262"/>
        <v>#REF!</v>
      </c>
      <c r="NW770" s="5" t="e">
        <f t="shared" si="1262"/>
        <v>#REF!</v>
      </c>
      <c r="NX770" s="5" t="e">
        <f t="shared" si="1262"/>
        <v>#REF!</v>
      </c>
      <c r="NY770" s="5" t="e">
        <f t="shared" si="1262"/>
        <v>#REF!</v>
      </c>
      <c r="NZ770" s="5" t="e">
        <f t="shared" si="1262"/>
        <v>#REF!</v>
      </c>
      <c r="OA770" s="5" t="e">
        <f t="shared" si="1262"/>
        <v>#REF!</v>
      </c>
      <c r="OB770" s="5" t="e">
        <f t="shared" si="1262"/>
        <v>#REF!</v>
      </c>
      <c r="OC770" s="5" t="e">
        <f t="shared" si="1262"/>
        <v>#REF!</v>
      </c>
      <c r="OD770" s="5" t="e">
        <f t="shared" si="1262"/>
        <v>#REF!</v>
      </c>
      <c r="OE770" s="5" t="e">
        <f t="shared" si="1262"/>
        <v>#REF!</v>
      </c>
      <c r="OF770" s="5" t="e">
        <f t="shared" si="1262"/>
        <v>#REF!</v>
      </c>
      <c r="OG770" s="5" t="e">
        <f t="shared" si="1262"/>
        <v>#REF!</v>
      </c>
      <c r="OH770" s="5" t="e">
        <f t="shared" si="1262"/>
        <v>#REF!</v>
      </c>
      <c r="OI770" s="5" t="e">
        <f t="shared" si="1262"/>
        <v>#REF!</v>
      </c>
      <c r="OJ770" s="5" t="e">
        <f t="shared" si="1262"/>
        <v>#REF!</v>
      </c>
      <c r="OK770" s="5" t="e">
        <f t="shared" si="1262"/>
        <v>#REF!</v>
      </c>
      <c r="OL770" s="5" t="e">
        <f t="shared" si="1262"/>
        <v>#REF!</v>
      </c>
      <c r="OM770" s="5" t="e">
        <f t="shared" si="1262"/>
        <v>#REF!</v>
      </c>
      <c r="ON770" s="5" t="e">
        <f t="shared" si="1262"/>
        <v>#REF!</v>
      </c>
      <c r="OO770" s="5" t="e">
        <f t="shared" si="1262"/>
        <v>#REF!</v>
      </c>
      <c r="OP770" s="5" t="e">
        <f t="shared" si="1262"/>
        <v>#REF!</v>
      </c>
      <c r="OQ770" s="417"/>
      <c r="OR770" s="409"/>
      <c r="OS770" s="417"/>
      <c r="OT770" s="409"/>
      <c r="OU770" s="417"/>
      <c r="OV770" s="409"/>
      <c r="OW770" s="417"/>
      <c r="OX770" s="409"/>
      <c r="OY770" s="421"/>
      <c r="OZ770" s="430"/>
    </row>
    <row r="771" spans="3:416" s="38" customFormat="1" hidden="1">
      <c r="D771" s="1"/>
      <c r="E771" s="37"/>
      <c r="F771" s="44"/>
      <c r="G771" s="37"/>
      <c r="H771" s="37"/>
      <c r="I771" s="37"/>
      <c r="J771" s="37"/>
      <c r="K771" s="46"/>
      <c r="L771" s="37"/>
      <c r="M771" s="37"/>
      <c r="R771" s="21"/>
      <c r="S771" s="21"/>
      <c r="T771" s="21"/>
      <c r="U771" s="21"/>
      <c r="V771" s="21"/>
      <c r="W771" s="21"/>
      <c r="X771" s="21"/>
      <c r="Y771" s="21"/>
      <c r="Z771" s="21"/>
      <c r="AA771" s="21"/>
      <c r="AB771" s="21"/>
      <c r="AC771" s="21"/>
      <c r="BJ771" s="37"/>
      <c r="BK771" s="37"/>
      <c r="BL771" s="37"/>
      <c r="BM771" s="37"/>
      <c r="BN771" s="37"/>
      <c r="BO771" s="37"/>
      <c r="BP771" s="37"/>
      <c r="BQ771" s="37"/>
      <c r="BR771" s="37"/>
      <c r="BS771" s="22"/>
      <c r="KK771" s="99"/>
      <c r="KR771" s="31"/>
    </row>
    <row r="772" spans="3:416" s="38" customFormat="1" ht="56.25" hidden="1">
      <c r="C772" s="529" t="s">
        <v>377</v>
      </c>
      <c r="D772" s="47" t="s">
        <v>650</v>
      </c>
      <c r="E772" s="78"/>
      <c r="F772" s="44"/>
      <c r="G772" s="37"/>
      <c r="H772" s="37"/>
      <c r="I772" s="37"/>
      <c r="J772" s="37"/>
      <c r="K772" s="46"/>
      <c r="L772" s="37"/>
      <c r="M772" s="37"/>
      <c r="R772" s="21"/>
      <c r="S772" s="21"/>
      <c r="T772" s="21"/>
      <c r="U772" s="21"/>
      <c r="V772" s="21"/>
      <c r="W772" s="21"/>
      <c r="X772" s="21"/>
      <c r="Y772" s="21"/>
      <c r="Z772" s="21"/>
      <c r="AA772" s="21"/>
      <c r="AB772" s="21"/>
      <c r="AC772" s="21"/>
      <c r="BJ772" s="37"/>
      <c r="BK772" s="37"/>
      <c r="BL772" s="37"/>
      <c r="BM772" s="37"/>
      <c r="BN772" s="37"/>
      <c r="BO772" s="37"/>
      <c r="BP772" s="37"/>
      <c r="BQ772" s="37"/>
      <c r="BR772" s="37"/>
      <c r="BS772" s="22"/>
      <c r="KK772" s="99"/>
      <c r="KR772" s="31"/>
      <c r="NQ772" s="10">
        <f t="shared" ref="NQ772:OP772" si="1263">COUNTIFS($N$13:$N$738,"Thể chất",NQ$13:NQ$738,"2")</f>
        <v>6</v>
      </c>
      <c r="NR772" s="10">
        <f t="shared" si="1263"/>
        <v>6</v>
      </c>
      <c r="NS772" s="10">
        <f t="shared" si="1263"/>
        <v>6</v>
      </c>
      <c r="NT772" s="10">
        <f t="shared" si="1263"/>
        <v>6</v>
      </c>
      <c r="NU772" s="10">
        <f t="shared" si="1263"/>
        <v>6</v>
      </c>
      <c r="NV772" s="10">
        <f t="shared" si="1263"/>
        <v>6</v>
      </c>
      <c r="NW772" s="10">
        <f t="shared" si="1263"/>
        <v>6</v>
      </c>
      <c r="NX772" s="10">
        <f t="shared" si="1263"/>
        <v>6</v>
      </c>
      <c r="NY772" s="10">
        <f t="shared" si="1263"/>
        <v>6</v>
      </c>
      <c r="NZ772" s="10">
        <f t="shared" si="1263"/>
        <v>6</v>
      </c>
      <c r="OA772" s="10">
        <f t="shared" si="1263"/>
        <v>3</v>
      </c>
      <c r="OB772" s="10">
        <f t="shared" si="1263"/>
        <v>6</v>
      </c>
      <c r="OC772" s="10">
        <f t="shared" si="1263"/>
        <v>2</v>
      </c>
      <c r="OD772" s="10">
        <f t="shared" si="1263"/>
        <v>6</v>
      </c>
      <c r="OE772" s="10">
        <f t="shared" si="1263"/>
        <v>6</v>
      </c>
      <c r="OF772" s="10">
        <f t="shared" si="1263"/>
        <v>6</v>
      </c>
      <c r="OG772" s="10">
        <f t="shared" si="1263"/>
        <v>6</v>
      </c>
      <c r="OH772" s="10">
        <f t="shared" si="1263"/>
        <v>6</v>
      </c>
      <c r="OI772" s="10">
        <f t="shared" si="1263"/>
        <v>6</v>
      </c>
      <c r="OJ772" s="10">
        <f t="shared" si="1263"/>
        <v>6</v>
      </c>
      <c r="OK772" s="10">
        <f t="shared" si="1263"/>
        <v>6</v>
      </c>
      <c r="OL772" s="10">
        <f t="shared" si="1263"/>
        <v>6</v>
      </c>
      <c r="OM772" s="10">
        <f t="shared" si="1263"/>
        <v>6</v>
      </c>
      <c r="ON772" s="10">
        <f t="shared" si="1263"/>
        <v>6</v>
      </c>
      <c r="OO772" s="10">
        <f t="shared" si="1263"/>
        <v>6</v>
      </c>
      <c r="OP772" s="10">
        <f t="shared" si="1263"/>
        <v>6</v>
      </c>
      <c r="OQ772" s="440"/>
      <c r="OR772" s="440"/>
      <c r="OS772" s="440"/>
      <c r="OT772" s="440"/>
      <c r="OU772" s="440"/>
      <c r="OV772" s="440"/>
      <c r="OW772" s="440"/>
      <c r="OX772" s="440"/>
      <c r="OY772" s="441"/>
      <c r="OZ772" s="10">
        <f>COUNTIFS($K$1:$K$695,"Thể chất",OZ$1:OZ$695,"2")</f>
        <v>0</v>
      </c>
    </row>
    <row r="773" spans="3:416" s="38" customFormat="1" ht="56.25" hidden="1">
      <c r="C773" s="530"/>
      <c r="D773" s="47" t="s">
        <v>651</v>
      </c>
      <c r="E773" s="78"/>
      <c r="F773" s="44"/>
      <c r="G773" s="37"/>
      <c r="H773" s="37"/>
      <c r="I773" s="37"/>
      <c r="J773" s="37"/>
      <c r="K773" s="46"/>
      <c r="L773" s="37"/>
      <c r="M773" s="37"/>
      <c r="R773" s="21"/>
      <c r="S773" s="21"/>
      <c r="T773" s="21"/>
      <c r="U773" s="21"/>
      <c r="V773" s="21"/>
      <c r="W773" s="21"/>
      <c r="X773" s="21"/>
      <c r="Y773" s="21"/>
      <c r="Z773" s="21"/>
      <c r="AA773" s="21"/>
      <c r="AB773" s="21"/>
      <c r="AC773" s="21"/>
      <c r="BJ773" s="37"/>
      <c r="BK773" s="37"/>
      <c r="BL773" s="37"/>
      <c r="BM773" s="37"/>
      <c r="BN773" s="37"/>
      <c r="BO773" s="37"/>
      <c r="BP773" s="37"/>
      <c r="BQ773" s="37"/>
      <c r="BR773" s="37"/>
      <c r="BS773" s="22"/>
      <c r="KK773" s="99"/>
      <c r="KR773" s="31"/>
      <c r="NQ773" s="10">
        <f t="shared" ref="NQ773:OP773" si="1264">COUNTIFS($N$13:$N$738,"Thể chất",NQ$13:NQ$738,"1")</f>
        <v>0</v>
      </c>
      <c r="NR773" s="10">
        <f t="shared" si="1264"/>
        <v>0</v>
      </c>
      <c r="NS773" s="10">
        <f t="shared" si="1264"/>
        <v>0</v>
      </c>
      <c r="NT773" s="10">
        <f t="shared" si="1264"/>
        <v>0</v>
      </c>
      <c r="NU773" s="10">
        <f t="shared" si="1264"/>
        <v>0</v>
      </c>
      <c r="NV773" s="10">
        <f t="shared" si="1264"/>
        <v>0</v>
      </c>
      <c r="NW773" s="10">
        <f t="shared" si="1264"/>
        <v>0</v>
      </c>
      <c r="NX773" s="10">
        <f t="shared" si="1264"/>
        <v>0</v>
      </c>
      <c r="NY773" s="10">
        <f t="shared" si="1264"/>
        <v>0</v>
      </c>
      <c r="NZ773" s="10">
        <f t="shared" si="1264"/>
        <v>0</v>
      </c>
      <c r="OA773" s="10">
        <f t="shared" si="1264"/>
        <v>3</v>
      </c>
      <c r="OB773" s="10">
        <f t="shared" si="1264"/>
        <v>0</v>
      </c>
      <c r="OC773" s="10">
        <f t="shared" si="1264"/>
        <v>4</v>
      </c>
      <c r="OD773" s="10">
        <f t="shared" si="1264"/>
        <v>0</v>
      </c>
      <c r="OE773" s="10">
        <f t="shared" si="1264"/>
        <v>0</v>
      </c>
      <c r="OF773" s="10">
        <f t="shared" si="1264"/>
        <v>0</v>
      </c>
      <c r="OG773" s="10">
        <f t="shared" si="1264"/>
        <v>0</v>
      </c>
      <c r="OH773" s="10">
        <f t="shared" si="1264"/>
        <v>0</v>
      </c>
      <c r="OI773" s="10">
        <f t="shared" si="1264"/>
        <v>0</v>
      </c>
      <c r="OJ773" s="10">
        <f t="shared" si="1264"/>
        <v>0</v>
      </c>
      <c r="OK773" s="10">
        <f t="shared" si="1264"/>
        <v>0</v>
      </c>
      <c r="OL773" s="10">
        <f t="shared" si="1264"/>
        <v>0</v>
      </c>
      <c r="OM773" s="10">
        <f t="shared" si="1264"/>
        <v>0</v>
      </c>
      <c r="ON773" s="10">
        <f t="shared" si="1264"/>
        <v>0</v>
      </c>
      <c r="OO773" s="10">
        <f t="shared" si="1264"/>
        <v>0</v>
      </c>
      <c r="OP773" s="10">
        <f t="shared" si="1264"/>
        <v>0</v>
      </c>
      <c r="OQ773" s="442"/>
      <c r="OR773" s="442"/>
      <c r="OS773" s="442"/>
      <c r="OT773" s="442"/>
      <c r="OU773" s="442"/>
      <c r="OV773" s="442"/>
      <c r="OW773" s="442"/>
      <c r="OX773" s="442"/>
      <c r="OY773" s="443"/>
      <c r="OZ773" s="10">
        <f>COUNTIFS($K$1:$K$695,"Thể chất",OZ$1:OZ$695,"1")</f>
        <v>0</v>
      </c>
    </row>
    <row r="774" spans="3:416" s="38" customFormat="1" ht="56.25" hidden="1">
      <c r="C774" s="530"/>
      <c r="D774" s="47" t="s">
        <v>652</v>
      </c>
      <c r="E774" s="78"/>
      <c r="F774" s="44"/>
      <c r="G774" s="37"/>
      <c r="H774" s="37"/>
      <c r="I774" s="37"/>
      <c r="J774" s="37"/>
      <c r="K774" s="46"/>
      <c r="L774" s="37"/>
      <c r="M774" s="37"/>
      <c r="R774" s="21"/>
      <c r="S774" s="21"/>
      <c r="T774" s="21"/>
      <c r="U774" s="21"/>
      <c r="V774" s="21"/>
      <c r="W774" s="21"/>
      <c r="X774" s="21"/>
      <c r="Y774" s="21"/>
      <c r="Z774" s="21"/>
      <c r="AA774" s="21"/>
      <c r="AB774" s="21"/>
      <c r="AC774" s="21"/>
      <c r="BJ774" s="37"/>
      <c r="BK774" s="37"/>
      <c r="BL774" s="37"/>
      <c r="BM774" s="37"/>
      <c r="BN774" s="37"/>
      <c r="BO774" s="37"/>
      <c r="BP774" s="37"/>
      <c r="BQ774" s="37"/>
      <c r="BR774" s="37"/>
      <c r="BS774" s="22"/>
      <c r="KK774" s="99"/>
      <c r="KR774" s="31"/>
      <c r="NQ774" s="10">
        <f t="shared" ref="NQ774:OP774" si="1265">COUNTIFS($N$13:$N$738,"Thể chất",NQ$13:NQ$738,"0")</f>
        <v>0</v>
      </c>
      <c r="NR774" s="10">
        <f t="shared" si="1265"/>
        <v>0</v>
      </c>
      <c r="NS774" s="10">
        <f t="shared" si="1265"/>
        <v>0</v>
      </c>
      <c r="NT774" s="10">
        <f t="shared" si="1265"/>
        <v>0</v>
      </c>
      <c r="NU774" s="10">
        <f t="shared" si="1265"/>
        <v>0</v>
      </c>
      <c r="NV774" s="10">
        <f t="shared" si="1265"/>
        <v>0</v>
      </c>
      <c r="NW774" s="10">
        <f t="shared" si="1265"/>
        <v>0</v>
      </c>
      <c r="NX774" s="10">
        <f t="shared" si="1265"/>
        <v>0</v>
      </c>
      <c r="NY774" s="10">
        <f t="shared" si="1265"/>
        <v>0</v>
      </c>
      <c r="NZ774" s="10">
        <f t="shared" si="1265"/>
        <v>0</v>
      </c>
      <c r="OA774" s="10">
        <f t="shared" si="1265"/>
        <v>0</v>
      </c>
      <c r="OB774" s="10">
        <f t="shared" si="1265"/>
        <v>0</v>
      </c>
      <c r="OC774" s="10">
        <f t="shared" si="1265"/>
        <v>0</v>
      </c>
      <c r="OD774" s="10">
        <f t="shared" si="1265"/>
        <v>0</v>
      </c>
      <c r="OE774" s="10">
        <f t="shared" si="1265"/>
        <v>0</v>
      </c>
      <c r="OF774" s="10">
        <f t="shared" si="1265"/>
        <v>0</v>
      </c>
      <c r="OG774" s="10">
        <f t="shared" si="1265"/>
        <v>0</v>
      </c>
      <c r="OH774" s="10">
        <f t="shared" si="1265"/>
        <v>0</v>
      </c>
      <c r="OI774" s="10">
        <f t="shared" si="1265"/>
        <v>0</v>
      </c>
      <c r="OJ774" s="10">
        <f t="shared" si="1265"/>
        <v>0</v>
      </c>
      <c r="OK774" s="10">
        <f t="shared" si="1265"/>
        <v>0</v>
      </c>
      <c r="OL774" s="10">
        <f t="shared" si="1265"/>
        <v>0</v>
      </c>
      <c r="OM774" s="10">
        <f t="shared" si="1265"/>
        <v>0</v>
      </c>
      <c r="ON774" s="10">
        <f t="shared" si="1265"/>
        <v>0</v>
      </c>
      <c r="OO774" s="10">
        <f t="shared" si="1265"/>
        <v>0</v>
      </c>
      <c r="OP774" s="10">
        <f t="shared" si="1265"/>
        <v>0</v>
      </c>
      <c r="OQ774" s="442"/>
      <c r="OR774" s="442"/>
      <c r="OS774" s="442"/>
      <c r="OT774" s="442"/>
      <c r="OU774" s="442"/>
      <c r="OV774" s="442"/>
      <c r="OW774" s="442"/>
      <c r="OX774" s="442"/>
      <c r="OY774" s="443"/>
      <c r="OZ774" s="10">
        <f>COUNTIFS($K$1:$K$695,"Thể chất",OZ$1:OZ$695,"0")</f>
        <v>0</v>
      </c>
    </row>
    <row r="775" spans="3:416" s="38" customFormat="1" ht="37.5" hidden="1">
      <c r="C775" s="530"/>
      <c r="D775" s="47" t="s">
        <v>653</v>
      </c>
      <c r="E775" s="78"/>
      <c r="F775" s="44"/>
      <c r="G775" s="37"/>
      <c r="H775" s="37"/>
      <c r="I775" s="37"/>
      <c r="J775" s="37"/>
      <c r="K775" s="46"/>
      <c r="L775" s="37"/>
      <c r="M775" s="37"/>
      <c r="R775" s="21"/>
      <c r="S775" s="21"/>
      <c r="T775" s="21"/>
      <c r="U775" s="21"/>
      <c r="V775" s="21"/>
      <c r="W775" s="21"/>
      <c r="X775" s="21"/>
      <c r="Y775" s="21"/>
      <c r="Z775" s="21"/>
      <c r="AA775" s="21"/>
      <c r="AB775" s="21"/>
      <c r="AC775" s="21"/>
      <c r="BJ775" s="37"/>
      <c r="BK775" s="37"/>
      <c r="BL775" s="37"/>
      <c r="BM775" s="37"/>
      <c r="BN775" s="37"/>
      <c r="BO775" s="37"/>
      <c r="BP775" s="37"/>
      <c r="BQ775" s="37"/>
      <c r="BR775" s="37"/>
      <c r="BS775" s="22"/>
      <c r="KK775" s="99"/>
      <c r="KR775" s="31"/>
      <c r="NQ775" s="10">
        <f t="shared" ref="NQ775:OP775" si="1266">COUNTIFS($N$13:$N$738,"Thể chất",NQ$13:NQ$738,"kđg")</f>
        <v>0</v>
      </c>
      <c r="NR775" s="10">
        <f t="shared" si="1266"/>
        <v>0</v>
      </c>
      <c r="NS775" s="10">
        <f t="shared" si="1266"/>
        <v>0</v>
      </c>
      <c r="NT775" s="10">
        <f t="shared" si="1266"/>
        <v>0</v>
      </c>
      <c r="NU775" s="10">
        <f t="shared" si="1266"/>
        <v>0</v>
      </c>
      <c r="NV775" s="10">
        <f t="shared" si="1266"/>
        <v>0</v>
      </c>
      <c r="NW775" s="10">
        <f t="shared" si="1266"/>
        <v>0</v>
      </c>
      <c r="NX775" s="10">
        <f t="shared" si="1266"/>
        <v>0</v>
      </c>
      <c r="NY775" s="10">
        <f t="shared" si="1266"/>
        <v>0</v>
      </c>
      <c r="NZ775" s="10">
        <f t="shared" si="1266"/>
        <v>0</v>
      </c>
      <c r="OA775" s="10">
        <f t="shared" si="1266"/>
        <v>0</v>
      </c>
      <c r="OB775" s="10">
        <f t="shared" si="1266"/>
        <v>0</v>
      </c>
      <c r="OC775" s="10">
        <f t="shared" si="1266"/>
        <v>0</v>
      </c>
      <c r="OD775" s="10">
        <f t="shared" si="1266"/>
        <v>0</v>
      </c>
      <c r="OE775" s="10">
        <f t="shared" si="1266"/>
        <v>0</v>
      </c>
      <c r="OF775" s="10">
        <f t="shared" si="1266"/>
        <v>0</v>
      </c>
      <c r="OG775" s="10">
        <f t="shared" si="1266"/>
        <v>0</v>
      </c>
      <c r="OH775" s="10">
        <f t="shared" si="1266"/>
        <v>0</v>
      </c>
      <c r="OI775" s="10">
        <f t="shared" si="1266"/>
        <v>0</v>
      </c>
      <c r="OJ775" s="10">
        <f t="shared" si="1266"/>
        <v>0</v>
      </c>
      <c r="OK775" s="10">
        <f t="shared" si="1266"/>
        <v>0</v>
      </c>
      <c r="OL775" s="10">
        <f t="shared" si="1266"/>
        <v>0</v>
      </c>
      <c r="OM775" s="10">
        <f t="shared" si="1266"/>
        <v>0</v>
      </c>
      <c r="ON775" s="10">
        <f t="shared" si="1266"/>
        <v>0</v>
      </c>
      <c r="OO775" s="10">
        <f t="shared" si="1266"/>
        <v>0</v>
      </c>
      <c r="OP775" s="10">
        <f t="shared" si="1266"/>
        <v>0</v>
      </c>
      <c r="OQ775" s="442"/>
      <c r="OR775" s="442"/>
      <c r="OS775" s="442"/>
      <c r="OT775" s="442"/>
      <c r="OU775" s="442"/>
      <c r="OV775" s="442"/>
      <c r="OW775" s="442"/>
      <c r="OX775" s="442"/>
      <c r="OY775" s="443"/>
      <c r="OZ775" s="10">
        <f>COUNTIFS($K$1:$K$695,"Thể chất",OZ$1:OZ$695,"kđg")</f>
        <v>0</v>
      </c>
    </row>
    <row r="776" spans="3:416" s="38" customFormat="1" ht="37.5" hidden="1">
      <c r="C776" s="530"/>
      <c r="D776" s="47" t="s">
        <v>654</v>
      </c>
      <c r="E776" s="78"/>
      <c r="F776" s="44"/>
      <c r="G776" s="37"/>
      <c r="H776" s="37"/>
      <c r="I776" s="37"/>
      <c r="J776" s="37"/>
      <c r="K776" s="46"/>
      <c r="L776" s="37"/>
      <c r="M776" s="37"/>
      <c r="R776" s="21"/>
      <c r="S776" s="21"/>
      <c r="T776" s="21"/>
      <c r="U776" s="21"/>
      <c r="V776" s="21"/>
      <c r="W776" s="21"/>
      <c r="X776" s="21"/>
      <c r="Y776" s="21"/>
      <c r="Z776" s="21"/>
      <c r="AA776" s="21"/>
      <c r="AB776" s="21"/>
      <c r="AC776" s="21"/>
      <c r="BJ776" s="37"/>
      <c r="BK776" s="37"/>
      <c r="BL776" s="37"/>
      <c r="BM776" s="37"/>
      <c r="BN776" s="37"/>
      <c r="BO776" s="37"/>
      <c r="BP776" s="37"/>
      <c r="BQ776" s="37"/>
      <c r="BR776" s="37"/>
      <c r="BS776" s="22"/>
      <c r="KK776" s="99"/>
      <c r="KR776" s="31"/>
      <c r="NQ776" s="4">
        <f>NQ775/(NQ772+NQ773+NQ774+NQ775)</f>
        <v>0</v>
      </c>
      <c r="NR776" s="4">
        <f t="shared" ref="NR776:OP776" si="1267">NR775/(NR772+NR773+NR774+NR775)</f>
        <v>0</v>
      </c>
      <c r="NS776" s="4">
        <f t="shared" si="1267"/>
        <v>0</v>
      </c>
      <c r="NT776" s="4">
        <f t="shared" si="1267"/>
        <v>0</v>
      </c>
      <c r="NU776" s="4">
        <f t="shared" si="1267"/>
        <v>0</v>
      </c>
      <c r="NV776" s="4">
        <f t="shared" si="1267"/>
        <v>0</v>
      </c>
      <c r="NW776" s="4">
        <f t="shared" si="1267"/>
        <v>0</v>
      </c>
      <c r="NX776" s="4">
        <f t="shared" si="1267"/>
        <v>0</v>
      </c>
      <c r="NY776" s="4">
        <f t="shared" si="1267"/>
        <v>0</v>
      </c>
      <c r="NZ776" s="4">
        <f t="shared" si="1267"/>
        <v>0</v>
      </c>
      <c r="OA776" s="4">
        <f t="shared" si="1267"/>
        <v>0</v>
      </c>
      <c r="OB776" s="4">
        <f t="shared" si="1267"/>
        <v>0</v>
      </c>
      <c r="OC776" s="4">
        <f t="shared" si="1267"/>
        <v>0</v>
      </c>
      <c r="OD776" s="4">
        <f t="shared" si="1267"/>
        <v>0</v>
      </c>
      <c r="OE776" s="4">
        <f t="shared" si="1267"/>
        <v>0</v>
      </c>
      <c r="OF776" s="4">
        <f t="shared" si="1267"/>
        <v>0</v>
      </c>
      <c r="OG776" s="4">
        <f t="shared" si="1267"/>
        <v>0</v>
      </c>
      <c r="OH776" s="4">
        <f t="shared" si="1267"/>
        <v>0</v>
      </c>
      <c r="OI776" s="4">
        <f t="shared" si="1267"/>
        <v>0</v>
      </c>
      <c r="OJ776" s="4">
        <f t="shared" si="1267"/>
        <v>0</v>
      </c>
      <c r="OK776" s="4">
        <f t="shared" si="1267"/>
        <v>0</v>
      </c>
      <c r="OL776" s="4">
        <f t="shared" si="1267"/>
        <v>0</v>
      </c>
      <c r="OM776" s="4">
        <f t="shared" si="1267"/>
        <v>0</v>
      </c>
      <c r="ON776" s="4">
        <f t="shared" si="1267"/>
        <v>0</v>
      </c>
      <c r="OO776" s="4">
        <f t="shared" si="1267"/>
        <v>0</v>
      </c>
      <c r="OP776" s="4">
        <f t="shared" si="1267"/>
        <v>0</v>
      </c>
      <c r="OQ776" s="444"/>
      <c r="OR776" s="444"/>
      <c r="OS776" s="444"/>
      <c r="OT776" s="444"/>
      <c r="OU776" s="444"/>
      <c r="OV776" s="444"/>
      <c r="OW776" s="444"/>
      <c r="OX776" s="444"/>
      <c r="OY776" s="445"/>
      <c r="OZ776" s="18">
        <v>0</v>
      </c>
    </row>
    <row r="777" spans="3:416" s="38" customFormat="1" ht="75" hidden="1">
      <c r="C777" s="530"/>
      <c r="D777" s="48" t="s">
        <v>655</v>
      </c>
      <c r="E777" s="79"/>
      <c r="F777" s="44"/>
      <c r="G777" s="37"/>
      <c r="H777" s="37"/>
      <c r="I777" s="37"/>
      <c r="J777" s="37"/>
      <c r="K777" s="46"/>
      <c r="L777" s="37"/>
      <c r="M777" s="37"/>
      <c r="R777" s="21"/>
      <c r="S777" s="21"/>
      <c r="T777" s="21"/>
      <c r="U777" s="21"/>
      <c r="V777" s="21"/>
      <c r="W777" s="21"/>
      <c r="X777" s="21"/>
      <c r="Y777" s="21"/>
      <c r="Z777" s="21"/>
      <c r="AA777" s="21"/>
      <c r="AB777" s="21"/>
      <c r="AC777" s="21"/>
      <c r="BJ777" s="37"/>
      <c r="BK777" s="37"/>
      <c r="BL777" s="37"/>
      <c r="BM777" s="37"/>
      <c r="BN777" s="37"/>
      <c r="BO777" s="37"/>
      <c r="BP777" s="37"/>
      <c r="BQ777" s="37"/>
      <c r="BR777" s="37"/>
      <c r="BS777" s="22"/>
      <c r="KK777" s="99"/>
      <c r="KR777" s="31"/>
      <c r="NQ777" s="13">
        <f>(((NQ772*2)+(NQ773*1)+(NQ774*0)))/(NQ772+NQ773+NQ774)</f>
        <v>2</v>
      </c>
      <c r="NR777" s="13">
        <f>(((NR772*2)+(NR773*1)+(NR774*0)))/(NR772+NR773+NR774)</f>
        <v>2</v>
      </c>
      <c r="NS777" s="13">
        <f t="shared" ref="NS777:OP777" si="1268">(((NS772*2)+(NS773*1)+(NS774*0)))/(NS772+NS773+NS774)</f>
        <v>2</v>
      </c>
      <c r="NT777" s="13">
        <f t="shared" si="1268"/>
        <v>2</v>
      </c>
      <c r="NU777" s="13">
        <f t="shared" si="1268"/>
        <v>2</v>
      </c>
      <c r="NV777" s="13">
        <f t="shared" si="1268"/>
        <v>2</v>
      </c>
      <c r="NW777" s="13">
        <f t="shared" si="1268"/>
        <v>2</v>
      </c>
      <c r="NX777" s="13">
        <f t="shared" si="1268"/>
        <v>2</v>
      </c>
      <c r="NY777" s="13">
        <f t="shared" si="1268"/>
        <v>2</v>
      </c>
      <c r="NZ777" s="13">
        <f t="shared" si="1268"/>
        <v>2</v>
      </c>
      <c r="OA777" s="13">
        <f t="shared" si="1268"/>
        <v>1.5</v>
      </c>
      <c r="OB777" s="13">
        <f t="shared" si="1268"/>
        <v>2</v>
      </c>
      <c r="OC777" s="13">
        <f t="shared" si="1268"/>
        <v>1.3333333333333333</v>
      </c>
      <c r="OD777" s="13">
        <f t="shared" si="1268"/>
        <v>2</v>
      </c>
      <c r="OE777" s="13">
        <f t="shared" si="1268"/>
        <v>2</v>
      </c>
      <c r="OF777" s="13">
        <f t="shared" si="1268"/>
        <v>2</v>
      </c>
      <c r="OG777" s="13">
        <f t="shared" si="1268"/>
        <v>2</v>
      </c>
      <c r="OH777" s="13">
        <f t="shared" si="1268"/>
        <v>2</v>
      </c>
      <c r="OI777" s="13">
        <f t="shared" si="1268"/>
        <v>2</v>
      </c>
      <c r="OJ777" s="13">
        <f t="shared" si="1268"/>
        <v>2</v>
      </c>
      <c r="OK777" s="13">
        <f t="shared" si="1268"/>
        <v>2</v>
      </c>
      <c r="OL777" s="13">
        <f t="shared" si="1268"/>
        <v>2</v>
      </c>
      <c r="OM777" s="13">
        <f t="shared" si="1268"/>
        <v>2</v>
      </c>
      <c r="ON777" s="13">
        <f t="shared" si="1268"/>
        <v>2</v>
      </c>
      <c r="OO777" s="13">
        <f t="shared" si="1268"/>
        <v>2</v>
      </c>
      <c r="OP777" s="13">
        <f t="shared" si="1268"/>
        <v>2</v>
      </c>
      <c r="OQ777" s="416">
        <f>COUNTIF(NQ778:OP778,"Đ")</f>
        <v>24</v>
      </c>
      <c r="OR777" s="408">
        <f>OQ777/(OQ777+OS777+OU777+OW777)</f>
        <v>0.92307692307692313</v>
      </c>
      <c r="OS777" s="416">
        <f>COUNTIF(NQ778:OP778,"CCG")</f>
        <v>2</v>
      </c>
      <c r="OT777" s="408">
        <f>OS777/(OS777+OU777+OW777+OQ777)</f>
        <v>7.6923076923076927E-2</v>
      </c>
      <c r="OU777" s="416">
        <f>COUNTIF(NQ778:OP778,"CĐ")</f>
        <v>0</v>
      </c>
      <c r="OV777" s="408">
        <f>OU777/(OU777+OW777+OQ777+OS777)</f>
        <v>0</v>
      </c>
      <c r="OW777" s="416">
        <f>COUNTIF(NQ778:OP778,"Kđg")</f>
        <v>0</v>
      </c>
      <c r="OX777" s="408">
        <f>OW777/(OW777+OQ777+OS777+OU777)</f>
        <v>0</v>
      </c>
      <c r="OY777" s="420">
        <f>(((OQ777*2)+(OS777*1)+(OU777*0)))/(OQ777+OS777+OU777)</f>
        <v>1.9230769230769231</v>
      </c>
      <c r="OZ777" s="430" t="str">
        <f>IF(OW777/(OQ777+OS777+OU777+OW777)&gt;=50%,"KĐG",IF(OY777&gt;=1.6,"Đạt mục tiêu",IF(OY777&gt;=1,"Cần cố gắng","Chưa đạt")))</f>
        <v>Đạt mục tiêu</v>
      </c>
    </row>
    <row r="778" spans="3:416" s="38" customFormat="1" ht="18.75" hidden="1">
      <c r="C778" s="531"/>
      <c r="D778" s="49"/>
      <c r="E778" s="80"/>
      <c r="F778" s="44"/>
      <c r="G778" s="37"/>
      <c r="H778" s="37"/>
      <c r="I778" s="37"/>
      <c r="J778" s="37"/>
      <c r="K778" s="46"/>
      <c r="L778" s="37"/>
      <c r="M778" s="37"/>
      <c r="R778" s="21"/>
      <c r="S778" s="21"/>
      <c r="T778" s="21"/>
      <c r="U778" s="21"/>
      <c r="V778" s="21"/>
      <c r="W778" s="21"/>
      <c r="X778" s="21"/>
      <c r="Y778" s="21"/>
      <c r="Z778" s="21"/>
      <c r="AA778" s="21"/>
      <c r="AB778" s="21"/>
      <c r="AC778" s="21"/>
      <c r="BJ778" s="37"/>
      <c r="BK778" s="37"/>
      <c r="BL778" s="37"/>
      <c r="BM778" s="37"/>
      <c r="BN778" s="37"/>
      <c r="BO778" s="37"/>
      <c r="BP778" s="37"/>
      <c r="BQ778" s="37"/>
      <c r="BR778" s="37"/>
      <c r="BS778" s="22"/>
      <c r="KK778" s="99"/>
      <c r="KR778" s="31"/>
      <c r="NQ778" s="13" t="str">
        <f>IF(NQ776&gt;=50%,"KĐG",IF(NQ777&gt;=1.6,"Đ",IF(NQ777&gt;=1,"CCG","CĐ")))</f>
        <v>Đ</v>
      </c>
      <c r="NR778" s="13" t="str">
        <f>IF(NR776&gt;=50%,"KĐG",IF(NR777&gt;=1.6,"Đ",IF(NR777&gt;=1,"CCG","CĐ")))</f>
        <v>Đ</v>
      </c>
      <c r="NS778" s="13" t="str">
        <f t="shared" ref="NS778:OP778" si="1269">IF(NS776&gt;=50%,"KĐG",IF(NS777&gt;=1.6,"Đ",IF(NS777&gt;=1,"CCG","CĐ")))</f>
        <v>Đ</v>
      </c>
      <c r="NT778" s="13" t="str">
        <f t="shared" si="1269"/>
        <v>Đ</v>
      </c>
      <c r="NU778" s="13" t="str">
        <f t="shared" si="1269"/>
        <v>Đ</v>
      </c>
      <c r="NV778" s="13" t="str">
        <f t="shared" si="1269"/>
        <v>Đ</v>
      </c>
      <c r="NW778" s="13" t="str">
        <f t="shared" si="1269"/>
        <v>Đ</v>
      </c>
      <c r="NX778" s="13" t="str">
        <f t="shared" si="1269"/>
        <v>Đ</v>
      </c>
      <c r="NY778" s="13" t="str">
        <f t="shared" si="1269"/>
        <v>Đ</v>
      </c>
      <c r="NZ778" s="13" t="str">
        <f t="shared" si="1269"/>
        <v>Đ</v>
      </c>
      <c r="OA778" s="13" t="str">
        <f t="shared" si="1269"/>
        <v>CCG</v>
      </c>
      <c r="OB778" s="13" t="str">
        <f t="shared" si="1269"/>
        <v>Đ</v>
      </c>
      <c r="OC778" s="13" t="str">
        <f t="shared" si="1269"/>
        <v>CCG</v>
      </c>
      <c r="OD778" s="13" t="str">
        <f t="shared" si="1269"/>
        <v>Đ</v>
      </c>
      <c r="OE778" s="13" t="str">
        <f t="shared" si="1269"/>
        <v>Đ</v>
      </c>
      <c r="OF778" s="13" t="str">
        <f t="shared" si="1269"/>
        <v>Đ</v>
      </c>
      <c r="OG778" s="13" t="str">
        <f t="shared" si="1269"/>
        <v>Đ</v>
      </c>
      <c r="OH778" s="13" t="str">
        <f t="shared" si="1269"/>
        <v>Đ</v>
      </c>
      <c r="OI778" s="13" t="str">
        <f t="shared" si="1269"/>
        <v>Đ</v>
      </c>
      <c r="OJ778" s="13" t="str">
        <f t="shared" si="1269"/>
        <v>Đ</v>
      </c>
      <c r="OK778" s="13" t="str">
        <f t="shared" si="1269"/>
        <v>Đ</v>
      </c>
      <c r="OL778" s="13" t="str">
        <f t="shared" si="1269"/>
        <v>Đ</v>
      </c>
      <c r="OM778" s="13" t="str">
        <f t="shared" si="1269"/>
        <v>Đ</v>
      </c>
      <c r="ON778" s="13" t="str">
        <f t="shared" si="1269"/>
        <v>Đ</v>
      </c>
      <c r="OO778" s="13" t="str">
        <f t="shared" si="1269"/>
        <v>Đ</v>
      </c>
      <c r="OP778" s="13" t="str">
        <f t="shared" si="1269"/>
        <v>Đ</v>
      </c>
      <c r="OQ778" s="417"/>
      <c r="OR778" s="409"/>
      <c r="OS778" s="417"/>
      <c r="OT778" s="409"/>
      <c r="OU778" s="417"/>
      <c r="OV778" s="409"/>
      <c r="OW778" s="417"/>
      <c r="OX778" s="409"/>
      <c r="OY778" s="421"/>
      <c r="OZ778" s="430"/>
    </row>
    <row r="779" spans="3:416" s="38" customFormat="1" ht="37.5" hidden="1">
      <c r="C779" s="529" t="s">
        <v>379</v>
      </c>
      <c r="D779" s="47" t="s">
        <v>656</v>
      </c>
      <c r="E779" s="78"/>
      <c r="F779" s="44"/>
      <c r="G779" s="37"/>
      <c r="H779" s="37"/>
      <c r="I779" s="37"/>
      <c r="J779" s="37"/>
      <c r="K779" s="46"/>
      <c r="L779" s="37"/>
      <c r="M779" s="37"/>
      <c r="R779" s="21"/>
      <c r="S779" s="21"/>
      <c r="T779" s="21"/>
      <c r="U779" s="21"/>
      <c r="V779" s="21"/>
      <c r="W779" s="21"/>
      <c r="X779" s="21"/>
      <c r="Y779" s="21"/>
      <c r="Z779" s="21"/>
      <c r="AA779" s="21"/>
      <c r="AB779" s="21"/>
      <c r="AC779" s="21"/>
      <c r="BJ779" s="37"/>
      <c r="BK779" s="37"/>
      <c r="BL779" s="37"/>
      <c r="BM779" s="37"/>
      <c r="BN779" s="37"/>
      <c r="BO779" s="37"/>
      <c r="BP779" s="37"/>
      <c r="BQ779" s="37"/>
      <c r="BR779" s="37"/>
      <c r="BS779" s="22"/>
      <c r="KK779" s="99"/>
      <c r="KR779" s="31"/>
      <c r="NQ779" s="10">
        <f t="shared" ref="NQ779:OP779" si="1270">COUNTIFS($N$13:$N$738,"Nhận thức",NQ$13:NQ$738,"2")</f>
        <v>8</v>
      </c>
      <c r="NR779" s="10">
        <f t="shared" si="1270"/>
        <v>8</v>
      </c>
      <c r="NS779" s="10">
        <f t="shared" si="1270"/>
        <v>5</v>
      </c>
      <c r="NT779" s="10">
        <f t="shared" si="1270"/>
        <v>8</v>
      </c>
      <c r="NU779" s="10">
        <f t="shared" si="1270"/>
        <v>8</v>
      </c>
      <c r="NV779" s="10">
        <f t="shared" si="1270"/>
        <v>8</v>
      </c>
      <c r="NW779" s="10">
        <f t="shared" si="1270"/>
        <v>8</v>
      </c>
      <c r="NX779" s="10">
        <f t="shared" si="1270"/>
        <v>8</v>
      </c>
      <c r="NY779" s="10">
        <f t="shared" si="1270"/>
        <v>8</v>
      </c>
      <c r="NZ779" s="10">
        <f t="shared" si="1270"/>
        <v>8</v>
      </c>
      <c r="OA779" s="10">
        <f t="shared" si="1270"/>
        <v>4</v>
      </c>
      <c r="OB779" s="10">
        <f t="shared" si="1270"/>
        <v>8</v>
      </c>
      <c r="OC779" s="10">
        <f t="shared" si="1270"/>
        <v>4</v>
      </c>
      <c r="OD779" s="10">
        <f t="shared" si="1270"/>
        <v>8</v>
      </c>
      <c r="OE779" s="10">
        <f t="shared" si="1270"/>
        <v>8</v>
      </c>
      <c r="OF779" s="10">
        <f t="shared" si="1270"/>
        <v>8</v>
      </c>
      <c r="OG779" s="10">
        <f t="shared" si="1270"/>
        <v>8</v>
      </c>
      <c r="OH779" s="10">
        <f t="shared" si="1270"/>
        <v>8</v>
      </c>
      <c r="OI779" s="10">
        <f t="shared" si="1270"/>
        <v>8</v>
      </c>
      <c r="OJ779" s="10">
        <f t="shared" si="1270"/>
        <v>8</v>
      </c>
      <c r="OK779" s="10">
        <f t="shared" si="1270"/>
        <v>8</v>
      </c>
      <c r="OL779" s="10">
        <f t="shared" si="1270"/>
        <v>8</v>
      </c>
      <c r="OM779" s="10">
        <f t="shared" si="1270"/>
        <v>8</v>
      </c>
      <c r="ON779" s="10">
        <f t="shared" si="1270"/>
        <v>8</v>
      </c>
      <c r="OO779" s="10">
        <f t="shared" si="1270"/>
        <v>8</v>
      </c>
      <c r="OP779" s="10">
        <f t="shared" si="1270"/>
        <v>8</v>
      </c>
      <c r="OQ779" s="440"/>
      <c r="OR779" s="440"/>
      <c r="OS779" s="440"/>
      <c r="OT779" s="440"/>
      <c r="OU779" s="440"/>
      <c r="OV779" s="440"/>
      <c r="OW779" s="440"/>
      <c r="OX779" s="440"/>
      <c r="OY779" s="441"/>
      <c r="OZ779" s="10">
        <f>COUNTIFS($K$1:$K$695,"Nhận thức",OZ$1:OZ$695,"2")</f>
        <v>0</v>
      </c>
    </row>
    <row r="780" spans="3:416" s="38" customFormat="1" ht="56.25" hidden="1">
      <c r="C780" s="530"/>
      <c r="D780" s="47" t="s">
        <v>651</v>
      </c>
      <c r="E780" s="78"/>
      <c r="F780" s="44"/>
      <c r="G780" s="37"/>
      <c r="H780" s="37"/>
      <c r="I780" s="37"/>
      <c r="J780" s="37"/>
      <c r="K780" s="46"/>
      <c r="L780" s="37"/>
      <c r="M780" s="37"/>
      <c r="R780" s="21"/>
      <c r="S780" s="21"/>
      <c r="T780" s="21"/>
      <c r="U780" s="21"/>
      <c r="V780" s="21"/>
      <c r="W780" s="21"/>
      <c r="X780" s="21"/>
      <c r="Y780" s="21"/>
      <c r="Z780" s="21"/>
      <c r="AA780" s="21"/>
      <c r="AB780" s="21"/>
      <c r="AC780" s="21"/>
      <c r="BJ780" s="37"/>
      <c r="BK780" s="37"/>
      <c r="BL780" s="37"/>
      <c r="BM780" s="37"/>
      <c r="BN780" s="37"/>
      <c r="BO780" s="37"/>
      <c r="BP780" s="37"/>
      <c r="BQ780" s="37"/>
      <c r="BR780" s="37"/>
      <c r="BS780" s="22"/>
      <c r="KK780" s="99"/>
      <c r="KR780" s="31"/>
      <c r="NQ780" s="10">
        <f t="shared" ref="NQ780:OP780" si="1271">COUNTIFS($N$13:$N$738,"Nhận thức",NQ$13:NQ$738,"1")</f>
        <v>0</v>
      </c>
      <c r="NR780" s="10">
        <f t="shared" si="1271"/>
        <v>0</v>
      </c>
      <c r="NS780" s="10">
        <f t="shared" si="1271"/>
        <v>3</v>
      </c>
      <c r="NT780" s="10">
        <f t="shared" si="1271"/>
        <v>0</v>
      </c>
      <c r="NU780" s="10">
        <f t="shared" si="1271"/>
        <v>0</v>
      </c>
      <c r="NV780" s="10">
        <f t="shared" si="1271"/>
        <v>0</v>
      </c>
      <c r="NW780" s="10">
        <f t="shared" si="1271"/>
        <v>0</v>
      </c>
      <c r="NX780" s="10">
        <f t="shared" si="1271"/>
        <v>0</v>
      </c>
      <c r="NY780" s="10">
        <f t="shared" si="1271"/>
        <v>0</v>
      </c>
      <c r="NZ780" s="10">
        <f t="shared" si="1271"/>
        <v>0</v>
      </c>
      <c r="OA780" s="10">
        <f t="shared" si="1271"/>
        <v>4</v>
      </c>
      <c r="OB780" s="10">
        <f t="shared" si="1271"/>
        <v>0</v>
      </c>
      <c r="OC780" s="10">
        <f t="shared" si="1271"/>
        <v>4</v>
      </c>
      <c r="OD780" s="10">
        <f t="shared" si="1271"/>
        <v>0</v>
      </c>
      <c r="OE780" s="10">
        <f t="shared" si="1271"/>
        <v>0</v>
      </c>
      <c r="OF780" s="10">
        <f t="shared" si="1271"/>
        <v>0</v>
      </c>
      <c r="OG780" s="10">
        <f t="shared" si="1271"/>
        <v>0</v>
      </c>
      <c r="OH780" s="10">
        <f t="shared" si="1271"/>
        <v>0</v>
      </c>
      <c r="OI780" s="10">
        <f t="shared" si="1271"/>
        <v>0</v>
      </c>
      <c r="OJ780" s="10">
        <f t="shared" si="1271"/>
        <v>0</v>
      </c>
      <c r="OK780" s="10">
        <f t="shared" si="1271"/>
        <v>0</v>
      </c>
      <c r="OL780" s="10">
        <f t="shared" si="1271"/>
        <v>0</v>
      </c>
      <c r="OM780" s="10">
        <f t="shared" si="1271"/>
        <v>0</v>
      </c>
      <c r="ON780" s="10">
        <f t="shared" si="1271"/>
        <v>0</v>
      </c>
      <c r="OO780" s="10">
        <f t="shared" si="1271"/>
        <v>0</v>
      </c>
      <c r="OP780" s="10">
        <f t="shared" si="1271"/>
        <v>0</v>
      </c>
      <c r="OQ780" s="442"/>
      <c r="OR780" s="442"/>
      <c r="OS780" s="442"/>
      <c r="OT780" s="442"/>
      <c r="OU780" s="442"/>
      <c r="OV780" s="442"/>
      <c r="OW780" s="442"/>
      <c r="OX780" s="442"/>
      <c r="OY780" s="443"/>
      <c r="OZ780" s="10">
        <f>COUNTIFS($K$1:$K$695,"Nhận thức",OZ$1:OZ$695,"1")</f>
        <v>0</v>
      </c>
    </row>
    <row r="781" spans="3:416" s="38" customFormat="1" ht="56.25" hidden="1">
      <c r="C781" s="530"/>
      <c r="D781" s="47" t="s">
        <v>652</v>
      </c>
      <c r="E781" s="78"/>
      <c r="F781" s="44"/>
      <c r="G781" s="37"/>
      <c r="H781" s="37"/>
      <c r="I781" s="37"/>
      <c r="J781" s="37"/>
      <c r="K781" s="46"/>
      <c r="L781" s="37"/>
      <c r="M781" s="37"/>
      <c r="R781" s="21"/>
      <c r="S781" s="21"/>
      <c r="T781" s="21"/>
      <c r="U781" s="21"/>
      <c r="V781" s="21"/>
      <c r="W781" s="21"/>
      <c r="X781" s="21"/>
      <c r="Y781" s="21"/>
      <c r="Z781" s="21"/>
      <c r="AA781" s="21"/>
      <c r="AB781" s="21"/>
      <c r="AC781" s="21"/>
      <c r="BJ781" s="37"/>
      <c r="BK781" s="37"/>
      <c r="BL781" s="37"/>
      <c r="BM781" s="37"/>
      <c r="BN781" s="37"/>
      <c r="BO781" s="37"/>
      <c r="BP781" s="37"/>
      <c r="BQ781" s="37"/>
      <c r="BR781" s="37"/>
      <c r="BS781" s="22"/>
      <c r="KK781" s="99"/>
      <c r="KR781" s="31"/>
      <c r="NQ781" s="10">
        <f t="shared" ref="NQ781:OP781" si="1272">COUNTIFS($N$13:$N$738,"Nhận thức",NQ$13:NQ$738,"0")</f>
        <v>0</v>
      </c>
      <c r="NR781" s="10">
        <f t="shared" si="1272"/>
        <v>0</v>
      </c>
      <c r="NS781" s="10">
        <f t="shared" si="1272"/>
        <v>0</v>
      </c>
      <c r="NT781" s="10">
        <f t="shared" si="1272"/>
        <v>0</v>
      </c>
      <c r="NU781" s="10">
        <f t="shared" si="1272"/>
        <v>0</v>
      </c>
      <c r="NV781" s="10">
        <f t="shared" si="1272"/>
        <v>0</v>
      </c>
      <c r="NW781" s="10">
        <f t="shared" si="1272"/>
        <v>0</v>
      </c>
      <c r="NX781" s="10">
        <f t="shared" si="1272"/>
        <v>0</v>
      </c>
      <c r="NY781" s="10">
        <f t="shared" si="1272"/>
        <v>0</v>
      </c>
      <c r="NZ781" s="10">
        <f t="shared" si="1272"/>
        <v>0</v>
      </c>
      <c r="OA781" s="10">
        <f t="shared" si="1272"/>
        <v>0</v>
      </c>
      <c r="OB781" s="10">
        <f t="shared" si="1272"/>
        <v>0</v>
      </c>
      <c r="OC781" s="10">
        <f t="shared" si="1272"/>
        <v>0</v>
      </c>
      <c r="OD781" s="10">
        <f t="shared" si="1272"/>
        <v>0</v>
      </c>
      <c r="OE781" s="10">
        <f t="shared" si="1272"/>
        <v>0</v>
      </c>
      <c r="OF781" s="10">
        <f t="shared" si="1272"/>
        <v>0</v>
      </c>
      <c r="OG781" s="10">
        <f t="shared" si="1272"/>
        <v>0</v>
      </c>
      <c r="OH781" s="10">
        <f t="shared" si="1272"/>
        <v>0</v>
      </c>
      <c r="OI781" s="10">
        <f t="shared" si="1272"/>
        <v>0</v>
      </c>
      <c r="OJ781" s="10">
        <f t="shared" si="1272"/>
        <v>0</v>
      </c>
      <c r="OK781" s="10">
        <f t="shared" si="1272"/>
        <v>0</v>
      </c>
      <c r="OL781" s="10">
        <f t="shared" si="1272"/>
        <v>0</v>
      </c>
      <c r="OM781" s="10">
        <f t="shared" si="1272"/>
        <v>0</v>
      </c>
      <c r="ON781" s="10">
        <f t="shared" si="1272"/>
        <v>0</v>
      </c>
      <c r="OO781" s="10">
        <f t="shared" si="1272"/>
        <v>0</v>
      </c>
      <c r="OP781" s="10">
        <f t="shared" si="1272"/>
        <v>0</v>
      </c>
      <c r="OQ781" s="442"/>
      <c r="OR781" s="442"/>
      <c r="OS781" s="442"/>
      <c r="OT781" s="442"/>
      <c r="OU781" s="442"/>
      <c r="OV781" s="442"/>
      <c r="OW781" s="442"/>
      <c r="OX781" s="442"/>
      <c r="OY781" s="443"/>
      <c r="OZ781" s="10">
        <f>COUNTIFS($K$1:$K$695,"Nhận thức",OZ$1:OZ$695,"0")</f>
        <v>0</v>
      </c>
    </row>
    <row r="782" spans="3:416" s="38" customFormat="1" ht="37.5" hidden="1">
      <c r="C782" s="530"/>
      <c r="D782" s="47" t="s">
        <v>653</v>
      </c>
      <c r="E782" s="78"/>
      <c r="F782" s="44"/>
      <c r="G782" s="37"/>
      <c r="H782" s="37"/>
      <c r="I782" s="37"/>
      <c r="J782" s="37"/>
      <c r="K782" s="46"/>
      <c r="L782" s="37"/>
      <c r="M782" s="37"/>
      <c r="R782" s="21"/>
      <c r="S782" s="21"/>
      <c r="T782" s="21"/>
      <c r="U782" s="21"/>
      <c r="V782" s="21"/>
      <c r="W782" s="21"/>
      <c r="X782" s="21"/>
      <c r="Y782" s="21"/>
      <c r="Z782" s="21"/>
      <c r="AA782" s="21"/>
      <c r="AB782" s="21"/>
      <c r="AC782" s="21"/>
      <c r="BJ782" s="37"/>
      <c r="BK782" s="37"/>
      <c r="BL782" s="37"/>
      <c r="BM782" s="37"/>
      <c r="BN782" s="37"/>
      <c r="BO782" s="37"/>
      <c r="BP782" s="37"/>
      <c r="BQ782" s="37"/>
      <c r="BR782" s="37"/>
      <c r="BS782" s="22"/>
      <c r="KK782" s="99"/>
      <c r="KR782" s="31"/>
      <c r="NQ782" s="10">
        <f t="shared" ref="NQ782:OP782" si="1273">COUNTIFS($N$13:$N$738,"Nhận thức",NQ$13:NQ$738,"kđg")</f>
        <v>0</v>
      </c>
      <c r="NR782" s="10">
        <f t="shared" si="1273"/>
        <v>0</v>
      </c>
      <c r="NS782" s="10">
        <f t="shared" si="1273"/>
        <v>0</v>
      </c>
      <c r="NT782" s="10">
        <f t="shared" si="1273"/>
        <v>0</v>
      </c>
      <c r="NU782" s="10">
        <f t="shared" si="1273"/>
        <v>0</v>
      </c>
      <c r="NV782" s="10">
        <f t="shared" si="1273"/>
        <v>0</v>
      </c>
      <c r="NW782" s="10">
        <f t="shared" si="1273"/>
        <v>0</v>
      </c>
      <c r="NX782" s="10">
        <f t="shared" si="1273"/>
        <v>0</v>
      </c>
      <c r="NY782" s="10">
        <f t="shared" si="1273"/>
        <v>0</v>
      </c>
      <c r="NZ782" s="10">
        <f t="shared" si="1273"/>
        <v>0</v>
      </c>
      <c r="OA782" s="10">
        <f t="shared" si="1273"/>
        <v>0</v>
      </c>
      <c r="OB782" s="10">
        <f t="shared" si="1273"/>
        <v>0</v>
      </c>
      <c r="OC782" s="10">
        <f t="shared" si="1273"/>
        <v>0</v>
      </c>
      <c r="OD782" s="10">
        <f t="shared" si="1273"/>
        <v>0</v>
      </c>
      <c r="OE782" s="10">
        <f t="shared" si="1273"/>
        <v>0</v>
      </c>
      <c r="OF782" s="10">
        <f t="shared" si="1273"/>
        <v>0</v>
      </c>
      <c r="OG782" s="10">
        <f t="shared" si="1273"/>
        <v>0</v>
      </c>
      <c r="OH782" s="10">
        <f t="shared" si="1273"/>
        <v>0</v>
      </c>
      <c r="OI782" s="10">
        <f t="shared" si="1273"/>
        <v>0</v>
      </c>
      <c r="OJ782" s="10">
        <f t="shared" si="1273"/>
        <v>0</v>
      </c>
      <c r="OK782" s="10">
        <f t="shared" si="1273"/>
        <v>0</v>
      </c>
      <c r="OL782" s="10">
        <f t="shared" si="1273"/>
        <v>0</v>
      </c>
      <c r="OM782" s="10">
        <f t="shared" si="1273"/>
        <v>0</v>
      </c>
      <c r="ON782" s="10">
        <f t="shared" si="1273"/>
        <v>0</v>
      </c>
      <c r="OO782" s="10">
        <f t="shared" si="1273"/>
        <v>0</v>
      </c>
      <c r="OP782" s="10">
        <f t="shared" si="1273"/>
        <v>0</v>
      </c>
      <c r="OQ782" s="442"/>
      <c r="OR782" s="442"/>
      <c r="OS782" s="442"/>
      <c r="OT782" s="442"/>
      <c r="OU782" s="442"/>
      <c r="OV782" s="442"/>
      <c r="OW782" s="442"/>
      <c r="OX782" s="442"/>
      <c r="OY782" s="443"/>
      <c r="OZ782" s="10">
        <f>COUNTIFS($K$1:$K$695,"Nhận thức",OZ$1:OZ$695,"kđg")</f>
        <v>0</v>
      </c>
    </row>
    <row r="783" spans="3:416" s="38" customFormat="1" ht="37.5" hidden="1">
      <c r="C783" s="530"/>
      <c r="D783" s="47" t="s">
        <v>654</v>
      </c>
      <c r="E783" s="78"/>
      <c r="F783" s="44"/>
      <c r="G783" s="37"/>
      <c r="H783" s="37"/>
      <c r="I783" s="37"/>
      <c r="J783" s="37"/>
      <c r="K783" s="46"/>
      <c r="L783" s="37"/>
      <c r="M783" s="37"/>
      <c r="R783" s="21"/>
      <c r="S783" s="21"/>
      <c r="T783" s="21"/>
      <c r="U783" s="21"/>
      <c r="V783" s="21"/>
      <c r="W783" s="21"/>
      <c r="X783" s="21"/>
      <c r="Y783" s="21"/>
      <c r="Z783" s="21"/>
      <c r="AA783" s="21"/>
      <c r="AB783" s="21"/>
      <c r="AC783" s="21"/>
      <c r="BJ783" s="37"/>
      <c r="BK783" s="37"/>
      <c r="BL783" s="37"/>
      <c r="BM783" s="37"/>
      <c r="BN783" s="37"/>
      <c r="BO783" s="37"/>
      <c r="BP783" s="37"/>
      <c r="BQ783" s="37"/>
      <c r="BR783" s="37"/>
      <c r="BS783" s="22"/>
      <c r="KK783" s="99"/>
      <c r="KR783" s="31"/>
      <c r="NQ783" s="4">
        <f>NQ782/(NQ779+NQ780+NQ781+NQ782)</f>
        <v>0</v>
      </c>
      <c r="NR783" s="4">
        <f t="shared" ref="NR783:OP783" si="1274">NR782/(NR779+NR780+NR781+NR782)</f>
        <v>0</v>
      </c>
      <c r="NS783" s="4">
        <f t="shared" si="1274"/>
        <v>0</v>
      </c>
      <c r="NT783" s="4">
        <f t="shared" si="1274"/>
        <v>0</v>
      </c>
      <c r="NU783" s="4">
        <f t="shared" si="1274"/>
        <v>0</v>
      </c>
      <c r="NV783" s="4">
        <f t="shared" si="1274"/>
        <v>0</v>
      </c>
      <c r="NW783" s="4">
        <f t="shared" si="1274"/>
        <v>0</v>
      </c>
      <c r="NX783" s="4">
        <f t="shared" si="1274"/>
        <v>0</v>
      </c>
      <c r="NY783" s="4">
        <f t="shared" si="1274"/>
        <v>0</v>
      </c>
      <c r="NZ783" s="4">
        <f t="shared" si="1274"/>
        <v>0</v>
      </c>
      <c r="OA783" s="4">
        <f t="shared" si="1274"/>
        <v>0</v>
      </c>
      <c r="OB783" s="4">
        <f t="shared" si="1274"/>
        <v>0</v>
      </c>
      <c r="OC783" s="4">
        <f t="shared" si="1274"/>
        <v>0</v>
      </c>
      <c r="OD783" s="4">
        <f t="shared" si="1274"/>
        <v>0</v>
      </c>
      <c r="OE783" s="4">
        <f t="shared" si="1274"/>
        <v>0</v>
      </c>
      <c r="OF783" s="4">
        <f t="shared" si="1274"/>
        <v>0</v>
      </c>
      <c r="OG783" s="4">
        <f t="shared" si="1274"/>
        <v>0</v>
      </c>
      <c r="OH783" s="4">
        <f t="shared" si="1274"/>
        <v>0</v>
      </c>
      <c r="OI783" s="4">
        <f t="shared" si="1274"/>
        <v>0</v>
      </c>
      <c r="OJ783" s="4">
        <f t="shared" si="1274"/>
        <v>0</v>
      </c>
      <c r="OK783" s="4">
        <f t="shared" si="1274"/>
        <v>0</v>
      </c>
      <c r="OL783" s="4">
        <f t="shared" si="1274"/>
        <v>0</v>
      </c>
      <c r="OM783" s="4">
        <f t="shared" si="1274"/>
        <v>0</v>
      </c>
      <c r="ON783" s="4">
        <f t="shared" si="1274"/>
        <v>0</v>
      </c>
      <c r="OO783" s="4">
        <f t="shared" si="1274"/>
        <v>0</v>
      </c>
      <c r="OP783" s="4">
        <f t="shared" si="1274"/>
        <v>0</v>
      </c>
      <c r="OQ783" s="444"/>
      <c r="OR783" s="444"/>
      <c r="OS783" s="444"/>
      <c r="OT783" s="444"/>
      <c r="OU783" s="444"/>
      <c r="OV783" s="444"/>
      <c r="OW783" s="444"/>
      <c r="OX783" s="444"/>
      <c r="OY783" s="445"/>
      <c r="OZ783" s="4">
        <v>0</v>
      </c>
    </row>
    <row r="784" spans="3:416" s="38" customFormat="1" ht="75" hidden="1">
      <c r="C784" s="530"/>
      <c r="D784" s="48" t="s">
        <v>657</v>
      </c>
      <c r="E784" s="79"/>
      <c r="F784" s="44"/>
      <c r="G784" s="37"/>
      <c r="H784" s="37"/>
      <c r="I784" s="37"/>
      <c r="J784" s="37"/>
      <c r="K784" s="46"/>
      <c r="L784" s="37"/>
      <c r="M784" s="37"/>
      <c r="R784" s="21"/>
      <c r="S784" s="21"/>
      <c r="T784" s="21"/>
      <c r="U784" s="21"/>
      <c r="V784" s="21"/>
      <c r="W784" s="21"/>
      <c r="X784" s="21"/>
      <c r="Y784" s="21"/>
      <c r="Z784" s="21"/>
      <c r="AA784" s="21"/>
      <c r="AB784" s="21"/>
      <c r="AC784" s="21"/>
      <c r="BJ784" s="37"/>
      <c r="BK784" s="37"/>
      <c r="BL784" s="37"/>
      <c r="BM784" s="37"/>
      <c r="BN784" s="37"/>
      <c r="BO784" s="37"/>
      <c r="BP784" s="37"/>
      <c r="BQ784" s="37"/>
      <c r="BR784" s="37"/>
      <c r="BS784" s="22"/>
      <c r="KK784" s="99"/>
      <c r="KR784" s="31"/>
      <c r="NQ784" s="13">
        <f>(((NQ779*2)+(NQ780*1)+(NQ781*0)))/(NQ779+NQ780+NQ781)</f>
        <v>2</v>
      </c>
      <c r="NR784" s="13">
        <f>(((NR779*2)+(NR780*1)+(NR781*0)))/(NR779+NR780+NR781)</f>
        <v>2</v>
      </c>
      <c r="NS784" s="13">
        <f t="shared" ref="NS784:OP784" si="1275">(((NS779*2)+(NS780*1)+(NS781*0)))/(NS779+NS780+NS781)</f>
        <v>1.625</v>
      </c>
      <c r="NT784" s="13">
        <f t="shared" si="1275"/>
        <v>2</v>
      </c>
      <c r="NU784" s="13">
        <f t="shared" si="1275"/>
        <v>2</v>
      </c>
      <c r="NV784" s="13">
        <f t="shared" si="1275"/>
        <v>2</v>
      </c>
      <c r="NW784" s="13">
        <f t="shared" si="1275"/>
        <v>2</v>
      </c>
      <c r="NX784" s="13">
        <f t="shared" si="1275"/>
        <v>2</v>
      </c>
      <c r="NY784" s="13">
        <f t="shared" si="1275"/>
        <v>2</v>
      </c>
      <c r="NZ784" s="13">
        <f t="shared" si="1275"/>
        <v>2</v>
      </c>
      <c r="OA784" s="13">
        <f t="shared" si="1275"/>
        <v>1.5</v>
      </c>
      <c r="OB784" s="13">
        <f t="shared" si="1275"/>
        <v>2</v>
      </c>
      <c r="OC784" s="13">
        <f t="shared" si="1275"/>
        <v>1.5</v>
      </c>
      <c r="OD784" s="13">
        <f t="shared" si="1275"/>
        <v>2</v>
      </c>
      <c r="OE784" s="13">
        <f t="shared" si="1275"/>
        <v>2</v>
      </c>
      <c r="OF784" s="13">
        <f t="shared" si="1275"/>
        <v>2</v>
      </c>
      <c r="OG784" s="13">
        <f t="shared" si="1275"/>
        <v>2</v>
      </c>
      <c r="OH784" s="13">
        <f t="shared" si="1275"/>
        <v>2</v>
      </c>
      <c r="OI784" s="13">
        <f t="shared" si="1275"/>
        <v>2</v>
      </c>
      <c r="OJ784" s="13">
        <f t="shared" si="1275"/>
        <v>2</v>
      </c>
      <c r="OK784" s="13">
        <f t="shared" si="1275"/>
        <v>2</v>
      </c>
      <c r="OL784" s="13">
        <f t="shared" si="1275"/>
        <v>2</v>
      </c>
      <c r="OM784" s="13">
        <f t="shared" si="1275"/>
        <v>2</v>
      </c>
      <c r="ON784" s="13">
        <f t="shared" si="1275"/>
        <v>2</v>
      </c>
      <c r="OO784" s="13">
        <f t="shared" si="1275"/>
        <v>2</v>
      </c>
      <c r="OP784" s="13">
        <f t="shared" si="1275"/>
        <v>2</v>
      </c>
      <c r="OQ784" s="416">
        <f>COUNTIF(NQ785:OP785,"Đ")</f>
        <v>24</v>
      </c>
      <c r="OR784" s="408">
        <f>OQ784/(OQ784+OS784+OU784+OW784)</f>
        <v>0.92307692307692313</v>
      </c>
      <c r="OS784" s="416">
        <f>COUNTIF(NQ785:OP785,"CCG")</f>
        <v>2</v>
      </c>
      <c r="OT784" s="408">
        <f>OS784/(OS784+OU784+OW784+OQ784)</f>
        <v>7.6923076923076927E-2</v>
      </c>
      <c r="OU784" s="416">
        <f>COUNTIF(NQ785:OP785,"CĐ")</f>
        <v>0</v>
      </c>
      <c r="OV784" s="408">
        <f>OU784/(OU784+OW784+OQ784+OS784)</f>
        <v>0</v>
      </c>
      <c r="OW784" s="416">
        <f>COUNTIF(NQ785:OP785,"Kđg")</f>
        <v>0</v>
      </c>
      <c r="OX784" s="408">
        <f>OW784/(OW784+OQ784+OS784+OU784)</f>
        <v>0</v>
      </c>
      <c r="OY784" s="420">
        <f>(((OQ784*2)+(OS784*1)+(OU784*0)))/(OQ784+OS784+OU784)</f>
        <v>1.9230769230769231</v>
      </c>
      <c r="OZ784" s="430" t="str">
        <f>IF(OW784/(OQ784+OS784+OU784+OW784)&gt;=50%,"KĐG",IF(OY784&gt;=1.6,"Đạt mục tiêu",IF(OY784&gt;=1,"Cần cố gắng","Chưa đạt")))</f>
        <v>Đạt mục tiêu</v>
      </c>
    </row>
    <row r="785" spans="3:416" s="38" customFormat="1" ht="18.75" hidden="1">
      <c r="C785" s="531"/>
      <c r="D785" s="49"/>
      <c r="E785" s="80"/>
      <c r="F785" s="44"/>
      <c r="G785" s="37"/>
      <c r="H785" s="37"/>
      <c r="I785" s="37"/>
      <c r="J785" s="37"/>
      <c r="K785" s="46"/>
      <c r="L785" s="37"/>
      <c r="M785" s="37"/>
      <c r="R785" s="21"/>
      <c r="S785" s="21"/>
      <c r="T785" s="21"/>
      <c r="U785" s="21"/>
      <c r="V785" s="21"/>
      <c r="W785" s="21"/>
      <c r="X785" s="21"/>
      <c r="Y785" s="21"/>
      <c r="Z785" s="21"/>
      <c r="AA785" s="21"/>
      <c r="AB785" s="21"/>
      <c r="AC785" s="21"/>
      <c r="BJ785" s="37"/>
      <c r="BK785" s="37"/>
      <c r="BL785" s="37"/>
      <c r="BM785" s="37"/>
      <c r="BN785" s="37"/>
      <c r="BO785" s="37"/>
      <c r="BP785" s="37"/>
      <c r="BQ785" s="37"/>
      <c r="BR785" s="37"/>
      <c r="BS785" s="22"/>
      <c r="KK785" s="99"/>
      <c r="KR785" s="31"/>
      <c r="NQ785" s="13" t="str">
        <f>IF(NQ783&gt;=50%,"KĐG",IF(NQ784&gt;=1.6,"Đ",IF(NQ784&gt;=1,"CCG","CĐ")))</f>
        <v>Đ</v>
      </c>
      <c r="NR785" s="13" t="str">
        <f>IF(NR783&gt;=50%,"KĐG",IF(NR784&gt;=1.6,"Đ",IF(NR784&gt;=1,"CCG","CĐ")))</f>
        <v>Đ</v>
      </c>
      <c r="NS785" s="13" t="str">
        <f t="shared" ref="NS785:OP785" si="1276">IF(NS783&gt;=50%,"KĐG",IF(NS784&gt;=1.6,"Đ",IF(NS784&gt;=1,"CCG","CĐ")))</f>
        <v>Đ</v>
      </c>
      <c r="NT785" s="13" t="str">
        <f t="shared" si="1276"/>
        <v>Đ</v>
      </c>
      <c r="NU785" s="13" t="str">
        <f t="shared" si="1276"/>
        <v>Đ</v>
      </c>
      <c r="NV785" s="13" t="str">
        <f t="shared" si="1276"/>
        <v>Đ</v>
      </c>
      <c r="NW785" s="13" t="str">
        <f t="shared" si="1276"/>
        <v>Đ</v>
      </c>
      <c r="NX785" s="13" t="str">
        <f t="shared" si="1276"/>
        <v>Đ</v>
      </c>
      <c r="NY785" s="13" t="str">
        <f t="shared" si="1276"/>
        <v>Đ</v>
      </c>
      <c r="NZ785" s="13" t="str">
        <f t="shared" si="1276"/>
        <v>Đ</v>
      </c>
      <c r="OA785" s="13" t="str">
        <f t="shared" si="1276"/>
        <v>CCG</v>
      </c>
      <c r="OB785" s="13" t="str">
        <f t="shared" si="1276"/>
        <v>Đ</v>
      </c>
      <c r="OC785" s="13" t="str">
        <f t="shared" si="1276"/>
        <v>CCG</v>
      </c>
      <c r="OD785" s="13" t="str">
        <f t="shared" si="1276"/>
        <v>Đ</v>
      </c>
      <c r="OE785" s="13" t="str">
        <f t="shared" si="1276"/>
        <v>Đ</v>
      </c>
      <c r="OF785" s="13" t="str">
        <f t="shared" si="1276"/>
        <v>Đ</v>
      </c>
      <c r="OG785" s="13" t="str">
        <f t="shared" si="1276"/>
        <v>Đ</v>
      </c>
      <c r="OH785" s="13" t="str">
        <f t="shared" si="1276"/>
        <v>Đ</v>
      </c>
      <c r="OI785" s="13" t="str">
        <f t="shared" si="1276"/>
        <v>Đ</v>
      </c>
      <c r="OJ785" s="13" t="str">
        <f t="shared" si="1276"/>
        <v>Đ</v>
      </c>
      <c r="OK785" s="13" t="str">
        <f t="shared" si="1276"/>
        <v>Đ</v>
      </c>
      <c r="OL785" s="13" t="str">
        <f t="shared" si="1276"/>
        <v>Đ</v>
      </c>
      <c r="OM785" s="13" t="str">
        <f t="shared" si="1276"/>
        <v>Đ</v>
      </c>
      <c r="ON785" s="13" t="str">
        <f t="shared" si="1276"/>
        <v>Đ</v>
      </c>
      <c r="OO785" s="13" t="str">
        <f t="shared" si="1276"/>
        <v>Đ</v>
      </c>
      <c r="OP785" s="13" t="str">
        <f t="shared" si="1276"/>
        <v>Đ</v>
      </c>
      <c r="OQ785" s="417"/>
      <c r="OR785" s="409"/>
      <c r="OS785" s="417"/>
      <c r="OT785" s="409"/>
      <c r="OU785" s="417"/>
      <c r="OV785" s="409"/>
      <c r="OW785" s="417"/>
      <c r="OX785" s="409"/>
      <c r="OY785" s="421"/>
      <c r="OZ785" s="430"/>
    </row>
    <row r="786" spans="3:416" s="38" customFormat="1" ht="56.25" hidden="1">
      <c r="C786" s="529" t="s">
        <v>378</v>
      </c>
      <c r="D786" s="47" t="s">
        <v>650</v>
      </c>
      <c r="E786" s="78"/>
      <c r="F786" s="44"/>
      <c r="G786" s="37"/>
      <c r="H786" s="37"/>
      <c r="I786" s="37"/>
      <c r="J786" s="37"/>
      <c r="K786" s="46"/>
      <c r="L786" s="37"/>
      <c r="M786" s="37"/>
      <c r="R786" s="21"/>
      <c r="S786" s="21"/>
      <c r="T786" s="21"/>
      <c r="U786" s="21"/>
      <c r="V786" s="21"/>
      <c r="W786" s="21"/>
      <c r="X786" s="21"/>
      <c r="Y786" s="21"/>
      <c r="Z786" s="21"/>
      <c r="AA786" s="21"/>
      <c r="AB786" s="21"/>
      <c r="AC786" s="21"/>
      <c r="BJ786" s="37"/>
      <c r="BK786" s="37"/>
      <c r="BL786" s="37"/>
      <c r="BM786" s="37"/>
      <c r="BN786" s="37"/>
      <c r="BO786" s="37"/>
      <c r="BP786" s="37"/>
      <c r="BQ786" s="37"/>
      <c r="BR786" s="37"/>
      <c r="BS786" s="22"/>
      <c r="KK786" s="99"/>
      <c r="KR786" s="31"/>
      <c r="NQ786" s="10">
        <f t="shared" ref="NQ786:OP786" si="1277">COUNTIFS($N$13:$N$738,"Ngôn ngữ",NQ$13:NQ$738,"2")</f>
        <v>1</v>
      </c>
      <c r="NR786" s="10">
        <f t="shared" si="1277"/>
        <v>1</v>
      </c>
      <c r="NS786" s="10">
        <f t="shared" si="1277"/>
        <v>0</v>
      </c>
      <c r="NT786" s="10">
        <f t="shared" si="1277"/>
        <v>1</v>
      </c>
      <c r="NU786" s="10">
        <f t="shared" si="1277"/>
        <v>1</v>
      </c>
      <c r="NV786" s="10">
        <f t="shared" si="1277"/>
        <v>1</v>
      </c>
      <c r="NW786" s="10">
        <f t="shared" si="1277"/>
        <v>1</v>
      </c>
      <c r="NX786" s="10">
        <f t="shared" si="1277"/>
        <v>1</v>
      </c>
      <c r="NY786" s="10">
        <f t="shared" si="1277"/>
        <v>1</v>
      </c>
      <c r="NZ786" s="10">
        <f t="shared" si="1277"/>
        <v>1</v>
      </c>
      <c r="OA786" s="10">
        <f t="shared" si="1277"/>
        <v>0</v>
      </c>
      <c r="OB786" s="10">
        <f t="shared" si="1277"/>
        <v>1</v>
      </c>
      <c r="OC786" s="10">
        <f t="shared" si="1277"/>
        <v>0</v>
      </c>
      <c r="OD786" s="10">
        <f t="shared" si="1277"/>
        <v>1</v>
      </c>
      <c r="OE786" s="10">
        <f t="shared" si="1277"/>
        <v>1</v>
      </c>
      <c r="OF786" s="10">
        <f t="shared" si="1277"/>
        <v>1</v>
      </c>
      <c r="OG786" s="10">
        <f t="shared" si="1277"/>
        <v>1</v>
      </c>
      <c r="OH786" s="10">
        <f t="shared" si="1277"/>
        <v>1</v>
      </c>
      <c r="OI786" s="10">
        <f t="shared" si="1277"/>
        <v>1</v>
      </c>
      <c r="OJ786" s="10">
        <f t="shared" si="1277"/>
        <v>1</v>
      </c>
      <c r="OK786" s="10">
        <f t="shared" si="1277"/>
        <v>1</v>
      </c>
      <c r="OL786" s="10">
        <f t="shared" si="1277"/>
        <v>1</v>
      </c>
      <c r="OM786" s="10">
        <f t="shared" si="1277"/>
        <v>1</v>
      </c>
      <c r="ON786" s="10">
        <f t="shared" si="1277"/>
        <v>1</v>
      </c>
      <c r="OO786" s="10">
        <f t="shared" si="1277"/>
        <v>0</v>
      </c>
      <c r="OP786" s="10">
        <f t="shared" si="1277"/>
        <v>1</v>
      </c>
      <c r="OQ786" s="440"/>
      <c r="OR786" s="440"/>
      <c r="OS786" s="440"/>
      <c r="OT786" s="440"/>
      <c r="OU786" s="440"/>
      <c r="OV786" s="440"/>
      <c r="OW786" s="440"/>
      <c r="OX786" s="440"/>
      <c r="OY786" s="441"/>
      <c r="OZ786" s="10">
        <f>COUNTIFS($K$1:$K$695,"Ngôn ngữ",OZ$1:OZ$695,"2")</f>
        <v>0</v>
      </c>
    </row>
    <row r="787" spans="3:416" s="38" customFormat="1" ht="56.25" hidden="1">
      <c r="C787" s="530"/>
      <c r="D787" s="47" t="s">
        <v>651</v>
      </c>
      <c r="E787" s="78"/>
      <c r="F787" s="44"/>
      <c r="G787" s="37"/>
      <c r="H787" s="37"/>
      <c r="I787" s="37"/>
      <c r="J787" s="37"/>
      <c r="K787" s="46"/>
      <c r="L787" s="37"/>
      <c r="M787" s="37"/>
      <c r="R787" s="21"/>
      <c r="S787" s="21"/>
      <c r="T787" s="21"/>
      <c r="U787" s="21"/>
      <c r="V787" s="21"/>
      <c r="W787" s="21"/>
      <c r="X787" s="21"/>
      <c r="Y787" s="21"/>
      <c r="Z787" s="21"/>
      <c r="AA787" s="21"/>
      <c r="AB787" s="21"/>
      <c r="AC787" s="21"/>
      <c r="BJ787" s="37"/>
      <c r="BK787" s="37"/>
      <c r="BL787" s="37"/>
      <c r="BM787" s="37"/>
      <c r="BN787" s="37"/>
      <c r="BO787" s="37"/>
      <c r="BP787" s="37"/>
      <c r="BQ787" s="37"/>
      <c r="BR787" s="37"/>
      <c r="BS787" s="22"/>
      <c r="KK787" s="99"/>
      <c r="KR787" s="31"/>
      <c r="NQ787" s="10">
        <f t="shared" ref="NQ787:OP787" si="1278">COUNTIFS($N$13:$N$738,"Ngôn ngữ",NQ$13:NQ$738,"1")</f>
        <v>0</v>
      </c>
      <c r="NR787" s="10">
        <f t="shared" si="1278"/>
        <v>0</v>
      </c>
      <c r="NS787" s="10">
        <f t="shared" si="1278"/>
        <v>1</v>
      </c>
      <c r="NT787" s="10">
        <f t="shared" si="1278"/>
        <v>0</v>
      </c>
      <c r="NU787" s="10">
        <f t="shared" si="1278"/>
        <v>0</v>
      </c>
      <c r="NV787" s="10">
        <f t="shared" si="1278"/>
        <v>0</v>
      </c>
      <c r="NW787" s="10">
        <f t="shared" si="1278"/>
        <v>0</v>
      </c>
      <c r="NX787" s="10">
        <f t="shared" si="1278"/>
        <v>0</v>
      </c>
      <c r="NY787" s="10">
        <f t="shared" si="1278"/>
        <v>0</v>
      </c>
      <c r="NZ787" s="10">
        <f t="shared" si="1278"/>
        <v>0</v>
      </c>
      <c r="OA787" s="10">
        <f t="shared" si="1278"/>
        <v>1</v>
      </c>
      <c r="OB787" s="10">
        <f t="shared" si="1278"/>
        <v>0</v>
      </c>
      <c r="OC787" s="10">
        <f t="shared" si="1278"/>
        <v>1</v>
      </c>
      <c r="OD787" s="10">
        <f t="shared" si="1278"/>
        <v>0</v>
      </c>
      <c r="OE787" s="10">
        <f t="shared" si="1278"/>
        <v>0</v>
      </c>
      <c r="OF787" s="10">
        <f t="shared" si="1278"/>
        <v>0</v>
      </c>
      <c r="OG787" s="10">
        <f t="shared" si="1278"/>
        <v>0</v>
      </c>
      <c r="OH787" s="10">
        <f t="shared" si="1278"/>
        <v>0</v>
      </c>
      <c r="OI787" s="10">
        <f t="shared" si="1278"/>
        <v>0</v>
      </c>
      <c r="OJ787" s="10">
        <f t="shared" si="1278"/>
        <v>0</v>
      </c>
      <c r="OK787" s="10">
        <f t="shared" si="1278"/>
        <v>0</v>
      </c>
      <c r="OL787" s="10">
        <f t="shared" si="1278"/>
        <v>0</v>
      </c>
      <c r="OM787" s="10">
        <f t="shared" si="1278"/>
        <v>0</v>
      </c>
      <c r="ON787" s="10">
        <f t="shared" si="1278"/>
        <v>0</v>
      </c>
      <c r="OO787" s="10">
        <f t="shared" si="1278"/>
        <v>0</v>
      </c>
      <c r="OP787" s="10">
        <f t="shared" si="1278"/>
        <v>0</v>
      </c>
      <c r="OQ787" s="442"/>
      <c r="OR787" s="442"/>
      <c r="OS787" s="442"/>
      <c r="OT787" s="442"/>
      <c r="OU787" s="442"/>
      <c r="OV787" s="442"/>
      <c r="OW787" s="442"/>
      <c r="OX787" s="442"/>
      <c r="OY787" s="443"/>
      <c r="OZ787" s="10">
        <f>COUNTIFS($K$1:$K$695,"Ngôn ngữ",OZ$1:OZ$695,"1")</f>
        <v>0</v>
      </c>
    </row>
    <row r="788" spans="3:416" s="38" customFormat="1" ht="56.25" hidden="1">
      <c r="C788" s="530"/>
      <c r="D788" s="47" t="s">
        <v>652</v>
      </c>
      <c r="E788" s="78"/>
      <c r="F788" s="44"/>
      <c r="G788" s="37"/>
      <c r="H788" s="37"/>
      <c r="I788" s="37"/>
      <c r="J788" s="37"/>
      <c r="K788" s="46"/>
      <c r="L788" s="37"/>
      <c r="M788" s="37"/>
      <c r="R788" s="21"/>
      <c r="S788" s="21"/>
      <c r="T788" s="21"/>
      <c r="U788" s="21"/>
      <c r="V788" s="21"/>
      <c r="W788" s="21"/>
      <c r="X788" s="21"/>
      <c r="Y788" s="21"/>
      <c r="Z788" s="21"/>
      <c r="AA788" s="21"/>
      <c r="AB788" s="21"/>
      <c r="AC788" s="21"/>
      <c r="BJ788" s="37"/>
      <c r="BK788" s="37"/>
      <c r="BL788" s="37"/>
      <c r="BM788" s="37"/>
      <c r="BN788" s="37"/>
      <c r="BO788" s="37"/>
      <c r="BP788" s="37"/>
      <c r="BQ788" s="37"/>
      <c r="BR788" s="37"/>
      <c r="BS788" s="22"/>
      <c r="KK788" s="99"/>
      <c r="KR788" s="31"/>
      <c r="NQ788" s="10">
        <f t="shared" ref="NQ788:OP788" si="1279">COUNTIFS($N$13:$N$738,"Ngôn ngữ",NQ$13:NQ$738,"0")</f>
        <v>0</v>
      </c>
      <c r="NR788" s="10">
        <f t="shared" si="1279"/>
        <v>0</v>
      </c>
      <c r="NS788" s="10">
        <f t="shared" si="1279"/>
        <v>0</v>
      </c>
      <c r="NT788" s="10">
        <f t="shared" si="1279"/>
        <v>0</v>
      </c>
      <c r="NU788" s="10">
        <f t="shared" si="1279"/>
        <v>0</v>
      </c>
      <c r="NV788" s="10">
        <f t="shared" si="1279"/>
        <v>0</v>
      </c>
      <c r="NW788" s="10">
        <f t="shared" si="1279"/>
        <v>0</v>
      </c>
      <c r="NX788" s="10">
        <f t="shared" si="1279"/>
        <v>0</v>
      </c>
      <c r="NY788" s="10">
        <f t="shared" si="1279"/>
        <v>0</v>
      </c>
      <c r="NZ788" s="10">
        <f t="shared" si="1279"/>
        <v>0</v>
      </c>
      <c r="OA788" s="10">
        <f t="shared" si="1279"/>
        <v>0</v>
      </c>
      <c r="OB788" s="10">
        <f t="shared" si="1279"/>
        <v>0</v>
      </c>
      <c r="OC788" s="10">
        <f t="shared" si="1279"/>
        <v>0</v>
      </c>
      <c r="OD788" s="10">
        <f t="shared" si="1279"/>
        <v>0</v>
      </c>
      <c r="OE788" s="10">
        <f t="shared" si="1279"/>
        <v>0</v>
      </c>
      <c r="OF788" s="10">
        <f t="shared" si="1279"/>
        <v>0</v>
      </c>
      <c r="OG788" s="10">
        <f t="shared" si="1279"/>
        <v>0</v>
      </c>
      <c r="OH788" s="10">
        <f t="shared" si="1279"/>
        <v>0</v>
      </c>
      <c r="OI788" s="10">
        <f t="shared" si="1279"/>
        <v>0</v>
      </c>
      <c r="OJ788" s="10">
        <f t="shared" si="1279"/>
        <v>0</v>
      </c>
      <c r="OK788" s="10">
        <f t="shared" si="1279"/>
        <v>0</v>
      </c>
      <c r="OL788" s="10">
        <f t="shared" si="1279"/>
        <v>0</v>
      </c>
      <c r="OM788" s="10">
        <f t="shared" si="1279"/>
        <v>0</v>
      </c>
      <c r="ON788" s="10">
        <f t="shared" si="1279"/>
        <v>0</v>
      </c>
      <c r="OO788" s="10">
        <f t="shared" si="1279"/>
        <v>0</v>
      </c>
      <c r="OP788" s="10">
        <f t="shared" si="1279"/>
        <v>0</v>
      </c>
      <c r="OQ788" s="442"/>
      <c r="OR788" s="442"/>
      <c r="OS788" s="442"/>
      <c r="OT788" s="442"/>
      <c r="OU788" s="442"/>
      <c r="OV788" s="442"/>
      <c r="OW788" s="442"/>
      <c r="OX788" s="442"/>
      <c r="OY788" s="443"/>
      <c r="OZ788" s="10">
        <f>COUNTIFS($K$1:$K$695,"Ngôn ngữ",OZ$1:OZ$695,"0")</f>
        <v>0</v>
      </c>
    </row>
    <row r="789" spans="3:416" s="38" customFormat="1" ht="37.5" hidden="1">
      <c r="C789" s="530"/>
      <c r="D789" s="47" t="s">
        <v>653</v>
      </c>
      <c r="E789" s="78"/>
      <c r="F789" s="44"/>
      <c r="G789" s="37"/>
      <c r="H789" s="37"/>
      <c r="I789" s="37"/>
      <c r="J789" s="37"/>
      <c r="K789" s="46"/>
      <c r="L789" s="37"/>
      <c r="M789" s="37"/>
      <c r="R789" s="21"/>
      <c r="S789" s="21"/>
      <c r="T789" s="21"/>
      <c r="U789" s="21"/>
      <c r="V789" s="21"/>
      <c r="W789" s="21"/>
      <c r="X789" s="21"/>
      <c r="Y789" s="21"/>
      <c r="Z789" s="21"/>
      <c r="AA789" s="21"/>
      <c r="AB789" s="21"/>
      <c r="AC789" s="21"/>
      <c r="BJ789" s="37"/>
      <c r="BK789" s="37"/>
      <c r="BL789" s="37"/>
      <c r="BM789" s="37"/>
      <c r="BN789" s="37"/>
      <c r="BO789" s="37"/>
      <c r="BP789" s="37"/>
      <c r="BQ789" s="37"/>
      <c r="BR789" s="37"/>
      <c r="BS789" s="22"/>
      <c r="KK789" s="99"/>
      <c r="KR789" s="31"/>
      <c r="NQ789" s="10">
        <f t="shared" ref="NQ789:OP789" si="1280">COUNTIFS($N$13:$N$738,"Ngôn ngữ",NQ$13:NQ$738,"kđg")</f>
        <v>0</v>
      </c>
      <c r="NR789" s="10">
        <f t="shared" si="1280"/>
        <v>0</v>
      </c>
      <c r="NS789" s="10">
        <f t="shared" si="1280"/>
        <v>0</v>
      </c>
      <c r="NT789" s="10">
        <f t="shared" si="1280"/>
        <v>0</v>
      </c>
      <c r="NU789" s="10">
        <f t="shared" si="1280"/>
        <v>0</v>
      </c>
      <c r="NV789" s="10">
        <f t="shared" si="1280"/>
        <v>0</v>
      </c>
      <c r="NW789" s="10">
        <f t="shared" si="1280"/>
        <v>0</v>
      </c>
      <c r="NX789" s="10">
        <f t="shared" si="1280"/>
        <v>0</v>
      </c>
      <c r="NY789" s="10">
        <f t="shared" si="1280"/>
        <v>0</v>
      </c>
      <c r="NZ789" s="10">
        <f t="shared" si="1280"/>
        <v>0</v>
      </c>
      <c r="OA789" s="10">
        <f t="shared" si="1280"/>
        <v>0</v>
      </c>
      <c r="OB789" s="10">
        <f t="shared" si="1280"/>
        <v>0</v>
      </c>
      <c r="OC789" s="10">
        <f t="shared" si="1280"/>
        <v>0</v>
      </c>
      <c r="OD789" s="10">
        <f t="shared" si="1280"/>
        <v>0</v>
      </c>
      <c r="OE789" s="10">
        <f t="shared" si="1280"/>
        <v>0</v>
      </c>
      <c r="OF789" s="10">
        <f t="shared" si="1280"/>
        <v>0</v>
      </c>
      <c r="OG789" s="10">
        <f t="shared" si="1280"/>
        <v>0</v>
      </c>
      <c r="OH789" s="10">
        <f t="shared" si="1280"/>
        <v>0</v>
      </c>
      <c r="OI789" s="10">
        <f t="shared" si="1280"/>
        <v>0</v>
      </c>
      <c r="OJ789" s="10">
        <f t="shared" si="1280"/>
        <v>0</v>
      </c>
      <c r="OK789" s="10">
        <f t="shared" si="1280"/>
        <v>0</v>
      </c>
      <c r="OL789" s="10">
        <f t="shared" si="1280"/>
        <v>0</v>
      </c>
      <c r="OM789" s="10">
        <f t="shared" si="1280"/>
        <v>0</v>
      </c>
      <c r="ON789" s="10">
        <f t="shared" si="1280"/>
        <v>0</v>
      </c>
      <c r="OO789" s="10">
        <f t="shared" si="1280"/>
        <v>0</v>
      </c>
      <c r="OP789" s="10">
        <f t="shared" si="1280"/>
        <v>0</v>
      </c>
      <c r="OQ789" s="442"/>
      <c r="OR789" s="442"/>
      <c r="OS789" s="442"/>
      <c r="OT789" s="442"/>
      <c r="OU789" s="442"/>
      <c r="OV789" s="442"/>
      <c r="OW789" s="442"/>
      <c r="OX789" s="442"/>
      <c r="OY789" s="443"/>
      <c r="OZ789" s="10">
        <f>COUNTIFS($K$1:$K$695,"Ngôn ngữ",OZ$1:OZ$695,"kđg")</f>
        <v>0</v>
      </c>
    </row>
    <row r="790" spans="3:416" s="38" customFormat="1" ht="37.5" hidden="1">
      <c r="C790" s="530"/>
      <c r="D790" s="47" t="s">
        <v>654</v>
      </c>
      <c r="E790" s="78"/>
      <c r="F790" s="44"/>
      <c r="G790" s="37"/>
      <c r="H790" s="37"/>
      <c r="I790" s="37"/>
      <c r="J790" s="37"/>
      <c r="K790" s="46"/>
      <c r="L790" s="37"/>
      <c r="M790" s="37"/>
      <c r="R790" s="21"/>
      <c r="S790" s="21"/>
      <c r="T790" s="21"/>
      <c r="U790" s="21"/>
      <c r="V790" s="21"/>
      <c r="W790" s="21"/>
      <c r="X790" s="21"/>
      <c r="Y790" s="21"/>
      <c r="Z790" s="21"/>
      <c r="AA790" s="21"/>
      <c r="AB790" s="21"/>
      <c r="AC790" s="21"/>
      <c r="BJ790" s="37"/>
      <c r="BK790" s="37"/>
      <c r="BL790" s="37"/>
      <c r="BM790" s="37"/>
      <c r="BN790" s="37"/>
      <c r="BO790" s="37"/>
      <c r="BP790" s="37"/>
      <c r="BQ790" s="37"/>
      <c r="BR790" s="37"/>
      <c r="BS790" s="22"/>
      <c r="KK790" s="99"/>
      <c r="KR790" s="31"/>
      <c r="NQ790" s="4">
        <f>NQ789/(NQ786+NQ787+NQ788+NQ789)</f>
        <v>0</v>
      </c>
      <c r="NR790" s="4">
        <f t="shared" ref="NR790:OP790" si="1281">NR789/(NR786+NR787+NR788+NR789)</f>
        <v>0</v>
      </c>
      <c r="NS790" s="4">
        <f t="shared" si="1281"/>
        <v>0</v>
      </c>
      <c r="NT790" s="4">
        <f t="shared" si="1281"/>
        <v>0</v>
      </c>
      <c r="NU790" s="4">
        <f t="shared" si="1281"/>
        <v>0</v>
      </c>
      <c r="NV790" s="4">
        <f t="shared" si="1281"/>
        <v>0</v>
      </c>
      <c r="NW790" s="4">
        <f t="shared" si="1281"/>
        <v>0</v>
      </c>
      <c r="NX790" s="4">
        <f t="shared" si="1281"/>
        <v>0</v>
      </c>
      <c r="NY790" s="4">
        <f t="shared" si="1281"/>
        <v>0</v>
      </c>
      <c r="NZ790" s="4">
        <f t="shared" si="1281"/>
        <v>0</v>
      </c>
      <c r="OA790" s="4">
        <f t="shared" si="1281"/>
        <v>0</v>
      </c>
      <c r="OB790" s="4">
        <f t="shared" si="1281"/>
        <v>0</v>
      </c>
      <c r="OC790" s="4">
        <f t="shared" si="1281"/>
        <v>0</v>
      </c>
      <c r="OD790" s="4">
        <f t="shared" si="1281"/>
        <v>0</v>
      </c>
      <c r="OE790" s="4">
        <f t="shared" si="1281"/>
        <v>0</v>
      </c>
      <c r="OF790" s="4">
        <f t="shared" si="1281"/>
        <v>0</v>
      </c>
      <c r="OG790" s="4">
        <f t="shared" si="1281"/>
        <v>0</v>
      </c>
      <c r="OH790" s="4">
        <f t="shared" si="1281"/>
        <v>0</v>
      </c>
      <c r="OI790" s="4">
        <f t="shared" si="1281"/>
        <v>0</v>
      </c>
      <c r="OJ790" s="4">
        <f t="shared" si="1281"/>
        <v>0</v>
      </c>
      <c r="OK790" s="4">
        <f t="shared" si="1281"/>
        <v>0</v>
      </c>
      <c r="OL790" s="4">
        <f t="shared" si="1281"/>
        <v>0</v>
      </c>
      <c r="OM790" s="4">
        <f t="shared" si="1281"/>
        <v>0</v>
      </c>
      <c r="ON790" s="4">
        <f t="shared" si="1281"/>
        <v>0</v>
      </c>
      <c r="OO790" s="4" t="e">
        <f t="shared" si="1281"/>
        <v>#DIV/0!</v>
      </c>
      <c r="OP790" s="4">
        <f t="shared" si="1281"/>
        <v>0</v>
      </c>
      <c r="OQ790" s="444"/>
      <c r="OR790" s="444"/>
      <c r="OS790" s="444"/>
      <c r="OT790" s="444"/>
      <c r="OU790" s="444"/>
      <c r="OV790" s="444"/>
      <c r="OW790" s="444"/>
      <c r="OX790" s="444"/>
      <c r="OY790" s="445"/>
      <c r="OZ790" s="4">
        <v>0</v>
      </c>
    </row>
    <row r="791" spans="3:416" s="38" customFormat="1" ht="75" hidden="1">
      <c r="C791" s="530"/>
      <c r="D791" s="48" t="s">
        <v>658</v>
      </c>
      <c r="E791" s="79"/>
      <c r="F791" s="44"/>
      <c r="G791" s="37"/>
      <c r="H791" s="37"/>
      <c r="I791" s="37"/>
      <c r="J791" s="37"/>
      <c r="K791" s="46"/>
      <c r="L791" s="37"/>
      <c r="M791" s="37"/>
      <c r="R791" s="21"/>
      <c r="S791" s="21"/>
      <c r="T791" s="21"/>
      <c r="U791" s="21"/>
      <c r="V791" s="21"/>
      <c r="W791" s="21"/>
      <c r="X791" s="21"/>
      <c r="Y791" s="21"/>
      <c r="Z791" s="21"/>
      <c r="AA791" s="21"/>
      <c r="AB791" s="21"/>
      <c r="AC791" s="21"/>
      <c r="BJ791" s="37"/>
      <c r="BK791" s="37"/>
      <c r="BL791" s="37"/>
      <c r="BM791" s="37"/>
      <c r="BN791" s="37"/>
      <c r="BO791" s="37"/>
      <c r="BP791" s="37"/>
      <c r="BQ791" s="37"/>
      <c r="BR791" s="37"/>
      <c r="BS791" s="22"/>
      <c r="KK791" s="99"/>
      <c r="KR791" s="31"/>
      <c r="NQ791" s="13">
        <f>(((NQ786*2)+(NQ787*1)+(NQ788*0)))/(NQ786+NQ787+NQ788)</f>
        <v>2</v>
      </c>
      <c r="NR791" s="13">
        <f>(((NR786*2)+(NR787*1)+(NR788*0)))/(NR786+NR787+NR788)</f>
        <v>2</v>
      </c>
      <c r="NS791" s="13">
        <f t="shared" ref="NS791:OP791" si="1282">(((NS786*2)+(NS787*1)+(NS788*0)))/(NS786+NS787+NS788)</f>
        <v>1</v>
      </c>
      <c r="NT791" s="13">
        <f t="shared" si="1282"/>
        <v>2</v>
      </c>
      <c r="NU791" s="13">
        <f t="shared" si="1282"/>
        <v>2</v>
      </c>
      <c r="NV791" s="13">
        <f t="shared" si="1282"/>
        <v>2</v>
      </c>
      <c r="NW791" s="13">
        <f t="shared" si="1282"/>
        <v>2</v>
      </c>
      <c r="NX791" s="13">
        <f t="shared" si="1282"/>
        <v>2</v>
      </c>
      <c r="NY791" s="13">
        <f t="shared" si="1282"/>
        <v>2</v>
      </c>
      <c r="NZ791" s="13">
        <f t="shared" si="1282"/>
        <v>2</v>
      </c>
      <c r="OA791" s="13">
        <f t="shared" si="1282"/>
        <v>1</v>
      </c>
      <c r="OB791" s="13">
        <f t="shared" si="1282"/>
        <v>2</v>
      </c>
      <c r="OC791" s="13">
        <f t="shared" si="1282"/>
        <v>1</v>
      </c>
      <c r="OD791" s="13">
        <f t="shared" si="1282"/>
        <v>2</v>
      </c>
      <c r="OE791" s="13">
        <f t="shared" si="1282"/>
        <v>2</v>
      </c>
      <c r="OF791" s="13">
        <f t="shared" si="1282"/>
        <v>2</v>
      </c>
      <c r="OG791" s="13">
        <f t="shared" si="1282"/>
        <v>2</v>
      </c>
      <c r="OH791" s="13">
        <f t="shared" si="1282"/>
        <v>2</v>
      </c>
      <c r="OI791" s="13">
        <f t="shared" si="1282"/>
        <v>2</v>
      </c>
      <c r="OJ791" s="13">
        <f t="shared" si="1282"/>
        <v>2</v>
      </c>
      <c r="OK791" s="13">
        <f t="shared" si="1282"/>
        <v>2</v>
      </c>
      <c r="OL791" s="13">
        <f t="shared" si="1282"/>
        <v>2</v>
      </c>
      <c r="OM791" s="13">
        <f t="shared" si="1282"/>
        <v>2</v>
      </c>
      <c r="ON791" s="13">
        <f t="shared" si="1282"/>
        <v>2</v>
      </c>
      <c r="OO791" s="13" t="e">
        <f t="shared" si="1282"/>
        <v>#DIV/0!</v>
      </c>
      <c r="OP791" s="13">
        <f t="shared" si="1282"/>
        <v>2</v>
      </c>
      <c r="OQ791" s="416">
        <f>COUNTIF(NQ792:OP792,"Đ")</f>
        <v>22</v>
      </c>
      <c r="OR791" s="408">
        <f>OQ791/(OQ791+OS791+OU791+OW791)</f>
        <v>0.88</v>
      </c>
      <c r="OS791" s="416">
        <f>COUNTIF(NQ792:OP792,"CCG")</f>
        <v>3</v>
      </c>
      <c r="OT791" s="408">
        <f>OS791/(OS791+OU791+OW791+OQ791)</f>
        <v>0.12</v>
      </c>
      <c r="OU791" s="416">
        <f>COUNTIF(NQ792:OP792,"CĐ")</f>
        <v>0</v>
      </c>
      <c r="OV791" s="408">
        <f>OU791/(OU791+OW791+OQ791+OS791)</f>
        <v>0</v>
      </c>
      <c r="OW791" s="416">
        <f>COUNTIF(NQ792:OP792,"Kđg")</f>
        <v>0</v>
      </c>
      <c r="OX791" s="408">
        <f>OW791/(OW791+OQ791+OS791+OU791)</f>
        <v>0</v>
      </c>
      <c r="OY791" s="420">
        <f>(((OQ791*2)+(OS791*1)+(OU791*0)))/(OQ791+OS791+OU791)</f>
        <v>1.88</v>
      </c>
      <c r="OZ791" s="430" t="str">
        <f>IF(OW791/(OQ791+OS791+OU791+OW791)&gt;=50%,"KĐG",IF(OY791&gt;=1.6,"Đạt mục tiêu",IF(OY791&gt;=1,"Cần cố gắng","Chưa đạt")))</f>
        <v>Đạt mục tiêu</v>
      </c>
    </row>
    <row r="792" spans="3:416" s="38" customFormat="1" ht="18.75" hidden="1">
      <c r="C792" s="531"/>
      <c r="D792" s="49"/>
      <c r="E792" s="80"/>
      <c r="F792" s="44"/>
      <c r="G792" s="37"/>
      <c r="H792" s="37"/>
      <c r="I792" s="37"/>
      <c r="J792" s="37"/>
      <c r="K792" s="46"/>
      <c r="L792" s="37"/>
      <c r="M792" s="37"/>
      <c r="R792" s="21"/>
      <c r="S792" s="21"/>
      <c r="T792" s="21"/>
      <c r="U792" s="21"/>
      <c r="V792" s="21"/>
      <c r="W792" s="21"/>
      <c r="X792" s="21"/>
      <c r="Y792" s="21"/>
      <c r="Z792" s="21"/>
      <c r="AA792" s="21"/>
      <c r="AB792" s="21"/>
      <c r="AC792" s="21"/>
      <c r="BJ792" s="37"/>
      <c r="BK792" s="37"/>
      <c r="BL792" s="37"/>
      <c r="BM792" s="37"/>
      <c r="BN792" s="37"/>
      <c r="BO792" s="37"/>
      <c r="BP792" s="37"/>
      <c r="BQ792" s="37"/>
      <c r="BR792" s="37"/>
      <c r="BS792" s="22"/>
      <c r="KK792" s="99"/>
      <c r="KR792" s="31"/>
      <c r="NQ792" s="13" t="str">
        <f>IF(NQ790&gt;=50%,"KĐG",IF(NQ791&gt;=1.6,"Đ",IF(NQ791&gt;=1,"CCG","CĐ")))</f>
        <v>Đ</v>
      </c>
      <c r="NR792" s="13" t="str">
        <f>IF(NR790&gt;=50%,"KĐG",IF(NR791&gt;=1.6,"Đ",IF(NR791&gt;=1,"CCG","CĐ")))</f>
        <v>Đ</v>
      </c>
      <c r="NS792" s="13" t="str">
        <f t="shared" ref="NS792:OP792" si="1283">IF(NS790&gt;=50%,"KĐG",IF(NS791&gt;=1.6,"Đ",IF(NS791&gt;=1,"CCG","CĐ")))</f>
        <v>CCG</v>
      </c>
      <c r="NT792" s="13" t="str">
        <f t="shared" si="1283"/>
        <v>Đ</v>
      </c>
      <c r="NU792" s="13" t="str">
        <f t="shared" si="1283"/>
        <v>Đ</v>
      </c>
      <c r="NV792" s="13" t="str">
        <f t="shared" si="1283"/>
        <v>Đ</v>
      </c>
      <c r="NW792" s="13" t="str">
        <f t="shared" si="1283"/>
        <v>Đ</v>
      </c>
      <c r="NX792" s="13" t="str">
        <f t="shared" si="1283"/>
        <v>Đ</v>
      </c>
      <c r="NY792" s="13" t="str">
        <f t="shared" si="1283"/>
        <v>Đ</v>
      </c>
      <c r="NZ792" s="13" t="str">
        <f t="shared" si="1283"/>
        <v>Đ</v>
      </c>
      <c r="OA792" s="13" t="str">
        <f t="shared" si="1283"/>
        <v>CCG</v>
      </c>
      <c r="OB792" s="13" t="str">
        <f t="shared" si="1283"/>
        <v>Đ</v>
      </c>
      <c r="OC792" s="13" t="str">
        <f t="shared" si="1283"/>
        <v>CCG</v>
      </c>
      <c r="OD792" s="13" t="str">
        <f t="shared" si="1283"/>
        <v>Đ</v>
      </c>
      <c r="OE792" s="13" t="str">
        <f t="shared" si="1283"/>
        <v>Đ</v>
      </c>
      <c r="OF792" s="13" t="str">
        <f t="shared" si="1283"/>
        <v>Đ</v>
      </c>
      <c r="OG792" s="13" t="str">
        <f t="shared" si="1283"/>
        <v>Đ</v>
      </c>
      <c r="OH792" s="13" t="str">
        <f t="shared" si="1283"/>
        <v>Đ</v>
      </c>
      <c r="OI792" s="13" t="str">
        <f t="shared" si="1283"/>
        <v>Đ</v>
      </c>
      <c r="OJ792" s="13" t="str">
        <f t="shared" si="1283"/>
        <v>Đ</v>
      </c>
      <c r="OK792" s="13" t="str">
        <f t="shared" si="1283"/>
        <v>Đ</v>
      </c>
      <c r="OL792" s="13" t="str">
        <f t="shared" si="1283"/>
        <v>Đ</v>
      </c>
      <c r="OM792" s="13" t="str">
        <f t="shared" si="1283"/>
        <v>Đ</v>
      </c>
      <c r="ON792" s="13" t="str">
        <f t="shared" si="1283"/>
        <v>Đ</v>
      </c>
      <c r="OO792" s="13" t="e">
        <f t="shared" si="1283"/>
        <v>#DIV/0!</v>
      </c>
      <c r="OP792" s="13" t="str">
        <f t="shared" si="1283"/>
        <v>Đ</v>
      </c>
      <c r="OQ792" s="417"/>
      <c r="OR792" s="409"/>
      <c r="OS792" s="417"/>
      <c r="OT792" s="409"/>
      <c r="OU792" s="417"/>
      <c r="OV792" s="409"/>
      <c r="OW792" s="417"/>
      <c r="OX792" s="409"/>
      <c r="OY792" s="421"/>
      <c r="OZ792" s="430"/>
    </row>
    <row r="793" spans="3:416" s="38" customFormat="1" ht="37.5" hidden="1">
      <c r="C793" s="529" t="s">
        <v>394</v>
      </c>
      <c r="D793" s="47" t="s">
        <v>656</v>
      </c>
      <c r="E793" s="78"/>
      <c r="F793" s="44"/>
      <c r="G793" s="37"/>
      <c r="H793" s="37"/>
      <c r="I793" s="37"/>
      <c r="J793" s="37"/>
      <c r="K793" s="46"/>
      <c r="L793" s="37"/>
      <c r="M793" s="37"/>
      <c r="R793" s="21"/>
      <c r="S793" s="21"/>
      <c r="T793" s="21"/>
      <c r="U793" s="21"/>
      <c r="V793" s="21"/>
      <c r="W793" s="21"/>
      <c r="X793" s="21"/>
      <c r="Y793" s="21"/>
      <c r="Z793" s="21"/>
      <c r="AA793" s="21"/>
      <c r="AB793" s="21"/>
      <c r="AC793" s="21"/>
      <c r="BJ793" s="37"/>
      <c r="BK793" s="37"/>
      <c r="BL793" s="37"/>
      <c r="BM793" s="37"/>
      <c r="BN793" s="37"/>
      <c r="BO793" s="37"/>
      <c r="BP793" s="37"/>
      <c r="BQ793" s="37"/>
      <c r="BR793" s="37"/>
      <c r="BS793" s="22"/>
      <c r="KK793" s="99"/>
      <c r="KR793" s="31"/>
      <c r="NQ793" s="10">
        <f t="shared" ref="NQ793:OP793" si="1284">COUNTIFS($N$13:$N$738,"TCKNXH",NQ$13:NQ$738,"2")</f>
        <v>0</v>
      </c>
      <c r="NR793" s="10">
        <f t="shared" si="1284"/>
        <v>0</v>
      </c>
      <c r="NS793" s="10">
        <f t="shared" si="1284"/>
        <v>0</v>
      </c>
      <c r="NT793" s="10">
        <f t="shared" si="1284"/>
        <v>0</v>
      </c>
      <c r="NU793" s="10">
        <f t="shared" si="1284"/>
        <v>0</v>
      </c>
      <c r="NV793" s="10">
        <f t="shared" si="1284"/>
        <v>0</v>
      </c>
      <c r="NW793" s="10">
        <f t="shared" si="1284"/>
        <v>0</v>
      </c>
      <c r="NX793" s="10">
        <f t="shared" si="1284"/>
        <v>0</v>
      </c>
      <c r="NY793" s="10">
        <f t="shared" si="1284"/>
        <v>0</v>
      </c>
      <c r="NZ793" s="10">
        <f t="shared" si="1284"/>
        <v>0</v>
      </c>
      <c r="OA793" s="10">
        <f t="shared" si="1284"/>
        <v>0</v>
      </c>
      <c r="OB793" s="10">
        <f t="shared" si="1284"/>
        <v>0</v>
      </c>
      <c r="OC793" s="10">
        <f t="shared" si="1284"/>
        <v>0</v>
      </c>
      <c r="OD793" s="10">
        <f t="shared" si="1284"/>
        <v>0</v>
      </c>
      <c r="OE793" s="10">
        <f t="shared" si="1284"/>
        <v>0</v>
      </c>
      <c r="OF793" s="10">
        <f t="shared" si="1284"/>
        <v>0</v>
      </c>
      <c r="OG793" s="10">
        <f t="shared" si="1284"/>
        <v>0</v>
      </c>
      <c r="OH793" s="10">
        <f t="shared" si="1284"/>
        <v>0</v>
      </c>
      <c r="OI793" s="10">
        <f t="shared" si="1284"/>
        <v>0</v>
      </c>
      <c r="OJ793" s="10">
        <f t="shared" si="1284"/>
        <v>0</v>
      </c>
      <c r="OK793" s="10">
        <f t="shared" si="1284"/>
        <v>0</v>
      </c>
      <c r="OL793" s="10">
        <f t="shared" si="1284"/>
        <v>0</v>
      </c>
      <c r="OM793" s="10">
        <f t="shared" si="1284"/>
        <v>0</v>
      </c>
      <c r="ON793" s="10">
        <f t="shared" si="1284"/>
        <v>0</v>
      </c>
      <c r="OO793" s="10">
        <f t="shared" si="1284"/>
        <v>0</v>
      </c>
      <c r="OP793" s="10">
        <f t="shared" si="1284"/>
        <v>0</v>
      </c>
      <c r="OQ793" s="440"/>
      <c r="OR793" s="440"/>
      <c r="OS793" s="440"/>
      <c r="OT793" s="440"/>
      <c r="OU793" s="440"/>
      <c r="OV793" s="440"/>
      <c r="OW793" s="440"/>
      <c r="OX793" s="440"/>
      <c r="OY793" s="441"/>
      <c r="OZ793" s="10">
        <f>COUNTIFS($K$1:$K$695,"TCKNXH",OZ$1:OZ$695,"2")</f>
        <v>0</v>
      </c>
    </row>
    <row r="794" spans="3:416" s="38" customFormat="1" ht="56.25" hidden="1">
      <c r="C794" s="530"/>
      <c r="D794" s="47" t="s">
        <v>651</v>
      </c>
      <c r="E794" s="78"/>
      <c r="F794" s="44"/>
      <c r="G794" s="37"/>
      <c r="H794" s="37"/>
      <c r="I794" s="37"/>
      <c r="J794" s="37"/>
      <c r="K794" s="46"/>
      <c r="L794" s="37"/>
      <c r="M794" s="37"/>
      <c r="R794" s="21"/>
      <c r="S794" s="21"/>
      <c r="T794" s="21"/>
      <c r="U794" s="21"/>
      <c r="V794" s="21"/>
      <c r="W794" s="21"/>
      <c r="X794" s="21"/>
      <c r="Y794" s="21"/>
      <c r="Z794" s="21"/>
      <c r="AA794" s="21"/>
      <c r="AB794" s="21"/>
      <c r="AC794" s="21"/>
      <c r="BJ794" s="37"/>
      <c r="BK794" s="37"/>
      <c r="BL794" s="37"/>
      <c r="BM794" s="37"/>
      <c r="BN794" s="37"/>
      <c r="BO794" s="37"/>
      <c r="BP794" s="37"/>
      <c r="BQ794" s="37"/>
      <c r="BR794" s="37"/>
      <c r="BS794" s="22"/>
      <c r="KK794" s="99"/>
      <c r="KR794" s="31"/>
      <c r="NQ794" s="10">
        <f t="shared" ref="NQ794:OP794" si="1285">COUNTIFS($N$13:$N$738,"TCKNXH",NQ$13:NQ$738,"1")</f>
        <v>0</v>
      </c>
      <c r="NR794" s="10">
        <f t="shared" si="1285"/>
        <v>0</v>
      </c>
      <c r="NS794" s="10">
        <f t="shared" si="1285"/>
        <v>0</v>
      </c>
      <c r="NT794" s="10">
        <f t="shared" si="1285"/>
        <v>0</v>
      </c>
      <c r="NU794" s="10">
        <f t="shared" si="1285"/>
        <v>0</v>
      </c>
      <c r="NV794" s="10">
        <f t="shared" si="1285"/>
        <v>0</v>
      </c>
      <c r="NW794" s="10">
        <f t="shared" si="1285"/>
        <v>0</v>
      </c>
      <c r="NX794" s="10">
        <f t="shared" si="1285"/>
        <v>0</v>
      </c>
      <c r="NY794" s="10">
        <f t="shared" si="1285"/>
        <v>0</v>
      </c>
      <c r="NZ794" s="10">
        <f t="shared" si="1285"/>
        <v>0</v>
      </c>
      <c r="OA794" s="10">
        <f t="shared" si="1285"/>
        <v>0</v>
      </c>
      <c r="OB794" s="10">
        <f t="shared" si="1285"/>
        <v>0</v>
      </c>
      <c r="OC794" s="10">
        <f t="shared" si="1285"/>
        <v>0</v>
      </c>
      <c r="OD794" s="10">
        <f t="shared" si="1285"/>
        <v>0</v>
      </c>
      <c r="OE794" s="10">
        <f t="shared" si="1285"/>
        <v>0</v>
      </c>
      <c r="OF794" s="10">
        <f t="shared" si="1285"/>
        <v>0</v>
      </c>
      <c r="OG794" s="10">
        <f t="shared" si="1285"/>
        <v>0</v>
      </c>
      <c r="OH794" s="10">
        <f t="shared" si="1285"/>
        <v>0</v>
      </c>
      <c r="OI794" s="10">
        <f t="shared" si="1285"/>
        <v>0</v>
      </c>
      <c r="OJ794" s="10">
        <f t="shared" si="1285"/>
        <v>0</v>
      </c>
      <c r="OK794" s="10">
        <f t="shared" si="1285"/>
        <v>0</v>
      </c>
      <c r="OL794" s="10">
        <f t="shared" si="1285"/>
        <v>0</v>
      </c>
      <c r="OM794" s="10">
        <f t="shared" si="1285"/>
        <v>0</v>
      </c>
      <c r="ON794" s="10">
        <f t="shared" si="1285"/>
        <v>0</v>
      </c>
      <c r="OO794" s="10">
        <f t="shared" si="1285"/>
        <v>0</v>
      </c>
      <c r="OP794" s="10">
        <f t="shared" si="1285"/>
        <v>0</v>
      </c>
      <c r="OQ794" s="442"/>
      <c r="OR794" s="442"/>
      <c r="OS794" s="442"/>
      <c r="OT794" s="442"/>
      <c r="OU794" s="442"/>
      <c r="OV794" s="442"/>
      <c r="OW794" s="442"/>
      <c r="OX794" s="442"/>
      <c r="OY794" s="443"/>
      <c r="OZ794" s="10">
        <f>COUNTIFS($K$1:$K$695,"TCKNXH",OZ$1:OZ$695,"1")</f>
        <v>0</v>
      </c>
    </row>
    <row r="795" spans="3:416" s="38" customFormat="1" ht="56.25" hidden="1">
      <c r="C795" s="530"/>
      <c r="D795" s="47" t="s">
        <v>652</v>
      </c>
      <c r="E795" s="78"/>
      <c r="F795" s="44"/>
      <c r="G795" s="37"/>
      <c r="H795" s="37"/>
      <c r="I795" s="37"/>
      <c r="J795" s="37"/>
      <c r="K795" s="46"/>
      <c r="L795" s="37"/>
      <c r="M795" s="37"/>
      <c r="R795" s="21"/>
      <c r="S795" s="21"/>
      <c r="T795" s="21"/>
      <c r="U795" s="21"/>
      <c r="V795" s="21"/>
      <c r="W795" s="21"/>
      <c r="X795" s="21"/>
      <c r="Y795" s="21"/>
      <c r="Z795" s="21"/>
      <c r="AA795" s="21"/>
      <c r="AB795" s="21"/>
      <c r="AC795" s="21"/>
      <c r="BJ795" s="37"/>
      <c r="BK795" s="37"/>
      <c r="BL795" s="37"/>
      <c r="BM795" s="37"/>
      <c r="BN795" s="37"/>
      <c r="BO795" s="37"/>
      <c r="BP795" s="37"/>
      <c r="BQ795" s="37"/>
      <c r="BR795" s="37"/>
      <c r="BS795" s="22"/>
      <c r="KK795" s="99"/>
      <c r="KR795" s="31"/>
      <c r="NQ795" s="10">
        <f t="shared" ref="NQ795:OP795" si="1286">COUNTIFS($N$13:$N$738,"TCKNXH",NQ$13:NQ$738,"0")</f>
        <v>0</v>
      </c>
      <c r="NR795" s="10">
        <f t="shared" si="1286"/>
        <v>0</v>
      </c>
      <c r="NS795" s="10">
        <f t="shared" si="1286"/>
        <v>0</v>
      </c>
      <c r="NT795" s="10">
        <f t="shared" si="1286"/>
        <v>0</v>
      </c>
      <c r="NU795" s="10">
        <f t="shared" si="1286"/>
        <v>0</v>
      </c>
      <c r="NV795" s="10">
        <f t="shared" si="1286"/>
        <v>0</v>
      </c>
      <c r="NW795" s="10">
        <f t="shared" si="1286"/>
        <v>0</v>
      </c>
      <c r="NX795" s="10">
        <f t="shared" si="1286"/>
        <v>0</v>
      </c>
      <c r="NY795" s="10">
        <f t="shared" si="1286"/>
        <v>0</v>
      </c>
      <c r="NZ795" s="10">
        <f t="shared" si="1286"/>
        <v>0</v>
      </c>
      <c r="OA795" s="10">
        <f t="shared" si="1286"/>
        <v>0</v>
      </c>
      <c r="OB795" s="10">
        <f t="shared" si="1286"/>
        <v>0</v>
      </c>
      <c r="OC795" s="10">
        <f t="shared" si="1286"/>
        <v>0</v>
      </c>
      <c r="OD795" s="10">
        <f t="shared" si="1286"/>
        <v>0</v>
      </c>
      <c r="OE795" s="10">
        <f t="shared" si="1286"/>
        <v>0</v>
      </c>
      <c r="OF795" s="10">
        <f t="shared" si="1286"/>
        <v>0</v>
      </c>
      <c r="OG795" s="10">
        <f t="shared" si="1286"/>
        <v>0</v>
      </c>
      <c r="OH795" s="10">
        <f t="shared" si="1286"/>
        <v>0</v>
      </c>
      <c r="OI795" s="10">
        <f t="shared" si="1286"/>
        <v>0</v>
      </c>
      <c r="OJ795" s="10">
        <f t="shared" si="1286"/>
        <v>0</v>
      </c>
      <c r="OK795" s="10">
        <f t="shared" si="1286"/>
        <v>0</v>
      </c>
      <c r="OL795" s="10">
        <f t="shared" si="1286"/>
        <v>0</v>
      </c>
      <c r="OM795" s="10">
        <f t="shared" si="1286"/>
        <v>0</v>
      </c>
      <c r="ON795" s="10">
        <f t="shared" si="1286"/>
        <v>0</v>
      </c>
      <c r="OO795" s="10">
        <f t="shared" si="1286"/>
        <v>0</v>
      </c>
      <c r="OP795" s="10">
        <f t="shared" si="1286"/>
        <v>0</v>
      </c>
      <c r="OQ795" s="442"/>
      <c r="OR795" s="442"/>
      <c r="OS795" s="442"/>
      <c r="OT795" s="442"/>
      <c r="OU795" s="442"/>
      <c r="OV795" s="442"/>
      <c r="OW795" s="442"/>
      <c r="OX795" s="442"/>
      <c r="OY795" s="443"/>
      <c r="OZ795" s="10">
        <f>COUNTIFS($K$1:$K$695,"TCKNXH",OZ$1:OZ$695,"0")</f>
        <v>0</v>
      </c>
    </row>
    <row r="796" spans="3:416" s="38" customFormat="1" ht="37.5" hidden="1">
      <c r="C796" s="530"/>
      <c r="D796" s="47" t="s">
        <v>653</v>
      </c>
      <c r="E796" s="78"/>
      <c r="F796" s="44"/>
      <c r="G796" s="37"/>
      <c r="H796" s="37"/>
      <c r="I796" s="37"/>
      <c r="J796" s="37"/>
      <c r="K796" s="46"/>
      <c r="L796" s="37"/>
      <c r="M796" s="37"/>
      <c r="R796" s="21"/>
      <c r="S796" s="21"/>
      <c r="T796" s="21"/>
      <c r="U796" s="21"/>
      <c r="V796" s="21"/>
      <c r="W796" s="21"/>
      <c r="X796" s="21"/>
      <c r="Y796" s="21"/>
      <c r="Z796" s="21"/>
      <c r="AA796" s="21"/>
      <c r="AB796" s="21"/>
      <c r="AC796" s="21"/>
      <c r="BJ796" s="37"/>
      <c r="BK796" s="37"/>
      <c r="BL796" s="37"/>
      <c r="BM796" s="37"/>
      <c r="BN796" s="37"/>
      <c r="BO796" s="37"/>
      <c r="BP796" s="37"/>
      <c r="BQ796" s="37"/>
      <c r="BR796" s="37"/>
      <c r="BS796" s="22"/>
      <c r="KK796" s="99"/>
      <c r="KR796" s="31"/>
      <c r="NQ796" s="10">
        <f t="shared" ref="NQ796:OP796" si="1287">COUNTIFS($N$13:$N$738,"TCKNXH",NQ$13:NQ$738,"kđg")</f>
        <v>0</v>
      </c>
      <c r="NR796" s="10">
        <f t="shared" si="1287"/>
        <v>0</v>
      </c>
      <c r="NS796" s="10">
        <f t="shared" si="1287"/>
        <v>0</v>
      </c>
      <c r="NT796" s="10">
        <f t="shared" si="1287"/>
        <v>0</v>
      </c>
      <c r="NU796" s="10">
        <f t="shared" si="1287"/>
        <v>0</v>
      </c>
      <c r="NV796" s="10">
        <f t="shared" si="1287"/>
        <v>0</v>
      </c>
      <c r="NW796" s="10">
        <f t="shared" si="1287"/>
        <v>0</v>
      </c>
      <c r="NX796" s="10">
        <f t="shared" si="1287"/>
        <v>0</v>
      </c>
      <c r="NY796" s="10">
        <f t="shared" si="1287"/>
        <v>0</v>
      </c>
      <c r="NZ796" s="10">
        <f t="shared" si="1287"/>
        <v>0</v>
      </c>
      <c r="OA796" s="10">
        <f t="shared" si="1287"/>
        <v>0</v>
      </c>
      <c r="OB796" s="10">
        <f t="shared" si="1287"/>
        <v>0</v>
      </c>
      <c r="OC796" s="10">
        <f t="shared" si="1287"/>
        <v>0</v>
      </c>
      <c r="OD796" s="10">
        <f t="shared" si="1287"/>
        <v>0</v>
      </c>
      <c r="OE796" s="10">
        <f t="shared" si="1287"/>
        <v>0</v>
      </c>
      <c r="OF796" s="10">
        <f t="shared" si="1287"/>
        <v>0</v>
      </c>
      <c r="OG796" s="10">
        <f t="shared" si="1287"/>
        <v>0</v>
      </c>
      <c r="OH796" s="10">
        <f t="shared" si="1287"/>
        <v>0</v>
      </c>
      <c r="OI796" s="10">
        <f t="shared" si="1287"/>
        <v>0</v>
      </c>
      <c r="OJ796" s="10">
        <f t="shared" si="1287"/>
        <v>0</v>
      </c>
      <c r="OK796" s="10">
        <f t="shared" si="1287"/>
        <v>0</v>
      </c>
      <c r="OL796" s="10">
        <f t="shared" si="1287"/>
        <v>0</v>
      </c>
      <c r="OM796" s="10">
        <f t="shared" si="1287"/>
        <v>0</v>
      </c>
      <c r="ON796" s="10">
        <f t="shared" si="1287"/>
        <v>0</v>
      </c>
      <c r="OO796" s="10">
        <f t="shared" si="1287"/>
        <v>0</v>
      </c>
      <c r="OP796" s="10">
        <f t="shared" si="1287"/>
        <v>0</v>
      </c>
      <c r="OQ796" s="442"/>
      <c r="OR796" s="442"/>
      <c r="OS796" s="442"/>
      <c r="OT796" s="442"/>
      <c r="OU796" s="442"/>
      <c r="OV796" s="442"/>
      <c r="OW796" s="442"/>
      <c r="OX796" s="442"/>
      <c r="OY796" s="443"/>
      <c r="OZ796" s="10">
        <f>COUNTIFS($K$1:$K$695,"TCKNXH",OZ$1:OZ$695,"kđg")</f>
        <v>0</v>
      </c>
    </row>
    <row r="797" spans="3:416" s="38" customFormat="1" ht="37.5" hidden="1">
      <c r="C797" s="530"/>
      <c r="D797" s="47" t="s">
        <v>654</v>
      </c>
      <c r="E797" s="78"/>
      <c r="F797" s="44"/>
      <c r="G797" s="37"/>
      <c r="H797" s="37"/>
      <c r="I797" s="37"/>
      <c r="J797" s="37"/>
      <c r="K797" s="46"/>
      <c r="L797" s="37"/>
      <c r="M797" s="37"/>
      <c r="R797" s="21"/>
      <c r="S797" s="21"/>
      <c r="T797" s="21"/>
      <c r="U797" s="21"/>
      <c r="V797" s="21"/>
      <c r="W797" s="21"/>
      <c r="X797" s="21"/>
      <c r="Y797" s="21"/>
      <c r="Z797" s="21"/>
      <c r="AA797" s="21"/>
      <c r="AB797" s="21"/>
      <c r="AC797" s="21"/>
      <c r="BJ797" s="37"/>
      <c r="BK797" s="37"/>
      <c r="BL797" s="37"/>
      <c r="BM797" s="37"/>
      <c r="BN797" s="37"/>
      <c r="BO797" s="37"/>
      <c r="BP797" s="37"/>
      <c r="BQ797" s="37"/>
      <c r="BR797" s="37"/>
      <c r="BS797" s="22"/>
      <c r="KK797" s="99"/>
      <c r="KR797" s="31"/>
      <c r="NQ797" s="4" t="e">
        <f>NQ796/(NQ793+NQ794+NQ795+NQ796)</f>
        <v>#DIV/0!</v>
      </c>
      <c r="NR797" s="4" t="e">
        <f t="shared" ref="NR797:OP797" si="1288">NR796/(NR793+NR794+NR795+NR796)</f>
        <v>#DIV/0!</v>
      </c>
      <c r="NS797" s="4" t="e">
        <f t="shared" si="1288"/>
        <v>#DIV/0!</v>
      </c>
      <c r="NT797" s="4" t="e">
        <f t="shared" si="1288"/>
        <v>#DIV/0!</v>
      </c>
      <c r="NU797" s="4" t="e">
        <f t="shared" si="1288"/>
        <v>#DIV/0!</v>
      </c>
      <c r="NV797" s="4" t="e">
        <f t="shared" si="1288"/>
        <v>#DIV/0!</v>
      </c>
      <c r="NW797" s="4" t="e">
        <f t="shared" si="1288"/>
        <v>#DIV/0!</v>
      </c>
      <c r="NX797" s="4" t="e">
        <f t="shared" si="1288"/>
        <v>#DIV/0!</v>
      </c>
      <c r="NY797" s="4" t="e">
        <f t="shared" si="1288"/>
        <v>#DIV/0!</v>
      </c>
      <c r="NZ797" s="4" t="e">
        <f t="shared" si="1288"/>
        <v>#DIV/0!</v>
      </c>
      <c r="OA797" s="4" t="e">
        <f t="shared" si="1288"/>
        <v>#DIV/0!</v>
      </c>
      <c r="OB797" s="4" t="e">
        <f t="shared" si="1288"/>
        <v>#DIV/0!</v>
      </c>
      <c r="OC797" s="4" t="e">
        <f t="shared" si="1288"/>
        <v>#DIV/0!</v>
      </c>
      <c r="OD797" s="4" t="e">
        <f t="shared" si="1288"/>
        <v>#DIV/0!</v>
      </c>
      <c r="OE797" s="4" t="e">
        <f t="shared" si="1288"/>
        <v>#DIV/0!</v>
      </c>
      <c r="OF797" s="4" t="e">
        <f t="shared" si="1288"/>
        <v>#DIV/0!</v>
      </c>
      <c r="OG797" s="4" t="e">
        <f t="shared" si="1288"/>
        <v>#DIV/0!</v>
      </c>
      <c r="OH797" s="4" t="e">
        <f t="shared" si="1288"/>
        <v>#DIV/0!</v>
      </c>
      <c r="OI797" s="4" t="e">
        <f t="shared" si="1288"/>
        <v>#DIV/0!</v>
      </c>
      <c r="OJ797" s="4" t="e">
        <f t="shared" si="1288"/>
        <v>#DIV/0!</v>
      </c>
      <c r="OK797" s="4" t="e">
        <f t="shared" si="1288"/>
        <v>#DIV/0!</v>
      </c>
      <c r="OL797" s="4" t="e">
        <f t="shared" si="1288"/>
        <v>#DIV/0!</v>
      </c>
      <c r="OM797" s="4" t="e">
        <f t="shared" si="1288"/>
        <v>#DIV/0!</v>
      </c>
      <c r="ON797" s="4" t="e">
        <f t="shared" si="1288"/>
        <v>#DIV/0!</v>
      </c>
      <c r="OO797" s="4" t="e">
        <f t="shared" si="1288"/>
        <v>#DIV/0!</v>
      </c>
      <c r="OP797" s="4" t="e">
        <f t="shared" si="1288"/>
        <v>#DIV/0!</v>
      </c>
      <c r="OQ797" s="444"/>
      <c r="OR797" s="444"/>
      <c r="OS797" s="444"/>
      <c r="OT797" s="444"/>
      <c r="OU797" s="444"/>
      <c r="OV797" s="444"/>
      <c r="OW797" s="444"/>
      <c r="OX797" s="444"/>
      <c r="OY797" s="445"/>
      <c r="OZ797" s="4">
        <v>0</v>
      </c>
    </row>
    <row r="798" spans="3:416" s="38" customFormat="1" ht="75" hidden="1">
      <c r="C798" s="530"/>
      <c r="D798" s="48" t="s">
        <v>659</v>
      </c>
      <c r="E798" s="79"/>
      <c r="F798" s="44"/>
      <c r="G798" s="37"/>
      <c r="H798" s="37"/>
      <c r="I798" s="37"/>
      <c r="J798" s="37"/>
      <c r="K798" s="46"/>
      <c r="L798" s="37"/>
      <c r="M798" s="37"/>
      <c r="R798" s="21"/>
      <c r="S798" s="21"/>
      <c r="T798" s="21"/>
      <c r="U798" s="21"/>
      <c r="V798" s="21"/>
      <c r="W798" s="21"/>
      <c r="X798" s="21"/>
      <c r="Y798" s="21"/>
      <c r="Z798" s="21"/>
      <c r="AA798" s="21"/>
      <c r="AB798" s="21"/>
      <c r="AC798" s="21"/>
      <c r="BJ798" s="37"/>
      <c r="BK798" s="37"/>
      <c r="BL798" s="37"/>
      <c r="BM798" s="37"/>
      <c r="BN798" s="37"/>
      <c r="BO798" s="37"/>
      <c r="BP798" s="37"/>
      <c r="BQ798" s="37"/>
      <c r="BR798" s="37"/>
      <c r="BS798" s="22"/>
      <c r="KK798" s="99"/>
      <c r="KR798" s="31"/>
      <c r="NQ798" s="13" t="e">
        <f>(((NQ793*2)+(NQ794*1)+(NQ795*0)))/(NQ793+NQ794+NQ795)</f>
        <v>#DIV/0!</v>
      </c>
      <c r="NR798" s="13" t="e">
        <f>(((NR793*2)+(NR794*1)+(NR795*0)))/(NR793+NR794+NR795)</f>
        <v>#DIV/0!</v>
      </c>
      <c r="NS798" s="13" t="e">
        <f t="shared" ref="NS798:OP798" si="1289">(((NS793*2)+(NS794*1)+(NS795*0)))/(NS793+NS794+NS795)</f>
        <v>#DIV/0!</v>
      </c>
      <c r="NT798" s="13" t="e">
        <f t="shared" si="1289"/>
        <v>#DIV/0!</v>
      </c>
      <c r="NU798" s="13" t="e">
        <f t="shared" si="1289"/>
        <v>#DIV/0!</v>
      </c>
      <c r="NV798" s="13" t="e">
        <f t="shared" si="1289"/>
        <v>#DIV/0!</v>
      </c>
      <c r="NW798" s="13" t="e">
        <f t="shared" si="1289"/>
        <v>#DIV/0!</v>
      </c>
      <c r="NX798" s="13" t="e">
        <f t="shared" si="1289"/>
        <v>#DIV/0!</v>
      </c>
      <c r="NY798" s="13" t="e">
        <f t="shared" si="1289"/>
        <v>#DIV/0!</v>
      </c>
      <c r="NZ798" s="13" t="e">
        <f t="shared" si="1289"/>
        <v>#DIV/0!</v>
      </c>
      <c r="OA798" s="13" t="e">
        <f t="shared" si="1289"/>
        <v>#DIV/0!</v>
      </c>
      <c r="OB798" s="13" t="e">
        <f t="shared" si="1289"/>
        <v>#DIV/0!</v>
      </c>
      <c r="OC798" s="13" t="e">
        <f t="shared" si="1289"/>
        <v>#DIV/0!</v>
      </c>
      <c r="OD798" s="13" t="e">
        <f t="shared" si="1289"/>
        <v>#DIV/0!</v>
      </c>
      <c r="OE798" s="13" t="e">
        <f t="shared" si="1289"/>
        <v>#DIV/0!</v>
      </c>
      <c r="OF798" s="13" t="e">
        <f t="shared" si="1289"/>
        <v>#DIV/0!</v>
      </c>
      <c r="OG798" s="13" t="e">
        <f t="shared" si="1289"/>
        <v>#DIV/0!</v>
      </c>
      <c r="OH798" s="13" t="e">
        <f t="shared" si="1289"/>
        <v>#DIV/0!</v>
      </c>
      <c r="OI798" s="13" t="e">
        <f t="shared" si="1289"/>
        <v>#DIV/0!</v>
      </c>
      <c r="OJ798" s="13" t="e">
        <f t="shared" si="1289"/>
        <v>#DIV/0!</v>
      </c>
      <c r="OK798" s="13" t="e">
        <f t="shared" si="1289"/>
        <v>#DIV/0!</v>
      </c>
      <c r="OL798" s="13" t="e">
        <f t="shared" si="1289"/>
        <v>#DIV/0!</v>
      </c>
      <c r="OM798" s="13" t="e">
        <f t="shared" si="1289"/>
        <v>#DIV/0!</v>
      </c>
      <c r="ON798" s="13" t="e">
        <f>(((ON793*2)+(ON794*1)+(ON795*0)))/(ON793+ON794+ON795)</f>
        <v>#DIV/0!</v>
      </c>
      <c r="OO798" s="13" t="e">
        <f>(((OO793*2)+(OO794*1)+(OO795*0)))/(OO793+OO794+OO795)</f>
        <v>#DIV/0!</v>
      </c>
      <c r="OP798" s="13" t="e">
        <f t="shared" si="1289"/>
        <v>#DIV/0!</v>
      </c>
      <c r="OQ798" s="416">
        <f>COUNTIF(NQ799:OP799,"Đ")</f>
        <v>0</v>
      </c>
      <c r="OR798" s="408" t="e">
        <f>OQ798/(OQ798+OS798+OU798+OW798)</f>
        <v>#DIV/0!</v>
      </c>
      <c r="OS798" s="416">
        <f>COUNTIF(NQ799:OP799,"CCG")</f>
        <v>0</v>
      </c>
      <c r="OT798" s="408" t="e">
        <f>OS798/(OS798+OU798+OW798+OQ798)</f>
        <v>#DIV/0!</v>
      </c>
      <c r="OU798" s="416">
        <f>COUNTIF(NQ799:OP799,"CĐ")</f>
        <v>0</v>
      </c>
      <c r="OV798" s="408" t="e">
        <f>OU798/(OU798+OW798+OQ798+OS798)</f>
        <v>#DIV/0!</v>
      </c>
      <c r="OW798" s="416">
        <f>COUNTIF(NQ799:OP799,"Kđg")</f>
        <v>0</v>
      </c>
      <c r="OX798" s="408" t="e">
        <f>OW798/(OW798+OQ798+OS798+OU798)</f>
        <v>#DIV/0!</v>
      </c>
      <c r="OY798" s="420" t="e">
        <f>(((OQ798*2)+(OS798*1)+(OU798*0)))/(OQ798+OS798+OU798)</f>
        <v>#DIV/0!</v>
      </c>
      <c r="OZ798" s="430" t="e">
        <f>IF(OW798/(OQ798+OS798+OU798+OW798)&gt;=50%,"KĐG",IF(OY798&gt;=1.6,"Đạt mục tiêu",IF(OY798&gt;=1,"Cần cố gắng","Chưa đạt")))</f>
        <v>#DIV/0!</v>
      </c>
    </row>
    <row r="799" spans="3:416" s="38" customFormat="1" ht="18.75" hidden="1">
      <c r="C799" s="531"/>
      <c r="D799" s="49"/>
      <c r="E799" s="80"/>
      <c r="F799" s="44"/>
      <c r="G799" s="37"/>
      <c r="H799" s="37"/>
      <c r="I799" s="37"/>
      <c r="J799" s="37"/>
      <c r="K799" s="46"/>
      <c r="L799" s="37"/>
      <c r="M799" s="37"/>
      <c r="R799" s="21"/>
      <c r="S799" s="21"/>
      <c r="T799" s="21"/>
      <c r="U799" s="21"/>
      <c r="V799" s="21"/>
      <c r="W799" s="21"/>
      <c r="X799" s="21"/>
      <c r="Y799" s="21"/>
      <c r="Z799" s="21"/>
      <c r="AA799" s="21"/>
      <c r="AB799" s="21"/>
      <c r="AC799" s="21"/>
      <c r="BJ799" s="37"/>
      <c r="BK799" s="37"/>
      <c r="BL799" s="37"/>
      <c r="BM799" s="37"/>
      <c r="BN799" s="37"/>
      <c r="BO799" s="37"/>
      <c r="BP799" s="37"/>
      <c r="BQ799" s="37"/>
      <c r="BR799" s="37"/>
      <c r="BS799" s="22"/>
      <c r="KK799" s="99"/>
      <c r="KR799" s="31"/>
      <c r="NQ799" s="13" t="e">
        <f>IF(NQ797&gt;=50%,"KĐG",IF(NQ798&gt;=1.6,"Đ",IF(NQ798&gt;=1,"CCG","CĐ")))</f>
        <v>#DIV/0!</v>
      </c>
      <c r="NR799" s="13" t="e">
        <f>IF(NR797&gt;=50%,"KĐG",IF(NR798&gt;=1.6,"Đ",IF(NR798&gt;=1,"CCG","CĐ")))</f>
        <v>#DIV/0!</v>
      </c>
      <c r="NS799" s="13" t="e">
        <f t="shared" ref="NS799:OP799" si="1290">IF(NS797&gt;=50%,"KĐG",IF(NS798&gt;=1.6,"Đ",IF(NS798&gt;=1,"CCG","CĐ")))</f>
        <v>#DIV/0!</v>
      </c>
      <c r="NT799" s="13" t="e">
        <f t="shared" si="1290"/>
        <v>#DIV/0!</v>
      </c>
      <c r="NU799" s="13" t="e">
        <f t="shared" si="1290"/>
        <v>#DIV/0!</v>
      </c>
      <c r="NV799" s="13" t="e">
        <f t="shared" si="1290"/>
        <v>#DIV/0!</v>
      </c>
      <c r="NW799" s="13" t="e">
        <f t="shared" si="1290"/>
        <v>#DIV/0!</v>
      </c>
      <c r="NX799" s="13" t="e">
        <f t="shared" si="1290"/>
        <v>#DIV/0!</v>
      </c>
      <c r="NY799" s="13" t="e">
        <f t="shared" si="1290"/>
        <v>#DIV/0!</v>
      </c>
      <c r="NZ799" s="13" t="e">
        <f t="shared" si="1290"/>
        <v>#DIV/0!</v>
      </c>
      <c r="OA799" s="13" t="e">
        <f t="shared" si="1290"/>
        <v>#DIV/0!</v>
      </c>
      <c r="OB799" s="13" t="e">
        <f t="shared" si="1290"/>
        <v>#DIV/0!</v>
      </c>
      <c r="OC799" s="13" t="e">
        <f t="shared" si="1290"/>
        <v>#DIV/0!</v>
      </c>
      <c r="OD799" s="13" t="e">
        <f t="shared" si="1290"/>
        <v>#DIV/0!</v>
      </c>
      <c r="OE799" s="13" t="e">
        <f t="shared" si="1290"/>
        <v>#DIV/0!</v>
      </c>
      <c r="OF799" s="13" t="e">
        <f t="shared" si="1290"/>
        <v>#DIV/0!</v>
      </c>
      <c r="OG799" s="13" t="e">
        <f t="shared" si="1290"/>
        <v>#DIV/0!</v>
      </c>
      <c r="OH799" s="13" t="e">
        <f t="shared" si="1290"/>
        <v>#DIV/0!</v>
      </c>
      <c r="OI799" s="13" t="e">
        <f t="shared" si="1290"/>
        <v>#DIV/0!</v>
      </c>
      <c r="OJ799" s="13" t="e">
        <f t="shared" si="1290"/>
        <v>#DIV/0!</v>
      </c>
      <c r="OK799" s="13" t="e">
        <f t="shared" si="1290"/>
        <v>#DIV/0!</v>
      </c>
      <c r="OL799" s="13" t="e">
        <f t="shared" si="1290"/>
        <v>#DIV/0!</v>
      </c>
      <c r="OM799" s="13" t="e">
        <f t="shared" si="1290"/>
        <v>#DIV/0!</v>
      </c>
      <c r="ON799" s="13" t="e">
        <f>IF(ON797&gt;=50%,"KĐG",IF(ON798&gt;=1.6,"Đ",IF(ON798&gt;=1,"CCG","CĐ")))</f>
        <v>#DIV/0!</v>
      </c>
      <c r="OO799" s="13" t="e">
        <f>IF(OO797&gt;=50%,"KĐG",IF(OO798&gt;=1.6,"Đ",IF(OO798&gt;=1,"CCG","CĐ")))</f>
        <v>#DIV/0!</v>
      </c>
      <c r="OP799" s="13" t="e">
        <f t="shared" si="1290"/>
        <v>#DIV/0!</v>
      </c>
      <c r="OQ799" s="417"/>
      <c r="OR799" s="409"/>
      <c r="OS799" s="417"/>
      <c r="OT799" s="409"/>
      <c r="OU799" s="417"/>
      <c r="OV799" s="409"/>
      <c r="OW799" s="417"/>
      <c r="OX799" s="409"/>
      <c r="OY799" s="421"/>
      <c r="OZ799" s="430"/>
    </row>
    <row r="800" spans="3:416" s="38" customFormat="1" ht="56.25" hidden="1">
      <c r="C800" s="529" t="s">
        <v>380</v>
      </c>
      <c r="D800" s="47" t="s">
        <v>650</v>
      </c>
      <c r="E800" s="78"/>
      <c r="F800" s="44"/>
      <c r="G800" s="37"/>
      <c r="H800" s="37"/>
      <c r="I800" s="37"/>
      <c r="J800" s="37"/>
      <c r="K800" s="46"/>
      <c r="L800" s="37"/>
      <c r="M800" s="37"/>
      <c r="R800" s="21"/>
      <c r="S800" s="21"/>
      <c r="T800" s="21"/>
      <c r="U800" s="21"/>
      <c r="V800" s="21"/>
      <c r="W800" s="21"/>
      <c r="X800" s="21"/>
      <c r="Y800" s="21"/>
      <c r="Z800" s="21"/>
      <c r="AA800" s="21"/>
      <c r="AB800" s="21"/>
      <c r="AC800" s="21"/>
      <c r="BJ800" s="37"/>
      <c r="BK800" s="37"/>
      <c r="BL800" s="37"/>
      <c r="BM800" s="37"/>
      <c r="BN800" s="37"/>
      <c r="BO800" s="37"/>
      <c r="BP800" s="37"/>
      <c r="BQ800" s="37"/>
      <c r="BR800" s="37"/>
      <c r="BS800" s="22"/>
      <c r="KK800" s="99"/>
      <c r="KR800" s="31"/>
      <c r="NQ800" s="10">
        <f t="shared" ref="NQ800:OP800" si="1291">COUNTIFS($N$13:$N$738,"Thẩm mỹ",NQ$13:NQ$738,"2")</f>
        <v>1</v>
      </c>
      <c r="NR800" s="10">
        <f t="shared" si="1291"/>
        <v>1</v>
      </c>
      <c r="NS800" s="10">
        <f t="shared" si="1291"/>
        <v>1</v>
      </c>
      <c r="NT800" s="10">
        <f t="shared" si="1291"/>
        <v>1</v>
      </c>
      <c r="NU800" s="10">
        <f t="shared" si="1291"/>
        <v>1</v>
      </c>
      <c r="NV800" s="10">
        <f t="shared" si="1291"/>
        <v>1</v>
      </c>
      <c r="NW800" s="10">
        <f t="shared" si="1291"/>
        <v>1</v>
      </c>
      <c r="NX800" s="10">
        <f t="shared" si="1291"/>
        <v>1</v>
      </c>
      <c r="NY800" s="10">
        <f t="shared" si="1291"/>
        <v>1</v>
      </c>
      <c r="NZ800" s="10">
        <f t="shared" si="1291"/>
        <v>1</v>
      </c>
      <c r="OA800" s="10">
        <f t="shared" si="1291"/>
        <v>1</v>
      </c>
      <c r="OB800" s="10">
        <f t="shared" si="1291"/>
        <v>1</v>
      </c>
      <c r="OC800" s="10">
        <f t="shared" si="1291"/>
        <v>1</v>
      </c>
      <c r="OD800" s="10">
        <f t="shared" si="1291"/>
        <v>1</v>
      </c>
      <c r="OE800" s="10">
        <f t="shared" si="1291"/>
        <v>1</v>
      </c>
      <c r="OF800" s="10">
        <f t="shared" si="1291"/>
        <v>1</v>
      </c>
      <c r="OG800" s="10">
        <f t="shared" si="1291"/>
        <v>1</v>
      </c>
      <c r="OH800" s="10">
        <f t="shared" si="1291"/>
        <v>1</v>
      </c>
      <c r="OI800" s="10">
        <f t="shared" si="1291"/>
        <v>1</v>
      </c>
      <c r="OJ800" s="10">
        <f t="shared" si="1291"/>
        <v>1</v>
      </c>
      <c r="OK800" s="10">
        <f t="shared" si="1291"/>
        <v>1</v>
      </c>
      <c r="OL800" s="10">
        <f t="shared" si="1291"/>
        <v>1</v>
      </c>
      <c r="OM800" s="10">
        <f t="shared" si="1291"/>
        <v>1</v>
      </c>
      <c r="ON800" s="10">
        <f t="shared" si="1291"/>
        <v>1</v>
      </c>
      <c r="OO800" s="10">
        <f t="shared" si="1291"/>
        <v>1</v>
      </c>
      <c r="OP800" s="10">
        <f t="shared" si="1291"/>
        <v>0</v>
      </c>
      <c r="OQ800" s="440"/>
      <c r="OR800" s="440"/>
      <c r="OS800" s="440"/>
      <c r="OT800" s="440"/>
      <c r="OU800" s="440"/>
      <c r="OV800" s="440"/>
      <c r="OW800" s="440"/>
      <c r="OX800" s="440"/>
      <c r="OY800" s="441"/>
      <c r="OZ800" s="10">
        <f>COUNTIFS($K$1:$K$695,"Thẩm mỹ",OZ$1:OZ$695,"2")</f>
        <v>0</v>
      </c>
    </row>
    <row r="801" spans="1:417" s="38" customFormat="1" ht="56.25" hidden="1">
      <c r="C801" s="530"/>
      <c r="D801" s="47" t="s">
        <v>651</v>
      </c>
      <c r="E801" s="78"/>
      <c r="F801" s="44"/>
      <c r="G801" s="37"/>
      <c r="H801" s="37"/>
      <c r="I801" s="37"/>
      <c r="J801" s="37"/>
      <c r="K801" s="46"/>
      <c r="L801" s="37"/>
      <c r="M801" s="37"/>
      <c r="R801" s="21"/>
      <c r="S801" s="21"/>
      <c r="T801" s="21"/>
      <c r="U801" s="21"/>
      <c r="V801" s="21"/>
      <c r="W801" s="21"/>
      <c r="X801" s="21"/>
      <c r="Y801" s="21"/>
      <c r="Z801" s="21"/>
      <c r="AA801" s="21"/>
      <c r="AB801" s="21"/>
      <c r="AC801" s="21"/>
      <c r="BJ801" s="37"/>
      <c r="BK801" s="37"/>
      <c r="BL801" s="37"/>
      <c r="BM801" s="37"/>
      <c r="BN801" s="37"/>
      <c r="BO801" s="37"/>
      <c r="BP801" s="37"/>
      <c r="BQ801" s="37"/>
      <c r="BR801" s="37"/>
      <c r="BS801" s="22"/>
      <c r="KK801" s="99"/>
      <c r="KR801" s="31"/>
      <c r="NQ801" s="10">
        <f t="shared" ref="NQ801:OP801" si="1292">COUNTIFS($N$13:$N$738,"Thẩm mỹ",NQ$13:NQ$738,"1")</f>
        <v>0</v>
      </c>
      <c r="NR801" s="10">
        <f t="shared" si="1292"/>
        <v>0</v>
      </c>
      <c r="NS801" s="10">
        <f t="shared" si="1292"/>
        <v>0</v>
      </c>
      <c r="NT801" s="10">
        <f t="shared" si="1292"/>
        <v>0</v>
      </c>
      <c r="NU801" s="10">
        <f t="shared" si="1292"/>
        <v>0</v>
      </c>
      <c r="NV801" s="10">
        <f t="shared" si="1292"/>
        <v>0</v>
      </c>
      <c r="NW801" s="10">
        <f t="shared" si="1292"/>
        <v>0</v>
      </c>
      <c r="NX801" s="10">
        <f t="shared" si="1292"/>
        <v>0</v>
      </c>
      <c r="NY801" s="10">
        <f t="shared" si="1292"/>
        <v>0</v>
      </c>
      <c r="NZ801" s="10">
        <f t="shared" si="1292"/>
        <v>0</v>
      </c>
      <c r="OA801" s="10">
        <f t="shared" si="1292"/>
        <v>0</v>
      </c>
      <c r="OB801" s="10">
        <f t="shared" si="1292"/>
        <v>0</v>
      </c>
      <c r="OC801" s="10">
        <f t="shared" si="1292"/>
        <v>0</v>
      </c>
      <c r="OD801" s="10">
        <f t="shared" si="1292"/>
        <v>0</v>
      </c>
      <c r="OE801" s="10">
        <f t="shared" si="1292"/>
        <v>0</v>
      </c>
      <c r="OF801" s="10">
        <f t="shared" si="1292"/>
        <v>0</v>
      </c>
      <c r="OG801" s="10">
        <f t="shared" si="1292"/>
        <v>0</v>
      </c>
      <c r="OH801" s="10">
        <f t="shared" si="1292"/>
        <v>0</v>
      </c>
      <c r="OI801" s="10">
        <f t="shared" si="1292"/>
        <v>0</v>
      </c>
      <c r="OJ801" s="10">
        <f t="shared" si="1292"/>
        <v>0</v>
      </c>
      <c r="OK801" s="10">
        <f t="shared" si="1292"/>
        <v>0</v>
      </c>
      <c r="OL801" s="10">
        <f t="shared" si="1292"/>
        <v>0</v>
      </c>
      <c r="OM801" s="10">
        <f t="shared" si="1292"/>
        <v>0</v>
      </c>
      <c r="ON801" s="10">
        <f t="shared" si="1292"/>
        <v>0</v>
      </c>
      <c r="OO801" s="10">
        <f t="shared" si="1292"/>
        <v>0</v>
      </c>
      <c r="OP801" s="10">
        <f t="shared" si="1292"/>
        <v>1</v>
      </c>
      <c r="OQ801" s="442"/>
      <c r="OR801" s="442"/>
      <c r="OS801" s="442"/>
      <c r="OT801" s="442"/>
      <c r="OU801" s="442"/>
      <c r="OV801" s="442"/>
      <c r="OW801" s="442"/>
      <c r="OX801" s="442"/>
      <c r="OY801" s="443"/>
      <c r="OZ801" s="10">
        <f>COUNTIFS($K$1:$K$695,"Thẩm mỹ",OZ$1:OZ$695,"1")</f>
        <v>0</v>
      </c>
    </row>
    <row r="802" spans="1:417" s="38" customFormat="1" ht="56.25" hidden="1">
      <c r="C802" s="530"/>
      <c r="D802" s="47" t="s">
        <v>652</v>
      </c>
      <c r="E802" s="78"/>
      <c r="F802" s="44"/>
      <c r="G802" s="37"/>
      <c r="H802" s="37"/>
      <c r="I802" s="37"/>
      <c r="J802" s="37"/>
      <c r="K802" s="46"/>
      <c r="L802" s="37"/>
      <c r="M802" s="37"/>
      <c r="R802" s="21"/>
      <c r="S802" s="21"/>
      <c r="T802" s="21"/>
      <c r="U802" s="21"/>
      <c r="V802" s="21"/>
      <c r="W802" s="21"/>
      <c r="X802" s="21"/>
      <c r="Y802" s="21"/>
      <c r="Z802" s="21"/>
      <c r="AA802" s="21"/>
      <c r="AB802" s="21"/>
      <c r="AC802" s="21"/>
      <c r="BJ802" s="37"/>
      <c r="BK802" s="37"/>
      <c r="BL802" s="37"/>
      <c r="BM802" s="37"/>
      <c r="BN802" s="37"/>
      <c r="BO802" s="37"/>
      <c r="BP802" s="37"/>
      <c r="BQ802" s="37"/>
      <c r="BR802" s="37"/>
      <c r="BS802" s="22"/>
      <c r="KK802" s="99"/>
      <c r="KR802" s="31"/>
      <c r="NQ802" s="10">
        <f t="shared" ref="NQ802:OP802" si="1293">COUNTIFS($N$13:$N$738,"Thẩm mỹ",NQ$13:NQ$738,"0")</f>
        <v>0</v>
      </c>
      <c r="NR802" s="10">
        <f t="shared" si="1293"/>
        <v>0</v>
      </c>
      <c r="NS802" s="10">
        <f t="shared" si="1293"/>
        <v>0</v>
      </c>
      <c r="NT802" s="10">
        <f t="shared" si="1293"/>
        <v>0</v>
      </c>
      <c r="NU802" s="10">
        <f t="shared" si="1293"/>
        <v>0</v>
      </c>
      <c r="NV802" s="10">
        <f t="shared" si="1293"/>
        <v>0</v>
      </c>
      <c r="NW802" s="10">
        <f t="shared" si="1293"/>
        <v>0</v>
      </c>
      <c r="NX802" s="10">
        <f t="shared" si="1293"/>
        <v>0</v>
      </c>
      <c r="NY802" s="10">
        <f t="shared" si="1293"/>
        <v>0</v>
      </c>
      <c r="NZ802" s="10">
        <f t="shared" si="1293"/>
        <v>0</v>
      </c>
      <c r="OA802" s="10">
        <f t="shared" si="1293"/>
        <v>0</v>
      </c>
      <c r="OB802" s="10">
        <f t="shared" si="1293"/>
        <v>0</v>
      </c>
      <c r="OC802" s="10">
        <f t="shared" si="1293"/>
        <v>0</v>
      </c>
      <c r="OD802" s="10">
        <f t="shared" si="1293"/>
        <v>0</v>
      </c>
      <c r="OE802" s="10">
        <f t="shared" si="1293"/>
        <v>0</v>
      </c>
      <c r="OF802" s="10">
        <f t="shared" si="1293"/>
        <v>0</v>
      </c>
      <c r="OG802" s="10">
        <f t="shared" si="1293"/>
        <v>0</v>
      </c>
      <c r="OH802" s="10">
        <f t="shared" si="1293"/>
        <v>0</v>
      </c>
      <c r="OI802" s="10">
        <f t="shared" si="1293"/>
        <v>0</v>
      </c>
      <c r="OJ802" s="10">
        <f t="shared" si="1293"/>
        <v>0</v>
      </c>
      <c r="OK802" s="10">
        <f t="shared" si="1293"/>
        <v>0</v>
      </c>
      <c r="OL802" s="10">
        <f t="shared" si="1293"/>
        <v>0</v>
      </c>
      <c r="OM802" s="10">
        <f t="shared" si="1293"/>
        <v>0</v>
      </c>
      <c r="ON802" s="10">
        <f t="shared" si="1293"/>
        <v>0</v>
      </c>
      <c r="OO802" s="10">
        <f t="shared" si="1293"/>
        <v>0</v>
      </c>
      <c r="OP802" s="10">
        <f t="shared" si="1293"/>
        <v>0</v>
      </c>
      <c r="OQ802" s="442"/>
      <c r="OR802" s="442"/>
      <c r="OS802" s="442"/>
      <c r="OT802" s="442"/>
      <c r="OU802" s="442"/>
      <c r="OV802" s="442"/>
      <c r="OW802" s="442"/>
      <c r="OX802" s="442"/>
      <c r="OY802" s="443"/>
      <c r="OZ802" s="10">
        <f>COUNTIFS($K$1:$K$695,"Thẩm mỹ",OZ$1:OZ$695,"0")</f>
        <v>0</v>
      </c>
    </row>
    <row r="803" spans="1:417" s="38" customFormat="1" ht="37.5" hidden="1">
      <c r="C803" s="530"/>
      <c r="D803" s="47" t="s">
        <v>653</v>
      </c>
      <c r="E803" s="78"/>
      <c r="F803" s="44"/>
      <c r="G803" s="37"/>
      <c r="H803" s="37"/>
      <c r="I803" s="37"/>
      <c r="J803" s="37"/>
      <c r="K803" s="46"/>
      <c r="L803" s="37"/>
      <c r="M803" s="37"/>
      <c r="R803" s="21"/>
      <c r="S803" s="21"/>
      <c r="T803" s="21"/>
      <c r="U803" s="21"/>
      <c r="V803" s="21"/>
      <c r="W803" s="21"/>
      <c r="X803" s="21"/>
      <c r="Y803" s="21"/>
      <c r="Z803" s="21"/>
      <c r="AA803" s="21"/>
      <c r="AB803" s="21"/>
      <c r="AC803" s="21"/>
      <c r="BJ803" s="37"/>
      <c r="BK803" s="37"/>
      <c r="BL803" s="37"/>
      <c r="BM803" s="37"/>
      <c r="BN803" s="37"/>
      <c r="BO803" s="37"/>
      <c r="BP803" s="37"/>
      <c r="BQ803" s="37"/>
      <c r="BR803" s="37"/>
      <c r="BS803" s="22"/>
      <c r="KK803" s="99"/>
      <c r="KR803" s="31"/>
      <c r="NQ803" s="10">
        <f t="shared" ref="NQ803:OP803" si="1294">COUNTIFS($N$13:$N$738,"Thẩm mỹ",NQ$13:NQ$738,"kđg")</f>
        <v>0</v>
      </c>
      <c r="NR803" s="10">
        <f t="shared" si="1294"/>
        <v>0</v>
      </c>
      <c r="NS803" s="10">
        <f t="shared" si="1294"/>
        <v>0</v>
      </c>
      <c r="NT803" s="10">
        <f t="shared" si="1294"/>
        <v>0</v>
      </c>
      <c r="NU803" s="10">
        <f t="shared" si="1294"/>
        <v>0</v>
      </c>
      <c r="NV803" s="10">
        <f t="shared" si="1294"/>
        <v>0</v>
      </c>
      <c r="NW803" s="10">
        <f t="shared" si="1294"/>
        <v>0</v>
      </c>
      <c r="NX803" s="10">
        <f t="shared" si="1294"/>
        <v>0</v>
      </c>
      <c r="NY803" s="10">
        <f t="shared" si="1294"/>
        <v>0</v>
      </c>
      <c r="NZ803" s="10">
        <f t="shared" si="1294"/>
        <v>0</v>
      </c>
      <c r="OA803" s="10">
        <f t="shared" si="1294"/>
        <v>0</v>
      </c>
      <c r="OB803" s="10">
        <f t="shared" si="1294"/>
        <v>0</v>
      </c>
      <c r="OC803" s="10">
        <f t="shared" si="1294"/>
        <v>0</v>
      </c>
      <c r="OD803" s="10">
        <f t="shared" si="1294"/>
        <v>0</v>
      </c>
      <c r="OE803" s="10">
        <f t="shared" si="1294"/>
        <v>0</v>
      </c>
      <c r="OF803" s="10">
        <f t="shared" si="1294"/>
        <v>0</v>
      </c>
      <c r="OG803" s="10">
        <f t="shared" si="1294"/>
        <v>0</v>
      </c>
      <c r="OH803" s="10">
        <f t="shared" si="1294"/>
        <v>0</v>
      </c>
      <c r="OI803" s="10">
        <f t="shared" si="1294"/>
        <v>0</v>
      </c>
      <c r="OJ803" s="10">
        <f t="shared" si="1294"/>
        <v>0</v>
      </c>
      <c r="OK803" s="10">
        <f t="shared" si="1294"/>
        <v>0</v>
      </c>
      <c r="OL803" s="10">
        <f t="shared" si="1294"/>
        <v>0</v>
      </c>
      <c r="OM803" s="10">
        <f t="shared" si="1294"/>
        <v>0</v>
      </c>
      <c r="ON803" s="10">
        <f t="shared" si="1294"/>
        <v>0</v>
      </c>
      <c r="OO803" s="10">
        <f t="shared" si="1294"/>
        <v>0</v>
      </c>
      <c r="OP803" s="10">
        <f t="shared" si="1294"/>
        <v>0</v>
      </c>
      <c r="OQ803" s="442"/>
      <c r="OR803" s="442"/>
      <c r="OS803" s="442"/>
      <c r="OT803" s="442"/>
      <c r="OU803" s="442"/>
      <c r="OV803" s="442"/>
      <c r="OW803" s="442"/>
      <c r="OX803" s="442"/>
      <c r="OY803" s="443"/>
      <c r="OZ803" s="10">
        <f>COUNTIFS($K$1:$K$695,"Thẩm mỹ",OZ$1:OZ$695,"kđg")</f>
        <v>0</v>
      </c>
    </row>
    <row r="804" spans="1:417" s="38" customFormat="1" ht="37.5" hidden="1">
      <c r="C804" s="530"/>
      <c r="D804" s="47" t="s">
        <v>654</v>
      </c>
      <c r="E804" s="78"/>
      <c r="F804" s="44"/>
      <c r="G804" s="37"/>
      <c r="H804" s="37"/>
      <c r="I804" s="37"/>
      <c r="J804" s="37"/>
      <c r="K804" s="46"/>
      <c r="L804" s="37"/>
      <c r="M804" s="37"/>
      <c r="R804" s="21"/>
      <c r="S804" s="21"/>
      <c r="T804" s="21"/>
      <c r="U804" s="21"/>
      <c r="V804" s="21"/>
      <c r="W804" s="21"/>
      <c r="X804" s="21"/>
      <c r="Y804" s="21"/>
      <c r="Z804" s="21"/>
      <c r="AA804" s="21"/>
      <c r="AB804" s="21"/>
      <c r="AC804" s="21"/>
      <c r="BJ804" s="37"/>
      <c r="BK804" s="37"/>
      <c r="BL804" s="37"/>
      <c r="BM804" s="37"/>
      <c r="BN804" s="37"/>
      <c r="BO804" s="37"/>
      <c r="BP804" s="37"/>
      <c r="BQ804" s="37"/>
      <c r="BR804" s="37"/>
      <c r="BS804" s="22"/>
      <c r="KK804" s="99"/>
      <c r="KR804" s="31"/>
      <c r="NQ804" s="4">
        <f>NQ803/(NQ800+NQ801+NQ802+NQ803)</f>
        <v>0</v>
      </c>
      <c r="NR804" s="4">
        <f t="shared" ref="NR804:OP804" si="1295">NR803/(NR800+NR801+NR802+NR803)</f>
        <v>0</v>
      </c>
      <c r="NS804" s="4">
        <f t="shared" si="1295"/>
        <v>0</v>
      </c>
      <c r="NT804" s="4">
        <f t="shared" si="1295"/>
        <v>0</v>
      </c>
      <c r="NU804" s="4">
        <f t="shared" si="1295"/>
        <v>0</v>
      </c>
      <c r="NV804" s="4">
        <f t="shared" si="1295"/>
        <v>0</v>
      </c>
      <c r="NW804" s="4">
        <f t="shared" si="1295"/>
        <v>0</v>
      </c>
      <c r="NX804" s="4">
        <f t="shared" si="1295"/>
        <v>0</v>
      </c>
      <c r="NY804" s="4">
        <f t="shared" si="1295"/>
        <v>0</v>
      </c>
      <c r="NZ804" s="4">
        <f t="shared" si="1295"/>
        <v>0</v>
      </c>
      <c r="OA804" s="4">
        <f t="shared" si="1295"/>
        <v>0</v>
      </c>
      <c r="OB804" s="4">
        <f t="shared" si="1295"/>
        <v>0</v>
      </c>
      <c r="OC804" s="4">
        <f t="shared" si="1295"/>
        <v>0</v>
      </c>
      <c r="OD804" s="4">
        <f t="shared" si="1295"/>
        <v>0</v>
      </c>
      <c r="OE804" s="4">
        <f t="shared" si="1295"/>
        <v>0</v>
      </c>
      <c r="OF804" s="4">
        <f t="shared" si="1295"/>
        <v>0</v>
      </c>
      <c r="OG804" s="4">
        <f t="shared" si="1295"/>
        <v>0</v>
      </c>
      <c r="OH804" s="4">
        <f t="shared" si="1295"/>
        <v>0</v>
      </c>
      <c r="OI804" s="4">
        <f t="shared" si="1295"/>
        <v>0</v>
      </c>
      <c r="OJ804" s="4">
        <f t="shared" si="1295"/>
        <v>0</v>
      </c>
      <c r="OK804" s="4">
        <f t="shared" si="1295"/>
        <v>0</v>
      </c>
      <c r="OL804" s="4">
        <f t="shared" si="1295"/>
        <v>0</v>
      </c>
      <c r="OM804" s="4">
        <f t="shared" si="1295"/>
        <v>0</v>
      </c>
      <c r="ON804" s="4">
        <f t="shared" si="1295"/>
        <v>0</v>
      </c>
      <c r="OO804" s="4">
        <f t="shared" si="1295"/>
        <v>0</v>
      </c>
      <c r="OP804" s="4">
        <f t="shared" si="1295"/>
        <v>0</v>
      </c>
      <c r="OQ804" s="444"/>
      <c r="OR804" s="444"/>
      <c r="OS804" s="444"/>
      <c r="OT804" s="444"/>
      <c r="OU804" s="444"/>
      <c r="OV804" s="444"/>
      <c r="OW804" s="444"/>
      <c r="OX804" s="444"/>
      <c r="OY804" s="445"/>
      <c r="OZ804" s="4">
        <v>0</v>
      </c>
    </row>
    <row r="805" spans="1:417" s="38" customFormat="1" ht="75" hidden="1">
      <c r="C805" s="530"/>
      <c r="D805" s="48" t="s">
        <v>664</v>
      </c>
      <c r="E805" s="79"/>
      <c r="F805" s="44"/>
      <c r="G805" s="37"/>
      <c r="H805" s="37"/>
      <c r="I805" s="37"/>
      <c r="J805" s="37"/>
      <c r="K805" s="46"/>
      <c r="L805" s="37"/>
      <c r="M805" s="37"/>
      <c r="R805" s="21"/>
      <c r="S805" s="21"/>
      <c r="T805" s="21"/>
      <c r="U805" s="21"/>
      <c r="V805" s="21"/>
      <c r="W805" s="21"/>
      <c r="X805" s="21"/>
      <c r="Y805" s="21"/>
      <c r="Z805" s="21"/>
      <c r="AA805" s="21"/>
      <c r="AB805" s="21"/>
      <c r="AC805" s="21"/>
      <c r="BJ805" s="37"/>
      <c r="BK805" s="37"/>
      <c r="BL805" s="37"/>
      <c r="BM805" s="37"/>
      <c r="BN805" s="37"/>
      <c r="BO805" s="37"/>
      <c r="BP805" s="37"/>
      <c r="BQ805" s="37"/>
      <c r="BR805" s="37"/>
      <c r="BS805" s="22"/>
      <c r="KK805" s="99"/>
      <c r="KR805" s="31"/>
      <c r="NQ805" s="13">
        <f>(((NQ800*2)+(NQ801*1)+(NQ802*0)))/(NQ800+NQ801+NQ802)</f>
        <v>2</v>
      </c>
      <c r="NR805" s="13">
        <f>(((NR800*2)+(NR801*1)+(NR802*0)))/(NR800+NR801+NR802)</f>
        <v>2</v>
      </c>
      <c r="NS805" s="13">
        <f t="shared" ref="NS805:OP805" si="1296">(((NS800*2)+(NS801*1)+(NS802*0)))/(NS800+NS801+NS802)</f>
        <v>2</v>
      </c>
      <c r="NT805" s="13">
        <f t="shared" si="1296"/>
        <v>2</v>
      </c>
      <c r="NU805" s="13">
        <f t="shared" si="1296"/>
        <v>2</v>
      </c>
      <c r="NV805" s="13">
        <f t="shared" si="1296"/>
        <v>2</v>
      </c>
      <c r="NW805" s="13">
        <f t="shared" si="1296"/>
        <v>2</v>
      </c>
      <c r="NX805" s="13">
        <f t="shared" si="1296"/>
        <v>2</v>
      </c>
      <c r="NY805" s="13">
        <f t="shared" si="1296"/>
        <v>2</v>
      </c>
      <c r="NZ805" s="13">
        <f t="shared" si="1296"/>
        <v>2</v>
      </c>
      <c r="OA805" s="13">
        <f t="shared" si="1296"/>
        <v>2</v>
      </c>
      <c r="OB805" s="13">
        <f t="shared" si="1296"/>
        <v>2</v>
      </c>
      <c r="OC805" s="13">
        <f t="shared" si="1296"/>
        <v>2</v>
      </c>
      <c r="OD805" s="13">
        <f t="shared" si="1296"/>
        <v>2</v>
      </c>
      <c r="OE805" s="13">
        <f t="shared" si="1296"/>
        <v>2</v>
      </c>
      <c r="OF805" s="13">
        <f t="shared" si="1296"/>
        <v>2</v>
      </c>
      <c r="OG805" s="13">
        <f t="shared" si="1296"/>
        <v>2</v>
      </c>
      <c r="OH805" s="13">
        <f t="shared" si="1296"/>
        <v>2</v>
      </c>
      <c r="OI805" s="13">
        <f t="shared" si="1296"/>
        <v>2</v>
      </c>
      <c r="OJ805" s="13">
        <f t="shared" si="1296"/>
        <v>2</v>
      </c>
      <c r="OK805" s="13">
        <f t="shared" si="1296"/>
        <v>2</v>
      </c>
      <c r="OL805" s="13">
        <f t="shared" si="1296"/>
        <v>2</v>
      </c>
      <c r="OM805" s="13">
        <f t="shared" si="1296"/>
        <v>2</v>
      </c>
      <c r="ON805" s="13">
        <f t="shared" si="1296"/>
        <v>2</v>
      </c>
      <c r="OO805" s="13">
        <f t="shared" si="1296"/>
        <v>2</v>
      </c>
      <c r="OP805" s="13">
        <f t="shared" si="1296"/>
        <v>1</v>
      </c>
      <c r="OQ805" s="416">
        <f>COUNTIF(NQ806:OP806,"Đ")</f>
        <v>25</v>
      </c>
      <c r="OR805" s="408">
        <f>OQ805/(OQ805+OS805+OU805+OW805)</f>
        <v>0.96153846153846156</v>
      </c>
      <c r="OS805" s="416">
        <f>COUNTIF(NQ806:OP806,"CCG")</f>
        <v>1</v>
      </c>
      <c r="OT805" s="408">
        <f>OS805/(OS805+OU805+OW805+OQ805)</f>
        <v>3.8461538461538464E-2</v>
      </c>
      <c r="OU805" s="416">
        <f>COUNTIF(NQ806:OP806,"CĐ")</f>
        <v>0</v>
      </c>
      <c r="OV805" s="408">
        <f>OU805/(OU805+OW805+OQ805+OS805)</f>
        <v>0</v>
      </c>
      <c r="OW805" s="416">
        <f>COUNTIF(NQ806:OP806,"Kđg")</f>
        <v>0</v>
      </c>
      <c r="OX805" s="408">
        <f>OW805/(OW805+OQ805+OS805+OU805)</f>
        <v>0</v>
      </c>
      <c r="OY805" s="420">
        <f>(((OQ805*2)+(OS805*1)+(OU805*0)))/(OQ805+OS805+OU805)</f>
        <v>1.9615384615384615</v>
      </c>
      <c r="OZ805" s="430" t="str">
        <f>IF(OW805/(OQ805+OS805+OU805+OW805)&gt;=50%,"KĐG",IF(OY805&gt;=1.6,"Đạt mục tiêu",IF(OY805&gt;=1,"Cần cố gắng","Chưa đạt")))</f>
        <v>Đạt mục tiêu</v>
      </c>
    </row>
    <row r="806" spans="1:417" s="38" customFormat="1" ht="18.75" hidden="1">
      <c r="C806" s="531"/>
      <c r="D806" s="49"/>
      <c r="E806" s="80"/>
      <c r="F806" s="44"/>
      <c r="G806" s="37"/>
      <c r="H806" s="37"/>
      <c r="I806" s="37"/>
      <c r="J806" s="37"/>
      <c r="K806" s="46"/>
      <c r="L806" s="37"/>
      <c r="M806" s="37"/>
      <c r="R806" s="21"/>
      <c r="S806" s="21"/>
      <c r="T806" s="21"/>
      <c r="U806" s="21"/>
      <c r="V806" s="21"/>
      <c r="W806" s="21"/>
      <c r="X806" s="21"/>
      <c r="Y806" s="21"/>
      <c r="Z806" s="21"/>
      <c r="AA806" s="21"/>
      <c r="AB806" s="21"/>
      <c r="AC806" s="21"/>
      <c r="BJ806" s="37"/>
      <c r="BK806" s="37"/>
      <c r="BL806" s="37"/>
      <c r="BM806" s="37"/>
      <c r="BN806" s="37"/>
      <c r="BO806" s="37"/>
      <c r="BP806" s="37"/>
      <c r="BQ806" s="37"/>
      <c r="BR806" s="37"/>
      <c r="BS806" s="22"/>
      <c r="KK806" s="99"/>
      <c r="KR806" s="31"/>
      <c r="NQ806" s="13" t="str">
        <f>IF(NQ804&gt;=50%,"KĐG",IF(NQ805&gt;=1.6,"Đ",IF(NQ805&gt;=1,"CCG","CĐ")))</f>
        <v>Đ</v>
      </c>
      <c r="NR806" s="13" t="str">
        <f>IF(NR804&gt;=50%,"KĐG",IF(NR805&gt;=1.6,"Đ",IF(NR805&gt;=1,"CCG","CĐ")))</f>
        <v>Đ</v>
      </c>
      <c r="NS806" s="13" t="str">
        <f t="shared" ref="NS806:OP806" si="1297">IF(NS804&gt;=50%,"KĐG",IF(NS805&gt;=1.6,"Đ",IF(NS805&gt;=1,"CCG","CĐ")))</f>
        <v>Đ</v>
      </c>
      <c r="NT806" s="13" t="str">
        <f t="shared" si="1297"/>
        <v>Đ</v>
      </c>
      <c r="NU806" s="13" t="str">
        <f t="shared" si="1297"/>
        <v>Đ</v>
      </c>
      <c r="NV806" s="13" t="str">
        <f t="shared" si="1297"/>
        <v>Đ</v>
      </c>
      <c r="NW806" s="13" t="str">
        <f t="shared" si="1297"/>
        <v>Đ</v>
      </c>
      <c r="NX806" s="13" t="str">
        <f t="shared" si="1297"/>
        <v>Đ</v>
      </c>
      <c r="NY806" s="13" t="str">
        <f t="shared" si="1297"/>
        <v>Đ</v>
      </c>
      <c r="NZ806" s="13" t="str">
        <f t="shared" si="1297"/>
        <v>Đ</v>
      </c>
      <c r="OA806" s="13" t="str">
        <f t="shared" si="1297"/>
        <v>Đ</v>
      </c>
      <c r="OB806" s="13" t="str">
        <f t="shared" si="1297"/>
        <v>Đ</v>
      </c>
      <c r="OC806" s="13" t="str">
        <f t="shared" si="1297"/>
        <v>Đ</v>
      </c>
      <c r="OD806" s="13" t="str">
        <f t="shared" si="1297"/>
        <v>Đ</v>
      </c>
      <c r="OE806" s="13" t="str">
        <f t="shared" si="1297"/>
        <v>Đ</v>
      </c>
      <c r="OF806" s="13" t="str">
        <f t="shared" si="1297"/>
        <v>Đ</v>
      </c>
      <c r="OG806" s="13" t="str">
        <f t="shared" si="1297"/>
        <v>Đ</v>
      </c>
      <c r="OH806" s="13" t="str">
        <f t="shared" si="1297"/>
        <v>Đ</v>
      </c>
      <c r="OI806" s="13" t="str">
        <f t="shared" si="1297"/>
        <v>Đ</v>
      </c>
      <c r="OJ806" s="13" t="str">
        <f t="shared" si="1297"/>
        <v>Đ</v>
      </c>
      <c r="OK806" s="13" t="str">
        <f t="shared" si="1297"/>
        <v>Đ</v>
      </c>
      <c r="OL806" s="13" t="str">
        <f t="shared" si="1297"/>
        <v>Đ</v>
      </c>
      <c r="OM806" s="13" t="str">
        <f t="shared" si="1297"/>
        <v>Đ</v>
      </c>
      <c r="ON806" s="13" t="str">
        <f t="shared" si="1297"/>
        <v>Đ</v>
      </c>
      <c r="OO806" s="13" t="str">
        <f t="shared" si="1297"/>
        <v>Đ</v>
      </c>
      <c r="OP806" s="13" t="str">
        <f t="shared" si="1297"/>
        <v>CCG</v>
      </c>
      <c r="OQ806" s="417"/>
      <c r="OR806" s="409"/>
      <c r="OS806" s="417"/>
      <c r="OT806" s="409"/>
      <c r="OU806" s="417"/>
      <c r="OV806" s="409"/>
      <c r="OW806" s="417"/>
      <c r="OX806" s="409"/>
      <c r="OY806" s="421"/>
      <c r="OZ806" s="430"/>
    </row>
    <row r="807" spans="1:417" s="38" customFormat="1" ht="37.5" hidden="1">
      <c r="C807" s="529"/>
      <c r="D807" s="47" t="s">
        <v>656</v>
      </c>
      <c r="E807" s="78"/>
      <c r="F807" s="44"/>
      <c r="G807" s="37"/>
      <c r="H807" s="37"/>
      <c r="I807" s="37"/>
      <c r="J807" s="37"/>
      <c r="K807" s="46"/>
      <c r="L807" s="37"/>
      <c r="M807" s="37"/>
      <c r="R807" s="21"/>
      <c r="S807" s="21"/>
      <c r="T807" s="21"/>
      <c r="U807" s="21"/>
      <c r="V807" s="21"/>
      <c r="W807" s="21"/>
      <c r="X807" s="21"/>
      <c r="Y807" s="21"/>
      <c r="Z807" s="21"/>
      <c r="AA807" s="21"/>
      <c r="AB807" s="21"/>
      <c r="AC807" s="21"/>
      <c r="BJ807" s="37"/>
      <c r="BK807" s="37"/>
      <c r="BL807" s="37"/>
      <c r="BM807" s="37"/>
      <c r="BN807" s="37"/>
      <c r="BO807" s="37"/>
      <c r="BP807" s="37"/>
      <c r="BQ807" s="37"/>
      <c r="BR807" s="37"/>
      <c r="BS807" s="22"/>
      <c r="KK807" s="99"/>
      <c r="KR807" s="31"/>
      <c r="NQ807" s="10">
        <f t="shared" ref="NQ807:OP810" si="1298">NQ772+NQ779+NQ786+NQ793+NQ800</f>
        <v>16</v>
      </c>
      <c r="NR807" s="10">
        <f t="shared" si="1298"/>
        <v>16</v>
      </c>
      <c r="NS807" s="10">
        <f t="shared" si="1298"/>
        <v>12</v>
      </c>
      <c r="NT807" s="10">
        <f t="shared" si="1298"/>
        <v>16</v>
      </c>
      <c r="NU807" s="10">
        <f t="shared" si="1298"/>
        <v>16</v>
      </c>
      <c r="NV807" s="10">
        <f t="shared" si="1298"/>
        <v>16</v>
      </c>
      <c r="NW807" s="10">
        <f t="shared" si="1298"/>
        <v>16</v>
      </c>
      <c r="NX807" s="10">
        <f t="shared" si="1298"/>
        <v>16</v>
      </c>
      <c r="NY807" s="10">
        <f t="shared" si="1298"/>
        <v>16</v>
      </c>
      <c r="NZ807" s="10">
        <f t="shared" si="1298"/>
        <v>16</v>
      </c>
      <c r="OA807" s="10">
        <f t="shared" si="1298"/>
        <v>8</v>
      </c>
      <c r="OB807" s="10">
        <f t="shared" si="1298"/>
        <v>16</v>
      </c>
      <c r="OC807" s="10">
        <f t="shared" si="1298"/>
        <v>7</v>
      </c>
      <c r="OD807" s="10">
        <f t="shared" si="1298"/>
        <v>16</v>
      </c>
      <c r="OE807" s="10">
        <f t="shared" si="1298"/>
        <v>16</v>
      </c>
      <c r="OF807" s="10">
        <f t="shared" si="1298"/>
        <v>16</v>
      </c>
      <c r="OG807" s="10">
        <f t="shared" si="1298"/>
        <v>16</v>
      </c>
      <c r="OH807" s="10">
        <f t="shared" si="1298"/>
        <v>16</v>
      </c>
      <c r="OI807" s="10">
        <f t="shared" si="1298"/>
        <v>16</v>
      </c>
      <c r="OJ807" s="10">
        <f t="shared" si="1298"/>
        <v>16</v>
      </c>
      <c r="OK807" s="10">
        <f t="shared" si="1298"/>
        <v>16</v>
      </c>
      <c r="OL807" s="10">
        <f t="shared" si="1298"/>
        <v>16</v>
      </c>
      <c r="OM807" s="10">
        <f t="shared" si="1298"/>
        <v>16</v>
      </c>
      <c r="ON807" s="10">
        <f t="shared" si="1298"/>
        <v>16</v>
      </c>
      <c r="OO807" s="10">
        <f t="shared" si="1298"/>
        <v>15</v>
      </c>
      <c r="OP807" s="10">
        <f t="shared" si="1298"/>
        <v>15</v>
      </c>
      <c r="OQ807" s="440"/>
      <c r="OR807" s="440"/>
      <c r="OS807" s="440"/>
      <c r="OT807" s="440"/>
      <c r="OU807" s="440"/>
      <c r="OV807" s="440"/>
      <c r="OW807" s="440"/>
      <c r="OX807" s="440"/>
      <c r="OY807" s="441"/>
      <c r="OZ807" s="10">
        <f>OZ772+OZ779+OZ786+OZ793+OZ800</f>
        <v>0</v>
      </c>
    </row>
    <row r="808" spans="1:417" s="38" customFormat="1" ht="56.25" hidden="1">
      <c r="C808" s="530"/>
      <c r="D808" s="47" t="s">
        <v>651</v>
      </c>
      <c r="E808" s="78"/>
      <c r="F808" s="44"/>
      <c r="G808" s="37"/>
      <c r="H808" s="37"/>
      <c r="I808" s="37"/>
      <c r="J808" s="37"/>
      <c r="K808" s="46"/>
      <c r="L808" s="37"/>
      <c r="M808" s="37"/>
      <c r="R808" s="21"/>
      <c r="S808" s="21"/>
      <c r="T808" s="21"/>
      <c r="U808" s="21"/>
      <c r="V808" s="21"/>
      <c r="W808" s="21"/>
      <c r="X808" s="21"/>
      <c r="Y808" s="21"/>
      <c r="Z808" s="21"/>
      <c r="AA808" s="21"/>
      <c r="AB808" s="21"/>
      <c r="AC808" s="21"/>
      <c r="BJ808" s="37"/>
      <c r="BK808" s="37"/>
      <c r="BL808" s="37"/>
      <c r="BM808" s="37"/>
      <c r="BN808" s="37"/>
      <c r="BO808" s="37"/>
      <c r="BP808" s="37"/>
      <c r="BQ808" s="37"/>
      <c r="BR808" s="37"/>
      <c r="BS808" s="22"/>
      <c r="KK808" s="99"/>
      <c r="KR808" s="31"/>
      <c r="NQ808" s="10">
        <f t="shared" si="1298"/>
        <v>0</v>
      </c>
      <c r="NR808" s="10">
        <f t="shared" si="1298"/>
        <v>0</v>
      </c>
      <c r="NS808" s="10">
        <f t="shared" si="1298"/>
        <v>4</v>
      </c>
      <c r="NT808" s="10">
        <f t="shared" si="1298"/>
        <v>0</v>
      </c>
      <c r="NU808" s="10">
        <f t="shared" si="1298"/>
        <v>0</v>
      </c>
      <c r="NV808" s="10">
        <f t="shared" si="1298"/>
        <v>0</v>
      </c>
      <c r="NW808" s="10">
        <f t="shared" si="1298"/>
        <v>0</v>
      </c>
      <c r="NX808" s="10">
        <f t="shared" si="1298"/>
        <v>0</v>
      </c>
      <c r="NY808" s="10">
        <f t="shared" si="1298"/>
        <v>0</v>
      </c>
      <c r="NZ808" s="10">
        <f t="shared" si="1298"/>
        <v>0</v>
      </c>
      <c r="OA808" s="10">
        <f t="shared" si="1298"/>
        <v>8</v>
      </c>
      <c r="OB808" s="10">
        <f t="shared" si="1298"/>
        <v>0</v>
      </c>
      <c r="OC808" s="10">
        <f t="shared" si="1298"/>
        <v>9</v>
      </c>
      <c r="OD808" s="10">
        <f t="shared" si="1298"/>
        <v>0</v>
      </c>
      <c r="OE808" s="10">
        <f t="shared" si="1298"/>
        <v>0</v>
      </c>
      <c r="OF808" s="10">
        <f t="shared" si="1298"/>
        <v>0</v>
      </c>
      <c r="OG808" s="10">
        <f t="shared" si="1298"/>
        <v>0</v>
      </c>
      <c r="OH808" s="10">
        <f t="shared" si="1298"/>
        <v>0</v>
      </c>
      <c r="OI808" s="10">
        <f t="shared" si="1298"/>
        <v>0</v>
      </c>
      <c r="OJ808" s="10">
        <f t="shared" si="1298"/>
        <v>0</v>
      </c>
      <c r="OK808" s="10">
        <f t="shared" si="1298"/>
        <v>0</v>
      </c>
      <c r="OL808" s="10">
        <f t="shared" si="1298"/>
        <v>0</v>
      </c>
      <c r="OM808" s="10">
        <f t="shared" si="1298"/>
        <v>0</v>
      </c>
      <c r="ON808" s="10">
        <f t="shared" si="1298"/>
        <v>0</v>
      </c>
      <c r="OO808" s="10">
        <f t="shared" si="1298"/>
        <v>0</v>
      </c>
      <c r="OP808" s="10">
        <f t="shared" si="1298"/>
        <v>1</v>
      </c>
      <c r="OQ808" s="442"/>
      <c r="OR808" s="442"/>
      <c r="OS808" s="442"/>
      <c r="OT808" s="442"/>
      <c r="OU808" s="442"/>
      <c r="OV808" s="442"/>
      <c r="OW808" s="442"/>
      <c r="OX808" s="442"/>
      <c r="OY808" s="443"/>
      <c r="OZ808" s="10">
        <f>OZ773+OZ780+OZ787+OZ794+OZ801</f>
        <v>0</v>
      </c>
    </row>
    <row r="809" spans="1:417" s="38" customFormat="1" ht="56.25" hidden="1">
      <c r="C809" s="530"/>
      <c r="D809" s="47" t="s">
        <v>652</v>
      </c>
      <c r="E809" s="78"/>
      <c r="F809" s="44"/>
      <c r="G809" s="37"/>
      <c r="H809" s="37"/>
      <c r="I809" s="37"/>
      <c r="J809" s="37"/>
      <c r="K809" s="46"/>
      <c r="L809" s="37"/>
      <c r="M809" s="37"/>
      <c r="R809" s="21"/>
      <c r="S809" s="21"/>
      <c r="T809" s="21"/>
      <c r="U809" s="21"/>
      <c r="V809" s="21"/>
      <c r="W809" s="21"/>
      <c r="X809" s="21"/>
      <c r="Y809" s="21"/>
      <c r="Z809" s="21"/>
      <c r="AA809" s="21"/>
      <c r="AB809" s="21"/>
      <c r="AC809" s="21"/>
      <c r="BJ809" s="37"/>
      <c r="BK809" s="37"/>
      <c r="BL809" s="37"/>
      <c r="BM809" s="37"/>
      <c r="BN809" s="37"/>
      <c r="BO809" s="37"/>
      <c r="BP809" s="37"/>
      <c r="BQ809" s="37"/>
      <c r="BR809" s="37"/>
      <c r="BS809" s="22"/>
      <c r="KK809" s="99"/>
      <c r="KR809" s="31"/>
      <c r="NQ809" s="10">
        <f t="shared" si="1298"/>
        <v>0</v>
      </c>
      <c r="NR809" s="10">
        <f t="shared" si="1298"/>
        <v>0</v>
      </c>
      <c r="NS809" s="10">
        <f t="shared" si="1298"/>
        <v>0</v>
      </c>
      <c r="NT809" s="10">
        <f t="shared" si="1298"/>
        <v>0</v>
      </c>
      <c r="NU809" s="10">
        <f t="shared" si="1298"/>
        <v>0</v>
      </c>
      <c r="NV809" s="10">
        <f t="shared" si="1298"/>
        <v>0</v>
      </c>
      <c r="NW809" s="10">
        <f t="shared" si="1298"/>
        <v>0</v>
      </c>
      <c r="NX809" s="10">
        <f t="shared" si="1298"/>
        <v>0</v>
      </c>
      <c r="NY809" s="10">
        <f t="shared" si="1298"/>
        <v>0</v>
      </c>
      <c r="NZ809" s="10">
        <f t="shared" si="1298"/>
        <v>0</v>
      </c>
      <c r="OA809" s="10">
        <f t="shared" si="1298"/>
        <v>0</v>
      </c>
      <c r="OB809" s="10">
        <f t="shared" si="1298"/>
        <v>0</v>
      </c>
      <c r="OC809" s="10">
        <f t="shared" si="1298"/>
        <v>0</v>
      </c>
      <c r="OD809" s="10">
        <f t="shared" si="1298"/>
        <v>0</v>
      </c>
      <c r="OE809" s="10">
        <f t="shared" si="1298"/>
        <v>0</v>
      </c>
      <c r="OF809" s="10">
        <f t="shared" si="1298"/>
        <v>0</v>
      </c>
      <c r="OG809" s="10">
        <f t="shared" si="1298"/>
        <v>0</v>
      </c>
      <c r="OH809" s="10">
        <f t="shared" si="1298"/>
        <v>0</v>
      </c>
      <c r="OI809" s="10">
        <f t="shared" si="1298"/>
        <v>0</v>
      </c>
      <c r="OJ809" s="10">
        <f t="shared" si="1298"/>
        <v>0</v>
      </c>
      <c r="OK809" s="10">
        <f t="shared" si="1298"/>
        <v>0</v>
      </c>
      <c r="OL809" s="10">
        <f t="shared" si="1298"/>
        <v>0</v>
      </c>
      <c r="OM809" s="10">
        <f t="shared" si="1298"/>
        <v>0</v>
      </c>
      <c r="ON809" s="10">
        <f t="shared" si="1298"/>
        <v>0</v>
      </c>
      <c r="OO809" s="10">
        <f t="shared" si="1298"/>
        <v>0</v>
      </c>
      <c r="OP809" s="10">
        <f t="shared" si="1298"/>
        <v>0</v>
      </c>
      <c r="OQ809" s="442"/>
      <c r="OR809" s="442"/>
      <c r="OS809" s="442"/>
      <c r="OT809" s="442"/>
      <c r="OU809" s="442"/>
      <c r="OV809" s="442"/>
      <c r="OW809" s="442"/>
      <c r="OX809" s="442"/>
      <c r="OY809" s="443"/>
      <c r="OZ809" s="10">
        <f>OZ774+OZ781+OZ788+OZ795+OZ802</f>
        <v>0</v>
      </c>
    </row>
    <row r="810" spans="1:417" s="38" customFormat="1" ht="37.5" hidden="1">
      <c r="C810" s="530"/>
      <c r="D810" s="47" t="s">
        <v>653</v>
      </c>
      <c r="E810" s="78"/>
      <c r="F810" s="44"/>
      <c r="G810" s="37"/>
      <c r="H810" s="37"/>
      <c r="I810" s="37"/>
      <c r="J810" s="37"/>
      <c r="K810" s="46"/>
      <c r="L810" s="37"/>
      <c r="M810" s="37"/>
      <c r="R810" s="21"/>
      <c r="S810" s="21"/>
      <c r="T810" s="21"/>
      <c r="U810" s="21"/>
      <c r="V810" s="21"/>
      <c r="W810" s="21"/>
      <c r="X810" s="21"/>
      <c r="Y810" s="21"/>
      <c r="Z810" s="21"/>
      <c r="AA810" s="21"/>
      <c r="AB810" s="21"/>
      <c r="AC810" s="21"/>
      <c r="BJ810" s="37"/>
      <c r="BK810" s="37"/>
      <c r="BL810" s="37"/>
      <c r="BM810" s="37"/>
      <c r="BN810" s="37"/>
      <c r="BO810" s="37"/>
      <c r="BP810" s="37"/>
      <c r="BQ810" s="37"/>
      <c r="BR810" s="37"/>
      <c r="BS810" s="22"/>
      <c r="KK810" s="99"/>
      <c r="KR810" s="31"/>
      <c r="NQ810" s="10">
        <f t="shared" si="1298"/>
        <v>0</v>
      </c>
      <c r="NR810" s="10">
        <f t="shared" si="1298"/>
        <v>0</v>
      </c>
      <c r="NS810" s="10">
        <f t="shared" si="1298"/>
        <v>0</v>
      </c>
      <c r="NT810" s="10">
        <f t="shared" si="1298"/>
        <v>0</v>
      </c>
      <c r="NU810" s="10">
        <f t="shared" si="1298"/>
        <v>0</v>
      </c>
      <c r="NV810" s="10">
        <f t="shared" si="1298"/>
        <v>0</v>
      </c>
      <c r="NW810" s="10">
        <f t="shared" si="1298"/>
        <v>0</v>
      </c>
      <c r="NX810" s="10">
        <f t="shared" si="1298"/>
        <v>0</v>
      </c>
      <c r="NY810" s="10">
        <f t="shared" si="1298"/>
        <v>0</v>
      </c>
      <c r="NZ810" s="10">
        <f t="shared" si="1298"/>
        <v>0</v>
      </c>
      <c r="OA810" s="10">
        <f t="shared" si="1298"/>
        <v>0</v>
      </c>
      <c r="OB810" s="10">
        <f t="shared" si="1298"/>
        <v>0</v>
      </c>
      <c r="OC810" s="10">
        <f t="shared" si="1298"/>
        <v>0</v>
      </c>
      <c r="OD810" s="10">
        <f t="shared" si="1298"/>
        <v>0</v>
      </c>
      <c r="OE810" s="10">
        <f t="shared" si="1298"/>
        <v>0</v>
      </c>
      <c r="OF810" s="10">
        <f t="shared" si="1298"/>
        <v>0</v>
      </c>
      <c r="OG810" s="10">
        <f t="shared" si="1298"/>
        <v>0</v>
      </c>
      <c r="OH810" s="10">
        <f t="shared" si="1298"/>
        <v>0</v>
      </c>
      <c r="OI810" s="10">
        <f t="shared" si="1298"/>
        <v>0</v>
      </c>
      <c r="OJ810" s="10">
        <f t="shared" si="1298"/>
        <v>0</v>
      </c>
      <c r="OK810" s="10">
        <f t="shared" si="1298"/>
        <v>0</v>
      </c>
      <c r="OL810" s="10">
        <f t="shared" si="1298"/>
        <v>0</v>
      </c>
      <c r="OM810" s="10">
        <f t="shared" si="1298"/>
        <v>0</v>
      </c>
      <c r="ON810" s="10">
        <f t="shared" si="1298"/>
        <v>0</v>
      </c>
      <c r="OO810" s="10">
        <f t="shared" si="1298"/>
        <v>0</v>
      </c>
      <c r="OP810" s="10">
        <f t="shared" si="1298"/>
        <v>0</v>
      </c>
      <c r="OQ810" s="442"/>
      <c r="OR810" s="442"/>
      <c r="OS810" s="442"/>
      <c r="OT810" s="442"/>
      <c r="OU810" s="442"/>
      <c r="OV810" s="442"/>
      <c r="OW810" s="442"/>
      <c r="OX810" s="442"/>
      <c r="OY810" s="443"/>
      <c r="OZ810" s="10">
        <f>OZ775+OZ782+OZ789+OZ796+OZ803</f>
        <v>0</v>
      </c>
    </row>
    <row r="811" spans="1:417" s="38" customFormat="1" ht="37.5" hidden="1">
      <c r="C811" s="530"/>
      <c r="D811" s="47" t="s">
        <v>654</v>
      </c>
      <c r="E811" s="78"/>
      <c r="F811" s="44"/>
      <c r="G811" s="37"/>
      <c r="H811" s="37"/>
      <c r="I811" s="37"/>
      <c r="J811" s="37"/>
      <c r="K811" s="46"/>
      <c r="L811" s="37"/>
      <c r="M811" s="37"/>
      <c r="R811" s="21"/>
      <c r="S811" s="21"/>
      <c r="T811" s="21"/>
      <c r="U811" s="21"/>
      <c r="V811" s="21"/>
      <c r="W811" s="21"/>
      <c r="X811" s="21"/>
      <c r="Y811" s="21"/>
      <c r="Z811" s="21"/>
      <c r="AA811" s="21"/>
      <c r="AB811" s="21"/>
      <c r="AC811" s="21"/>
      <c r="BJ811" s="37"/>
      <c r="BK811" s="37"/>
      <c r="BL811" s="37"/>
      <c r="BM811" s="37"/>
      <c r="BN811" s="37"/>
      <c r="BO811" s="37"/>
      <c r="BP811" s="37"/>
      <c r="BQ811" s="37"/>
      <c r="BR811" s="37"/>
      <c r="BS811" s="22"/>
      <c r="KK811" s="99"/>
      <c r="KR811" s="31"/>
      <c r="NQ811" s="4">
        <f>NQ810/(NQ807+NQ808+NQ809+NQ810)</f>
        <v>0</v>
      </c>
      <c r="NR811" s="4">
        <f t="shared" ref="NR811:OP811" si="1299">NR810/(NR807+NR808+NR809+NR810)</f>
        <v>0</v>
      </c>
      <c r="NS811" s="4">
        <f t="shared" si="1299"/>
        <v>0</v>
      </c>
      <c r="NT811" s="4">
        <f t="shared" si="1299"/>
        <v>0</v>
      </c>
      <c r="NU811" s="4">
        <f t="shared" si="1299"/>
        <v>0</v>
      </c>
      <c r="NV811" s="4">
        <f t="shared" si="1299"/>
        <v>0</v>
      </c>
      <c r="NW811" s="4">
        <f t="shared" si="1299"/>
        <v>0</v>
      </c>
      <c r="NX811" s="4">
        <f t="shared" si="1299"/>
        <v>0</v>
      </c>
      <c r="NY811" s="4">
        <f t="shared" si="1299"/>
        <v>0</v>
      </c>
      <c r="NZ811" s="4">
        <f t="shared" si="1299"/>
        <v>0</v>
      </c>
      <c r="OA811" s="4">
        <f t="shared" si="1299"/>
        <v>0</v>
      </c>
      <c r="OB811" s="4">
        <f t="shared" si="1299"/>
        <v>0</v>
      </c>
      <c r="OC811" s="4">
        <f t="shared" si="1299"/>
        <v>0</v>
      </c>
      <c r="OD811" s="4">
        <f t="shared" si="1299"/>
        <v>0</v>
      </c>
      <c r="OE811" s="4">
        <f t="shared" si="1299"/>
        <v>0</v>
      </c>
      <c r="OF811" s="4">
        <f t="shared" si="1299"/>
        <v>0</v>
      </c>
      <c r="OG811" s="4">
        <f t="shared" si="1299"/>
        <v>0</v>
      </c>
      <c r="OH811" s="4">
        <f t="shared" si="1299"/>
        <v>0</v>
      </c>
      <c r="OI811" s="4">
        <f t="shared" si="1299"/>
        <v>0</v>
      </c>
      <c r="OJ811" s="4">
        <f t="shared" si="1299"/>
        <v>0</v>
      </c>
      <c r="OK811" s="4">
        <f t="shared" si="1299"/>
        <v>0</v>
      </c>
      <c r="OL811" s="4">
        <f t="shared" si="1299"/>
        <v>0</v>
      </c>
      <c r="OM811" s="4">
        <f t="shared" si="1299"/>
        <v>0</v>
      </c>
      <c r="ON811" s="4">
        <f t="shared" si="1299"/>
        <v>0</v>
      </c>
      <c r="OO811" s="4">
        <f t="shared" si="1299"/>
        <v>0</v>
      </c>
      <c r="OP811" s="4">
        <f t="shared" si="1299"/>
        <v>0</v>
      </c>
      <c r="OQ811" s="444"/>
      <c r="OR811" s="444"/>
      <c r="OS811" s="444"/>
      <c r="OT811" s="444"/>
      <c r="OU811" s="444"/>
      <c r="OV811" s="444"/>
      <c r="OW811" s="444"/>
      <c r="OX811" s="444"/>
      <c r="OY811" s="445"/>
      <c r="OZ811" s="4">
        <v>0</v>
      </c>
    </row>
    <row r="812" spans="1:417" s="38" customFormat="1" hidden="1">
      <c r="C812" s="530"/>
      <c r="D812" s="546" t="s">
        <v>660</v>
      </c>
      <c r="E812" s="547"/>
      <c r="F812" s="44"/>
      <c r="G812" s="37"/>
      <c r="H812" s="37"/>
      <c r="I812" s="37"/>
      <c r="J812" s="37"/>
      <c r="K812" s="46"/>
      <c r="L812" s="37"/>
      <c r="M812" s="37"/>
      <c r="R812" s="21"/>
      <c r="S812" s="21"/>
      <c r="T812" s="21"/>
      <c r="U812" s="21"/>
      <c r="V812" s="21"/>
      <c r="W812" s="21"/>
      <c r="X812" s="21"/>
      <c r="Y812" s="21"/>
      <c r="Z812" s="21"/>
      <c r="AA812" s="21"/>
      <c r="AB812" s="21"/>
      <c r="AC812" s="21"/>
      <c r="BJ812" s="37"/>
      <c r="BK812" s="37"/>
      <c r="BL812" s="37"/>
      <c r="BM812" s="37"/>
      <c r="BN812" s="37"/>
      <c r="BO812" s="37"/>
      <c r="BP812" s="37"/>
      <c r="BQ812" s="37"/>
      <c r="BR812" s="37"/>
      <c r="BS812" s="22"/>
      <c r="KK812" s="99"/>
      <c r="KR812" s="31"/>
      <c r="NQ812" s="13">
        <f>(((NQ807*2)+(NQ808*1)+(NQ809*0)))/(NQ807+NQ808+NQ809)</f>
        <v>2</v>
      </c>
      <c r="NR812" s="13">
        <f>(((NR807*2)+(NR808*1)+(NR809*0)))/(NR807+NR808+NR809)</f>
        <v>2</v>
      </c>
      <c r="NS812" s="13">
        <f t="shared" ref="NS812:OP812" si="1300">(((NS807*2)+(NS808*1)+(NS809*0)))/(NS807+NS808+NS809)</f>
        <v>1.75</v>
      </c>
      <c r="NT812" s="13">
        <f t="shared" si="1300"/>
        <v>2</v>
      </c>
      <c r="NU812" s="13">
        <f t="shared" si="1300"/>
        <v>2</v>
      </c>
      <c r="NV812" s="13">
        <f t="shared" si="1300"/>
        <v>2</v>
      </c>
      <c r="NW812" s="13">
        <f t="shared" si="1300"/>
        <v>2</v>
      </c>
      <c r="NX812" s="13">
        <f t="shared" si="1300"/>
        <v>2</v>
      </c>
      <c r="NY812" s="13">
        <f t="shared" si="1300"/>
        <v>2</v>
      </c>
      <c r="NZ812" s="13">
        <f t="shared" si="1300"/>
        <v>2</v>
      </c>
      <c r="OA812" s="13">
        <f t="shared" si="1300"/>
        <v>1.5</v>
      </c>
      <c r="OB812" s="13">
        <f t="shared" si="1300"/>
        <v>2</v>
      </c>
      <c r="OC812" s="13">
        <f t="shared" si="1300"/>
        <v>1.4375</v>
      </c>
      <c r="OD812" s="13">
        <f t="shared" si="1300"/>
        <v>2</v>
      </c>
      <c r="OE812" s="13">
        <f t="shared" si="1300"/>
        <v>2</v>
      </c>
      <c r="OF812" s="13">
        <f t="shared" si="1300"/>
        <v>2</v>
      </c>
      <c r="OG812" s="13">
        <f t="shared" si="1300"/>
        <v>2</v>
      </c>
      <c r="OH812" s="13">
        <f t="shared" si="1300"/>
        <v>2</v>
      </c>
      <c r="OI812" s="13">
        <f t="shared" si="1300"/>
        <v>2</v>
      </c>
      <c r="OJ812" s="13">
        <f t="shared" si="1300"/>
        <v>2</v>
      </c>
      <c r="OK812" s="13">
        <f t="shared" si="1300"/>
        <v>2</v>
      </c>
      <c r="OL812" s="13">
        <f t="shared" si="1300"/>
        <v>2</v>
      </c>
      <c r="OM812" s="13">
        <f t="shared" si="1300"/>
        <v>2</v>
      </c>
      <c r="ON812" s="13">
        <f t="shared" si="1300"/>
        <v>2</v>
      </c>
      <c r="OO812" s="13">
        <f t="shared" si="1300"/>
        <v>2</v>
      </c>
      <c r="OP812" s="13">
        <f t="shared" si="1300"/>
        <v>1.9375</v>
      </c>
      <c r="OQ812" s="416">
        <f>COUNTIF(NQ813:OP813,"Đ")</f>
        <v>24</v>
      </c>
      <c r="OR812" s="408">
        <f>OQ812/(OQ812+OS812+OU812+OW812)</f>
        <v>0.92307692307692313</v>
      </c>
      <c r="OS812" s="416">
        <f>COUNTIF(NQ813:OP813,"CCG")</f>
        <v>2</v>
      </c>
      <c r="OT812" s="408">
        <f>OS812/(OS812+OU812+OW812+OQ812)</f>
        <v>7.6923076923076927E-2</v>
      </c>
      <c r="OU812" s="416">
        <f>COUNTIF(NQ813:OP813,"CĐ")</f>
        <v>0</v>
      </c>
      <c r="OV812" s="408">
        <f>OU812/(OU812+OW812+OQ812+OS812)</f>
        <v>0</v>
      </c>
      <c r="OW812" s="416">
        <f>COUNTIF(NQ813:OP813,"Kđg")</f>
        <v>0</v>
      </c>
      <c r="OX812" s="408">
        <f>OW812/(OW812+OQ812+OS812+OU812)</f>
        <v>0</v>
      </c>
      <c r="OY812" s="420">
        <f>(((OQ812*2)+(OS812*1)+(OU812*0)))/(OQ812+OS812+OU812)</f>
        <v>1.9230769230769231</v>
      </c>
      <c r="OZ812" s="430" t="str">
        <f>IF(OW812/(OQ812+OS812+OU812+OW812)&gt;=50%,"KĐG",IF(OY812&gt;=1.6,"Đạt mục tiêu",IF(OY812&gt;=1,"Cần cố gắng","Chưa đạt")))</f>
        <v>Đạt mục tiêu</v>
      </c>
    </row>
    <row r="813" spans="1:417" s="38" customFormat="1" ht="25.5" hidden="1" customHeight="1">
      <c r="C813" s="531"/>
      <c r="D813" s="548"/>
      <c r="E813" s="549"/>
      <c r="F813" s="44"/>
      <c r="G813" s="37"/>
      <c r="H813" s="37"/>
      <c r="I813" s="37"/>
      <c r="J813" s="37"/>
      <c r="K813" s="46"/>
      <c r="L813" s="37"/>
      <c r="M813" s="37"/>
      <c r="R813" s="21"/>
      <c r="S813" s="21"/>
      <c r="T813" s="21"/>
      <c r="U813" s="21"/>
      <c r="V813" s="21"/>
      <c r="W813" s="21"/>
      <c r="X813" s="21"/>
      <c r="Y813" s="21"/>
      <c r="Z813" s="21"/>
      <c r="AA813" s="21"/>
      <c r="AB813" s="21"/>
      <c r="AC813" s="21"/>
      <c r="BJ813" s="37"/>
      <c r="BK813" s="37"/>
      <c r="BL813" s="37"/>
      <c r="BM813" s="37"/>
      <c r="BN813" s="37"/>
      <c r="BO813" s="37"/>
      <c r="BP813" s="37"/>
      <c r="BQ813" s="37"/>
      <c r="BR813" s="37"/>
      <c r="BS813" s="22"/>
      <c r="KK813" s="99"/>
      <c r="KR813" s="31"/>
      <c r="NQ813" s="13" t="str">
        <f>IF(NQ811&gt;=50%,"KĐG",IF(NQ812&gt;=1.6,"Đ",IF(NQ812&gt;=1,"CCG","CĐ")))</f>
        <v>Đ</v>
      </c>
      <c r="NR813" s="13" t="str">
        <f>IF(NR811&gt;=50%,"KĐG",IF(NR812&gt;=1.6,"Đ",IF(NR812&gt;=1,"CCG","CĐ")))</f>
        <v>Đ</v>
      </c>
      <c r="NS813" s="13" t="str">
        <f t="shared" ref="NS813:OP813" si="1301">IF(NS811&gt;=50%,"KĐG",IF(NS812&gt;=1.6,"Đ",IF(NS812&gt;=1,"CCG","CĐ")))</f>
        <v>Đ</v>
      </c>
      <c r="NT813" s="13" t="str">
        <f t="shared" si="1301"/>
        <v>Đ</v>
      </c>
      <c r="NU813" s="13" t="str">
        <f t="shared" si="1301"/>
        <v>Đ</v>
      </c>
      <c r="NV813" s="13" t="str">
        <f t="shared" si="1301"/>
        <v>Đ</v>
      </c>
      <c r="NW813" s="13" t="str">
        <f t="shared" si="1301"/>
        <v>Đ</v>
      </c>
      <c r="NX813" s="13" t="str">
        <f t="shared" si="1301"/>
        <v>Đ</v>
      </c>
      <c r="NY813" s="13" t="str">
        <f t="shared" si="1301"/>
        <v>Đ</v>
      </c>
      <c r="NZ813" s="13" t="str">
        <f t="shared" si="1301"/>
        <v>Đ</v>
      </c>
      <c r="OA813" s="13" t="str">
        <f t="shared" si="1301"/>
        <v>CCG</v>
      </c>
      <c r="OB813" s="13" t="str">
        <f t="shared" si="1301"/>
        <v>Đ</v>
      </c>
      <c r="OC813" s="13" t="str">
        <f t="shared" si="1301"/>
        <v>CCG</v>
      </c>
      <c r="OD813" s="13" t="str">
        <f t="shared" si="1301"/>
        <v>Đ</v>
      </c>
      <c r="OE813" s="13" t="str">
        <f t="shared" si="1301"/>
        <v>Đ</v>
      </c>
      <c r="OF813" s="13" t="str">
        <f t="shared" si="1301"/>
        <v>Đ</v>
      </c>
      <c r="OG813" s="13" t="str">
        <f t="shared" si="1301"/>
        <v>Đ</v>
      </c>
      <c r="OH813" s="13" t="str">
        <f t="shared" si="1301"/>
        <v>Đ</v>
      </c>
      <c r="OI813" s="13" t="str">
        <f t="shared" si="1301"/>
        <v>Đ</v>
      </c>
      <c r="OJ813" s="13" t="str">
        <f t="shared" si="1301"/>
        <v>Đ</v>
      </c>
      <c r="OK813" s="13" t="str">
        <f t="shared" si="1301"/>
        <v>Đ</v>
      </c>
      <c r="OL813" s="13" t="str">
        <f t="shared" si="1301"/>
        <v>Đ</v>
      </c>
      <c r="OM813" s="13" t="str">
        <f t="shared" si="1301"/>
        <v>Đ</v>
      </c>
      <c r="ON813" s="13" t="str">
        <f t="shared" si="1301"/>
        <v>Đ</v>
      </c>
      <c r="OO813" s="13" t="str">
        <f t="shared" si="1301"/>
        <v>Đ</v>
      </c>
      <c r="OP813" s="13" t="str">
        <f t="shared" si="1301"/>
        <v>Đ</v>
      </c>
      <c r="OQ813" s="417"/>
      <c r="OR813" s="409"/>
      <c r="OS813" s="417"/>
      <c r="OT813" s="409"/>
      <c r="OU813" s="417"/>
      <c r="OV813" s="409"/>
      <c r="OW813" s="417"/>
      <c r="OX813" s="409"/>
      <c r="OY813" s="421"/>
      <c r="OZ813" s="430"/>
    </row>
    <row r="814" spans="1:417" ht="1.5" customHeight="1">
      <c r="A814" s="286"/>
      <c r="C814" s="348" t="s">
        <v>1634</v>
      </c>
      <c r="D814" s="348"/>
      <c r="E814" s="348"/>
      <c r="F814" s="348"/>
      <c r="I814" s="349" t="s">
        <v>1637</v>
      </c>
      <c r="J814" s="349"/>
      <c r="K814" s="349"/>
      <c r="L814" s="349"/>
      <c r="M814" s="348" t="s">
        <v>1639</v>
      </c>
      <c r="N814" s="348"/>
      <c r="O814" s="348"/>
      <c r="P814" s="348"/>
      <c r="Q814" s="348"/>
      <c r="R814" s="348"/>
      <c r="S814" s="348"/>
      <c r="T814" s="348"/>
      <c r="U814" s="348"/>
      <c r="V814" s="348"/>
      <c r="W814" s="348"/>
      <c r="X814" s="348"/>
      <c r="Y814" s="348"/>
      <c r="Z814" s="348"/>
      <c r="AA814" s="348"/>
      <c r="AB814" s="348"/>
      <c r="AC814" s="348"/>
      <c r="AD814" s="348"/>
      <c r="AE814" s="348"/>
      <c r="AF814" s="348"/>
      <c r="AG814" s="348"/>
      <c r="AH814" s="348"/>
      <c r="AI814" s="348"/>
      <c r="AJ814" s="348"/>
      <c r="AK814" s="348"/>
      <c r="AL814" s="348"/>
      <c r="AM814" s="348"/>
      <c r="AN814" s="348"/>
      <c r="AO814" s="348"/>
      <c r="AP814" s="348"/>
      <c r="AQ814" s="348"/>
      <c r="AR814" s="348"/>
      <c r="AS814" s="348"/>
      <c r="AT814" s="348"/>
      <c r="AU814" s="348"/>
      <c r="AV814" s="348"/>
      <c r="AW814" s="348"/>
      <c r="AX814" s="348"/>
      <c r="AY814" s="348"/>
      <c r="AZ814" s="348"/>
      <c r="BA814" s="348"/>
      <c r="BB814" s="348"/>
      <c r="BC814" s="348"/>
      <c r="BD814" s="348"/>
      <c r="BE814" s="348"/>
      <c r="BF814" s="348"/>
      <c r="BG814" s="348"/>
      <c r="BH814" s="348"/>
      <c r="BI814" s="348"/>
      <c r="BJ814" s="348"/>
      <c r="BK814" s="348"/>
      <c r="BL814" s="348"/>
      <c r="BM814" s="348"/>
      <c r="BN814" s="348"/>
      <c r="BO814" s="348"/>
      <c r="BP814" s="348"/>
      <c r="BQ814" s="348"/>
      <c r="BR814" s="348"/>
      <c r="BS814" s="348"/>
      <c r="BT814" s="348"/>
      <c r="BU814" s="348"/>
      <c r="BV814" s="348"/>
      <c r="BW814" s="348"/>
      <c r="BX814" s="348"/>
      <c r="BY814" s="348"/>
      <c r="BZ814" s="348"/>
      <c r="CA814" s="348"/>
      <c r="CB814" s="348"/>
      <c r="CC814" s="348"/>
      <c r="CD814" s="348"/>
      <c r="CE814" s="348"/>
      <c r="CF814" s="348"/>
      <c r="CG814" s="348"/>
      <c r="CH814" s="348"/>
      <c r="CI814" s="348"/>
      <c r="CJ814" s="348"/>
      <c r="CK814" s="348"/>
      <c r="CL814" s="348"/>
      <c r="CM814" s="348"/>
      <c r="CN814" s="348"/>
      <c r="CO814" s="348"/>
      <c r="CP814" s="348"/>
      <c r="CQ814" s="348"/>
      <c r="CR814" s="348"/>
      <c r="CS814" s="348"/>
      <c r="CT814" s="348"/>
      <c r="CU814" s="348"/>
      <c r="CV814" s="348"/>
      <c r="CW814" s="348"/>
      <c r="CX814" s="348"/>
      <c r="CY814" s="348"/>
      <c r="CZ814" s="348"/>
      <c r="DA814" s="348"/>
      <c r="DB814" s="348"/>
      <c r="DC814" s="348"/>
      <c r="DD814" s="348"/>
      <c r="DE814" s="348"/>
      <c r="DF814" s="348"/>
      <c r="DG814" s="348"/>
      <c r="DH814" s="348"/>
      <c r="DI814" s="348"/>
      <c r="DJ814" s="348"/>
      <c r="DK814" s="348"/>
      <c r="DL814" s="348"/>
      <c r="DM814" s="348"/>
      <c r="DN814" s="348"/>
      <c r="DO814" s="348"/>
      <c r="DP814" s="348"/>
      <c r="DQ814" s="348"/>
      <c r="DR814" s="348"/>
      <c r="DS814" s="348"/>
      <c r="DT814" s="348"/>
      <c r="DU814" s="348"/>
      <c r="DV814" s="348"/>
      <c r="DW814" s="348"/>
      <c r="DX814" s="348"/>
      <c r="DY814" s="348"/>
      <c r="DZ814" s="348"/>
      <c r="EA814" s="348"/>
      <c r="EB814" s="348"/>
      <c r="EC814" s="348"/>
      <c r="ED814" s="348"/>
      <c r="EE814" s="348"/>
      <c r="EF814" s="348"/>
      <c r="EG814" s="348"/>
      <c r="EH814" s="348"/>
      <c r="EI814" s="348"/>
      <c r="EJ814" s="348"/>
      <c r="EK814" s="348"/>
      <c r="EL814" s="348"/>
      <c r="EM814" s="348"/>
      <c r="EN814" s="348"/>
      <c r="EO814" s="348"/>
      <c r="EP814" s="348"/>
      <c r="EQ814" s="348"/>
      <c r="ER814" s="348"/>
      <c r="ES814" s="348"/>
      <c r="ET814" s="348"/>
      <c r="EU814" s="348"/>
      <c r="EV814" s="348"/>
      <c r="EW814" s="348"/>
      <c r="EX814" s="348"/>
      <c r="EY814" s="348"/>
      <c r="EZ814" s="348"/>
      <c r="FA814" s="348"/>
      <c r="FB814" s="348"/>
      <c r="FC814" s="348"/>
      <c r="FD814" s="348"/>
      <c r="FE814" s="348"/>
      <c r="FF814" s="348"/>
      <c r="FG814" s="348"/>
      <c r="FH814" s="348"/>
      <c r="FI814" s="348"/>
      <c r="FJ814" s="348"/>
      <c r="FK814" s="348"/>
      <c r="FL814" s="348"/>
      <c r="FM814" s="348"/>
      <c r="FN814" s="348"/>
      <c r="FO814" s="348"/>
      <c r="FP814" s="348"/>
      <c r="FQ814" s="348"/>
      <c r="FR814" s="348"/>
      <c r="FS814" s="348"/>
      <c r="FT814" s="348"/>
      <c r="FU814" s="348"/>
      <c r="FV814" s="348"/>
      <c r="FW814" s="348"/>
      <c r="FX814" s="348"/>
      <c r="FY814" s="348"/>
      <c r="FZ814" s="348"/>
      <c r="GA814" s="348"/>
      <c r="GB814" s="348"/>
      <c r="GC814" s="348"/>
      <c r="GD814" s="348"/>
      <c r="GE814" s="348"/>
      <c r="GF814" s="348"/>
      <c r="GG814" s="348"/>
      <c r="GH814" s="348"/>
      <c r="GI814" s="348"/>
      <c r="GJ814" s="348"/>
      <c r="GK814" s="348"/>
      <c r="GL814" s="348"/>
      <c r="GM814" s="348"/>
      <c r="GN814" s="348"/>
      <c r="GO814" s="348"/>
      <c r="GP814" s="348"/>
      <c r="GQ814" s="348"/>
      <c r="GR814" s="348"/>
      <c r="GS814" s="348"/>
      <c r="GT814" s="348"/>
      <c r="GU814" s="348"/>
      <c r="GV814" s="348"/>
      <c r="GW814" s="348"/>
      <c r="GX814" s="348"/>
      <c r="GY814" s="348"/>
      <c r="GZ814" s="348"/>
      <c r="HA814" s="348"/>
      <c r="HB814" s="348"/>
      <c r="HC814" s="348"/>
      <c r="HD814" s="348"/>
      <c r="HE814" s="348"/>
      <c r="HF814" s="348"/>
      <c r="HG814" s="348"/>
      <c r="HH814" s="348"/>
      <c r="HI814" s="348"/>
      <c r="HJ814" s="348"/>
      <c r="HK814" s="348"/>
      <c r="HL814" s="348"/>
      <c r="HM814" s="348"/>
      <c r="HN814" s="348"/>
      <c r="HO814" s="348"/>
      <c r="HP814" s="348"/>
      <c r="HQ814" s="348"/>
      <c r="HR814" s="348"/>
      <c r="HS814" s="348"/>
      <c r="HT814" s="348"/>
      <c r="HU814" s="348"/>
      <c r="HV814" s="348"/>
      <c r="HW814" s="348"/>
      <c r="HX814" s="348"/>
      <c r="HY814" s="348"/>
      <c r="HZ814" s="348"/>
      <c r="IA814" s="348"/>
      <c r="IB814" s="348"/>
      <c r="IC814" s="348"/>
      <c r="ID814" s="348"/>
      <c r="IE814" s="348"/>
      <c r="IF814" s="348"/>
      <c r="IG814" s="348"/>
      <c r="IH814" s="348"/>
      <c r="II814" s="348"/>
      <c r="IJ814" s="348"/>
      <c r="IK814" s="348"/>
      <c r="IL814" s="348"/>
      <c r="IM814" s="348"/>
      <c r="IN814" s="348"/>
      <c r="IO814" s="348"/>
      <c r="IP814" s="348"/>
      <c r="IQ814" s="348"/>
      <c r="IR814" s="348"/>
      <c r="IS814" s="348"/>
      <c r="IT814" s="348"/>
      <c r="IU814" s="348"/>
      <c r="IV814" s="348"/>
      <c r="IW814" s="348"/>
      <c r="IX814" s="348"/>
      <c r="IY814" s="348"/>
      <c r="IZ814" s="348"/>
      <c r="JA814" s="348"/>
      <c r="JB814" s="348"/>
      <c r="JC814" s="348"/>
      <c r="JD814" s="348"/>
      <c r="JE814" s="348"/>
      <c r="JF814" s="348"/>
      <c r="JG814" s="348"/>
      <c r="JH814" s="348"/>
      <c r="JI814" s="348"/>
      <c r="JJ814" s="348"/>
      <c r="JK814" s="348"/>
      <c r="JL814" s="348"/>
      <c r="JM814" s="348"/>
      <c r="JN814" s="348"/>
      <c r="JO814" s="348"/>
      <c r="JP814" s="348"/>
      <c r="JQ814" s="348"/>
      <c r="JR814" s="348"/>
      <c r="JS814" s="348"/>
      <c r="JT814" s="348"/>
      <c r="JU814" s="348"/>
      <c r="JV814" s="348"/>
      <c r="JW814" s="348"/>
      <c r="JX814" s="348"/>
      <c r="JY814" s="348"/>
      <c r="JZ814" s="348"/>
      <c r="KA814" s="348"/>
      <c r="KB814" s="348"/>
      <c r="KC814" s="348"/>
      <c r="KD814" s="348"/>
      <c r="KE814" s="348"/>
      <c r="KF814" s="348"/>
      <c r="KG814" s="348"/>
      <c r="KH814" s="348"/>
      <c r="KI814" s="348"/>
      <c r="KJ814" s="348"/>
      <c r="KK814" s="348"/>
      <c r="KL814" s="348"/>
      <c r="KM814" s="348"/>
      <c r="KN814" s="348"/>
      <c r="KO814" s="348"/>
      <c r="KP814" s="348"/>
      <c r="KQ814" s="348"/>
      <c r="KR814" s="348"/>
      <c r="KS814" s="348"/>
      <c r="KT814" s="348"/>
      <c r="KU814" s="348"/>
      <c r="KV814" s="348"/>
      <c r="KW814" s="348"/>
      <c r="KX814" s="348"/>
      <c r="KY814" s="348"/>
      <c r="KZ814" s="348"/>
      <c r="LA814" s="348"/>
      <c r="LB814" s="348"/>
      <c r="LC814" s="348"/>
      <c r="LD814" s="348"/>
      <c r="LE814" s="348"/>
      <c r="LF814" s="348"/>
      <c r="LG814" s="348"/>
      <c r="LH814" s="348"/>
      <c r="LI814" s="348"/>
      <c r="LJ814" s="348"/>
      <c r="LK814" s="348"/>
      <c r="LL814" s="348"/>
      <c r="LM814" s="348"/>
      <c r="LN814" s="348"/>
      <c r="LO814" s="348"/>
      <c r="LP814" s="348"/>
      <c r="LQ814" s="348"/>
      <c r="LR814" s="348"/>
      <c r="LS814" s="348"/>
      <c r="LT814" s="348"/>
      <c r="LU814" s="348"/>
      <c r="LV814" s="348"/>
      <c r="LW814" s="348"/>
      <c r="LX814" s="348"/>
      <c r="LY814" s="348"/>
      <c r="LZ814" s="348"/>
      <c r="MA814" s="348"/>
      <c r="MB814" s="348"/>
      <c r="MC814" s="348"/>
      <c r="MD814" s="348"/>
      <c r="ME814" s="348"/>
      <c r="MF814" s="348"/>
      <c r="MG814" s="348"/>
      <c r="MH814" s="348"/>
      <c r="MI814" s="348"/>
      <c r="MJ814" s="348"/>
      <c r="MK814" s="348"/>
      <c r="ML814" s="348"/>
      <c r="MM814" s="348"/>
      <c r="MN814" s="348"/>
      <c r="MO814" s="348"/>
      <c r="MP814" s="348"/>
      <c r="MQ814" s="348"/>
      <c r="MR814" s="348"/>
      <c r="MS814" s="348"/>
      <c r="MT814" s="348"/>
      <c r="MU814" s="348"/>
      <c r="MV814" s="348"/>
      <c r="MW814" s="348"/>
      <c r="MX814" s="348"/>
      <c r="MY814" s="348"/>
      <c r="MZ814" s="348"/>
      <c r="NA814" s="348"/>
      <c r="NB814" s="348"/>
      <c r="NC814" s="348"/>
      <c r="ND814" s="348"/>
      <c r="NE814" s="348"/>
      <c r="NF814" s="348"/>
      <c r="NG814" s="348"/>
      <c r="NH814" s="348"/>
      <c r="NI814" s="348"/>
      <c r="NJ814" s="348"/>
      <c r="NK814" s="348"/>
      <c r="NL814" s="348"/>
      <c r="NM814" s="348"/>
      <c r="NN814" s="348"/>
      <c r="NO814" s="348"/>
      <c r="NP814" s="348"/>
      <c r="NQ814" s="348"/>
      <c r="NR814" s="348"/>
      <c r="NS814" s="348"/>
      <c r="NT814" s="348"/>
      <c r="NU814" s="348"/>
      <c r="NV814" s="348"/>
      <c r="NW814" s="348"/>
      <c r="NX814" s="348"/>
      <c r="NY814" s="348"/>
      <c r="NZ814" s="348"/>
      <c r="OA814" s="348"/>
      <c r="OB814" s="348"/>
      <c r="OC814" s="348"/>
      <c r="OD814" s="348"/>
      <c r="OE814" s="348"/>
      <c r="OF814" s="348"/>
      <c r="OG814" s="348"/>
      <c r="OH814" s="348"/>
      <c r="OI814" s="348"/>
      <c r="OJ814" s="348"/>
      <c r="OK814" s="348"/>
      <c r="OL814" s="348"/>
      <c r="OM814" s="348"/>
      <c r="ON814" s="348"/>
      <c r="OO814" s="348"/>
      <c r="OP814" s="348"/>
      <c r="OQ814" s="348"/>
      <c r="OR814" s="348"/>
      <c r="OS814" s="348"/>
      <c r="OT814" s="348"/>
      <c r="OU814" s="348"/>
      <c r="OV814" s="348"/>
      <c r="OW814" s="348"/>
      <c r="OX814" s="348"/>
      <c r="OY814" s="348"/>
      <c r="OZ814" s="348"/>
      <c r="PA814" s="348"/>
    </row>
    <row r="815" spans="1:417" ht="25.5" customHeight="1">
      <c r="A815" s="286"/>
      <c r="C815" s="348"/>
      <c r="D815" s="348"/>
      <c r="E815" s="348"/>
      <c r="F815" s="348"/>
      <c r="I815" s="349"/>
      <c r="J815" s="349"/>
      <c r="K815" s="349"/>
      <c r="L815" s="349"/>
      <c r="M815" s="348"/>
      <c r="N815" s="348"/>
      <c r="O815" s="348"/>
      <c r="P815" s="348"/>
      <c r="Q815" s="348"/>
      <c r="R815" s="348"/>
      <c r="S815" s="348"/>
      <c r="T815" s="348"/>
      <c r="U815" s="348"/>
      <c r="V815" s="348"/>
      <c r="W815" s="348"/>
      <c r="X815" s="348"/>
      <c r="Y815" s="348"/>
      <c r="Z815" s="348"/>
      <c r="AA815" s="348"/>
      <c r="AB815" s="348"/>
      <c r="AC815" s="348"/>
      <c r="AD815" s="348"/>
      <c r="AE815" s="348"/>
      <c r="AF815" s="348"/>
      <c r="AG815" s="348"/>
      <c r="AH815" s="348"/>
      <c r="AI815" s="348"/>
      <c r="AJ815" s="348"/>
      <c r="AK815" s="348"/>
      <c r="AL815" s="348"/>
      <c r="AM815" s="348"/>
      <c r="AN815" s="348"/>
      <c r="AO815" s="348"/>
      <c r="AP815" s="348"/>
      <c r="AQ815" s="348"/>
      <c r="AR815" s="348"/>
      <c r="AS815" s="348"/>
      <c r="AT815" s="348"/>
      <c r="AU815" s="348"/>
      <c r="AV815" s="348"/>
      <c r="AW815" s="348"/>
      <c r="AX815" s="348"/>
      <c r="AY815" s="348"/>
      <c r="AZ815" s="348"/>
      <c r="BA815" s="348"/>
      <c r="BB815" s="348"/>
      <c r="BC815" s="348"/>
      <c r="BD815" s="348"/>
      <c r="BE815" s="348"/>
      <c r="BF815" s="348"/>
      <c r="BG815" s="348"/>
      <c r="BH815" s="348"/>
      <c r="BI815" s="348"/>
      <c r="BJ815" s="348"/>
      <c r="BK815" s="348"/>
      <c r="BL815" s="348"/>
      <c r="BM815" s="348"/>
      <c r="BN815" s="348"/>
      <c r="BO815" s="348"/>
      <c r="BP815" s="348"/>
      <c r="BQ815" s="348"/>
      <c r="BR815" s="348"/>
      <c r="BS815" s="348"/>
      <c r="BT815" s="348"/>
      <c r="BU815" s="348"/>
      <c r="BV815" s="348"/>
      <c r="BW815" s="348"/>
      <c r="BX815" s="348"/>
      <c r="BY815" s="348"/>
      <c r="BZ815" s="348"/>
      <c r="CA815" s="348"/>
      <c r="CB815" s="348"/>
      <c r="CC815" s="348"/>
      <c r="CD815" s="348"/>
      <c r="CE815" s="348"/>
      <c r="CF815" s="348"/>
      <c r="CG815" s="348"/>
      <c r="CH815" s="348"/>
      <c r="CI815" s="348"/>
      <c r="CJ815" s="348"/>
      <c r="CK815" s="348"/>
      <c r="CL815" s="348"/>
      <c r="CM815" s="348"/>
      <c r="CN815" s="348"/>
      <c r="CO815" s="348"/>
      <c r="CP815" s="348"/>
      <c r="CQ815" s="348"/>
      <c r="CR815" s="348"/>
      <c r="CS815" s="348"/>
      <c r="CT815" s="348"/>
      <c r="CU815" s="348"/>
      <c r="CV815" s="348"/>
      <c r="CW815" s="348"/>
      <c r="CX815" s="348"/>
      <c r="CY815" s="348"/>
      <c r="CZ815" s="348"/>
      <c r="DA815" s="348"/>
      <c r="DB815" s="348"/>
      <c r="DC815" s="348"/>
      <c r="DD815" s="348"/>
      <c r="DE815" s="348"/>
      <c r="DF815" s="348"/>
      <c r="DG815" s="348"/>
      <c r="DH815" s="348"/>
      <c r="DI815" s="348"/>
      <c r="DJ815" s="348"/>
      <c r="DK815" s="348"/>
      <c r="DL815" s="348"/>
      <c r="DM815" s="348"/>
      <c r="DN815" s="348"/>
      <c r="DO815" s="348"/>
      <c r="DP815" s="348"/>
      <c r="DQ815" s="348"/>
      <c r="DR815" s="348"/>
      <c r="DS815" s="348"/>
      <c r="DT815" s="348"/>
      <c r="DU815" s="348"/>
      <c r="DV815" s="348"/>
      <c r="DW815" s="348"/>
      <c r="DX815" s="348"/>
      <c r="DY815" s="348"/>
      <c r="DZ815" s="348"/>
      <c r="EA815" s="348"/>
      <c r="EB815" s="348"/>
      <c r="EC815" s="348"/>
      <c r="ED815" s="348"/>
      <c r="EE815" s="348"/>
      <c r="EF815" s="348"/>
      <c r="EG815" s="348"/>
      <c r="EH815" s="348"/>
      <c r="EI815" s="348"/>
      <c r="EJ815" s="348"/>
      <c r="EK815" s="348"/>
      <c r="EL815" s="348"/>
      <c r="EM815" s="348"/>
      <c r="EN815" s="348"/>
      <c r="EO815" s="348"/>
      <c r="EP815" s="348"/>
      <c r="EQ815" s="348"/>
      <c r="ER815" s="348"/>
      <c r="ES815" s="348"/>
      <c r="ET815" s="348"/>
      <c r="EU815" s="348"/>
      <c r="EV815" s="348"/>
      <c r="EW815" s="348"/>
      <c r="EX815" s="348"/>
      <c r="EY815" s="348"/>
      <c r="EZ815" s="348"/>
      <c r="FA815" s="348"/>
      <c r="FB815" s="348"/>
      <c r="FC815" s="348"/>
      <c r="FD815" s="348"/>
      <c r="FE815" s="348"/>
      <c r="FF815" s="348"/>
      <c r="FG815" s="348"/>
      <c r="FH815" s="348"/>
      <c r="FI815" s="348"/>
      <c r="FJ815" s="348"/>
      <c r="FK815" s="348"/>
      <c r="FL815" s="348"/>
      <c r="FM815" s="348"/>
      <c r="FN815" s="348"/>
      <c r="FO815" s="348"/>
      <c r="FP815" s="348"/>
      <c r="FQ815" s="348"/>
      <c r="FR815" s="348"/>
      <c r="FS815" s="348"/>
      <c r="FT815" s="348"/>
      <c r="FU815" s="348"/>
      <c r="FV815" s="348"/>
      <c r="FW815" s="348"/>
      <c r="FX815" s="348"/>
      <c r="FY815" s="348"/>
      <c r="FZ815" s="348"/>
      <c r="GA815" s="348"/>
      <c r="GB815" s="348"/>
      <c r="GC815" s="348"/>
      <c r="GD815" s="348"/>
      <c r="GE815" s="348"/>
      <c r="GF815" s="348"/>
      <c r="GG815" s="348"/>
      <c r="GH815" s="348"/>
      <c r="GI815" s="348"/>
      <c r="GJ815" s="348"/>
      <c r="GK815" s="348"/>
      <c r="GL815" s="348"/>
      <c r="GM815" s="348"/>
      <c r="GN815" s="348"/>
      <c r="GO815" s="348"/>
      <c r="GP815" s="348"/>
      <c r="GQ815" s="348"/>
      <c r="GR815" s="348"/>
      <c r="GS815" s="348"/>
      <c r="GT815" s="348"/>
      <c r="GU815" s="348"/>
      <c r="GV815" s="348"/>
      <c r="GW815" s="348"/>
      <c r="GX815" s="348"/>
      <c r="GY815" s="348"/>
      <c r="GZ815" s="348"/>
      <c r="HA815" s="348"/>
      <c r="HB815" s="348"/>
      <c r="HC815" s="348"/>
      <c r="HD815" s="348"/>
      <c r="HE815" s="348"/>
      <c r="HF815" s="348"/>
      <c r="HG815" s="348"/>
      <c r="HH815" s="348"/>
      <c r="HI815" s="348"/>
      <c r="HJ815" s="348"/>
      <c r="HK815" s="348"/>
      <c r="HL815" s="348"/>
      <c r="HM815" s="348"/>
      <c r="HN815" s="348"/>
      <c r="HO815" s="348"/>
      <c r="HP815" s="348"/>
      <c r="HQ815" s="348"/>
      <c r="HR815" s="348"/>
      <c r="HS815" s="348"/>
      <c r="HT815" s="348"/>
      <c r="HU815" s="348"/>
      <c r="HV815" s="348"/>
      <c r="HW815" s="348"/>
      <c r="HX815" s="348"/>
      <c r="HY815" s="348"/>
      <c r="HZ815" s="348"/>
      <c r="IA815" s="348"/>
      <c r="IB815" s="348"/>
      <c r="IC815" s="348"/>
      <c r="ID815" s="348"/>
      <c r="IE815" s="348"/>
      <c r="IF815" s="348"/>
      <c r="IG815" s="348"/>
      <c r="IH815" s="348"/>
      <c r="II815" s="348"/>
      <c r="IJ815" s="348"/>
      <c r="IK815" s="348"/>
      <c r="IL815" s="348"/>
      <c r="IM815" s="348"/>
      <c r="IN815" s="348"/>
      <c r="IO815" s="348"/>
      <c r="IP815" s="348"/>
      <c r="IQ815" s="348"/>
      <c r="IR815" s="348"/>
      <c r="IS815" s="348"/>
      <c r="IT815" s="348"/>
      <c r="IU815" s="348"/>
      <c r="IV815" s="348"/>
      <c r="IW815" s="348"/>
      <c r="IX815" s="348"/>
      <c r="IY815" s="348"/>
      <c r="IZ815" s="348"/>
      <c r="JA815" s="348"/>
      <c r="JB815" s="348"/>
      <c r="JC815" s="348"/>
      <c r="JD815" s="348"/>
      <c r="JE815" s="348"/>
      <c r="JF815" s="348"/>
      <c r="JG815" s="348"/>
      <c r="JH815" s="348"/>
      <c r="JI815" s="348"/>
      <c r="JJ815" s="348"/>
      <c r="JK815" s="348"/>
      <c r="JL815" s="348"/>
      <c r="JM815" s="348"/>
      <c r="JN815" s="348"/>
      <c r="JO815" s="348"/>
      <c r="JP815" s="348"/>
      <c r="JQ815" s="348"/>
      <c r="JR815" s="348"/>
      <c r="JS815" s="348"/>
      <c r="JT815" s="348"/>
      <c r="JU815" s="348"/>
      <c r="JV815" s="348"/>
      <c r="JW815" s="348"/>
      <c r="JX815" s="348"/>
      <c r="JY815" s="348"/>
      <c r="JZ815" s="348"/>
      <c r="KA815" s="348"/>
      <c r="KB815" s="348"/>
      <c r="KC815" s="348"/>
      <c r="KD815" s="348"/>
      <c r="KE815" s="348"/>
      <c r="KF815" s="348"/>
      <c r="KG815" s="348"/>
      <c r="KH815" s="348"/>
      <c r="KI815" s="348"/>
      <c r="KJ815" s="348"/>
      <c r="KK815" s="348"/>
      <c r="KL815" s="348"/>
      <c r="KM815" s="348"/>
      <c r="KN815" s="348"/>
      <c r="KO815" s="348"/>
      <c r="KP815" s="348"/>
      <c r="KQ815" s="348"/>
      <c r="KR815" s="348"/>
      <c r="KS815" s="348"/>
      <c r="KT815" s="348"/>
      <c r="KU815" s="348"/>
      <c r="KV815" s="348"/>
      <c r="KW815" s="348"/>
      <c r="KX815" s="348"/>
      <c r="KY815" s="348"/>
      <c r="KZ815" s="348"/>
      <c r="LA815" s="348"/>
      <c r="LB815" s="348"/>
      <c r="LC815" s="348"/>
      <c r="LD815" s="348"/>
      <c r="LE815" s="348"/>
      <c r="LF815" s="348"/>
      <c r="LG815" s="348"/>
      <c r="LH815" s="348"/>
      <c r="LI815" s="348"/>
      <c r="LJ815" s="348"/>
      <c r="LK815" s="348"/>
      <c r="LL815" s="348"/>
      <c r="LM815" s="348"/>
      <c r="LN815" s="348"/>
      <c r="LO815" s="348"/>
      <c r="LP815" s="348"/>
      <c r="LQ815" s="348"/>
      <c r="LR815" s="348"/>
      <c r="LS815" s="348"/>
      <c r="LT815" s="348"/>
      <c r="LU815" s="348"/>
      <c r="LV815" s="348"/>
      <c r="LW815" s="348"/>
      <c r="LX815" s="348"/>
      <c r="LY815" s="348"/>
      <c r="LZ815" s="348"/>
      <c r="MA815" s="348"/>
      <c r="MB815" s="348"/>
      <c r="MC815" s="348"/>
      <c r="MD815" s="348"/>
      <c r="ME815" s="348"/>
      <c r="MF815" s="348"/>
      <c r="MG815" s="348"/>
      <c r="MH815" s="348"/>
      <c r="MI815" s="348"/>
      <c r="MJ815" s="348"/>
      <c r="MK815" s="348"/>
      <c r="ML815" s="348"/>
      <c r="MM815" s="348"/>
      <c r="MN815" s="348"/>
      <c r="MO815" s="348"/>
      <c r="MP815" s="348"/>
      <c r="MQ815" s="348"/>
      <c r="MR815" s="348"/>
      <c r="MS815" s="348"/>
      <c r="MT815" s="348"/>
      <c r="MU815" s="348"/>
      <c r="MV815" s="348"/>
      <c r="MW815" s="348"/>
      <c r="MX815" s="348"/>
      <c r="MY815" s="348"/>
      <c r="MZ815" s="348"/>
      <c r="NA815" s="348"/>
      <c r="NB815" s="348"/>
      <c r="NC815" s="348"/>
      <c r="ND815" s="348"/>
      <c r="NE815" s="348"/>
      <c r="NF815" s="348"/>
      <c r="NG815" s="348"/>
      <c r="NH815" s="348"/>
      <c r="NI815" s="348"/>
      <c r="NJ815" s="348"/>
      <c r="NK815" s="348"/>
      <c r="NL815" s="348"/>
      <c r="NM815" s="348"/>
      <c r="NN815" s="348"/>
      <c r="NO815" s="348"/>
      <c r="NP815" s="348"/>
      <c r="NQ815" s="348"/>
      <c r="NR815" s="348"/>
      <c r="NS815" s="348"/>
      <c r="NT815" s="348"/>
      <c r="NU815" s="348"/>
      <c r="NV815" s="348"/>
      <c r="NW815" s="348"/>
      <c r="NX815" s="348"/>
      <c r="NY815" s="348"/>
      <c r="NZ815" s="348"/>
      <c r="OA815" s="348"/>
      <c r="OB815" s="348"/>
      <c r="OC815" s="348"/>
      <c r="OD815" s="348"/>
      <c r="OE815" s="348"/>
      <c r="OF815" s="348"/>
      <c r="OG815" s="348"/>
      <c r="OH815" s="348"/>
      <c r="OI815" s="348"/>
      <c r="OJ815" s="348"/>
      <c r="OK815" s="348"/>
      <c r="OL815" s="348"/>
      <c r="OM815" s="348"/>
      <c r="ON815" s="348"/>
      <c r="OO815" s="348"/>
      <c r="OP815" s="348"/>
      <c r="OQ815" s="348"/>
      <c r="OR815" s="348"/>
      <c r="OS815" s="348"/>
      <c r="OT815" s="348"/>
      <c r="OU815" s="348"/>
      <c r="OV815" s="348"/>
      <c r="OW815" s="348"/>
      <c r="OX815" s="348"/>
      <c r="OY815" s="348"/>
      <c r="OZ815" s="348"/>
      <c r="PA815" s="348"/>
    </row>
    <row r="816" spans="1:417" ht="13.5" customHeight="1">
      <c r="A816" s="286"/>
      <c r="C816" s="294"/>
      <c r="D816" s="294"/>
      <c r="E816" s="294"/>
      <c r="F816" s="294"/>
      <c r="I816" s="59"/>
      <c r="J816" s="294"/>
      <c r="K816" s="294"/>
      <c r="L816" s="294"/>
      <c r="M816" s="294"/>
      <c r="N816" s="294"/>
      <c r="O816" s="294"/>
      <c r="P816" s="286"/>
      <c r="Q816" s="286"/>
      <c r="S816" s="21"/>
      <c r="T816" s="21"/>
      <c r="U816" s="35"/>
      <c r="V816" s="21"/>
      <c r="W816" s="35"/>
      <c r="X816" s="35"/>
      <c r="Y816" s="21"/>
      <c r="Z816" s="21"/>
      <c r="AA816" s="21"/>
      <c r="AB816" s="21"/>
      <c r="AC816" s="21"/>
      <c r="AF816" s="286"/>
      <c r="AG816" s="286"/>
      <c r="AH816" s="286"/>
      <c r="AI816" s="286"/>
      <c r="AJ816" s="286"/>
      <c r="AK816" s="286"/>
      <c r="AL816" s="286"/>
      <c r="AM816" s="286"/>
      <c r="AN816" s="286"/>
      <c r="AO816" s="286"/>
      <c r="AP816" s="286"/>
      <c r="AQ816" s="286"/>
      <c r="AR816" s="286"/>
      <c r="AS816" s="286"/>
      <c r="AT816" s="286"/>
      <c r="AU816" s="286"/>
      <c r="AV816" s="286"/>
      <c r="AW816" s="286"/>
      <c r="AX816" s="286"/>
      <c r="AY816" s="286"/>
      <c r="AZ816" s="286"/>
      <c r="BA816" s="286"/>
      <c r="BB816" s="286"/>
      <c r="BC816" s="286"/>
      <c r="BD816" s="286"/>
      <c r="BE816" s="286"/>
      <c r="BF816" s="286"/>
      <c r="BG816" s="286"/>
      <c r="BH816" s="286"/>
      <c r="BI816" s="286"/>
      <c r="BM816" s="285"/>
      <c r="BN816" s="285"/>
      <c r="BO816" s="285"/>
      <c r="BP816" s="285"/>
      <c r="BQ816" s="285"/>
      <c r="BR816" s="285"/>
      <c r="BS816" s="285"/>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s="37"/>
      <c r="CU816" s="37"/>
      <c r="CV816" s="37"/>
      <c r="CW816" s="37"/>
      <c r="CX816" s="37"/>
      <c r="CY816" s="37"/>
      <c r="CZ816" s="37"/>
      <c r="DA816" s="37"/>
      <c r="DB816" s="37"/>
      <c r="DC816" s="37"/>
      <c r="DD816" s="37"/>
      <c r="DE816" s="37"/>
      <c r="DF816" s="37"/>
      <c r="DG816" s="37"/>
      <c r="DH816" s="37"/>
      <c r="DI816" s="37"/>
      <c r="DJ816" s="37"/>
      <c r="DK816" s="37"/>
      <c r="DL816" s="37"/>
      <c r="DM816" s="37"/>
      <c r="DN816" s="37"/>
      <c r="DO816" s="37"/>
      <c r="DP816" s="37"/>
      <c r="DQ816" s="37"/>
      <c r="DR816" s="37"/>
      <c r="DS816" s="37"/>
      <c r="DT816" s="37"/>
      <c r="DU816" s="37"/>
      <c r="DV816" s="37"/>
      <c r="DW816" s="37"/>
      <c r="DX816" s="37"/>
      <c r="DY816" s="37"/>
      <c r="DZ816" s="37"/>
      <c r="EA816" s="37"/>
      <c r="EB816" s="37"/>
      <c r="EC816" s="37"/>
      <c r="ED816" s="37"/>
      <c r="EE816" s="37"/>
      <c r="EF816" s="37"/>
      <c r="EG816" s="37"/>
      <c r="EH816" s="37"/>
      <c r="EI816" s="37"/>
      <c r="EJ816" s="37"/>
      <c r="EK816" s="37"/>
      <c r="EL816" s="37"/>
      <c r="EM816" s="37"/>
      <c r="EN816" s="37"/>
      <c r="EO816" s="37"/>
      <c r="EP816" s="37"/>
      <c r="EQ816" s="37"/>
      <c r="ER816" s="37"/>
      <c r="ES816" s="37"/>
      <c r="ET816" s="37"/>
      <c r="EU816" s="37"/>
      <c r="EV816" s="37"/>
      <c r="EW816" s="37"/>
      <c r="EX816" s="37"/>
      <c r="EY816" s="37"/>
      <c r="EZ816" s="37"/>
      <c r="FA816" s="37"/>
      <c r="FB816" s="37"/>
      <c r="FC816" s="37"/>
      <c r="FD816" s="37"/>
      <c r="FE816" s="37"/>
      <c r="FF816" s="37"/>
      <c r="FG816" s="37"/>
      <c r="FH816" s="37"/>
      <c r="FI816" s="37"/>
      <c r="FJ816" s="37"/>
      <c r="FK816" s="37"/>
      <c r="FL816" s="37"/>
      <c r="FM816" s="37"/>
      <c r="FN816" s="37"/>
      <c r="FO816" s="37"/>
      <c r="FP816" s="37"/>
      <c r="FQ816" s="37"/>
      <c r="FR816" s="37"/>
      <c r="FS816" s="37"/>
      <c r="FT816" s="37"/>
      <c r="FU816" s="37"/>
      <c r="FV816" s="37"/>
      <c r="FW816" s="37"/>
      <c r="FX816" s="37"/>
      <c r="FY816" s="37"/>
      <c r="FZ816" s="37"/>
      <c r="GA816" s="37"/>
      <c r="GB816" s="37"/>
      <c r="GC816" s="37"/>
      <c r="GD816" s="37"/>
      <c r="GE816" s="37"/>
      <c r="GF816" s="37"/>
      <c r="GG816" s="37"/>
      <c r="GH816" s="37"/>
      <c r="GI816" s="37"/>
      <c r="GJ816" s="37"/>
      <c r="GK816" s="37"/>
      <c r="GL816" s="37"/>
      <c r="GM816" s="37"/>
      <c r="GN816" s="37"/>
      <c r="GO816" s="37"/>
      <c r="GP816" s="37"/>
      <c r="GQ816" s="37"/>
      <c r="GR816" s="37"/>
      <c r="GS816" s="37"/>
      <c r="GT816" s="37"/>
      <c r="GU816" s="37"/>
      <c r="GV816" s="37"/>
      <c r="GW816" s="37"/>
      <c r="GX816" s="37"/>
      <c r="GY816" s="37"/>
      <c r="GZ816" s="37"/>
      <c r="HA816" s="37"/>
      <c r="HB816" s="37"/>
      <c r="HC816" s="37"/>
      <c r="HD816" s="37"/>
      <c r="HE816" s="37"/>
      <c r="HF816" s="37"/>
      <c r="HG816" s="37"/>
      <c r="HH816" s="37"/>
      <c r="HI816" s="37"/>
      <c r="HJ816" s="37"/>
      <c r="HK816" s="37"/>
      <c r="HL816" s="37"/>
      <c r="HM816" s="37"/>
      <c r="HN816" s="37"/>
      <c r="HO816" s="37"/>
      <c r="HP816" s="37"/>
      <c r="HQ816" s="37"/>
      <c r="HR816" s="37"/>
      <c r="HS816" s="37"/>
      <c r="HT816" s="37"/>
      <c r="HU816" s="37"/>
      <c r="HV816" s="37"/>
      <c r="HW816" s="37"/>
      <c r="HX816" s="37"/>
      <c r="HY816" s="37"/>
      <c r="HZ816" s="37"/>
      <c r="IA816" s="37"/>
      <c r="IB816" s="37"/>
      <c r="IC816" s="37"/>
      <c r="ID816" s="37"/>
      <c r="IE816" s="37"/>
      <c r="IF816" s="37"/>
      <c r="IG816" s="37"/>
      <c r="IH816" s="37"/>
      <c r="II816" s="37"/>
      <c r="IJ816" s="37"/>
      <c r="IK816" s="37"/>
      <c r="IL816" s="37"/>
      <c r="IM816" s="37"/>
      <c r="IN816" s="37"/>
      <c r="IO816" s="37"/>
      <c r="IP816" s="37"/>
      <c r="IQ816" s="37"/>
      <c r="IR816" s="37"/>
      <c r="IS816" s="37"/>
      <c r="IT816" s="37"/>
      <c r="IU816" s="37"/>
      <c r="IV816" s="37"/>
      <c r="IW816" s="37"/>
      <c r="IX816" s="37"/>
      <c r="IY816" s="37"/>
      <c r="IZ816" s="37"/>
      <c r="JA816" s="37"/>
      <c r="JB816" s="37"/>
      <c r="JC816" s="37"/>
      <c r="JD816" s="37"/>
      <c r="JE816" s="37"/>
      <c r="JF816" s="37"/>
      <c r="JG816" s="37"/>
      <c r="JH816" s="37"/>
      <c r="JI816" s="37"/>
      <c r="JJ816" s="37"/>
      <c r="JK816" s="37"/>
      <c r="JL816" s="37"/>
      <c r="JM816" s="37"/>
      <c r="JN816" s="37"/>
      <c r="JO816" s="37"/>
      <c r="JP816" s="37"/>
      <c r="JQ816" s="37"/>
      <c r="JR816" s="37"/>
      <c r="JS816" s="37"/>
      <c r="JT816" s="37"/>
      <c r="JU816" s="37"/>
      <c r="JV816" s="37"/>
      <c r="JW816" s="37"/>
      <c r="JX816" s="37"/>
      <c r="JY816" s="37"/>
      <c r="JZ816" s="37"/>
      <c r="KA816" s="37"/>
      <c r="KB816" s="37"/>
      <c r="KC816" s="37"/>
      <c r="KD816" s="37"/>
      <c r="KE816" s="37"/>
      <c r="KF816" s="37"/>
      <c r="KG816" s="37"/>
      <c r="KH816" s="37"/>
      <c r="KI816" s="37"/>
      <c r="KJ816" s="37"/>
      <c r="KK816" s="205"/>
      <c r="KL816" s="37"/>
      <c r="KM816" s="37"/>
      <c r="KN816" s="37"/>
      <c r="KO816" s="37"/>
      <c r="KP816" s="37"/>
      <c r="KQ816" s="37"/>
      <c r="KR816" s="206"/>
      <c r="KS816" s="37"/>
      <c r="KT816" s="37"/>
      <c r="KU816" s="37"/>
      <c r="KV816" s="37"/>
      <c r="KW816" s="37"/>
      <c r="KX816" s="37"/>
      <c r="KY816" s="37"/>
      <c r="KZ816" s="37"/>
      <c r="LA816" s="37"/>
      <c r="LB816" s="37"/>
      <c r="LC816" s="37"/>
      <c r="LD816" s="37"/>
      <c r="LE816" s="37"/>
      <c r="LF816" s="37"/>
      <c r="LG816" s="37"/>
      <c r="LH816" s="37"/>
      <c r="LI816" s="37"/>
      <c r="LJ816" s="37"/>
      <c r="LK816" s="37"/>
      <c r="LL816" s="37"/>
      <c r="LM816" s="37"/>
      <c r="LN816" s="37"/>
      <c r="LO816" s="37"/>
      <c r="LP816" s="37"/>
      <c r="LQ816" s="37"/>
      <c r="LR816" s="37"/>
      <c r="LS816" s="37"/>
      <c r="LT816" s="37"/>
      <c r="LU816" s="37"/>
      <c r="LV816" s="37"/>
      <c r="LW816" s="37"/>
      <c r="LX816" s="37"/>
      <c r="LY816" s="37"/>
      <c r="LZ816" s="37"/>
      <c r="MA816" s="37"/>
      <c r="MB816" s="37"/>
      <c r="MC816" s="37"/>
      <c r="MD816" s="37"/>
      <c r="ME816" s="37"/>
      <c r="MF816" s="37"/>
      <c r="MG816" s="37"/>
      <c r="MH816" s="37"/>
      <c r="MI816" s="37"/>
      <c r="MJ816" s="37"/>
      <c r="MK816" s="37"/>
      <c r="ML816" s="37"/>
      <c r="MM816" s="37"/>
      <c r="MN816" s="37"/>
      <c r="MO816" s="37"/>
      <c r="MP816" s="37"/>
      <c r="MQ816" s="37"/>
      <c r="MR816" s="37"/>
      <c r="MS816" s="37"/>
      <c r="MT816" s="37"/>
      <c r="MU816" s="37"/>
      <c r="MV816" s="37"/>
      <c r="MW816" s="37"/>
      <c r="MX816" s="37"/>
      <c r="MY816" s="37"/>
      <c r="MZ816" s="37"/>
      <c r="NA816" s="37"/>
      <c r="NB816" s="37"/>
      <c r="NC816" s="37"/>
      <c r="ND816" s="37"/>
      <c r="NE816" s="37"/>
      <c r="NF816" s="37"/>
      <c r="NG816" s="37"/>
      <c r="NH816" s="37"/>
      <c r="NI816" s="37"/>
      <c r="NJ816" s="37"/>
      <c r="NK816" s="37"/>
      <c r="NL816" s="37"/>
      <c r="NM816" s="37"/>
      <c r="NN816" s="37"/>
      <c r="NO816" s="37"/>
      <c r="NP816" s="37"/>
      <c r="NQ816" s="37"/>
      <c r="NR816" s="37"/>
      <c r="NS816" s="37"/>
      <c r="NT816" s="37"/>
      <c r="NU816" s="37"/>
      <c r="NV816" s="37"/>
      <c r="NW816" s="37"/>
      <c r="NX816" s="37"/>
      <c r="NY816" s="37"/>
      <c r="NZ816" s="37"/>
      <c r="OA816" s="37"/>
      <c r="OB816" s="37"/>
      <c r="OC816" s="37"/>
      <c r="OD816" s="37"/>
      <c r="OE816" s="37"/>
      <c r="OF816" s="37"/>
      <c r="OG816" s="37"/>
      <c r="OH816" s="37"/>
      <c r="OI816" s="37"/>
      <c r="OJ816" s="37"/>
      <c r="OK816" s="37"/>
      <c r="OL816" s="37"/>
      <c r="OM816" s="37"/>
      <c r="ON816" s="37"/>
      <c r="OO816" s="37"/>
      <c r="OP816" s="37"/>
      <c r="OQ816" s="37"/>
      <c r="OR816" s="37"/>
      <c r="OS816" s="37"/>
      <c r="OT816" s="37"/>
      <c r="OU816" s="37"/>
      <c r="OV816" s="37"/>
      <c r="OW816" s="37"/>
      <c r="OX816" s="37"/>
      <c r="OY816" s="37"/>
      <c r="OZ816" s="37"/>
      <c r="PA816" s="290"/>
    </row>
    <row r="817" spans="3:417" ht="36" customHeight="1">
      <c r="D817" s="290" t="s">
        <v>1635</v>
      </c>
      <c r="E817" s="59"/>
      <c r="I817" s="348" t="s">
        <v>1636</v>
      </c>
      <c r="J817" s="348"/>
      <c r="K817" s="293"/>
      <c r="M817" s="24"/>
      <c r="N817" s="249" t="s">
        <v>1635</v>
      </c>
      <c r="O817" s="59"/>
      <c r="P817" s="38"/>
      <c r="Q817" s="38"/>
      <c r="S817" s="21"/>
      <c r="T817" s="21"/>
      <c r="U817" s="21"/>
      <c r="V817" s="21"/>
      <c r="W817" s="426"/>
      <c r="X817" s="426"/>
      <c r="Y817" s="21"/>
      <c r="Z817" s="21"/>
      <c r="AA817" s="21"/>
      <c r="AB817" s="21"/>
      <c r="AC817" s="21"/>
      <c r="AD817" s="350" t="s">
        <v>1638</v>
      </c>
      <c r="AE817" s="350"/>
      <c r="AF817" s="350"/>
      <c r="AG817" s="350"/>
      <c r="AH817" s="350"/>
      <c r="AI817" s="350"/>
      <c r="AJ817" s="350"/>
      <c r="AK817" s="350"/>
      <c r="AL817" s="350"/>
      <c r="AM817" s="350"/>
      <c r="AN817" s="350"/>
      <c r="AO817" s="350"/>
      <c r="AP817" s="350"/>
      <c r="AQ817" s="350"/>
      <c r="AR817" s="350"/>
      <c r="AS817" s="350"/>
      <c r="AT817" s="350"/>
      <c r="AU817" s="350"/>
      <c r="AV817" s="350"/>
      <c r="AW817" s="350"/>
      <c r="AX817" s="350"/>
      <c r="AY817" s="350"/>
      <c r="AZ817" s="350"/>
      <c r="BA817" s="350"/>
      <c r="BB817" s="350"/>
      <c r="BC817" s="350"/>
      <c r="BD817" s="350"/>
      <c r="BE817" s="350"/>
      <c r="BF817" s="350"/>
      <c r="BG817" s="350"/>
      <c r="BH817" s="350"/>
      <c r="BI817" s="350"/>
      <c r="BJ817" s="350"/>
      <c r="BK817" s="350"/>
      <c r="BL817" s="350"/>
      <c r="BM817" s="350"/>
      <c r="BN817" s="350"/>
      <c r="BO817" s="350"/>
      <c r="BP817" s="350"/>
      <c r="BQ817" s="350"/>
      <c r="BR817" s="350"/>
      <c r="BS817" s="350"/>
      <c r="BT817" s="350"/>
      <c r="BU817" s="350"/>
      <c r="BV817" s="350"/>
      <c r="BW817" s="350"/>
      <c r="BX817" s="350"/>
      <c r="BY817" s="350"/>
      <c r="BZ817" s="350"/>
      <c r="CA817" s="350"/>
      <c r="CB817" s="350"/>
      <c r="CC817" s="350"/>
      <c r="CD817" s="350"/>
      <c r="CE817" s="350"/>
      <c r="CF817" s="350"/>
      <c r="CG817" s="350"/>
      <c r="CH817" s="350"/>
      <c r="CI817" s="350"/>
      <c r="CJ817" s="350"/>
      <c r="CK817" s="350"/>
      <c r="CL817" s="350"/>
      <c r="CM817" s="350"/>
      <c r="CN817" s="350"/>
      <c r="CO817" s="350"/>
      <c r="CP817" s="350"/>
      <c r="CQ817" s="350"/>
      <c r="CR817" s="350"/>
      <c r="CS817" s="350"/>
      <c r="CT817" s="350"/>
      <c r="CU817" s="350"/>
      <c r="CV817" s="350"/>
      <c r="CW817" s="350"/>
      <c r="CX817" s="350"/>
      <c r="CY817" s="350"/>
      <c r="CZ817" s="350"/>
      <c r="DA817" s="350"/>
      <c r="DB817" s="350"/>
      <c r="DC817" s="350"/>
      <c r="DD817" s="350"/>
      <c r="DE817" s="350"/>
      <c r="DF817" s="350"/>
      <c r="DG817" s="350"/>
      <c r="DH817" s="350"/>
      <c r="DI817" s="350"/>
      <c r="DJ817" s="350"/>
      <c r="DK817" s="350"/>
      <c r="DL817" s="350"/>
      <c r="DM817" s="350"/>
      <c r="DN817" s="350"/>
      <c r="DO817" s="350"/>
      <c r="DP817" s="350"/>
      <c r="DQ817" s="350"/>
      <c r="DR817" s="350"/>
      <c r="DS817" s="350"/>
      <c r="DT817" s="350"/>
      <c r="DU817" s="350"/>
      <c r="DV817" s="350"/>
      <c r="DW817" s="350"/>
      <c r="DX817" s="350"/>
      <c r="DY817" s="350"/>
      <c r="DZ817" s="350"/>
      <c r="EA817" s="350"/>
      <c r="EB817" s="350"/>
      <c r="EC817" s="350"/>
      <c r="ED817" s="350"/>
      <c r="EE817" s="350"/>
      <c r="EF817" s="350"/>
      <c r="EG817" s="350"/>
      <c r="EH817" s="350"/>
      <c r="EI817" s="350"/>
      <c r="EJ817" s="350"/>
      <c r="EK817" s="350"/>
      <c r="EL817" s="350"/>
      <c r="EM817" s="350"/>
      <c r="EN817" s="350"/>
      <c r="EO817" s="350"/>
      <c r="EP817" s="350"/>
      <c r="EQ817" s="350"/>
      <c r="ER817" s="350"/>
      <c r="ES817" s="350"/>
      <c r="ET817" s="350"/>
      <c r="EU817" s="350"/>
      <c r="EV817" s="350"/>
      <c r="EW817" s="350"/>
      <c r="EX817" s="350"/>
      <c r="EY817" s="350"/>
      <c r="EZ817" s="350"/>
      <c r="FA817" s="350"/>
      <c r="FB817" s="350"/>
      <c r="FC817" s="350"/>
      <c r="FD817" s="350"/>
      <c r="FE817" s="350"/>
      <c r="FF817" s="350"/>
      <c r="FG817" s="350"/>
      <c r="FH817" s="350"/>
      <c r="FI817" s="350"/>
      <c r="FJ817" s="350"/>
      <c r="FK817" s="350"/>
      <c r="FL817" s="350"/>
      <c r="FM817" s="350"/>
      <c r="FN817" s="350"/>
      <c r="FO817" s="350"/>
      <c r="FP817" s="350"/>
      <c r="FQ817" s="350"/>
      <c r="FR817" s="350"/>
      <c r="FS817" s="350"/>
      <c r="FT817" s="350"/>
      <c r="FU817" s="350"/>
      <c r="FV817" s="350"/>
      <c r="FW817" s="350"/>
      <c r="FX817" s="350"/>
      <c r="FY817" s="350"/>
      <c r="FZ817" s="350"/>
      <c r="GA817" s="350"/>
      <c r="GB817" s="350"/>
      <c r="GC817" s="350"/>
      <c r="GD817" s="350"/>
      <c r="GE817" s="350"/>
      <c r="GF817" s="350"/>
      <c r="GG817" s="350"/>
      <c r="GH817" s="350"/>
      <c r="GI817" s="350"/>
      <c r="GJ817" s="350"/>
      <c r="GK817" s="350"/>
      <c r="GL817" s="350"/>
      <c r="GM817" s="350"/>
      <c r="GN817" s="350"/>
      <c r="GO817" s="350"/>
      <c r="GP817" s="350"/>
      <c r="GQ817" s="350"/>
      <c r="GR817" s="350"/>
      <c r="GS817" s="350"/>
      <c r="GT817" s="350"/>
      <c r="GU817" s="350"/>
      <c r="GV817" s="350"/>
      <c r="GW817" s="350"/>
      <c r="GX817" s="350"/>
      <c r="GY817" s="350"/>
      <c r="GZ817" s="350"/>
      <c r="HA817" s="350"/>
      <c r="HB817" s="350"/>
      <c r="HC817" s="350"/>
      <c r="HD817" s="350"/>
      <c r="HE817" s="350"/>
      <c r="HF817" s="350"/>
      <c r="HG817" s="350"/>
      <c r="HH817" s="350"/>
      <c r="HI817" s="350"/>
      <c r="HJ817" s="350"/>
      <c r="HK817" s="350"/>
      <c r="HL817" s="350"/>
      <c r="HM817" s="350"/>
      <c r="HN817" s="350"/>
      <c r="HO817" s="350"/>
      <c r="HP817" s="350"/>
      <c r="HQ817" s="350"/>
      <c r="HR817" s="350"/>
      <c r="HS817" s="350"/>
      <c r="HT817" s="350"/>
      <c r="HU817" s="350"/>
      <c r="HV817" s="350"/>
      <c r="HW817" s="350"/>
      <c r="HX817" s="350"/>
      <c r="HY817" s="350"/>
      <c r="HZ817" s="350"/>
      <c r="IA817" s="350"/>
      <c r="IB817" s="350"/>
      <c r="IC817" s="350"/>
      <c r="ID817" s="350"/>
      <c r="IE817" s="350"/>
      <c r="IF817" s="350"/>
      <c r="IG817" s="350"/>
      <c r="IH817" s="350"/>
      <c r="II817" s="350"/>
      <c r="IJ817" s="350"/>
      <c r="IK817" s="350"/>
      <c r="IL817" s="350"/>
      <c r="IM817" s="350"/>
      <c r="IN817" s="350"/>
      <c r="IO817" s="350"/>
      <c r="IP817" s="350"/>
      <c r="IQ817" s="350"/>
      <c r="IR817" s="350"/>
      <c r="IS817" s="350"/>
      <c r="IT817" s="350"/>
      <c r="IU817" s="350"/>
      <c r="IV817" s="350"/>
      <c r="IW817" s="350"/>
      <c r="IX817" s="350"/>
      <c r="IY817" s="350"/>
      <c r="IZ817" s="350"/>
      <c r="JA817" s="350"/>
      <c r="JB817" s="350"/>
      <c r="JC817" s="350"/>
      <c r="JD817" s="350"/>
      <c r="JE817" s="350"/>
      <c r="JF817" s="350"/>
      <c r="JG817" s="350"/>
      <c r="JH817" s="350"/>
      <c r="JI817" s="350"/>
      <c r="JJ817" s="350"/>
      <c r="JK817" s="350"/>
      <c r="JL817" s="350"/>
      <c r="JM817" s="350"/>
      <c r="JN817" s="350"/>
      <c r="JO817" s="350"/>
      <c r="JP817" s="350"/>
      <c r="JQ817" s="350"/>
      <c r="JR817" s="350"/>
      <c r="JS817" s="350"/>
      <c r="JT817" s="350"/>
      <c r="JU817" s="350"/>
      <c r="JV817" s="350"/>
      <c r="JW817" s="350"/>
      <c r="JX817" s="350"/>
      <c r="JY817" s="350"/>
      <c r="JZ817" s="350"/>
      <c r="KA817" s="350"/>
      <c r="KB817" s="350"/>
      <c r="KC817" s="350"/>
      <c r="KD817" s="350"/>
      <c r="KE817" s="350"/>
      <c r="KF817" s="350"/>
      <c r="KG817" s="350"/>
      <c r="KH817" s="350"/>
      <c r="KI817" s="350"/>
      <c r="KJ817" s="350"/>
      <c r="KK817" s="350"/>
      <c r="KL817" s="350"/>
      <c r="KM817" s="350"/>
      <c r="KN817" s="350"/>
      <c r="KO817" s="350"/>
      <c r="KP817" s="350"/>
      <c r="KQ817" s="350"/>
      <c r="KR817" s="350"/>
      <c r="KS817" s="350"/>
      <c r="KT817" s="350"/>
      <c r="KU817" s="350"/>
      <c r="KV817" s="350"/>
      <c r="KW817" s="350"/>
      <c r="KX817" s="350"/>
      <c r="KY817" s="350"/>
      <c r="KZ817" s="350"/>
      <c r="LA817" s="350"/>
      <c r="LB817" s="350"/>
      <c r="LC817" s="350"/>
      <c r="LD817" s="350"/>
      <c r="LE817" s="350"/>
      <c r="LF817" s="350"/>
      <c r="LG817" s="350"/>
      <c r="LH817" s="350"/>
      <c r="LI817" s="350"/>
      <c r="LJ817" s="350"/>
      <c r="LK817" s="350"/>
      <c r="LL817" s="350"/>
      <c r="LM817" s="350"/>
      <c r="LN817" s="350"/>
      <c r="LO817" s="350"/>
      <c r="LP817" s="350"/>
      <c r="LQ817" s="350"/>
      <c r="LR817" s="350"/>
      <c r="LS817" s="350"/>
      <c r="LT817" s="350"/>
      <c r="LU817" s="350"/>
      <c r="LV817" s="350"/>
      <c r="LW817" s="350"/>
      <c r="LX817" s="350"/>
      <c r="LY817" s="350"/>
      <c r="LZ817" s="350"/>
      <c r="MA817" s="350"/>
      <c r="MB817" s="350"/>
      <c r="MC817" s="350"/>
      <c r="MD817" s="350"/>
      <c r="ME817" s="350"/>
      <c r="MF817" s="350"/>
      <c r="MG817" s="350"/>
      <c r="MH817" s="350"/>
      <c r="MI817" s="350"/>
      <c r="MJ817" s="350"/>
      <c r="MK817" s="350"/>
      <c r="ML817" s="350"/>
      <c r="MM817" s="350"/>
      <c r="MN817" s="350"/>
      <c r="MO817" s="350"/>
      <c r="MP817" s="350"/>
      <c r="MQ817" s="350"/>
      <c r="MR817" s="350"/>
      <c r="MS817" s="350"/>
      <c r="MT817" s="350"/>
      <c r="MU817" s="350"/>
      <c r="MV817" s="350"/>
      <c r="MW817" s="350"/>
      <c r="MX817" s="350"/>
      <c r="MY817" s="350"/>
      <c r="MZ817" s="350"/>
      <c r="NA817" s="350"/>
      <c r="NB817" s="350"/>
      <c r="NC817" s="350"/>
      <c r="ND817" s="350"/>
      <c r="NE817" s="350"/>
      <c r="NF817" s="350"/>
      <c r="NG817" s="350"/>
      <c r="NH817" s="350"/>
      <c r="NI817" s="350"/>
      <c r="NJ817" s="350"/>
      <c r="NK817" s="350"/>
      <c r="NL817" s="350"/>
      <c r="NM817" s="350"/>
      <c r="NN817" s="350"/>
      <c r="NO817" s="350"/>
      <c r="NP817" s="350"/>
      <c r="NQ817" s="350"/>
      <c r="NR817" s="350"/>
      <c r="NS817" s="350"/>
      <c r="NT817" s="350"/>
      <c r="NU817" s="350"/>
      <c r="NV817" s="350"/>
      <c r="NW817" s="350"/>
      <c r="NX817" s="350"/>
      <c r="NY817" s="350"/>
      <c r="NZ817" s="350"/>
      <c r="OA817" s="350"/>
      <c r="OB817" s="350"/>
      <c r="OC817" s="350"/>
      <c r="OD817" s="350"/>
      <c r="OE817" s="350"/>
      <c r="OF817" s="350"/>
      <c r="OG817" s="350"/>
      <c r="OH817" s="350"/>
      <c r="OI817" s="350"/>
      <c r="OJ817" s="350"/>
      <c r="OK817" s="350"/>
      <c r="OL817" s="350"/>
      <c r="OM817" s="350"/>
      <c r="ON817" s="350"/>
      <c r="OO817" s="350"/>
      <c r="OP817" s="350"/>
      <c r="OQ817" s="350"/>
      <c r="OR817" s="350"/>
      <c r="OS817" s="350"/>
      <c r="OT817" s="350"/>
      <c r="OU817" s="350"/>
      <c r="OV817" s="350"/>
      <c r="OW817" s="350"/>
      <c r="OX817" s="350"/>
      <c r="OY817" s="350"/>
      <c r="OZ817" s="350"/>
      <c r="PA817" s="350"/>
    </row>
    <row r="818" spans="3:417" ht="39" customHeight="1">
      <c r="D818" s="249"/>
      <c r="E818" s="59"/>
      <c r="I818" s="59"/>
      <c r="J818" s="59"/>
      <c r="M818" s="59"/>
      <c r="N818" s="38"/>
      <c r="P818" s="38"/>
      <c r="Q818" s="38"/>
      <c r="S818" s="21"/>
      <c r="T818" s="21"/>
      <c r="U818" s="35"/>
      <c r="V818" s="21"/>
      <c r="W818" s="35"/>
      <c r="X818" s="34"/>
      <c r="Y818" s="21"/>
      <c r="Z818" s="21"/>
      <c r="AA818" s="21"/>
      <c r="AB818" s="21"/>
      <c r="AC818" s="21"/>
      <c r="BM818" s="54"/>
      <c r="BN818" s="54"/>
      <c r="BO818" s="54"/>
      <c r="BP818" s="54"/>
      <c r="BQ818" s="54"/>
      <c r="BR818" s="54"/>
      <c r="BS818" s="54"/>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s="37"/>
      <c r="CU818" s="37"/>
      <c r="CV818" s="37"/>
      <c r="CW818" s="37"/>
      <c r="CX818" s="37"/>
      <c r="CY818" s="37"/>
      <c r="CZ818" s="37"/>
      <c r="DA818" s="37"/>
      <c r="DB818" s="37"/>
      <c r="DC818" s="37"/>
      <c r="DD818" s="37"/>
      <c r="DE818" s="37"/>
      <c r="DF818" s="37"/>
      <c r="DG818" s="37"/>
      <c r="DH818" s="37"/>
      <c r="DI818" s="37"/>
      <c r="DJ818" s="37"/>
      <c r="DK818" s="37"/>
      <c r="DL818" s="37"/>
      <c r="DM818" s="37"/>
      <c r="DN818" s="37"/>
      <c r="DO818" s="37"/>
      <c r="DP818" s="37"/>
      <c r="DQ818" s="37"/>
      <c r="DR818" s="37"/>
      <c r="DS818" s="37"/>
      <c r="DT818" s="37"/>
      <c r="DU818" s="37"/>
      <c r="DV818" s="37"/>
      <c r="DW818" s="37"/>
      <c r="DX818" s="37"/>
      <c r="DY818" s="37"/>
      <c r="DZ818" s="37"/>
      <c r="EA818" s="37"/>
      <c r="EB818" s="37"/>
      <c r="EC818" s="37"/>
      <c r="ED818" s="37"/>
      <c r="EE818" s="37"/>
      <c r="EF818" s="37"/>
      <c r="EG818" s="37"/>
      <c r="EH818" s="37"/>
      <c r="EI818" s="37"/>
      <c r="EJ818" s="37"/>
      <c r="EK818" s="37"/>
      <c r="EL818" s="37"/>
      <c r="EM818" s="37"/>
      <c r="EN818" s="37"/>
      <c r="EO818" s="37"/>
      <c r="EP818" s="37"/>
      <c r="EQ818" s="37"/>
      <c r="ER818" s="37"/>
      <c r="ES818" s="37"/>
      <c r="ET818" s="37"/>
      <c r="EU818" s="37"/>
      <c r="EV818" s="37"/>
      <c r="EW818" s="37"/>
      <c r="EX818" s="37"/>
      <c r="EY818" s="37"/>
      <c r="EZ818" s="37"/>
      <c r="FA818" s="37"/>
      <c r="FB818" s="37"/>
      <c r="FC818" s="37"/>
      <c r="FD818" s="37"/>
      <c r="FE818" s="37"/>
      <c r="FF818" s="37"/>
      <c r="FG818" s="37"/>
      <c r="FH818" s="37"/>
      <c r="FI818" s="37"/>
      <c r="FJ818" s="37"/>
      <c r="FK818" s="37"/>
      <c r="FL818" s="37"/>
      <c r="FM818" s="37"/>
      <c r="FN818" s="37"/>
      <c r="FO818" s="37"/>
      <c r="FP818" s="37"/>
      <c r="FQ818" s="37"/>
      <c r="FR818" s="37"/>
      <c r="FS818" s="37"/>
      <c r="FT818" s="37"/>
      <c r="FU818" s="37"/>
      <c r="FV818" s="37"/>
      <c r="FW818" s="37"/>
      <c r="FX818" s="37"/>
      <c r="FY818" s="37"/>
      <c r="FZ818" s="37"/>
      <c r="GA818" s="37"/>
      <c r="GB818" s="37"/>
      <c r="GC818" s="37"/>
      <c r="GD818" s="37"/>
      <c r="GE818" s="37"/>
      <c r="GF818" s="37"/>
      <c r="GG818" s="37"/>
      <c r="GH818" s="37"/>
      <c r="GI818" s="37"/>
      <c r="GJ818" s="37"/>
      <c r="GK818" s="37"/>
      <c r="GL818" s="37"/>
      <c r="GM818" s="37"/>
      <c r="GN818" s="37"/>
      <c r="GO818" s="37"/>
      <c r="GP818" s="37"/>
      <c r="GQ818" s="37"/>
      <c r="GR818" s="37"/>
      <c r="GS818" s="37"/>
      <c r="GT818" s="37"/>
      <c r="GU818" s="37"/>
      <c r="GV818" s="37"/>
      <c r="GW818" s="37"/>
      <c r="GX818" s="37"/>
      <c r="GY818" s="37"/>
      <c r="GZ818" s="37"/>
      <c r="HA818" s="37"/>
      <c r="HB818" s="37"/>
      <c r="HC818" s="37"/>
      <c r="HD818" s="37"/>
      <c r="HE818" s="37"/>
      <c r="HF818" s="37"/>
      <c r="HG818" s="37"/>
      <c r="HH818" s="37"/>
      <c r="HI818" s="37"/>
      <c r="HJ818" s="37"/>
      <c r="HK818" s="37"/>
      <c r="HL818" s="37"/>
      <c r="HM818" s="37"/>
      <c r="HN818" s="37"/>
      <c r="HO818" s="37"/>
      <c r="HP818" s="37"/>
      <c r="HQ818" s="37"/>
      <c r="HR818" s="37"/>
      <c r="HS818" s="37"/>
      <c r="HT818" s="37"/>
      <c r="HU818" s="37"/>
      <c r="HV818" s="37"/>
      <c r="HW818" s="37"/>
      <c r="HX818" s="37"/>
      <c r="HY818" s="37"/>
      <c r="HZ818" s="37"/>
      <c r="IA818" s="37"/>
      <c r="IB818" s="37"/>
      <c r="IC818" s="37"/>
      <c r="ID818" s="37"/>
      <c r="IE818" s="37"/>
      <c r="IF818" s="37"/>
      <c r="IG818" s="37"/>
      <c r="IH818" s="37"/>
      <c r="II818" s="37"/>
      <c r="IJ818" s="37"/>
      <c r="IK818" s="37"/>
      <c r="IL818" s="37"/>
      <c r="IM818" s="37"/>
      <c r="IN818" s="37"/>
      <c r="IO818" s="37"/>
      <c r="IP818" s="37"/>
      <c r="IQ818" s="37"/>
      <c r="IR818" s="37"/>
      <c r="IS818" s="37"/>
      <c r="IT818" s="37"/>
      <c r="IU818" s="37"/>
      <c r="IV818" s="37"/>
      <c r="IW818" s="37"/>
      <c r="IX818" s="37"/>
      <c r="IY818" s="37"/>
      <c r="IZ818" s="37"/>
      <c r="JA818" s="37"/>
      <c r="JB818" s="37"/>
      <c r="JC818" s="37"/>
      <c r="JD818" s="37"/>
      <c r="JE818" s="37"/>
      <c r="JF818" s="37"/>
      <c r="JG818" s="37"/>
      <c r="JH818" s="37"/>
      <c r="JI818" s="37"/>
      <c r="JJ818" s="37"/>
      <c r="JK818" s="37"/>
      <c r="JL818" s="37"/>
      <c r="JM818" s="37"/>
      <c r="JN818" s="37"/>
      <c r="JO818" s="37"/>
      <c r="JP818" s="37"/>
      <c r="JQ818" s="37"/>
      <c r="JR818" s="37"/>
      <c r="JS818" s="37"/>
      <c r="JT818" s="37"/>
      <c r="JU818" s="37"/>
      <c r="JV818" s="37"/>
      <c r="JW818" s="37"/>
      <c r="JX818" s="37"/>
      <c r="JY818" s="37"/>
      <c r="JZ818" s="37"/>
      <c r="KA818" s="37"/>
      <c r="KB818" s="37"/>
      <c r="KC818" s="37"/>
      <c r="KD818" s="37"/>
      <c r="KE818" s="37"/>
      <c r="KF818" s="37"/>
      <c r="KG818" s="37"/>
      <c r="KH818" s="37"/>
      <c r="KI818" s="37"/>
      <c r="KJ818" s="37"/>
      <c r="KK818" s="205"/>
      <c r="KL818" s="37"/>
      <c r="KM818" s="37"/>
      <c r="KN818" s="37"/>
      <c r="KO818" s="37"/>
      <c r="KP818" s="37"/>
      <c r="KQ818" s="37"/>
      <c r="KR818" s="206"/>
      <c r="KS818" s="37"/>
      <c r="KT818" s="37"/>
      <c r="KU818" s="37"/>
      <c r="KV818" s="37"/>
      <c r="KW818" s="37"/>
      <c r="KX818" s="37"/>
      <c r="KY818" s="37"/>
      <c r="KZ818" s="37"/>
      <c r="LA818" s="37"/>
      <c r="LB818" s="37"/>
      <c r="LC818" s="37"/>
      <c r="LD818" s="37"/>
      <c r="LE818" s="37"/>
      <c r="LF818" s="37"/>
      <c r="LG818" s="37"/>
      <c r="LH818" s="37"/>
      <c r="LI818" s="37"/>
      <c r="LJ818" s="37"/>
      <c r="LK818" s="37"/>
      <c r="LL818" s="37"/>
      <c r="LM818" s="37"/>
      <c r="LN818" s="37"/>
      <c r="LO818" s="37"/>
      <c r="LP818" s="37"/>
      <c r="LQ818" s="37"/>
      <c r="LR818" s="37"/>
      <c r="LS818" s="37"/>
      <c r="LT818" s="37"/>
      <c r="LU818" s="37"/>
      <c r="LV818" s="37"/>
      <c r="LW818" s="37"/>
      <c r="LX818" s="37"/>
      <c r="LY818" s="37"/>
      <c r="LZ818" s="37"/>
      <c r="MA818" s="37"/>
      <c r="MB818" s="37"/>
      <c r="MC818" s="37"/>
      <c r="MD818" s="37"/>
      <c r="ME818" s="37"/>
      <c r="MF818" s="37"/>
      <c r="MG818" s="37"/>
      <c r="MH818" s="37"/>
      <c r="MI818" s="37"/>
      <c r="MJ818" s="37"/>
      <c r="MK818" s="37"/>
      <c r="ML818" s="37"/>
      <c r="MM818" s="37"/>
      <c r="MN818" s="37"/>
      <c r="MO818" s="37"/>
      <c r="MP818" s="37"/>
      <c r="MQ818" s="37"/>
      <c r="MR818" s="37"/>
      <c r="MS818" s="37"/>
      <c r="MT818" s="37"/>
      <c r="MU818" s="37"/>
      <c r="MV818" s="37"/>
      <c r="MW818" s="37"/>
      <c r="MX818" s="37"/>
      <c r="MY818" s="37"/>
      <c r="MZ818" s="37"/>
      <c r="NA818" s="37"/>
      <c r="NB818" s="37"/>
      <c r="NC818" s="37"/>
      <c r="ND818" s="37"/>
      <c r="NE818" s="37"/>
      <c r="NF818" s="37"/>
      <c r="NG818" s="37"/>
      <c r="NH818" s="37"/>
      <c r="NI818" s="37"/>
      <c r="NJ818" s="37"/>
      <c r="NK818" s="37"/>
      <c r="NL818" s="37"/>
      <c r="NM818" s="37"/>
      <c r="NN818" s="37"/>
      <c r="NO818" s="37"/>
      <c r="NP818" s="37"/>
      <c r="NQ818" s="37"/>
      <c r="NR818" s="37"/>
      <c r="NS818" s="37"/>
      <c r="NT818" s="37"/>
      <c r="NU818" s="37"/>
      <c r="NV818" s="37"/>
      <c r="NW818" s="37"/>
      <c r="NX818" s="37"/>
      <c r="NY818" s="37"/>
      <c r="NZ818" s="37"/>
      <c r="OA818" s="37"/>
      <c r="OB818" s="37"/>
      <c r="OC818" s="37"/>
      <c r="OD818" s="37"/>
      <c r="OE818" s="37"/>
      <c r="OF818" s="37"/>
      <c r="OG818" s="37"/>
      <c r="OH818" s="37"/>
      <c r="OI818" s="37"/>
      <c r="OJ818" s="37"/>
      <c r="OK818" s="37"/>
      <c r="OL818" s="37"/>
      <c r="OM818" s="37"/>
      <c r="ON818" s="37"/>
      <c r="OO818" s="37"/>
      <c r="OP818" s="37"/>
      <c r="OQ818" s="37"/>
      <c r="OR818" s="37"/>
      <c r="OS818" s="37"/>
      <c r="OT818" s="37"/>
      <c r="OU818" s="37"/>
      <c r="OV818" s="37"/>
      <c r="OW818" s="37"/>
      <c r="OX818" s="37"/>
      <c r="OY818" s="37"/>
      <c r="OZ818" s="37"/>
      <c r="PA818" s="250"/>
    </row>
    <row r="819" spans="3:417" hidden="1">
      <c r="C819" s="545"/>
      <c r="D819" s="545"/>
      <c r="E819" s="545"/>
      <c r="F819" s="545"/>
      <c r="I819" s="59"/>
      <c r="J819" s="59"/>
      <c r="M819" s="59"/>
      <c r="N819" s="38"/>
      <c r="P819" s="38"/>
      <c r="Q819" s="38"/>
      <c r="S819" s="21"/>
      <c r="T819" s="21"/>
      <c r="U819" s="21"/>
      <c r="V819" s="36"/>
      <c r="W819" s="426" t="s">
        <v>668</v>
      </c>
      <c r="X819" s="426"/>
      <c r="Y819" s="426"/>
      <c r="Z819" s="426"/>
      <c r="AA819" s="36"/>
      <c r="AB819" s="21"/>
      <c r="AC819" s="21"/>
      <c r="BU819" s="38"/>
      <c r="BV819" s="38"/>
      <c r="FF819" s="38"/>
      <c r="FG819" s="38"/>
      <c r="FH819" s="38"/>
      <c r="FI819" s="38"/>
      <c r="FJ819" s="38"/>
      <c r="IT819" s="38"/>
      <c r="IU819" s="38"/>
      <c r="IV819" s="38"/>
      <c r="IW819" s="38"/>
    </row>
    <row r="820" spans="3:417">
      <c r="D820" s="248"/>
      <c r="E820" s="59"/>
      <c r="I820" s="59"/>
      <c r="J820" s="59"/>
      <c r="M820" s="59"/>
      <c r="N820" s="38"/>
      <c r="P820" s="38"/>
      <c r="Q820" s="38"/>
      <c r="S820" s="21"/>
      <c r="T820" s="21"/>
      <c r="U820" s="32"/>
      <c r="V820" s="21"/>
      <c r="W820" s="32"/>
      <c r="X820" s="33"/>
      <c r="Y820" s="21"/>
      <c r="Z820" s="21"/>
      <c r="AA820" s="21"/>
      <c r="AB820" s="21"/>
      <c r="AC820" s="21"/>
      <c r="BU820" s="38"/>
      <c r="BV820" s="38"/>
      <c r="FF820" s="38"/>
      <c r="FG820" s="38"/>
      <c r="FH820" s="38"/>
      <c r="FI820" s="38"/>
      <c r="FJ820" s="38"/>
      <c r="IT820" s="38"/>
      <c r="IU820" s="38"/>
      <c r="IV820" s="38"/>
      <c r="IW820" s="38"/>
    </row>
    <row r="821" spans="3:417">
      <c r="M821" s="59"/>
      <c r="N821" s="38"/>
      <c r="FF821" s="38"/>
      <c r="FG821" s="38"/>
      <c r="FH821" s="38"/>
      <c r="FI821" s="38"/>
      <c r="FJ821" s="38"/>
      <c r="IT821" s="38"/>
      <c r="IU821" s="38"/>
      <c r="IV821" s="38"/>
      <c r="IW821" s="38"/>
    </row>
  </sheetData>
  <autoFilter ref="A10:WNU738" xr:uid="{B0090EDB-2A95-4A1C-8B72-2CFD56630396}">
    <filterColumn colId="3" showButton="0"/>
    <filterColumn colId="5" showButton="0"/>
    <filterColumn colId="17">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6" showButton="0"/>
    <filterColumn colId="107" showButton="0"/>
    <filterColumn colId="108" showButton="0"/>
    <filterColumn colId="109" showButton="0"/>
    <filterColumn colId="110" showButton="0"/>
    <filterColumn colId="111" showButton="0"/>
    <filterColumn colId="112" showButton="0"/>
    <filterColumn colId="114"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49" showButton="0"/>
    <filterColumn colId="151" showButton="0"/>
    <filterColumn colId="152" showButton="0"/>
    <filterColumn colId="153" showButton="0"/>
    <filterColumn colId="154" showButton="0"/>
    <filterColumn colId="155" showButton="0"/>
    <filterColumn colId="156" showButton="0"/>
    <filterColumn colId="157" showButton="0"/>
    <filterColumn colId="159"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3" showButton="0"/>
    <filterColumn colId="194" showButton="0"/>
    <filterColumn colId="195" showButton="0"/>
    <filterColumn colId="197" showButton="0"/>
    <filterColumn colId="198" showButton="0"/>
    <filterColumn colId="199" showButton="0"/>
    <filterColumn colId="200" showButton="0"/>
    <filterColumn colId="201" showButton="0"/>
    <filterColumn colId="202" showButton="0"/>
    <filterColumn colId="203" showButton="0"/>
    <filterColumn colId="205"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7" showButton="0"/>
    <filterColumn colId="238" showButton="0"/>
    <filterColumn colId="239" showButton="0"/>
    <filterColumn colId="240" showButton="0"/>
    <filterColumn colId="242" showButton="0"/>
    <filterColumn colId="243" showButton="0"/>
    <filterColumn colId="244" showButton="0"/>
    <filterColumn colId="245" showButton="0"/>
    <filterColumn colId="246" showButton="0"/>
    <filterColumn colId="247" showButton="0"/>
    <filterColumn colId="248" showButton="0"/>
    <filterColumn colId="250"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79" showButton="0"/>
    <filterColumn colId="280" showButton="0"/>
    <filterColumn colId="281" showButton="0"/>
    <filterColumn colId="282" showButton="0"/>
    <filterColumn colId="283" showButton="0"/>
    <filterColumn colId="284" showButton="0"/>
    <filterColumn colId="285" showButton="0"/>
    <filterColumn colId="287" showButton="0"/>
    <filterColumn colId="288" showButton="0"/>
    <filterColumn colId="289" showButton="0"/>
    <filterColumn colId="290" showButton="0"/>
    <filterColumn colId="291" showButton="0"/>
    <filterColumn colId="292" showButton="0"/>
    <filterColumn colId="293" showButton="0"/>
    <filterColumn colId="295"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1" showButton="0"/>
    <filterColumn colId="322" showButton="0"/>
    <filterColumn colId="323" showButton="0"/>
    <filterColumn colId="324" showButton="0"/>
    <filterColumn colId="325" showButton="0"/>
    <filterColumn colId="326" showButton="0"/>
    <filterColumn colId="327" showButton="0"/>
    <filterColumn colId="328" showButton="0"/>
    <filterColumn colId="330" showButton="0"/>
    <filterColumn colId="331" showButton="0"/>
    <filterColumn colId="332" showButton="0"/>
    <filterColumn colId="333" showButton="0"/>
    <filterColumn colId="334" showButton="0"/>
    <filterColumn colId="335" showButton="0"/>
    <filterColumn colId="336" showButton="0"/>
    <filterColumn colId="338"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7" showButton="0"/>
    <filterColumn colId="358" showButton="0"/>
    <filterColumn colId="359" showButton="0"/>
    <filterColumn colId="360" showButton="0"/>
    <filterColumn colId="361" showButton="0"/>
    <filterColumn colId="362" showButton="0"/>
    <filterColumn colId="363" showButton="0"/>
    <filterColumn colId="364" showButton="0"/>
    <filterColumn colId="365" showButton="0"/>
    <filterColumn colId="366" showButton="0"/>
    <filterColumn colId="368" showButton="0"/>
    <filterColumn colId="369" showButton="0"/>
    <filterColumn colId="370" showButton="0"/>
    <filterColumn colId="371" showButton="0"/>
    <filterColumn colId="372" showButton="0"/>
    <filterColumn colId="373" showButton="0"/>
    <filterColumn colId="374" showButton="0"/>
    <filterColumn colId="376"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5" showButton="0"/>
    <filterColumn colId="396" showButton="0"/>
    <filterColumn colId="397" showButton="0"/>
    <filterColumn colId="398" showButton="0"/>
    <filterColumn colId="399" showButton="0"/>
    <filterColumn colId="400" showButton="0"/>
    <filterColumn colId="401" showButton="0"/>
    <filterColumn colId="402" showButton="0"/>
    <filterColumn colId="403" showButton="0"/>
    <filterColumn colId="404" showButton="0"/>
    <filterColumn colId="406" showButton="0"/>
    <filterColumn colId="407" showButton="0"/>
    <filterColumn colId="408" showButton="0"/>
    <filterColumn colId="409" showButton="0"/>
    <filterColumn colId="410" showButton="0"/>
    <filterColumn colId="411" showButton="0"/>
    <filterColumn colId="412" showButton="0"/>
    <filterColumn colId="414" showButton="0"/>
  </autoFilter>
  <dataConsolidate/>
  <mergeCells count="1508">
    <mergeCell ref="R673:R674"/>
    <mergeCell ref="R512:R513"/>
    <mergeCell ref="I512:I514"/>
    <mergeCell ref="H512:H514"/>
    <mergeCell ref="G512:G514"/>
    <mergeCell ref="F512:F514"/>
    <mergeCell ref="E512:E514"/>
    <mergeCell ref="H232:H234"/>
    <mergeCell ref="E204:E214"/>
    <mergeCell ref="F204:F214"/>
    <mergeCell ref="G204:G214"/>
    <mergeCell ref="F173:F174"/>
    <mergeCell ref="P662:P672"/>
    <mergeCell ref="D384:F384"/>
    <mergeCell ref="G336:G340"/>
    <mergeCell ref="H318:H328"/>
    <mergeCell ref="F376:F382"/>
    <mergeCell ref="H238:H247"/>
    <mergeCell ref="Q231"/>
    <mergeCell ref="P344:P354"/>
    <mergeCell ref="Q344:Q354"/>
    <mergeCell ref="D375:F375"/>
    <mergeCell ref="D344:D354"/>
    <mergeCell ref="D198:F198"/>
    <mergeCell ref="D179:D180"/>
    <mergeCell ref="H259:H260"/>
    <mergeCell ref="K238:K247"/>
    <mergeCell ref="I188:I189"/>
    <mergeCell ref="H188:H189"/>
    <mergeCell ref="D317:F317"/>
    <mergeCell ref="D291:F291"/>
    <mergeCell ref="F262:F272"/>
    <mergeCell ref="C336:C340"/>
    <mergeCell ref="D336:D340"/>
    <mergeCell ref="G370:G372"/>
    <mergeCell ref="P312:P316"/>
    <mergeCell ref="P318:P328"/>
    <mergeCell ref="D376:D382"/>
    <mergeCell ref="D204:D214"/>
    <mergeCell ref="D387:D391"/>
    <mergeCell ref="D434:F434"/>
    <mergeCell ref="D441:F441"/>
    <mergeCell ref="C280:C288"/>
    <mergeCell ref="C273:C276"/>
    <mergeCell ref="C228:C230"/>
    <mergeCell ref="C217:C227"/>
    <mergeCell ref="I435:I437"/>
    <mergeCell ref="P387:P391"/>
    <mergeCell ref="P392:P397"/>
    <mergeCell ref="P402:P412"/>
    <mergeCell ref="P256:P257"/>
    <mergeCell ref="P259:P260"/>
    <mergeCell ref="I228:I230"/>
    <mergeCell ref="E217:E227"/>
    <mergeCell ref="F217:F227"/>
    <mergeCell ref="G217:G227"/>
    <mergeCell ref="H217:H227"/>
    <mergeCell ref="I217:I227"/>
    <mergeCell ref="F238:F247"/>
    <mergeCell ref="G238:G247"/>
    <mergeCell ref="D259:D260"/>
    <mergeCell ref="E259:E260"/>
    <mergeCell ref="F259:F260"/>
    <mergeCell ref="G259:G260"/>
    <mergeCell ref="P170:P171"/>
    <mergeCell ref="H256:H257"/>
    <mergeCell ref="G256:G257"/>
    <mergeCell ref="F256:F257"/>
    <mergeCell ref="E256:E257"/>
    <mergeCell ref="D256:D257"/>
    <mergeCell ref="C256:C257"/>
    <mergeCell ref="C204:C214"/>
    <mergeCell ref="H204:H214"/>
    <mergeCell ref="C238:C247"/>
    <mergeCell ref="I204:I214"/>
    <mergeCell ref="F236:F237"/>
    <mergeCell ref="H170:H171"/>
    <mergeCell ref="C59:C60"/>
    <mergeCell ref="F74:F83"/>
    <mergeCell ref="K9:K12"/>
    <mergeCell ref="AE11:AE12"/>
    <mergeCell ref="H123:H126"/>
    <mergeCell ref="G123:G126"/>
    <mergeCell ref="F123:F126"/>
    <mergeCell ref="E123:E126"/>
    <mergeCell ref="D123:D126"/>
    <mergeCell ref="C123:C126"/>
    <mergeCell ref="C36:C37"/>
    <mergeCell ref="D36:D37"/>
    <mergeCell ref="E130:E132"/>
    <mergeCell ref="G236:G237"/>
    <mergeCell ref="E48:E49"/>
    <mergeCell ref="Q139:Q140"/>
    <mergeCell ref="F139:F140"/>
    <mergeCell ref="F142:F156"/>
    <mergeCell ref="D101:D111"/>
    <mergeCell ref="GZ9:IR9"/>
    <mergeCell ref="DM9:FE9"/>
    <mergeCell ref="IQ10:IR11"/>
    <mergeCell ref="FF9:GY9"/>
    <mergeCell ref="F135:F137"/>
    <mergeCell ref="H130:H132"/>
    <mergeCell ref="H101:H111"/>
    <mergeCell ref="DZ11:DZ12"/>
    <mergeCell ref="GP10:GW10"/>
    <mergeCell ref="GX10:GY11"/>
    <mergeCell ref="O9:O11"/>
    <mergeCell ref="BT11:BT12"/>
    <mergeCell ref="BU11:BU12"/>
    <mergeCell ref="BZ11:BZ12"/>
    <mergeCell ref="BN11:BO11"/>
    <mergeCell ref="BJ11:BK11"/>
    <mergeCell ref="BL11:BM11"/>
    <mergeCell ref="P9:P11"/>
    <mergeCell ref="F130:F132"/>
    <mergeCell ref="CC11:CC12"/>
    <mergeCell ref="BY11:BY12"/>
    <mergeCell ref="BW11:BW12"/>
    <mergeCell ref="BV11:BV12"/>
    <mergeCell ref="G48:G49"/>
    <mergeCell ref="F48:F49"/>
    <mergeCell ref="H48:H49"/>
    <mergeCell ref="Q89:Q97"/>
    <mergeCell ref="AD11:AD12"/>
    <mergeCell ref="BT9:BW9"/>
    <mergeCell ref="R9:AC9"/>
    <mergeCell ref="D54:F54"/>
    <mergeCell ref="D85:F85"/>
    <mergeCell ref="NQ10:OP10"/>
    <mergeCell ref="OQ10:OX10"/>
    <mergeCell ref="FK10:GO10"/>
    <mergeCell ref="DB11:DB12"/>
    <mergeCell ref="C779:C785"/>
    <mergeCell ref="C307:C311"/>
    <mergeCell ref="E135:E137"/>
    <mergeCell ref="C330:C335"/>
    <mergeCell ref="C370:C372"/>
    <mergeCell ref="C435:C437"/>
    <mergeCell ref="F336:F340"/>
    <mergeCell ref="C294:C305"/>
    <mergeCell ref="F99:F100"/>
    <mergeCell ref="C501:C504"/>
    <mergeCell ref="E501:E504"/>
    <mergeCell ref="D519:D520"/>
    <mergeCell ref="C519:C520"/>
    <mergeCell ref="E392:E397"/>
    <mergeCell ref="C512:C514"/>
    <mergeCell ref="C754:H754"/>
    <mergeCell ref="C740:G740"/>
    <mergeCell ref="F708:F711"/>
    <mergeCell ref="C715:C725"/>
    <mergeCell ref="F715:F725"/>
    <mergeCell ref="C756:H756"/>
    <mergeCell ref="C750:H750"/>
    <mergeCell ref="C61:C62"/>
    <mergeCell ref="C761:H761"/>
    <mergeCell ref="H139:H140"/>
    <mergeCell ref="C762:H762"/>
    <mergeCell ref="E705:E707"/>
    <mergeCell ref="F705:F707"/>
    <mergeCell ref="C1:PA1"/>
    <mergeCell ref="C2:PA2"/>
    <mergeCell ref="C3:PA3"/>
    <mergeCell ref="P74:P83"/>
    <mergeCell ref="H36:H37"/>
    <mergeCell ref="G192:G193"/>
    <mergeCell ref="C192:C193"/>
    <mergeCell ref="C48:C49"/>
    <mergeCell ref="C99:C100"/>
    <mergeCell ref="G232:G234"/>
    <mergeCell ref="H179:H180"/>
    <mergeCell ref="G179:G180"/>
    <mergeCell ref="G142:G156"/>
    <mergeCell ref="F59:F60"/>
    <mergeCell ref="OK11:OK12"/>
    <mergeCell ref="JX11:JX12"/>
    <mergeCell ref="D73:F73"/>
    <mergeCell ref="NO9:OZ9"/>
    <mergeCell ref="DR11:DR12"/>
    <mergeCell ref="BX11:BX12"/>
    <mergeCell ref="CY11:CY12"/>
    <mergeCell ref="CZ11:CZ12"/>
    <mergeCell ref="CI11:CI12"/>
    <mergeCell ref="CO11:CO12"/>
    <mergeCell ref="E232:E234"/>
    <mergeCell ref="I36:I37"/>
    <mergeCell ref="H74:H83"/>
    <mergeCell ref="FB11:FC11"/>
    <mergeCell ref="GZ11:GZ12"/>
    <mergeCell ref="HP11:HP12"/>
    <mergeCell ref="FG11:FG12"/>
    <mergeCell ref="HW11:HW12"/>
    <mergeCell ref="B512:B514"/>
    <mergeCell ref="D517:D518"/>
    <mergeCell ref="C517:C518"/>
    <mergeCell ref="C521:C522"/>
    <mergeCell ref="G519:G520"/>
    <mergeCell ref="G523:G524"/>
    <mergeCell ref="D521:D522"/>
    <mergeCell ref="C529:C530"/>
    <mergeCell ref="D529:D530"/>
    <mergeCell ref="E529:E530"/>
    <mergeCell ref="C523:C524"/>
    <mergeCell ref="D523:D524"/>
    <mergeCell ref="D501:D504"/>
    <mergeCell ref="C819:F819"/>
    <mergeCell ref="C9:C12"/>
    <mergeCell ref="D427:F427"/>
    <mergeCell ref="C428:C433"/>
    <mergeCell ref="D428:D433"/>
    <mergeCell ref="F168:F169"/>
    <mergeCell ref="C800:C806"/>
    <mergeCell ref="C807:C813"/>
    <mergeCell ref="D812:E813"/>
    <mergeCell ref="C760:H760"/>
    <mergeCell ref="C758:H758"/>
    <mergeCell ref="D705:D707"/>
    <mergeCell ref="D606:F606"/>
    <mergeCell ref="E519:E520"/>
    <mergeCell ref="H312:H316"/>
    <mergeCell ref="F344:F354"/>
    <mergeCell ref="E344:E354"/>
    <mergeCell ref="C786:C792"/>
    <mergeCell ref="D769:J770"/>
    <mergeCell ref="H733:H738"/>
    <mergeCell ref="D715:D725"/>
    <mergeCell ref="A604:A605"/>
    <mergeCell ref="B549:B550"/>
    <mergeCell ref="B525:B526"/>
    <mergeCell ref="E554:E575"/>
    <mergeCell ref="D587:F587"/>
    <mergeCell ref="D764:E764"/>
    <mergeCell ref="D765:E765"/>
    <mergeCell ref="D766:E766"/>
    <mergeCell ref="D767:E767"/>
    <mergeCell ref="D768:E768"/>
    <mergeCell ref="C753:H753"/>
    <mergeCell ref="C741:G741"/>
    <mergeCell ref="G708:G711"/>
    <mergeCell ref="C743:G743"/>
    <mergeCell ref="F685:F695"/>
    <mergeCell ref="G685:G695"/>
    <mergeCell ref="G705:G707"/>
    <mergeCell ref="H728:H732"/>
    <mergeCell ref="D733:D738"/>
    <mergeCell ref="D649:D659"/>
    <mergeCell ref="C745:G745"/>
    <mergeCell ref="H715:H725"/>
    <mergeCell ref="G715:G725"/>
    <mergeCell ref="G733:G738"/>
    <mergeCell ref="F733:F738"/>
    <mergeCell ref="C744:G744"/>
    <mergeCell ref="C748:H748"/>
    <mergeCell ref="C708:C711"/>
    <mergeCell ref="E733:E738"/>
    <mergeCell ref="A733:A738"/>
    <mergeCell ref="A387:A391"/>
    <mergeCell ref="G444:G445"/>
    <mergeCell ref="F387:F391"/>
    <mergeCell ref="C498:C500"/>
    <mergeCell ref="D421:F421"/>
    <mergeCell ref="C458:C469"/>
    <mergeCell ref="F479:F489"/>
    <mergeCell ref="E479:E489"/>
    <mergeCell ref="F458:F469"/>
    <mergeCell ref="E458:E469"/>
    <mergeCell ref="C531:C532"/>
    <mergeCell ref="C387:C391"/>
    <mergeCell ref="F402:F412"/>
    <mergeCell ref="D392:D397"/>
    <mergeCell ref="F527:F528"/>
    <mergeCell ref="G505:G507"/>
    <mergeCell ref="F505:F507"/>
    <mergeCell ref="B428:B433"/>
    <mergeCell ref="B387:B391"/>
    <mergeCell ref="F519:F520"/>
    <mergeCell ref="E525:E526"/>
    <mergeCell ref="E515:E516"/>
    <mergeCell ref="B444:B445"/>
    <mergeCell ref="D420:F420"/>
    <mergeCell ref="D413:F413"/>
    <mergeCell ref="C402:C412"/>
    <mergeCell ref="C444:C445"/>
    <mergeCell ref="F428:F433"/>
    <mergeCell ref="A458:A469"/>
    <mergeCell ref="A491"/>
    <mergeCell ref="B448:B457"/>
    <mergeCell ref="E527:E528"/>
    <mergeCell ref="C793:C799"/>
    <mergeCell ref="C772:C778"/>
    <mergeCell ref="G448:G457"/>
    <mergeCell ref="F448:F457"/>
    <mergeCell ref="H428:H433"/>
    <mergeCell ref="H498:H500"/>
    <mergeCell ref="G392:G397"/>
    <mergeCell ref="F531:F532"/>
    <mergeCell ref="F523:F524"/>
    <mergeCell ref="G527:G528"/>
    <mergeCell ref="D632:F632"/>
    <mergeCell ref="G549:G550"/>
    <mergeCell ref="G498:G500"/>
    <mergeCell ref="G515:G516"/>
    <mergeCell ref="C759:H759"/>
    <mergeCell ref="E708:E711"/>
    <mergeCell ref="D708:D711"/>
    <mergeCell ref="C705:C707"/>
    <mergeCell ref="D713:F713"/>
    <mergeCell ref="C696:C704"/>
    <mergeCell ref="G728:G732"/>
    <mergeCell ref="H696:H704"/>
    <mergeCell ref="D554:D575"/>
    <mergeCell ref="H554:H575"/>
    <mergeCell ref="F728:F732"/>
    <mergeCell ref="F656:F659"/>
    <mergeCell ref="D542:F542"/>
    <mergeCell ref="C764:C770"/>
    <mergeCell ref="C757:H757"/>
    <mergeCell ref="C755:H755"/>
    <mergeCell ref="C747:H747"/>
    <mergeCell ref="C733:C738"/>
    <mergeCell ref="D739:F739"/>
    <mergeCell ref="C742:G742"/>
    <mergeCell ref="D515:D516"/>
    <mergeCell ref="D505:D507"/>
    <mergeCell ref="F533:F534"/>
    <mergeCell ref="E517:E518"/>
    <mergeCell ref="E509:E510"/>
    <mergeCell ref="G501:G504"/>
    <mergeCell ref="E521:E522"/>
    <mergeCell ref="D543:D544"/>
    <mergeCell ref="D509:D510"/>
    <mergeCell ref="G554:G575"/>
    <mergeCell ref="E577:E578"/>
    <mergeCell ref="D577:D578"/>
    <mergeCell ref="D531:D532"/>
    <mergeCell ref="D549:D550"/>
    <mergeCell ref="F525:F526"/>
    <mergeCell ref="E531:E532"/>
    <mergeCell ref="D696:D704"/>
    <mergeCell ref="F635:F646"/>
    <mergeCell ref="G525:G526"/>
    <mergeCell ref="G531:G532"/>
    <mergeCell ref="F597:F605"/>
    <mergeCell ref="G635:G646"/>
    <mergeCell ref="C647:C659"/>
    <mergeCell ref="C635:C646"/>
    <mergeCell ref="G619:G620"/>
    <mergeCell ref="G656:G659"/>
    <mergeCell ref="Q685:Q695"/>
    <mergeCell ref="Q662:Q672"/>
    <mergeCell ref="Q674:Q684"/>
    <mergeCell ref="F649:F655"/>
    <mergeCell ref="G696:G704"/>
    <mergeCell ref="F696:F704"/>
    <mergeCell ref="H705:H707"/>
    <mergeCell ref="H708:H711"/>
    <mergeCell ref="H685:H695"/>
    <mergeCell ref="D685:D695"/>
    <mergeCell ref="Q525:Q526"/>
    <mergeCell ref="Q592"/>
    <mergeCell ref="P597:P605"/>
    <mergeCell ref="Q444:Q445"/>
    <mergeCell ref="Q531:Q532"/>
    <mergeCell ref="Q546"/>
    <mergeCell ref="P523:P524"/>
    <mergeCell ref="I543:I544"/>
    <mergeCell ref="I546"/>
    <mergeCell ref="P525:P526"/>
    <mergeCell ref="P529:P530"/>
    <mergeCell ref="I521:I522"/>
    <mergeCell ref="P578"/>
    <mergeCell ref="Q501:Q504"/>
    <mergeCell ref="F515:F516"/>
    <mergeCell ref="P509:P510"/>
    <mergeCell ref="I535:I536"/>
    <mergeCell ref="P589"/>
    <mergeCell ref="I613:I614"/>
    <mergeCell ref="I579"/>
    <mergeCell ref="H543:H544"/>
    <mergeCell ref="G529:G530"/>
    <mergeCell ref="P714"/>
    <mergeCell ref="Q696:Q704"/>
    <mergeCell ref="Q705:Q707"/>
    <mergeCell ref="I660:I662"/>
    <mergeCell ref="H660:H662"/>
    <mergeCell ref="E660:E662"/>
    <mergeCell ref="D660:D662"/>
    <mergeCell ref="H647:H659"/>
    <mergeCell ref="E647:E648"/>
    <mergeCell ref="D647:D648"/>
    <mergeCell ref="D673:D684"/>
    <mergeCell ref="E673:E684"/>
    <mergeCell ref="F673:F684"/>
    <mergeCell ref="G673:G684"/>
    <mergeCell ref="H673:H684"/>
    <mergeCell ref="I673:I674"/>
    <mergeCell ref="D14:F14"/>
    <mergeCell ref="D65:F65"/>
    <mergeCell ref="D59:D60"/>
    <mergeCell ref="D61:D62"/>
    <mergeCell ref="D139:D140"/>
    <mergeCell ref="G387:G391"/>
    <mergeCell ref="D280:D288"/>
    <mergeCell ref="H228:H230"/>
    <mergeCell ref="G228:G230"/>
    <mergeCell ref="F228:F230"/>
    <mergeCell ref="E228:E230"/>
    <mergeCell ref="D228:D230"/>
    <mergeCell ref="D217:D227"/>
    <mergeCell ref="D203:F203"/>
    <mergeCell ref="D278:F278"/>
    <mergeCell ref="I256:I257"/>
    <mergeCell ref="H135:H137"/>
    <mergeCell ref="H9:H11"/>
    <mergeCell ref="P16:P26"/>
    <mergeCell ref="P101:P111"/>
    <mergeCell ref="P36:P37"/>
    <mergeCell ref="Q123:Q126"/>
    <mergeCell ref="D135:D137"/>
    <mergeCell ref="G139:G140"/>
    <mergeCell ref="F114:F122"/>
    <mergeCell ref="D114:D122"/>
    <mergeCell ref="P114:P122"/>
    <mergeCell ref="P48:P49"/>
    <mergeCell ref="D170:D171"/>
    <mergeCell ref="JM11:JM12"/>
    <mergeCell ref="JY11:JY12"/>
    <mergeCell ref="JZ11:JZ12"/>
    <mergeCell ref="HI11:HI12"/>
    <mergeCell ref="GP11:GQ11"/>
    <mergeCell ref="CU11:CU12"/>
    <mergeCell ref="HR11:HR12"/>
    <mergeCell ref="HS11:HS12"/>
    <mergeCell ref="HV11:HV12"/>
    <mergeCell ref="HM11:HM12"/>
    <mergeCell ref="ID11:ID12"/>
    <mergeCell ref="II11:IJ11"/>
    <mergeCell ref="D13:F13"/>
    <mergeCell ref="I9:I12"/>
    <mergeCell ref="D15:F15"/>
    <mergeCell ref="D27:F27"/>
    <mergeCell ref="D28:F28"/>
    <mergeCell ref="H16:H26"/>
    <mergeCell ref="G74:G83"/>
    <mergeCell ref="H236:H237"/>
    <mergeCell ref="I238:I247"/>
    <mergeCell ref="E236:E237"/>
    <mergeCell ref="D232:D234"/>
    <mergeCell ref="D47:F47"/>
    <mergeCell ref="F9:G11"/>
    <mergeCell ref="F280:F288"/>
    <mergeCell ref="D199:F199"/>
    <mergeCell ref="F192:F193"/>
    <mergeCell ref="D177:D178"/>
    <mergeCell ref="DX11:DX12"/>
    <mergeCell ref="EV11:EW11"/>
    <mergeCell ref="EA11:EA12"/>
    <mergeCell ref="EC11:EC12"/>
    <mergeCell ref="DT11:DT12"/>
    <mergeCell ref="DQ11:DQ12"/>
    <mergeCell ref="DS11:DS12"/>
    <mergeCell ref="CS11:CS12"/>
    <mergeCell ref="CR11:CR12"/>
    <mergeCell ref="M9:M12"/>
    <mergeCell ref="G16:G26"/>
    <mergeCell ref="F16:F26"/>
    <mergeCell ref="E16:E26"/>
    <mergeCell ref="BP11:BQ11"/>
    <mergeCell ref="CN11:CN12"/>
    <mergeCell ref="K107:K111"/>
    <mergeCell ref="H114:H122"/>
    <mergeCell ref="G114:G122"/>
    <mergeCell ref="E114:E122"/>
    <mergeCell ref="D16:D26"/>
    <mergeCell ref="I74:I83"/>
    <mergeCell ref="I88:I97"/>
    <mergeCell ref="HK11:HK12"/>
    <mergeCell ref="HL11:HL12"/>
    <mergeCell ref="HF11:HF12"/>
    <mergeCell ref="IG11:IG12"/>
    <mergeCell ref="IE11:IE12"/>
    <mergeCell ref="IH11:IH12"/>
    <mergeCell ref="IM11:IN11"/>
    <mergeCell ref="GR11:GS11"/>
    <mergeCell ref="EZ11:FA11"/>
    <mergeCell ref="DG11:DH11"/>
    <mergeCell ref="HJ11:HJ12"/>
    <mergeCell ref="ED11:ED12"/>
    <mergeCell ref="FD10:FE11"/>
    <mergeCell ref="II10:IP10"/>
    <mergeCell ref="HE10:IH10"/>
    <mergeCell ref="HO11:HO12"/>
    <mergeCell ref="CP11:CP12"/>
    <mergeCell ref="CQ11:CQ12"/>
    <mergeCell ref="HN11:HN12"/>
    <mergeCell ref="EG11:EG12"/>
    <mergeCell ref="DQ10:EU10"/>
    <mergeCell ref="FJ11:FJ12"/>
    <mergeCell ref="EV10:FC10"/>
    <mergeCell ref="HQ11:HQ12"/>
    <mergeCell ref="DA11:DA12"/>
    <mergeCell ref="D88:D97"/>
    <mergeCell ref="I59:I60"/>
    <mergeCell ref="I61:I62"/>
    <mergeCell ref="I48:I49"/>
    <mergeCell ref="Q61:Q62"/>
    <mergeCell ref="CL11:CL12"/>
    <mergeCell ref="CG11:CG12"/>
    <mergeCell ref="CH11:CH12"/>
    <mergeCell ref="Q9:Q11"/>
    <mergeCell ref="Q114:Q122"/>
    <mergeCell ref="J9:J12"/>
    <mergeCell ref="N9:N11"/>
    <mergeCell ref="AD9:BS9"/>
    <mergeCell ref="G99:G100"/>
    <mergeCell ref="Q99:Q100"/>
    <mergeCell ref="G101:G111"/>
    <mergeCell ref="Q36:Q37"/>
    <mergeCell ref="L9:L12"/>
    <mergeCell ref="Q59:Q60"/>
    <mergeCell ref="H61:H62"/>
    <mergeCell ref="G61:G62"/>
    <mergeCell ref="F61:F62"/>
    <mergeCell ref="A9:A12"/>
    <mergeCell ref="A16:A26"/>
    <mergeCell ref="A99:A100"/>
    <mergeCell ref="A146:A156"/>
    <mergeCell ref="G188:G189"/>
    <mergeCell ref="H88:H97"/>
    <mergeCell ref="G88:G97"/>
    <mergeCell ref="F88:F97"/>
    <mergeCell ref="E88:E97"/>
    <mergeCell ref="H99:H100"/>
    <mergeCell ref="H142:H156"/>
    <mergeCell ref="C170:C171"/>
    <mergeCell ref="E36:E37"/>
    <mergeCell ref="F36:F37"/>
    <mergeCell ref="E74:E83"/>
    <mergeCell ref="B9:B12"/>
    <mergeCell ref="B99:B100"/>
    <mergeCell ref="D9:E11"/>
    <mergeCell ref="G36:G37"/>
    <mergeCell ref="C168:C169"/>
    <mergeCell ref="D166:F166"/>
    <mergeCell ref="C179:C180"/>
    <mergeCell ref="F179:F180"/>
    <mergeCell ref="B16:B26"/>
    <mergeCell ref="C16:C26"/>
    <mergeCell ref="G59:G60"/>
    <mergeCell ref="E61:E62"/>
    <mergeCell ref="H59:H60"/>
    <mergeCell ref="B59:B60"/>
    <mergeCell ref="B61:B62"/>
    <mergeCell ref="G173:G174"/>
    <mergeCell ref="B177:B178"/>
    <mergeCell ref="D128:F128"/>
    <mergeCell ref="Q167"/>
    <mergeCell ref="E139:E140"/>
    <mergeCell ref="C188:C189"/>
    <mergeCell ref="P262:P272"/>
    <mergeCell ref="Q273:Q276"/>
    <mergeCell ref="Q101:Q111"/>
    <mergeCell ref="Q192:Q193"/>
    <mergeCell ref="E192:E193"/>
    <mergeCell ref="G170:G171"/>
    <mergeCell ref="D127:F127"/>
    <mergeCell ref="H173:H174"/>
    <mergeCell ref="C236:C237"/>
    <mergeCell ref="F170:F171"/>
    <mergeCell ref="D130:D132"/>
    <mergeCell ref="E142:E156"/>
    <mergeCell ref="I158:I159"/>
    <mergeCell ref="H158:H159"/>
    <mergeCell ref="P231"/>
    <mergeCell ref="P232:P234"/>
    <mergeCell ref="D188:D189"/>
    <mergeCell ref="C101:C111"/>
    <mergeCell ref="C114:C122"/>
    <mergeCell ref="E179:E180"/>
    <mergeCell ref="D192:D193"/>
    <mergeCell ref="D273:D276"/>
    <mergeCell ref="E273:E276"/>
    <mergeCell ref="K256:K257"/>
    <mergeCell ref="F232:F234"/>
    <mergeCell ref="D238:D247"/>
    <mergeCell ref="I259:I260"/>
    <mergeCell ref="P238:P247"/>
    <mergeCell ref="G135:G137"/>
    <mergeCell ref="D157:F157"/>
    <mergeCell ref="C142:C156"/>
    <mergeCell ref="D235:F235"/>
    <mergeCell ref="B74:B83"/>
    <mergeCell ref="B170:B171"/>
    <mergeCell ref="B238:B247"/>
    <mergeCell ref="E238:E247"/>
    <mergeCell ref="B336:B340"/>
    <mergeCell ref="B259:B260"/>
    <mergeCell ref="D158:D159"/>
    <mergeCell ref="C158:C159"/>
    <mergeCell ref="G130:G132"/>
    <mergeCell ref="D74:D83"/>
    <mergeCell ref="C74:C83"/>
    <mergeCell ref="C135:C137"/>
    <mergeCell ref="F101:F111"/>
    <mergeCell ref="C130:C132"/>
    <mergeCell ref="C139:C140"/>
    <mergeCell ref="D293:F293"/>
    <mergeCell ref="C177:C178"/>
    <mergeCell ref="C173:C174"/>
    <mergeCell ref="C259:C260"/>
    <mergeCell ref="E170:E171"/>
    <mergeCell ref="G168:G169"/>
    <mergeCell ref="D142:D156"/>
    <mergeCell ref="E101:E111"/>
    <mergeCell ref="D168:D169"/>
    <mergeCell ref="E158:E159"/>
    <mergeCell ref="E173:E174"/>
    <mergeCell ref="G177:G178"/>
    <mergeCell ref="F177:F178"/>
    <mergeCell ref="B376:B382"/>
    <mergeCell ref="B88:B97"/>
    <mergeCell ref="B392:B397"/>
    <mergeCell ref="B179:B180"/>
    <mergeCell ref="B130:B132"/>
    <mergeCell ref="B123:B126"/>
    <mergeCell ref="B168:B169"/>
    <mergeCell ref="B370:B372"/>
    <mergeCell ref="B330:B335"/>
    <mergeCell ref="B273:B276"/>
    <mergeCell ref="B48:B49"/>
    <mergeCell ref="B114:B122"/>
    <mergeCell ref="B142:B156"/>
    <mergeCell ref="B135:B137"/>
    <mergeCell ref="B344:B354"/>
    <mergeCell ref="B312:B316"/>
    <mergeCell ref="B248:B249"/>
    <mergeCell ref="B139:B140"/>
    <mergeCell ref="B262:B272"/>
    <mergeCell ref="B236:B237"/>
    <mergeCell ref="B232:B234"/>
    <mergeCell ref="B192:B193"/>
    <mergeCell ref="B173:B174"/>
    <mergeCell ref="B256:B257"/>
    <mergeCell ref="B188:B189"/>
    <mergeCell ref="A359:A364"/>
    <mergeCell ref="B307:B311"/>
    <mergeCell ref="C392:C397"/>
    <mergeCell ref="C312:C316"/>
    <mergeCell ref="C344:C354"/>
    <mergeCell ref="C318:C328"/>
    <mergeCell ref="C262:C272"/>
    <mergeCell ref="C509:C510"/>
    <mergeCell ref="C543:C544"/>
    <mergeCell ref="B728:B732"/>
    <mergeCell ref="B708:B711"/>
    <mergeCell ref="B527:B528"/>
    <mergeCell ref="B543:B544"/>
    <mergeCell ref="B547:B548"/>
    <mergeCell ref="B515:B516"/>
    <mergeCell ref="C619:C620"/>
    <mergeCell ref="C613:C614"/>
    <mergeCell ref="B696:B704"/>
    <mergeCell ref="C554:C575"/>
    <mergeCell ref="B529:B530"/>
    <mergeCell ref="C549:C550"/>
    <mergeCell ref="B535:B536"/>
    <mergeCell ref="B523:B524"/>
    <mergeCell ref="B435:B437"/>
    <mergeCell ref="C525:C526"/>
    <mergeCell ref="B619:B620"/>
    <mergeCell ref="B294:B305"/>
    <mergeCell ref="B318:B328"/>
    <mergeCell ref="A448:A457"/>
    <mergeCell ref="B280:B288"/>
    <mergeCell ref="C376:C382"/>
    <mergeCell ref="C515:C516"/>
    <mergeCell ref="B509:B510"/>
    <mergeCell ref="B458:B469"/>
    <mergeCell ref="B505:B507"/>
    <mergeCell ref="B597:B605"/>
    <mergeCell ref="F444:F445"/>
    <mergeCell ref="B402:B412"/>
    <mergeCell ref="C505:C507"/>
    <mergeCell ref="F509:F510"/>
    <mergeCell ref="F517:F518"/>
    <mergeCell ref="F501:F504"/>
    <mergeCell ref="B577:B578"/>
    <mergeCell ref="B478:B489"/>
    <mergeCell ref="B533:B534"/>
    <mergeCell ref="C547:C548"/>
    <mergeCell ref="D547:D548"/>
    <mergeCell ref="D576:F576"/>
    <mergeCell ref="F521:F522"/>
    <mergeCell ref="E533:E534"/>
    <mergeCell ref="F529:F530"/>
    <mergeCell ref="E505:E507"/>
    <mergeCell ref="E402:E412"/>
    <mergeCell ref="D402:D412"/>
    <mergeCell ref="F535:F536"/>
    <mergeCell ref="D525:D526"/>
    <mergeCell ref="B498:B500"/>
    <mergeCell ref="B531:B532"/>
    <mergeCell ref="B517:B518"/>
    <mergeCell ref="B519:B520"/>
    <mergeCell ref="B521:B522"/>
    <mergeCell ref="B501:B504"/>
    <mergeCell ref="D458:D469"/>
    <mergeCell ref="F543:F544"/>
    <mergeCell ref="A608"/>
    <mergeCell ref="A631"/>
    <mergeCell ref="A636:A646"/>
    <mergeCell ref="A649:A659"/>
    <mergeCell ref="A662:A672"/>
    <mergeCell ref="A674:A684"/>
    <mergeCell ref="A685:A695"/>
    <mergeCell ref="B613:B614"/>
    <mergeCell ref="C685:C695"/>
    <mergeCell ref="E715:E725"/>
    <mergeCell ref="A714"/>
    <mergeCell ref="A715:A725"/>
    <mergeCell ref="A728:A732"/>
    <mergeCell ref="B685:B695"/>
    <mergeCell ref="A696:A704"/>
    <mergeCell ref="A705:A707"/>
    <mergeCell ref="C728:C732"/>
    <mergeCell ref="D728:D732"/>
    <mergeCell ref="E685:E695"/>
    <mergeCell ref="E696:E704"/>
    <mergeCell ref="D613:D614"/>
    <mergeCell ref="D619:D620"/>
    <mergeCell ref="E619:E620"/>
    <mergeCell ref="B705:B707"/>
    <mergeCell ref="E728:E732"/>
    <mergeCell ref="E635:E646"/>
    <mergeCell ref="D635:D646"/>
    <mergeCell ref="B648:B659"/>
    <mergeCell ref="E613:E614"/>
    <mergeCell ref="C673:C684"/>
    <mergeCell ref="C660:C662"/>
    <mergeCell ref="E656:E659"/>
    <mergeCell ref="B733:B738"/>
    <mergeCell ref="B715:B725"/>
    <mergeCell ref="B674:B684"/>
    <mergeCell ref="C625:C626"/>
    <mergeCell ref="B625:B626"/>
    <mergeCell ref="E649:E655"/>
    <mergeCell ref="NS11:NS12"/>
    <mergeCell ref="JO11:JO12"/>
    <mergeCell ref="LP11:LP12"/>
    <mergeCell ref="OS11:OT11"/>
    <mergeCell ref="JG11:JG12"/>
    <mergeCell ref="JH11:JH12"/>
    <mergeCell ref="JI11:JI12"/>
    <mergeCell ref="NM10:NN11"/>
    <mergeCell ref="BX9:DB9"/>
    <mergeCell ref="E547:E548"/>
    <mergeCell ref="G509:G510"/>
    <mergeCell ref="E535:E536"/>
    <mergeCell ref="C527:C528"/>
    <mergeCell ref="D173:D174"/>
    <mergeCell ref="D186:F186"/>
    <mergeCell ref="D197:F197"/>
    <mergeCell ref="F188:F189"/>
    <mergeCell ref="E188:E189"/>
    <mergeCell ref="H168:H169"/>
    <mergeCell ref="Q74:Q83"/>
    <mergeCell ref="P141"/>
    <mergeCell ref="Q141"/>
    <mergeCell ref="P142:P156"/>
    <mergeCell ref="E177:E178"/>
    <mergeCell ref="D99:D100"/>
    <mergeCell ref="E99:E100"/>
    <mergeCell ref="OQ11:OR11"/>
    <mergeCell ref="NR11:NR12"/>
    <mergeCell ref="NW11:NW12"/>
    <mergeCell ref="EE11:EE12"/>
    <mergeCell ref="EH11:EH12"/>
    <mergeCell ref="DY11:DY12"/>
    <mergeCell ref="KD11:KE11"/>
    <mergeCell ref="MY11:MY12"/>
    <mergeCell ref="KL11:KL12"/>
    <mergeCell ref="KR11:KR12"/>
    <mergeCell ref="KS11:KS12"/>
    <mergeCell ref="EB11:EB12"/>
    <mergeCell ref="KW11:KW12"/>
    <mergeCell ref="KX11:KX12"/>
    <mergeCell ref="KY11:KY12"/>
    <mergeCell ref="MM11:MM12"/>
    <mergeCell ref="IO11:IP11"/>
    <mergeCell ref="EX11:EY11"/>
    <mergeCell ref="EI11:EI12"/>
    <mergeCell ref="FF11:FF12"/>
    <mergeCell ref="IF11:IF12"/>
    <mergeCell ref="NA11:NA12"/>
    <mergeCell ref="MD11:MD12"/>
    <mergeCell ref="NU11:NU12"/>
    <mergeCell ref="NV11:NV12"/>
    <mergeCell ref="KF11:KG11"/>
    <mergeCell ref="OP11:OP12"/>
    <mergeCell ref="LF11:LF12"/>
    <mergeCell ref="MU11:MU12"/>
    <mergeCell ref="OJ11:OJ12"/>
    <mergeCell ref="OL11:OL12"/>
    <mergeCell ref="OM11:OM12"/>
    <mergeCell ref="OA11:OA12"/>
    <mergeCell ref="MO11:MO12"/>
    <mergeCell ref="KJ10:KK11"/>
    <mergeCell ref="KO10:LR10"/>
    <mergeCell ref="HA11:HA12"/>
    <mergeCell ref="HB11:HB12"/>
    <mergeCell ref="KQ11:KQ12"/>
    <mergeCell ref="KU11:KU12"/>
    <mergeCell ref="OG11:OG12"/>
    <mergeCell ref="MR11:MR12"/>
    <mergeCell ref="ML11:ML12"/>
    <mergeCell ref="MT11:MT12"/>
    <mergeCell ref="OH11:OH12"/>
    <mergeCell ref="NX11:NX12"/>
    <mergeCell ref="OC11:OC12"/>
    <mergeCell ref="NO11:NO12"/>
    <mergeCell ref="NE11:NF11"/>
    <mergeCell ref="NG11:NH11"/>
    <mergeCell ref="HT11:HT12"/>
    <mergeCell ref="HU11:HU12"/>
    <mergeCell ref="JA11:JA12"/>
    <mergeCell ref="IT11:IT12"/>
    <mergeCell ref="KA11:KA12"/>
    <mergeCell ref="JL11:JL12"/>
    <mergeCell ref="OF11:OF12"/>
    <mergeCell ref="HG11:HG12"/>
    <mergeCell ref="KH11:KI11"/>
    <mergeCell ref="LN11:LN12"/>
    <mergeCell ref="MG11:MG12"/>
    <mergeCell ref="JN11:JN12"/>
    <mergeCell ref="MH11:MH12"/>
    <mergeCell ref="KM11:KM12"/>
    <mergeCell ref="MP11:MP12"/>
    <mergeCell ref="LR11:LR12"/>
    <mergeCell ref="LE11:LE12"/>
    <mergeCell ref="LO11:LO12"/>
    <mergeCell ref="MS11:MS12"/>
    <mergeCell ref="MK11:MK12"/>
    <mergeCell ref="ND11:ND12"/>
    <mergeCell ref="NI11:NJ11"/>
    <mergeCell ref="LG11:LG12"/>
    <mergeCell ref="LD11:LD12"/>
    <mergeCell ref="IW11:IW12"/>
    <mergeCell ref="KP11:KP12"/>
    <mergeCell ref="ME11:ME12"/>
    <mergeCell ref="KO11:KO12"/>
    <mergeCell ref="LQ11:LQ12"/>
    <mergeCell ref="JF11:JF12"/>
    <mergeCell ref="MN11:MN12"/>
    <mergeCell ref="JP11:JP12"/>
    <mergeCell ref="OD11:OD12"/>
    <mergeCell ref="OI11:OI12"/>
    <mergeCell ref="KB10:KI10"/>
    <mergeCell ref="NC11:NC12"/>
    <mergeCell ref="OE11:OE12"/>
    <mergeCell ref="FH11:FH12"/>
    <mergeCell ref="JE11:JE12"/>
    <mergeCell ref="EF11:EF12"/>
    <mergeCell ref="KT11:KT12"/>
    <mergeCell ref="KB11:KC11"/>
    <mergeCell ref="LU11:LV11"/>
    <mergeCell ref="MV11:MV12"/>
    <mergeCell ref="NY11:NY12"/>
    <mergeCell ref="JB11:JB12"/>
    <mergeCell ref="JC11:JC12"/>
    <mergeCell ref="JD11:JD12"/>
    <mergeCell ref="IY11:IY12"/>
    <mergeCell ref="IZ11:IZ12"/>
    <mergeCell ref="KN11:KN12"/>
    <mergeCell ref="NP11:NP12"/>
    <mergeCell ref="NQ11:NQ12"/>
    <mergeCell ref="NT11:NT12"/>
    <mergeCell ref="NZ11:NZ12"/>
    <mergeCell ref="LS11:LT11"/>
    <mergeCell ref="MJ11:MJ12"/>
    <mergeCell ref="IV11:IV12"/>
    <mergeCell ref="NK11:NL11"/>
    <mergeCell ref="MW11:MW12"/>
    <mergeCell ref="MX11:MX12"/>
    <mergeCell ref="MZ11:MZ12"/>
    <mergeCell ref="NB11:NB12"/>
    <mergeCell ref="JW11:JW12"/>
    <mergeCell ref="DU11:DU12"/>
    <mergeCell ref="DV11:DV12"/>
    <mergeCell ref="DW11:DW12"/>
    <mergeCell ref="DE11:DF11"/>
    <mergeCell ref="ME10:ND10"/>
    <mergeCell ref="NE10:NL10"/>
    <mergeCell ref="JJ11:JJ12"/>
    <mergeCell ref="JK11:JK12"/>
    <mergeCell ref="IX11:IX12"/>
    <mergeCell ref="GT11:GU11"/>
    <mergeCell ref="GV11:GW11"/>
    <mergeCell ref="MF11:MF12"/>
    <mergeCell ref="PA9:PA12"/>
    <mergeCell ref="AC10:AC12"/>
    <mergeCell ref="AF10:BI10"/>
    <mergeCell ref="BJ10:BQ10"/>
    <mergeCell ref="BR10:BS11"/>
    <mergeCell ref="BX10:DB10"/>
    <mergeCell ref="DC10:DJ10"/>
    <mergeCell ref="LS10:LZ10"/>
    <mergeCell ref="MA10:MB11"/>
    <mergeCell ref="LW11:LX11"/>
    <mergeCell ref="LY11:LZ11"/>
    <mergeCell ref="MI11:MI12"/>
    <mergeCell ref="MC11:MC12"/>
    <mergeCell ref="MQ11:MQ12"/>
    <mergeCell ref="LA11:LA12"/>
    <mergeCell ref="LC11:LC12"/>
    <mergeCell ref="KV11:KV12"/>
    <mergeCell ref="ON11:ON12"/>
    <mergeCell ref="OO11:OO12"/>
    <mergeCell ref="IK11:IL11"/>
    <mergeCell ref="CM11:CM12"/>
    <mergeCell ref="P99:P100"/>
    <mergeCell ref="P113"/>
    <mergeCell ref="P192:P193"/>
    <mergeCell ref="DC9:DL9"/>
    <mergeCell ref="OY10:OZ11"/>
    <mergeCell ref="OB11:OB12"/>
    <mergeCell ref="CT11:CT12"/>
    <mergeCell ref="OU11:OV11"/>
    <mergeCell ref="OW11:OX11"/>
    <mergeCell ref="KL9:MB9"/>
    <mergeCell ref="MC9:NN9"/>
    <mergeCell ref="KZ11:KZ12"/>
    <mergeCell ref="CV11:CV12"/>
    <mergeCell ref="CW11:CW12"/>
    <mergeCell ref="CE11:CE12"/>
    <mergeCell ref="CK11:CK12"/>
    <mergeCell ref="CF11:CF12"/>
    <mergeCell ref="CD11:CD12"/>
    <mergeCell ref="CJ11:CJ12"/>
    <mergeCell ref="DC11:DD11"/>
    <mergeCell ref="DM11:DM12"/>
    <mergeCell ref="DN11:DN12"/>
    <mergeCell ref="DO11:DO12"/>
    <mergeCell ref="DI11:DJ11"/>
    <mergeCell ref="FI11:FI12"/>
    <mergeCell ref="DP11:DP12"/>
    <mergeCell ref="IU11:IU12"/>
    <mergeCell ref="HC11:HC12"/>
    <mergeCell ref="HD11:HD12"/>
    <mergeCell ref="HE11:HE12"/>
    <mergeCell ref="DK10:DL11"/>
    <mergeCell ref="LV769:LV770"/>
    <mergeCell ref="LS769:LS770"/>
    <mergeCell ref="IO769:IO770"/>
    <mergeCell ref="FE769:FE770"/>
    <mergeCell ref="IS9:KK9"/>
    <mergeCell ref="IS11:IS12"/>
    <mergeCell ref="LB11:LB12"/>
    <mergeCell ref="HH11:HH12"/>
    <mergeCell ref="JQ11:JQ12"/>
    <mergeCell ref="IX10:KA10"/>
    <mergeCell ref="OV769:OV770"/>
    <mergeCell ref="Q428:Q433"/>
    <mergeCell ref="Q370:Q372"/>
    <mergeCell ref="Q376:Q382"/>
    <mergeCell ref="P370:P372"/>
    <mergeCell ref="Q387:Q391"/>
    <mergeCell ref="Q392:Q397"/>
    <mergeCell ref="Q402:Q412"/>
    <mergeCell ref="Q479:Q489"/>
    <mergeCell ref="Q529:Q530"/>
    <mergeCell ref="Q523:Q524"/>
    <mergeCell ref="CX11:CX12"/>
    <mergeCell ref="CB11:CB12"/>
    <mergeCell ref="CA11:CA12"/>
    <mergeCell ref="P59:P60"/>
    <mergeCell ref="P200"/>
    <mergeCell ref="P167"/>
    <mergeCell ref="P89:P97"/>
    <mergeCell ref="Q135:Q137"/>
    <mergeCell ref="P61:P62"/>
    <mergeCell ref="P139:P140"/>
    <mergeCell ref="Q48:Q49"/>
    <mergeCell ref="Q715:Q725"/>
    <mergeCell ref="P726"/>
    <mergeCell ref="GQ769:GQ770"/>
    <mergeCell ref="GR769:GR770"/>
    <mergeCell ref="P204:P214"/>
    <mergeCell ref="P336:P340"/>
    <mergeCell ref="P123:P126"/>
    <mergeCell ref="Q170:Q171"/>
    <mergeCell ref="Q232:Q234"/>
    <mergeCell ref="Q330:Q335"/>
    <mergeCell ref="OX777:OX778"/>
    <mergeCell ref="OS798:OS799"/>
    <mergeCell ref="OT798:OT799"/>
    <mergeCell ref="OU798:OU799"/>
    <mergeCell ref="OW798:OW799"/>
    <mergeCell ref="OX798:OX799"/>
    <mergeCell ref="OY798:OY799"/>
    <mergeCell ref="Q307:Q311"/>
    <mergeCell ref="Q312:Q316"/>
    <mergeCell ref="Q318:Q328"/>
    <mergeCell ref="Q280:Q288"/>
    <mergeCell ref="P685:P695"/>
    <mergeCell ref="P696:P704"/>
    <mergeCell ref="P708:P711"/>
    <mergeCell ref="P674:P684"/>
    <mergeCell ref="OX769:OX770"/>
    <mergeCell ref="OY769:OY770"/>
    <mergeCell ref="LW769:LW770"/>
    <mergeCell ref="IR769:IR770"/>
    <mergeCell ref="NM769:NM770"/>
    <mergeCell ref="IQ769:IQ770"/>
    <mergeCell ref="LU769:LU770"/>
    <mergeCell ref="OZ769:OZ770"/>
    <mergeCell ref="NI769:NI770"/>
    <mergeCell ref="KH769:KH770"/>
    <mergeCell ref="NE769:NE770"/>
    <mergeCell ref="FC769:FC770"/>
    <mergeCell ref="KE769:KE770"/>
    <mergeCell ref="KF769:KF770"/>
    <mergeCell ref="GV769:GV770"/>
    <mergeCell ref="GW769:GW770"/>
    <mergeCell ref="GX769:GX770"/>
    <mergeCell ref="OQ777:OQ778"/>
    <mergeCell ref="Q580"/>
    <mergeCell ref="P613:P614"/>
    <mergeCell ref="P631"/>
    <mergeCell ref="P619:P620"/>
    <mergeCell ref="P448:P457"/>
    <mergeCell ref="Q543:Q544"/>
    <mergeCell ref="Q498:Q500"/>
    <mergeCell ref="P501:P504"/>
    <mergeCell ref="P547:P548"/>
    <mergeCell ref="NK769:NK770"/>
    <mergeCell ref="NL769:NL770"/>
    <mergeCell ref="KB769:KB770"/>
    <mergeCell ref="EW769:EW770"/>
    <mergeCell ref="GP769:GP770"/>
    <mergeCell ref="NJ769:NJ770"/>
    <mergeCell ref="NF769:NF770"/>
    <mergeCell ref="GS769:GS770"/>
    <mergeCell ref="GT769:GT770"/>
    <mergeCell ref="GU769:GU770"/>
    <mergeCell ref="LS764:MB768"/>
    <mergeCell ref="NE764:NN768"/>
    <mergeCell ref="OX805:OX806"/>
    <mergeCell ref="OZ784:OZ785"/>
    <mergeCell ref="OU777:OU778"/>
    <mergeCell ref="OT784:OT785"/>
    <mergeCell ref="OU784:OU785"/>
    <mergeCell ref="OQ784:OQ785"/>
    <mergeCell ref="OT777:OT778"/>
    <mergeCell ref="OY777:OY778"/>
    <mergeCell ref="OZ777:OZ778"/>
    <mergeCell ref="OR777:OR778"/>
    <mergeCell ref="OS777:OS778"/>
    <mergeCell ref="P733:P738"/>
    <mergeCell ref="Q733:Q738"/>
    <mergeCell ref="Q712"/>
    <mergeCell ref="P705:P707"/>
    <mergeCell ref="P636:P646"/>
    <mergeCell ref="P728:P732"/>
    <mergeCell ref="OZ791:OZ792"/>
    <mergeCell ref="OX791:OX792"/>
    <mergeCell ref="OZ798:OZ799"/>
    <mergeCell ref="OQ800:OY804"/>
    <mergeCell ref="OQ805:OQ806"/>
    <mergeCell ref="OR805:OR806"/>
    <mergeCell ref="OS805:OS806"/>
    <mergeCell ref="OT805:OT806"/>
    <mergeCell ref="OU805:OU806"/>
    <mergeCell ref="OQ786:OY790"/>
    <mergeCell ref="OW791:OW792"/>
    <mergeCell ref="OS784:OS785"/>
    <mergeCell ref="NG769:NG770"/>
    <mergeCell ref="NH769:NH770"/>
    <mergeCell ref="LX769:LX770"/>
    <mergeCell ref="W817:X817"/>
    <mergeCell ref="OQ779:OY783"/>
    <mergeCell ref="OR784:OR785"/>
    <mergeCell ref="OQ812:OQ813"/>
    <mergeCell ref="OR812:OR813"/>
    <mergeCell ref="OS812:OS813"/>
    <mergeCell ref="OT812:OT813"/>
    <mergeCell ref="OU812:OU813"/>
    <mergeCell ref="OX812:OX813"/>
    <mergeCell ref="OY812:OY813"/>
    <mergeCell ref="OQ769:OQ770"/>
    <mergeCell ref="OR769:OR770"/>
    <mergeCell ref="OT769:OT770"/>
    <mergeCell ref="OZ812:OZ813"/>
    <mergeCell ref="OV777:OV778"/>
    <mergeCell ref="OV784:OV785"/>
    <mergeCell ref="OY805:OY806"/>
    <mergeCell ref="OZ805:OZ806"/>
    <mergeCell ref="OQ791:OQ792"/>
    <mergeCell ref="OV791:OV792"/>
    <mergeCell ref="OV812:OV813"/>
    <mergeCell ref="OV805:OV806"/>
    <mergeCell ref="OU791:OU792"/>
    <mergeCell ref="OQ807:OY811"/>
    <mergeCell ref="OW812:OW813"/>
    <mergeCell ref="OW805:OW806"/>
    <mergeCell ref="OQ793:OY797"/>
    <mergeCell ref="OQ798:OQ799"/>
    <mergeCell ref="OR798:OR799"/>
    <mergeCell ref="OW777:OW778"/>
    <mergeCell ref="OV798:OV799"/>
    <mergeCell ref="OY791:OY792"/>
    <mergeCell ref="OR791:OR792"/>
    <mergeCell ref="OS791:OS792"/>
    <mergeCell ref="OT791:OT792"/>
    <mergeCell ref="BO769:BO770"/>
    <mergeCell ref="EZ769:EZ770"/>
    <mergeCell ref="OQ772:OY776"/>
    <mergeCell ref="BM769:BM770"/>
    <mergeCell ref="BN769:BN770"/>
    <mergeCell ref="BJ769:BJ770"/>
    <mergeCell ref="BK769:BK770"/>
    <mergeCell ref="BQ769:BQ770"/>
    <mergeCell ref="EV764:FE768"/>
    <mergeCell ref="EV769:EV770"/>
    <mergeCell ref="OU769:OU770"/>
    <mergeCell ref="MB769:MB770"/>
    <mergeCell ref="GY769:GY770"/>
    <mergeCell ref="NN769:NN770"/>
    <mergeCell ref="IP769:IP770"/>
    <mergeCell ref="II769:II770"/>
    <mergeCell ref="KK769:KK770"/>
    <mergeCell ref="IJ769:IJ770"/>
    <mergeCell ref="IK769:IK770"/>
    <mergeCell ref="IL769:IL770"/>
    <mergeCell ref="OW784:OW785"/>
    <mergeCell ref="OX784:OX785"/>
    <mergeCell ref="OY784:OY785"/>
    <mergeCell ref="LY769:LY770"/>
    <mergeCell ref="LZ769:LZ770"/>
    <mergeCell ref="MA769:MA770"/>
    <mergeCell ref="OW769:OW770"/>
    <mergeCell ref="KG769:KG770"/>
    <mergeCell ref="GP764:GY768"/>
    <mergeCell ref="W819:Z819"/>
    <mergeCell ref="B101:B111"/>
    <mergeCell ref="B554:B575"/>
    <mergeCell ref="FA769:FA770"/>
    <mergeCell ref="DK769:DK770"/>
    <mergeCell ref="DL769:DL770"/>
    <mergeCell ref="DE769:DE770"/>
    <mergeCell ref="P129"/>
    <mergeCell ref="P130:P132"/>
    <mergeCell ref="Q200"/>
    <mergeCell ref="Q130:Q132"/>
    <mergeCell ref="Q113"/>
    <mergeCell ref="P135:P137"/>
    <mergeCell ref="D628:F628"/>
    <mergeCell ref="F619:F620"/>
    <mergeCell ref="E597:E605"/>
    <mergeCell ref="D597:D605"/>
    <mergeCell ref="Q708:Q711"/>
    <mergeCell ref="P712"/>
    <mergeCell ref="P494"/>
    <mergeCell ref="Q527:Q528"/>
    <mergeCell ref="P513:P514"/>
    <mergeCell ref="P515:P516"/>
    <mergeCell ref="P517:P518"/>
    <mergeCell ref="Q517:Q518"/>
    <mergeCell ref="P511"/>
    <mergeCell ref="P527:P528"/>
    <mergeCell ref="Q585"/>
    <mergeCell ref="P273:P276"/>
    <mergeCell ref="P280:P288"/>
    <mergeCell ref="P444:P445"/>
    <mergeCell ref="P498:P500"/>
    <mergeCell ref="P294:P305"/>
    <mergeCell ref="P330:P335"/>
    <mergeCell ref="Q336:Q340"/>
    <mergeCell ref="D540:F540"/>
    <mergeCell ref="E543:E544"/>
    <mergeCell ref="PA579"/>
    <mergeCell ref="P551"/>
    <mergeCell ref="Q551"/>
    <mergeCell ref="P552"/>
    <mergeCell ref="Q552"/>
    <mergeCell ref="Q578"/>
    <mergeCell ref="P579"/>
    <mergeCell ref="Q579"/>
    <mergeCell ref="H392:H397"/>
    <mergeCell ref="H531:H532"/>
    <mergeCell ref="P531:P532"/>
    <mergeCell ref="P546"/>
    <mergeCell ref="G533:G534"/>
    <mergeCell ref="G535:G536"/>
    <mergeCell ref="H549:H550"/>
    <mergeCell ref="H535:H536"/>
    <mergeCell ref="G543:G544"/>
    <mergeCell ref="H533:H534"/>
    <mergeCell ref="H515:H516"/>
    <mergeCell ref="H505:H507"/>
    <mergeCell ref="E444:E445"/>
    <mergeCell ref="E523:E524"/>
    <mergeCell ref="G521:G522"/>
    <mergeCell ref="D442:F442"/>
    <mergeCell ref="I428:I433"/>
    <mergeCell ref="P376:P382"/>
    <mergeCell ref="G428:G433"/>
    <mergeCell ref="LT769:LT770"/>
    <mergeCell ref="IN769:IN770"/>
    <mergeCell ref="KI769:KI770"/>
    <mergeCell ref="KJ769:KJ770"/>
    <mergeCell ref="OS769:OS770"/>
    <mergeCell ref="KD769:KD770"/>
    <mergeCell ref="OQ764:OZ768"/>
    <mergeCell ref="FD769:FD770"/>
    <mergeCell ref="Q726"/>
    <mergeCell ref="Q636:Q646"/>
    <mergeCell ref="P649:P659"/>
    <mergeCell ref="P535:P536"/>
    <mergeCell ref="P554:P575"/>
    <mergeCell ref="I616"/>
    <mergeCell ref="Q616"/>
    <mergeCell ref="I608"/>
    <mergeCell ref="P608"/>
    <mergeCell ref="P593"/>
    <mergeCell ref="P616"/>
    <mergeCell ref="Q554:Q575"/>
    <mergeCell ref="FB769:FB770"/>
    <mergeCell ref="BR769:BR770"/>
    <mergeCell ref="BS769:BS770"/>
    <mergeCell ref="DI769:DI770"/>
    <mergeCell ref="DH769:DH770"/>
    <mergeCell ref="DJ769:DJ770"/>
    <mergeCell ref="EX769:EX770"/>
    <mergeCell ref="EY769:EY770"/>
    <mergeCell ref="II764:IR768"/>
    <mergeCell ref="KB764:KK768"/>
    <mergeCell ref="IM769:IM770"/>
    <mergeCell ref="KC769:KC770"/>
    <mergeCell ref="R648:R649"/>
    <mergeCell ref="R635:R636"/>
    <mergeCell ref="Q631"/>
    <mergeCell ref="H597:H605"/>
    <mergeCell ref="P582"/>
    <mergeCell ref="P585"/>
    <mergeCell ref="G613:G614"/>
    <mergeCell ref="G547:G548"/>
    <mergeCell ref="M647:M648"/>
    <mergeCell ref="L647:L648"/>
    <mergeCell ref="DC769:DC770"/>
    <mergeCell ref="Q593"/>
    <mergeCell ref="I597:I605"/>
    <mergeCell ref="Q589"/>
    <mergeCell ref="DD769:DD770"/>
    <mergeCell ref="DF769:DF770"/>
    <mergeCell ref="DG769:DG770"/>
    <mergeCell ref="BP769:BP770"/>
    <mergeCell ref="Q582"/>
    <mergeCell ref="P580"/>
    <mergeCell ref="Q619:Q620"/>
    <mergeCell ref="BL769:BL770"/>
    <mergeCell ref="BJ764:BS768"/>
    <mergeCell ref="K647:K648"/>
    <mergeCell ref="I647:I649"/>
    <mergeCell ref="DC764:DL768"/>
    <mergeCell ref="Q728:Q732"/>
    <mergeCell ref="Q649:Q659"/>
    <mergeCell ref="P715:P725"/>
    <mergeCell ref="C749:H749"/>
    <mergeCell ref="C751:H751"/>
    <mergeCell ref="C752:H752"/>
    <mergeCell ref="H344:H354"/>
    <mergeCell ref="P307:P311"/>
    <mergeCell ref="F554:F575"/>
    <mergeCell ref="F549:F550"/>
    <mergeCell ref="F392:F397"/>
    <mergeCell ref="G517:G518"/>
    <mergeCell ref="H370:H372"/>
    <mergeCell ref="G312:G316"/>
    <mergeCell ref="D329:F329"/>
    <mergeCell ref="E428:E433"/>
    <mergeCell ref="D370:D372"/>
    <mergeCell ref="H501:H504"/>
    <mergeCell ref="H444:H445"/>
    <mergeCell ref="P458:P469"/>
    <mergeCell ref="P428:P433"/>
    <mergeCell ref="D512:D514"/>
    <mergeCell ref="I529:I530"/>
    <mergeCell ref="I525:I526"/>
    <mergeCell ref="D541:F541"/>
    <mergeCell ref="D533:D534"/>
    <mergeCell ref="D472:F472"/>
    <mergeCell ref="D535:D536"/>
    <mergeCell ref="F547:F548"/>
    <mergeCell ref="D312:D316"/>
    <mergeCell ref="I466:I467"/>
    <mergeCell ref="PA36:PA37"/>
    <mergeCell ref="C88:C97"/>
    <mergeCell ref="I99:I100"/>
    <mergeCell ref="I168:I169"/>
    <mergeCell ref="I179:I180"/>
    <mergeCell ref="I177:I178"/>
    <mergeCell ref="I173:I174"/>
    <mergeCell ref="I170:I171"/>
    <mergeCell ref="D277:F277"/>
    <mergeCell ref="I232:I234"/>
    <mergeCell ref="I236:I237"/>
    <mergeCell ref="I143:I146"/>
    <mergeCell ref="D255:F255"/>
    <mergeCell ref="G478:G489"/>
    <mergeCell ref="P248:P249"/>
    <mergeCell ref="P168:P169"/>
    <mergeCell ref="Q168:Q169"/>
    <mergeCell ref="I147:I149"/>
    <mergeCell ref="H376:H382"/>
    <mergeCell ref="E336:E340"/>
    <mergeCell ref="H280:H288"/>
    <mergeCell ref="H387:H391"/>
    <mergeCell ref="D398:F398"/>
    <mergeCell ref="H402:H412"/>
    <mergeCell ref="P435:P437"/>
    <mergeCell ref="G280:G288"/>
    <mergeCell ref="E280:E288"/>
    <mergeCell ref="E376:E382"/>
    <mergeCell ref="F435:F437"/>
    <mergeCell ref="E318:E328"/>
    <mergeCell ref="D318:D328"/>
    <mergeCell ref="D307:D311"/>
    <mergeCell ref="C4:PA4"/>
    <mergeCell ref="C5:PA5"/>
    <mergeCell ref="Q458:Q469"/>
    <mergeCell ref="H273:H276"/>
    <mergeCell ref="H330:H335"/>
    <mergeCell ref="F370:F372"/>
    <mergeCell ref="G330:G335"/>
    <mergeCell ref="E307:E311"/>
    <mergeCell ref="H458:H469"/>
    <mergeCell ref="Q262:Q272"/>
    <mergeCell ref="D479:D489"/>
    <mergeCell ref="E435:E437"/>
    <mergeCell ref="D435:D437"/>
    <mergeCell ref="D341:F341"/>
    <mergeCell ref="D342:F342"/>
    <mergeCell ref="F312:F316"/>
    <mergeCell ref="PA142:PA143"/>
    <mergeCell ref="Q150"/>
    <mergeCell ref="P161"/>
    <mergeCell ref="P163"/>
    <mergeCell ref="Q163"/>
    <mergeCell ref="P164"/>
    <mergeCell ref="Q164"/>
    <mergeCell ref="P188:P189"/>
    <mergeCell ref="C248:C249"/>
    <mergeCell ref="D248:D249"/>
    <mergeCell ref="E248:E249"/>
    <mergeCell ref="F248:F249"/>
    <mergeCell ref="G248:G249"/>
    <mergeCell ref="H248:H249"/>
    <mergeCell ref="I248:I249"/>
    <mergeCell ref="H435:H437"/>
    <mergeCell ref="C447:C457"/>
    <mergeCell ref="K477:K478"/>
    <mergeCell ref="I477:I479"/>
    <mergeCell ref="H477:H489"/>
    <mergeCell ref="E477:E478"/>
    <mergeCell ref="D477:D478"/>
    <mergeCell ref="C477:C489"/>
    <mergeCell ref="E625:E626"/>
    <mergeCell ref="D625:D626"/>
    <mergeCell ref="G648:G655"/>
    <mergeCell ref="D622:F622"/>
    <mergeCell ref="H525:H526"/>
    <mergeCell ref="H527:H528"/>
    <mergeCell ref="H529:H530"/>
    <mergeCell ref="I527:I528"/>
    <mergeCell ref="H509:H510"/>
    <mergeCell ref="I517:I518"/>
    <mergeCell ref="C597:C605"/>
    <mergeCell ref="C577:C578"/>
    <mergeCell ref="C533:C534"/>
    <mergeCell ref="C535:C536"/>
    <mergeCell ref="I533:I534"/>
    <mergeCell ref="I531:I532"/>
    <mergeCell ref="D527:D528"/>
    <mergeCell ref="B36:B37"/>
    <mergeCell ref="D39:F39"/>
    <mergeCell ref="E168:E169"/>
    <mergeCell ref="E59:E60"/>
    <mergeCell ref="D48:D49"/>
    <mergeCell ref="C232:C234"/>
    <mergeCell ref="D236:D237"/>
    <mergeCell ref="D262:D272"/>
    <mergeCell ref="D202:F202"/>
    <mergeCell ref="F273:F276"/>
    <mergeCell ref="D294:D305"/>
    <mergeCell ref="I523:I524"/>
    <mergeCell ref="H521:H522"/>
    <mergeCell ref="H517:H518"/>
    <mergeCell ref="H519:H520"/>
    <mergeCell ref="K579"/>
    <mergeCell ref="B635:B646"/>
    <mergeCell ref="K447:K448"/>
    <mergeCell ref="I447:I448"/>
    <mergeCell ref="H447:H457"/>
    <mergeCell ref="E387:E391"/>
    <mergeCell ref="F318:F328"/>
    <mergeCell ref="H336:H340"/>
    <mergeCell ref="F294:F305"/>
    <mergeCell ref="F330:F335"/>
    <mergeCell ref="E330:E335"/>
    <mergeCell ref="D330:D335"/>
    <mergeCell ref="G318:G328"/>
    <mergeCell ref="G458:G469"/>
    <mergeCell ref="H307:H311"/>
    <mergeCell ref="H294:H305"/>
    <mergeCell ref="F307:F311"/>
    <mergeCell ref="Q509:Q510"/>
    <mergeCell ref="P543:P544"/>
    <mergeCell ref="Q533:Q534"/>
    <mergeCell ref="G597:G605"/>
    <mergeCell ref="D627:F627"/>
    <mergeCell ref="H523:H524"/>
    <mergeCell ref="P592"/>
    <mergeCell ref="P491"/>
    <mergeCell ref="J647:J648"/>
    <mergeCell ref="Q494"/>
    <mergeCell ref="Q515:Q516"/>
    <mergeCell ref="P521:P522"/>
    <mergeCell ref="P533:P534"/>
    <mergeCell ref="Q535:Q536"/>
    <mergeCell ref="P519:P520"/>
    <mergeCell ref="Q519:Q520"/>
    <mergeCell ref="D497:F497"/>
    <mergeCell ref="E498:E500"/>
    <mergeCell ref="D498:D500"/>
    <mergeCell ref="L635:L636"/>
    <mergeCell ref="K635:K636"/>
    <mergeCell ref="I635:I636"/>
    <mergeCell ref="H635:H646"/>
    <mergeCell ref="F498:F500"/>
    <mergeCell ref="M635:M636"/>
    <mergeCell ref="P505:P507"/>
    <mergeCell ref="Q505:Q507"/>
    <mergeCell ref="Q513:Q514"/>
    <mergeCell ref="Q521:Q522"/>
    <mergeCell ref="AD647:AD648"/>
    <mergeCell ref="AE647:AE648"/>
    <mergeCell ref="PA647:PA648"/>
    <mergeCell ref="PA477:PA478"/>
    <mergeCell ref="AE477:AE478"/>
    <mergeCell ref="AD477:AD478"/>
    <mergeCell ref="J477:J478"/>
    <mergeCell ref="PA158:PA159"/>
    <mergeCell ref="AE158:AE159"/>
    <mergeCell ref="AD158:AD159"/>
    <mergeCell ref="J158:J159"/>
    <mergeCell ref="M158:M159"/>
    <mergeCell ref="L158:L159"/>
    <mergeCell ref="K158:K159"/>
    <mergeCell ref="C814:F815"/>
    <mergeCell ref="I814:L815"/>
    <mergeCell ref="I817:J817"/>
    <mergeCell ref="M814:PA815"/>
    <mergeCell ref="AD817:PA817"/>
    <mergeCell ref="R478:R479"/>
    <mergeCell ref="Q179:Q180"/>
    <mergeCell ref="Q188:Q189"/>
    <mergeCell ref="M477:M478"/>
    <mergeCell ref="H192:H193"/>
    <mergeCell ref="G435:G437"/>
    <mergeCell ref="D444:D445"/>
    <mergeCell ref="E294:E305"/>
    <mergeCell ref="G376:G382"/>
    <mergeCell ref="G344:G354"/>
    <mergeCell ref="I297:I298"/>
    <mergeCell ref="G294:G305"/>
    <mergeCell ref="H262:H272"/>
    <mergeCell ref="Q294:Q305"/>
    <mergeCell ref="D373:F373"/>
    <mergeCell ref="I307:I311"/>
    <mergeCell ref="I519:I520"/>
    <mergeCell ref="D607:F607"/>
    <mergeCell ref="E549:E550"/>
    <mergeCell ref="F613:F614"/>
    <mergeCell ref="E447:E457"/>
    <mergeCell ref="D447:D457"/>
    <mergeCell ref="H177:H178"/>
    <mergeCell ref="H547:H548"/>
    <mergeCell ref="H619:H620"/>
    <mergeCell ref="H613:H614"/>
    <mergeCell ref="P173:P174"/>
    <mergeCell ref="Q173:Q174"/>
    <mergeCell ref="P177:P178"/>
    <mergeCell ref="Q177:Q178"/>
    <mergeCell ref="P179:P180"/>
    <mergeCell ref="Q204:Q214"/>
    <mergeCell ref="G273:G276"/>
    <mergeCell ref="G262:G272"/>
    <mergeCell ref="D306:F306"/>
    <mergeCell ref="G402:G412"/>
    <mergeCell ref="G307:G311"/>
    <mergeCell ref="I370:I372"/>
    <mergeCell ref="E370:E372"/>
    <mergeCell ref="E312:E316"/>
    <mergeCell ref="I515:I516"/>
    <mergeCell ref="P479:P489"/>
    <mergeCell ref="M447:M448"/>
    <mergeCell ref="L447:L448"/>
    <mergeCell ref="L477:L478"/>
  </mergeCells>
  <phoneticPr fontId="47" type="noConversion"/>
  <dataValidations count="25">
    <dataValidation type="list" allowBlank="1" showInputMessage="1" showErrorMessage="1" sqref="E318 K32:K38 E99 H40:H44 K649:K655 K29:K30 E38 G40:G46 E621 G253:G254 K498:K539 E292 K318:K328 G38 G336:G337 E479 E414:E419 E705:E708 G705:H708 G438:G440 H595 E649 E625 K374 E40:E46 G685:G693 G63:G64 G66:H72 H726 E194:E196 E595:E603 G292:H292 K292 E392 G414:H419 E399:E402 E428:E429 G554 H438 G626:H626 G101:H101 E289:E290 G16 G256 G312:H312 K200:K201 H446:H447 G236:H236 E435:E436 G586 E200:E201 G344:H344 E123 E66:E72 G74 G509:H509 K659:K673 E336:E337 G228:H228 E256 G458:G460 E470:E471 E16 E714:E733 G621 G648 E696 G696:H696 E86:E88 G383:H383 K422:K426 G261:G264 K258:K259 K414:K419 K428:K433 E261:E264 G715:G726 E236 E545:E547 G428:H429 H715 G543 E543 K40:K46 K365:K372 K307:K316 E228 K435:K440 G86:H88 G238 K399:K412 G129:H130 G258:H259 K629:K631 K714:K738 G660 E422:E426 G595:G597 H63 G50:H53 G48:H48 E48 E50:E53 G739:M739 K129:K156 K48:K53 E129:E130 E438:E440 G470:G471 H261 K626 E55:E59 E383 G182:H185 G435:G436 H474:H477 E685:E693 E615:E616 G545:H547 G594:H594 E101 G123 G99:H99 E112:E114 G273 H232 G289:H290 G279:H280 E279:E280 G318:H318 G330 E330 E307 E344 H359 H458:H461 G376:H376 E376 G374:H374 E374 G385 G386:H387 E385:E387 G392:H392 G399:H402 G422:H426 K449:K471 G443:H444 E443:E444 G490:H496 E490:E496 G501:H504 G498:H498 E498 G112:H114 E660 G511:H512 G578:H585 G588:H590 G591 G592:H592 E588:E593 G593 G608:H613 E608:E613 G615:H616 G629:H631 E629:E631 E712 G712 G727:H727 E458:E460 G133:H135 E133:E135 G138:H139 E138:E139 G141 G142:H142 E141:E142 K160:K165 G167:H168 E167:E168 G170 E170 G172:H173 E172:E173 G175:H177 E175:E177 G179:H179 E179 G181 E181:E185 E187:E188 G190:H192 E190:E192 G200:H201 H471 G194:H196 G355:H355 H356:H357 H365:H371 E355:E371 G356:G371 K344:K354 G187:H188 H538:H539 K578:K586 G714:H714 K474:K477 H505:H508 K637:K638 E74 G505 E501:E505 G508 K356:K363 E258:E259 G294:H294 E294 G728:G733 E508:E509 E312 G307:H307 E29:E36 G29:H36 G61:H61 E61 E63:E64 K55:K56 G55:H59 E231:E233 K386:K397 H728:H738 G231:G233 K227:K234 K376:K383 E511:E512 K330:K340 K294:K305 K279:K290 K261:K276 K187:K196 K167:K185 K123:K126 K112:K114 K86:K107 K481:K483 K485:K496 K544:K575 G549 G551:H553 E549 E551:E554 K588:K605 K609:K621 E577 E579:E586 G577 G625 K640:K642 K675:K712 K249:K254 K633:K635 G633:H635 E633:E635 K443:K447 G446:G448 E446:E447 G473:G478 E473:E477 K644:K647 G159:G165 H160:H164 E158 E160:E165" xr:uid="{00000000-0002-0000-0100-000000000000}">
      <formula1>"KQMĐ, NDCT, TLHD, BC, ĐP"</formula1>
    </dataValidation>
    <dataValidation type="list" allowBlank="1" showInputMessage="1" showErrorMessage="1" sqref="H439:H440 H336:H337 H360:H364 H470 H262:H264 H596:H603 H123 H250:H254 H38 H591 H170 H330 H181 H45:H46 H64 H435:H436 H231 H238" xr:uid="{00000000-0002-0000-0100-000001000000}">
      <formula1>"x"</formula1>
    </dataValidation>
    <dataValidation type="list" allowBlank="1" showInputMessage="1" showErrorMessage="1" sqref="I73" xr:uid="{00000000-0002-0000-0100-000002000000}">
      <formula1>"x,#"</formula1>
    </dataValidation>
    <dataValidation type="list" allowBlank="1" showInputMessage="1" showErrorMessage="1" sqref="HE465:HE466 IU485:IV486 HE583 BW552 DN640:DP640 DO672:DO673 DM623 DN150:DP150 DM266:DP266 DM677 DM717:DP717 DN612 DO623 DP612 DO705:DO706 DM654:DO654 DQ463:FE463 DM556:DP556 DM500:DP500 DM332:DP332 DM320:DP320 DM314:DP314 DM275:DP276 DM730:DP730 DM517:DN517 AE195 BW492 DM282:DP282 AD177:AE177 DM699:DP700 DM296:DP297 MC596:MC597 HE726 HE694:HE695 HE733:HE738 IS711:IW711 IS254 IS560:IW560 HE678:HE679 HE656:HE658 HE581 FK524:GY525 HE578 HE359 HE471 IS394:IW394 HE364 HE401 IV364:IW364 IW530 FH276:FJ276 IS187:IW187 IV249 IS270:IW270 IX463:OZ463 IT372 IV251:IW252 IS495:IW495 IS149:IW149 IX524:KA525 IS633:IU633 IW633 HE474 IT642 IU528:IV528 IV529 IS701:IW701 IS250:IW250 IS399:IW399 HE529:HE530 AE424 KL524:OZ525 KB524:KK524 MC584:MD584 MC626:MD626 MC659:MD661 MC680:MC684 MC703 MC634:MD635 MD594 MC644:MD648 HE589 IS382:IW382 IS338:IW338 IS571:IW571 DM705:DM706 DM567:DP567 HE494 IS721:IW721 DM727:DP727 IV656:IW656 IX514:OZ515 DN483:DP483 IS286:IW286 IS301:IW301 IS312:IW312 IS324:IW324 IS734:IW734 IS400:IU400 IS466:IW467 KL408:OZ408 IS504:IW504 IT527 IV254:IW254 HE463:IS463 HE524:IS525 HE273:IS276 IS485:IS486 IS528 IT236 IS251:IS252 IU251:IU254 IT252 IS359:IW359 IS369:IW369 IS364:IT364 IS371 IW695 KL629:PA629 IS408:IW408 IS629:IW629 IX273:OZ276 HE485:HE486 Y639:AB639 IS669:IW671 IT247:IT248 HE643" xr:uid="{00000000-0002-0000-0100-000003000000}">
      <formula1>"ĐTT, TDS, HĐH, HĐNT, HĐG, VSAN, HĐC, LH, SHHN"</formula1>
    </dataValidation>
    <dataValidation type="list" allowBlank="1" showInputMessage="1" showErrorMessage="1" sqref="G250:G252 G343 G537:G539 G617:G620 G623:G624" xr:uid="{00000000-0002-0000-0100-000004000000}">
      <formula1>"KQMĐ, TLHD, NDCT, BC, ĐP, ATGT"</formula1>
    </dataValidation>
    <dataValidation type="list" allowBlank="1" showInputMessage="1" showErrorMessage="1" sqref="E250:E254 E343 E537:E539 E617:E620 E623:E624" xr:uid="{00000000-0002-0000-0100-000005000000}">
      <formula1>"KQMĐ, NDCT, TLHD, BC, ĐP, ATGT"</formula1>
    </dataValidation>
    <dataValidation type="list" allowBlank="1" showInputMessage="1" showErrorMessage="1" sqref="L623:L626 L55:L72 L414:L419 L714:L738 L200:L201 L318:L328 L422:L426 L399:L412 L435:L440 L374 L629:L631 L498:L539 L307:L316 L428:L433 L292 L129:L156 L578:L586 L376:L383 L479:L496 L343:L372 L330:L340 L294:L305 L279:L290 L256:L276 L187:L196 L167:L185 L74:L126 L16:L53 L449:L471 L543:L575 L588:L605 L608:L621 L204:L234 L236:L254 L385:L397 L633:L635 L443:L447 L473:L477 L637:L647 L649:L712 L158 L160:L165" xr:uid="{00000000-0002-0000-0100-000006000000}">
      <formula1>"Tổ, Lớp"</formula1>
    </dataValidation>
    <dataValidation type="list" allowBlank="1" showInputMessage="1" showErrorMessage="1" sqref="AF16:BI16 AF177:BI177 AF130:BI132 AF728:BI728 AF74:BI74 AF307:BI307 AF318:BI318 AF387:BI387 AF167:BI168 BX17:DB17 BX31:DB34 BX129:DB129 BX134:DB134 BX146:DB149 AF726:BI726 AF714:BI715 AF712:BI712 DQ675:EU677 AF708:BI708 BX372:DB372 AF674:BI674 AF662:BI662 AF636:BI636 BX462:DB462 AF616:BI616 AF610:BI610 BX545:DB545 BX593:DB593 BX630:DB630 BX668:DB670 BX697:DB697 AF123:BI123 AF141:BI144 BX200:DB201 BX449:DB449 BX517:DB517 BX567:DB574 BX605:DB605 BX637:DB637 AF29:BI30 AF86:BI86 AF101:BI101 AF114:BI114 AF159:BI160 AF164:BI165 AF195:BI195 AF200:BI201 AF204:BI204 AF231:BI231 AF262:BI264 AF273:BI273 AF280:BI280 AF294:BI294 AF330:BI330 AF355:BI355 AF360:BI360 AF376:BI376 AF385:BI385 AF392:BI392 AF402:BI402 AF424:BI425 AF444:BI444 AF448:BI448 AF458:BI460 AF479:BI479 AF493:BI493 AF498:BI498 AF509:BI509 AF513:BI514 AF547:BI547 AF550:BI551 AF565:BI565 AF554:BI554 AF580:BI580 AF578:BI578 AF589:BI589 AF582:BI582 AF591:BI591 AF649:BI649 BX553:DB554 DQ663:EU663 DQ129:EU129 DQ133:EU135 DQ146:EU150 DQ331:EU332 DQ344:EU344 DQ361:EU362 DQ365:EU366 DQ314:EU314 DQ473:EU473 DQ496:EU497 DQ630:EU630 DQ582:EU582 DQ727:EU727 DQ18:EU18 DQ181:EU182 DQ179:EU179 DQ302:EU302 DQ281:EU282 DQ388:EU389 DQ491:EU494 EH576:EH577 DQ580:EU580 DR37:FE37 DQ499:EU504 DQ685:EU693 DQ139:EU139 DQ172:EU172 DQ200:EU201 DQ414:EU414 DQ422:EU423 DQ584:EU584 DQ605:EU605 DQ609:EU609 DR566:EZ566 DQ697:EU697 DQ548:EU549 DQ75:EU76 DQ87:EU90 DQ102:EU103 DQ112:EU112 DQ115:EU116 DQ131:EU131 DR515:EW515 DQ143:EU143 DQ162:EU165 DQ169:EU170 DQ175:EU175 DQ194:EU194 DQ205:EU205 DQ265:EU266 DQ274:EU276 DQ295:EU297 DQ307:EU311 DQ319:EU320 DQ356:EU357 DQ374:EU374 DQ377:EU378 DQ729:EU730 DQ510:EU512 DR543:EW543 DR567:FE567 DQ650:EV650 DQ705:EU706 DQ449:EU452 DQ480:EU480 DQ543:DQ546 DR544:EU546 DQ517:EU519 DQ40:EU40 DQ160:EU160 DQ260:EU261 DQ402:EU412 DQ461:EU462 DR516:EU516 DQ515:DQ516 DQ552:EU556 DQ623:EU623 DQ699:EU700 DQ715:EU725 DQ31:DQ38 DR31:EU36 DR38:EU38 DQ483:FE483 DR568:EU574 DR672:FE673 DQ370:EU372 DQ557:DQ574 DR557:EU565 BX556:DB565 DR668:EU671 DQ617:EU621 BX617:DB621 DQ191:EU191 BX653:DB653 DQ443:EU447 BX444:DB447 DQ482:EU482 DQ591:EU593 DQ611:EU615 DQ637:EU640 DQ652:EV652 DQ653:EU654 DQ668:DQ673" xr:uid="{00000000-0002-0000-0100-000007000000}">
      <formula1>"2,1,0,kđg"</formula1>
    </dataValidation>
    <dataValidation type="list" allowBlank="1" showInputMessage="1" showErrorMessage="1" sqref="AE238 AD86:AE86 BV473:BW473 AD187:AD196 AD124:AD126 MC330:MD335 BW592 AD588 AD633:AD647 AD617:AD621 AE610 BV27:BW28 AE419 AE498 FF697:FJ697 BV461:BW461 BV39:BW39 BV47:BW47 BV54:BW54 BV65:BW65 BV73:BW73 BV85:BW85 BV87:BV88 BV638:BW638 BV127:BW128 BV157:BW158 FF582:FJ584 BV166:BW166 AD546 BV235:BW235 BW163 BV255:BW256 BV277:BW278 BV291:BW291 BV293:BW293 BV306:BW306 BV329:BW329 BV341:BW342 BV181:BW181 NO392:NP397 FF594:FJ596 AE685 BV194 BV427:BW427 BV434:BW434 BV197:BW199 MC170:OZ172 BV611:BW611 BV497:BW497 BV420:BW422 BV480 BV576:BW577 BV587:BW587 BV606:BW607 BV548:BV549 BV627:BW628 NO623:NP625 BV552 BV632:BW632 FF605:FJ605 BV403:BW403 BV713:BW713 AD548:AD549 BV388:BW388 BV510 BV423 FF16:FJ18 FF152:FJ156 FF48:FJ48 KO170:MB171 IS22:IW22 FF732:FJ738 IW63 IX48:OZ48 IX108:KK111 KL66 KM67 KN68 KL113:KN113 KL179:KN180 KN154 KN190 KN419 KL409:KN411 KM468 KL490:KN490 KL533:KM533 KM534:KN534 KL579 KL590:KN590 KL728:KN732 KL385:KN385 KM415 KL487 IX161:OZ161 NO280:NP288 MC24:MD26 MC69 MD70 MD100 MC173:MD174 MC196:MD196 MC426 MC435:MC440 MD439 MD536:MD539 MC476:MD478 MD469 MD435:MD437 MC416:MD416 MC257:MD257 MC280:MD288 MC318:MD328 NO39:NP39 NO47:NP47 NO54:NP54 NO65:NP65 NO71:NP73 NO85:NP85 NO175:NP175 NO186:NP186 NO192:NP193 NO197:NP199 NO202:NP203 NO235:NP235 NO255:NP257 NO277:NP278 NO291:NP291 NO293:NP293 NO306:NP306 NO373:NP373 NO375:NP375 NO384:NP384 NO413:NP413 NO416:NP418 NO420:NP421 NO427:NP427 NO434:NP434 NO489:NP489 NO497:NP497 NO535:NP535 NO540:NP542 NO576:NP577 NO587:NP587 NO606:NP607 NO713:NP713 NO627:NP628 NO632:NP632 NO704:NP704 BV496 NO415 KL170:KN172 BV186:BW186 BV615 AD123:AE123 BV377:BW377 AD130:AE130 AE630 AE145 FF598:FJ601 AE16 AE714 AD543:AD544 NO341:NP354 KL708:KL712 AD479:AD492 FF129:FJ135 NO157:NP158 NO166:NP166 KL184:KN185 BV384:BW384 BV370:BV371 FF623:FJ625 AD592:AD605 AD499:AD508 AD459:AD471 FF629:FJ631 AD709:AD711 AD716:AD727 BV143 AD74:AE74 FF633:FJ638 BV202:BW203 AD167:AD176 AE29:AE30 AD40:AD46 AD48:AD53 AD55:AD64 AD66:AD72 AD114:AE114 AD129 AD131:AD156 AD236:AD254 AE344 AD256:AD261 AD263:AD276 AD281:AD290 AD295:AD305 AD308:AD316 AD331:AD340 AE182 AD356:AD372 AD377:AD383 AD388:AD397 AD399:AD401 AD403:AD412 AD414:AD419 AD422:AD423 AD426 AD428:AD433 AD435:AD440 AD494:AD496 AD565:AE565 AD555:AD564 AD566:AD575 AD577 AD579:AD581 AD583:AD586 AE217 AD623:AD626 AD629:AD631 KO109:MB111 AD697:AD707 BV135 FF666:FJ666 BV131 BV373:BW375 FF711:FJ712 BV492 FF714:FJ717 BV584 BV609 FF719:FJ730 IU171 BV652 BV112:BW112 IW171 BV162 BV169:BV170 BV179 BV413:BW414 BV685:BW693 BW205 BV450:BV451 BV494 BV515 BV544 BV540:BW543 BV31:BW34 BV139 BV356:BW356 BW516 AF161:BS161 BX161:DL161 FF40:FJ40 FF20:FJ26 FF29:FJ38 FF50:FJ53 FF55:FJ64 FF66:FJ72 FF74:FJ76 FF78:FJ84 FF137:FJ144 FF146:FJ150 FF159:FJ160 FF162:FJ165 FF184:FJ185 FF200:FJ201 FF204:FJ205 FF257:FJ266 FF279:FJ282 FF292:FJ292 FF294:FJ297 FF307:FJ308 FF310:FJ316 FF318:FJ320 FF322:FJ328 FF330:FJ332 FF359:FJ362 FF364:FJ366 FF374:FJ374 FF376:FJ378 FF385:FJ385 FF387:FJ389 FF399:FJ404 FF406:FJ412 FF414:FJ419 FF422:FJ426 FF431:FJ432 FF435:FJ440 FF443:FJ445 FF498:FJ500 FF502:FJ517 FF520:FJ539 FF569:FJ575 FF578:FJ580 AD75:AD84 DQ161:GY161 HE161:IS161 HE48:IS48 HE101:IR111 IS101:IS106 IS108:IS111 IS171 FF368:FJ372 AD343:AD354 AD102:AD113 IX101:KK106 KL121 KN121 KL125 KN125 KL154 KL144 KN144 KL188:KM190 KN188 KL326:KL328 KL318:KL324 KM318:KM328 KN318:KN324 KN326:KN328 KL395:KN396 KN722 KL722 KL133 KN133 FF558:FJ567 AD552:AD553 KL292:KM292 KL280:KM286 KN279:KN286 KL101:KN111 MC101:NP111 KO101:MB107 AD229:AE229 AE88 AD17:AD38 KN707 FF86:FJ90 AD611:AD615 FF614:FJ621 AD729:AD738 NO232:NP233 FF207:FJ234 AD200:AD201 FF380:FJ383 AD374 AD443 FF448:FJ455 MC457 AD445:AD447 FF457:FJ462 AD449:AD457 FF464:FJ471 FF344:FJ357 FF335:FJ340 AD319:AD328 MC338:MD340 NO318:NP329 FF299:FJ305 AD292 KL288:KL290 KM288:KN289 FF284:FJ290 AD279 FF268:FJ275 AD178:AD185 FF187:FJ196 FF167:FJ182 FF603:FJ603 NO123:NP128 AD115:AD122 FF118:FJ126 FF105:FJ116 AD100:AE101 FF93:FJ103 AD87:AD99 FF654:FJ663 NO27:NP28 FF473:FJ481 MD488:MD489 FF483:FJ496 AD473:AD477 FF543:FJ556 AD590 FF588:FJ592 AD609 FF609:FJ612 FF640:FJ652 KL644:KL648 AD385:AD386 FF671:FJ675 AD230:AD234 AD649:AD695 FF699:FJ708 AD515:AD539 FF236:FJ254 FF391:FJ397 KL387:KN391 AD205:AD228 FF677:FJ695 AD510:AD511 AD158:AE158 AD160:AD165" xr:uid="{00000000-0002-0000-0100-000008000000}">
      <formula1>"ĐTT, TDS, HĐH, HĐNT, HĐG, VSAN, HĐC, LH"</formula1>
    </dataValidation>
    <dataValidation type="list" allowBlank="1" showInputMessage="1" showErrorMessage="1" sqref="FK21:GY26 KL24:MB26 KL19:MB22 NO19:OZ26 MC19:NN23 AD13:AD15 BV18:DL26 BV29:BW30 BV35:BW38 BV40:BW46 BV48:BW53 BV55:BW64 BV66:BW72 BT74:BW74 BV76:BW84 BT86:BW86 BV103:BW111 BV113:BW114 BV129:BW130 BV132:BW134 BV136:BW138 BV140:BW142 BV144:BW156 BV159:BW161 BV164:BW165 BV167:BW168 BT171:BW171 BT180:BW180 BV182:BW185 BV195:BW196 BV200:BW201 BT204:BW204 BV257:BW264 BV275:BW276 BV279:BW280 BT292:BW292 BT294:BW294 BT307:BW307 BV309:BW316 BT318:BW318 BV320:BW328 BT330:BW330 BT343:BW343 BV357:BW360 BV362:BW364 BV366:BW369 BV372:BW372 BT376:BW376 BV385:BW387 BV399:BW402 BV404:BW412 BV415:BW419 BV424:BW426 BV428:BW433 BV435:BW440 BV474:BW479 BT493:BW493 BT495:BW495 BT498:BW498 BV500:BW509 BV511:BW514 BV517:BW539 BV545:BW547 BT550:BW551 BV553:BW554 BV567:BW575 BV578:BW583 BV585:BW586 BV588:BW591 BT608:BW608 BT610:BW610 BV623:BW626 BV629:BW631 BV633:BW637 BV714:BW715 BV730:BW738 AE31:AE38 AE40:AE46 AE48:AE53 AE55:AE64 AE66:AE72 AE124:AE126 DM655:DP671 BV653:BW662 AE146:AE156 AE131:AE144 AE187:AE194 AE239:AE254 AE196 AE256:AE261 AE263:AE276 AE281:AE290 AE295:AE305 AE308:AE316 AE178:AE181 BU652:BU673 AE356:AE372 AE377:AE383 AE388:AE397 AE399:AE401 AE343 AE414:AE418 AE422:AE423 AE426 AE428:AE433 AE435:AE440 AE459:AE471 BT638:BT673 AE494:AE496 AE499:AE508 AE510:AE512 AE403:AE412 AE543:AE545 AE548:AE549 AE555:AE564 AE566:AE575 AE577 AE579:AE581 AE583:AE586 AE588 AE603:AE605 AE617:AE621 AE515:AE539 AE631 AE706:AE707 AE590 AE709:AE711 AE716:AE727 AE473:AE476 AE14:BS15 DM14:FE17 AE13:FE13 DM731:DP738 DM29:DP34 DM41:DP46 DM48:DP53 DM55:DP64 DM66:DP72 DM74:DP75 DM77:DP84 IT93:IW94 DM129:DP149 DM151:DP156 DM159:DP159 DM161:DP165 DM176:DP181 DM183:DP185 DM187:DP190 DM200:DP201 DM257:DP259 DM262:DP265 DM279:DP281 DM292:DP292 DM294:DP295 DM307:DP313 DM315:DP316 DM318:DP319 DM321:DP328 DM330:DP331 DM358:DP361 DM363:DP365 DM374:DP374 DM376:DP377 DM385:DP388 DM399:DP403 DM405:DP412 DM414:DP419 DM422:DP426 DM428:DP433 DM435:DP440 DM492:DP496 DM498:DP499 DM501:DP516 DM518:DP539 DM568:DP575 DM578:DP586 DM608:DP611 DM624:DP626 DM629:DP631 DM707:DP712 DM714:DP716 DM718:DP726 DM728:DP729 DM19:FE26 HA603:HD603 DM633:DP639 IX19:KK21 IS620:IV620 FF13:FJ15 IX13:OZ17 IT13:IW21 IT29:IW38 IT40:IW46 IT48:IW53 IT55:IW57 IT59:IW62 IT64:IW64 IT67:IW67 IT69:IW72 IT74:IW79 IT81:IW84 GZ93:HD93 IT129:IW148 IT159:IW165 IT167:IW170 IT172:IW172 IT174:IW185 IT200:IW201 IT257:IW269 IT279:IW285 IT292:IW292 IT294:IW300 IT307:IW311 IT313:IW316 IT318:IW323 IT325:IW328 IT330:IW337 IT374:IW374 IT376:IW381 IT401:IW407 IT409:IW412 IT414:IW419 IT422:IW426 IT428:IW433 IT435:IW440 IT735:IW738 IT496:IW496 IT498:IW503 IT505:IW526 IT531:IW539 IT561:IW570 IT572:IW575 IT722:IW733 IT621:IW621 IT623:IW626 IT630:IW631 IT604:IW604 IT712:IW712 IT714:IW720 IT578:IW586 IT125:IW126 IT152:IW156 IT150:IW150 BV717:BW728 BV651:BW651 BU51:BU73 BT162:BT170 BU179 BT293:BU293 BT316:BU317 BT494:BU494 BT496:BU497 BT609:BU609 BU521:BU536 BT49:BT73 BT75:BU77 BT101:BU104 BT114:BU117 BU147:BU170 BT135:BT137 BU133:BU139 BU141:BU145 BT139:BT160 BU172:BU177 BT181:BT183 BU181:BU184 BU191 BT547:BU549 BT205:BU206 BT295:BU298 BT308:BU314 BT319:BU321 BT331:BU334 BT360:BU367 BT377:BU379 BT18:BU19 BT499:BU501 BT733:BU738 BT521:BT538 BU538 BT87:BU91 BT540:BT544 BU540:BU545 BT552 BT554:BT557 BU552:BU557 BT570:BU587 BT589 BT618 BT631:BT636 BU186:BU189 BT720:BU731 BT503:BU519 BT14:DL16 BT465:BU469 AE87 BT185:BT189 FK13:GY17 GZ54:GZ55 HB54 HA54:HA56 HB59 HC59:HC60 GZ13:HD20 HD59:HD61 GZ58:HD58 GZ63:HD78 GZ95:HD98 GZ100:HD105 HA233 HD453:HD455 GZ260:HD268 GZ317:HD322 GZ365:HD368 GZ721:HD732 GZ449:HC449 HC472 HD484 HA521 HB521:HB522 HC521:HC523 HD521:HD525 GZ504:HD520 GZ560:HD569 HC632 HA678:HA679 HB700:HD700 GZ402:HD406 HA51:HD51 GZ52:HD53 HC54:HD57 HB56:HB57 HA60:HA62 HB61:HB62 HC62 GZ59:GZ62 GZ127:GZ128 HA127:HD129 GZ130:HD132 HA133:HD133 GZ134:HD136 GZ137 HB137:HD137 GZ138:HD146 HB147:HD147 GZ147 GZ700 GZ734:HD738 GZ232:HB232 HB233:HB235 HA235 GZ233:GZ235 HC678:HD679 GZ364 HB364:HD364 GZ369:HA369 HC234:HD235 GZ436:GZ437 HB436:HD437 GZ453:HB455 HD471:HD472 GZ471:HB472 GZ484:HB484 HC526 HA524:HA526 HB525:HB526 GZ523:GZ526 GZ571:HD578 GZ694:HA695 GZ580:HD582 HC694:HD695 GZ604:HD613 HC614:HD614 GZ614:HA614 GZ626:HD630 HD631:HD632 GZ631:HB632 HA655:HD655 IT204:IW207 HD231 HE19:IS20 HE13:IS17 HE22:IR26 IS23:KK26 DM367:DP372 AE345:AE354 AE75:AE84 DM91:DP91 BV90:BW91 AE102:AE113 IT370:IW371 IT365:IT368 IT360:IT363 IU360:IU368 IV360:IW363 IV365:IW368 BT559:BU568 DM557:DP566 AE552:AE553 BV556:BW565 BT471:BT480 AE231:AE234 AE17:BS26 HD641 GZ641:HB641 IT86:IW91 DM86:DP89 GZ615:HD623 BT620:BU629 DM613:DP621 AE611:AE615 BV616:BW621 AE218:AE228 BV206:BW234 DM204:DP234 IT212:IW234 HD209:HD227 AE592 GZ209:HC231 IT383:IW383 DM379:DP383 AE374 BV378:BW383 GZ438:HD448 DM443:DP451 AE443 BV444:BW449 GZ450:HD452 AE445:AE447 DM453:DP461 BV452:BW460 BT446:BU463 GZ456:HD464 IT443:IW465 BV462:BW471 AE449:AE457 DM463:DP471 GZ466:HD470 IT468:IW471 BT407:BT444 GZ408:HD435 BU407:BU445 IT343:IW358 GZ346:HD363 BT344:BU358 DM343:DP356 BV345:BW355 BT369:BU375 GZ370:HD380 GZ338:HD344 BT336:BU342 IT339:IW340 DM333:DP340 AE319:AE328 BV332:BW340 GZ324:HD335 BT323:BU329 BT300:BU306 GZ301:HD315 IT302:IW305 DM298:DP305 AE292 BV296:BW305 GZ286:HD299 BT285:BU291 IT287:IW290 DM283:DP290 AE279 BV282:BW290 BV266:BW273 DM267:DP274 IT271:IW276 BT269:BU283 GZ270:HD284 BV187:BW193 AE183:AE185 IT189:IW195 BT191:BT203 DM192:DP196 GZ148:HD175 BT172:BT179 DM167:DP174 AE160:AE165 BV173:BW178 BT124:BT133 BU124:BU131 AE115:AE122 IT121:IW123 GZ120:HD126 BT119:BU123 DM117:DP126 BV116:BW126 GZ107:HD118 BT106:BU112 IT108:IW119 DM104:DP115 AE89:AE99 DM93:DP102 IT96:IW106 BU193:BU203 BT94:BU99 BV93:BW101 GZ80:HD91 BT79:BU85 GZ22:HD50 BU21:BU49 BT21:BT47 BU471:BU481 DM473:DP482 GZ473:HD483 IT473:IW484 GZ485:HD502 BV481:BW491 AE663:AE672 BT482:BU492 DM484:DP490 IT487:IW494 GZ527:HD558 IT543:IW559 DM543:DP555 GZ584:HD600 BT603:BU607 DM603:DP605 IT588:IW597 AE697:AE704 AE594:AE601 BU611:BU617 BT611:BT616 IT608:IW619 AE608:AE609 BV612:BW614 GZ633:HD640 IT634:IW641 AE205:AE216 BV639:BW649 AE649:AE659 BV664:BW674 DM674:DP676 BV676:BW684 IT657:IW668 IT672:IV695 IW672:IW694 GZ680:HD693 GZ697:HD699 DM697:DP698 IT697:IW700 BV697:BW712 AE200:AE201 BT698:BU718 DM701:DP704 AE729:AE738 IT702:IW710 GZ701:HD719 AE236:AE237 GZ236:HD256 BV236:BW254 DM236:DP254 BT209:BU267 GZ656:HD677 GZ382:HD392 IT385:IW393 BV389:BW397 AE385:AE386 DM390:DP397 BT381:BU405 GZ394:HD400 IT395:IW397 GZ177:HD207 AE129 AE167:AE176 AE331:AE340 AE623:AE626 AE629 IT643:IW655 DM641:DP653 GZ642:HD654 BU631:BU650 BT674:BU695 AE686:AE695 BV603:BW605 DM588:DP601 BT591:BT601 BU589:BU601 HA601:HD601 BV593:BW601 BV694:BW695 DM678:DP695 AE674:AE684 AE479:AE492 AE633:AE646" xr:uid="{00000000-0002-0000-0100-000009000000}">
      <formula1>"#"</formula1>
    </dataValidation>
    <dataValidation type="list" allowBlank="1" showInputMessage="1" showErrorMessage="1" sqref="M498:M539 M200:M201 M292 M414:M419 M428:M433 M623:M626 M29:M38 M40:M46 M16:M26 M55:M64 M307:M316 M48:M53 M422:M426 M399:M412 M578:M586 M374 M129:M156 M318:M328 M66:M72 M435:M440 M714:M738 M74:M84 M376:M383 M479:M496 M343:M372 M330:M340 M294:M305 M279:M290 M256:M276 M187:M196 M167:M185 M86:M126 M449:M471 M543:M575 M588:M605 M608:M621 M204:M234 M236:M254 M385:M397 M629:M635 M443:M447 M473:M477 M637:M647 M649:M712 M158 M160:M165"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88:O621 O498:O539 O294:O305 O623:O626 O29:O38 O40:O46 O48:O53 O159:O165 O55:O64 O16:O26 O129:O156 O200:O201 O292 O307:O316 O374 O414:O419 O421:O426 O428:O433 O435:O440 O577:O586 O629:O631 O86:O126 O376:O383 O399:O412 O343:O372 O330:O340 O318:O328 O256:O276 O279:O290 O187:O196 O167:O185 O66:O84 O473:O496 O443:O471 O543:O575 O714:O739 O204:O234 O236:O254 O385:O397 O633:O712" xr:uid="{00000000-0002-0000-0100-00000C000000}">
      <formula1>"#, 3T, 4T, 5T, 3+4T, 4+5T, 3+4+5T"</formula1>
    </dataValidation>
    <dataValidation type="list" allowBlank="1" showInputMessage="1" showErrorMessage="1" sqref="N414:N419 N29:N38 N40:N46 N55:N64 N623:N626 N292 N422:N426 N428:N433 N307:N316 N48:N53 N374 N294:N305 N66:N72 N435:N440 N159:N165 N200:N201 N577:N586 N588:N605 N629:N631 N498:N539 N129:N156 N16:N26 N86:N126 N376:N383 N399:N412 N343:N372 N330:N340 N318:N328 N256:N276 N279:N290 N187:N196 N167:N185 N74:N84 N443:N471 N473:N496 N543:N575 N608:N621 N714:N739 N204:N234 N236:N254 N385:N397 N633:N712" xr:uid="{00000000-0002-0000-0100-00000D000000}">
      <formula1>"Thể chất,  Nhận thức, Ngôn ngữ, TCKNXH, Thẩm mỹ"</formula1>
    </dataValidation>
    <dataValidation type="list" allowBlank="1" showInputMessage="1" showErrorMessage="1" sqref="AD16 BV75:BW75 BW139 BV89:BW89 BW135 BW143 BV115:BW115 BV102:BW102 BV17:BW17" xr:uid="{00000000-0002-0000-0100-00000E000000}">
      <formula1>"ĐTT, TDS, HĐH, HĐNT, HĐG, VSAN, HĐC, LH, HĐH/HĐG, HĐH/HĐNT, ĐTT/HĐC, HĐG/HĐC, HĐH/HĐC"</formula1>
    </dataValidation>
    <dataValidation type="list" allowBlank="1" showInputMessage="1" showErrorMessage="1" sqref="AD235 AE230 AD262:AE262 AD277:AD278 AD280:AE280 AD291 AD306:AD307 AD317:AD318 AD329:AD330 AE330 AD341:AD342 AD739 AD355:AE355 AD373 AD375:AD376 AD255 AE204 AE307 AD384 AD398 AD402:AE402 AD413 AD420:AD421 AD427 AD434 AD441:AD442 AD444:AE444 FK336:GY337 AD472 AE477 AD387:AE387 AD448:AE448 AE376 AE318 HE336:IS337 AD458:AE458 AE294 AD293:AD294 AD202:AD204 AD424:AD425 AF336:BS337 BX336:DL337 DQ336:FE337 IX336:OZ337" xr:uid="{00000000-0002-0000-0100-00000F000000}">
      <formula1>"ĐTT, TDS, HĐH, HĐNT, HĐG, VSAN, HĐC, LH, ĐTT/HĐC, HĐH/HĐG, HĐH/HĐC, HĐH/HĐNT"</formula1>
    </dataValidation>
    <dataValidation type="list" allowBlank="1" showInputMessage="1" showErrorMessage="1" sqref="AD425 AD497:AD498 AD708:AE708 AD576 AD509:AE509 AD714 AD540:AD542 AD547:AE547 AD550:AE551 AE673 AD554:AE554 AD578:AE578 AD582:AE582 AD587 AD591:AE591 AE593 AD606:AD608 AD610 AD616:AE616 AD622 AD627:AD628 AD632 AD728:AE728 AE660:AE662 AE602:OZ602 AE705 AD715:AE715 AD512 AD589 AD493 AD712:AE713 AD545 AE546 AD696:OZ696 AD513:AE514 AE647" xr:uid="{00000000-0002-0000-0100-000010000000}">
      <formula1>"ĐTT, TDS, HĐH, HĐNT, HĐG, VSAN, HĐC, SHHN, LH, ĐTT/HĐC, HĐH/HĐG, HĐH/HĐC, HĐH/HĐNT"</formula1>
    </dataValidation>
    <dataValidation type="list" allowBlank="1" showInputMessage="1" showErrorMessage="1" sqref="MC595" xr:uid="{00000000-0002-0000-0100-000011000000}">
      <formula1>"ĐTT, TDS, HĐH, HĐNT, HĐG, VSAN, HĐC, LH, TQDN, SHHN"</formula1>
    </dataValidation>
    <dataValidation type="list" allowBlank="1" showInputMessage="1" showErrorMessage="1" sqref="BV716:BW716 BV163 IV66 BV172 IW68 IS120:IW120 BW169:BW170 BV265:BW265 BV274:BW274 BV281:BW281 BV295:BW295 BW544 BV308:BW308 BV331:BW331 BV319:BW319 IS95:IW95 IV253:IW253 IS124:IW124 BV443 IT171 IV171 IS173:IU173 IV188:IW188 BV365:BW365 IW173 BW510 IT196 BV344:BW344 IW196 BV566:BW566 IS209:IW211 IS107:IW107 BV499:BW499 BV650 BV729 BW652 IT605 BV675 BV663:BW663 IS253:IT253 FF309:FJ309 BV555:BW555 BV361:BW361 FF585:FJ586 BV205 BV516 DO517 DM35 DN36 DO37:DO38 DP40 DP38 DM38:DN38 DM76:DP76 DM90:DP90 DM103:DP103 DM116:DP116 DM150 DM160:DP160 DM175:DP175 DM462:DP462 DM191:DN191 DP191 DO260 DN261 DM366:DP366 DM362:DP362 DM378:DP378 DM640 DM389:DP389 DM404:DP404 DM452:DN452 DM483 DN357:DP357 DP654 DP672:DP673 DM491:DP491 DM182:DP182 DM18:DP18 FF597 FF709:FJ710 FF19:FJ19 FF49:FJ49 FF41:FJ46 BT93:BU93 FF104:FJ104 FF117:FJ117 FF367:FJ367 FF145:FJ145 FF151:FJ151 FF731:FJ731 FF206:FJ206 FF77:FJ77 FF267:FJ267 IW620 FF283:FJ283 FF333:FJ334 FF343:FJ343 FF604 FF363:FJ363 FF626:FJ626 FF298:FJ298 FF386:FJ386 FF321:FJ321 FF390:FJ390 FF405:FJ405 FF183:FJ183 FF446:FJ447 FF456:FJ456 FF379:FJ379 FF482:FJ482 FF518:FJ519 FF557:FJ557 FF463:FJ463 FF581:FJ581 FF501:FJ501 FF568:FJ568 FF593:FJ593 FF613:FJ613 FI428:FJ430 FF136:FJ136 FF608:FJ608 FF698:FJ698 FF676:FJ676 FF358:FJ358 FH428:FH429 FF433:FI433 FG428 FG276 FG430 FF428:FF430 FF667:FJ670 FF639:FJ639 IX18:PA18 IX309:OZ309 BT630:BU630 FG718:FJ718 IX586:PA586 PF11 IV58 IT58 IU63 BT20:BU20 BT48 BU50 BT78:BU78 BT100:BU100 BT105:BU105 FF91:FJ91 BT118:BU118 BU132 BT134 BT138 BU140 BU146 BT161 BU178 BT184 BU185 BT207:BU208 BT268:BU268 BT284:BU284 BT299:BU299 BT315:BU315 BT322:BU322 BT335:BU335 BT359:BU359 BT368:BU368 BT380:BU380 BT17:BU17 BT445 BT464:BU464 BT470:BU470 BT481 BT502:BU502 BT520:BU520 BU537 BT539:BU539 BT545:BT546 BU546 BT553 BT558:BU558 BT569:BU569 BT588:BU588 BT590 BT617 BU618:BU619 BT619 BT732:BU732 BT637 BU651 BT697:BU697 BT719:BU719 BT190:BU190 BT406:BU406 BT113:BU113 FK18:GY18 GZ21:HD21 GZ51 HB55 GZ56:GZ57 HA57 HA59 HB60 HC61 HD62 GZ79:HD79 GZ94:HD94 GZ99:HD99 GZ106:HD106 GZ119:HD119 GZ129 GZ133 HA137 HB147 GZ155 HB155 GZ381:HD381 GZ465:HD465 GZ176:HD176 GZ269:HD269 GZ300:HD300 GZ285:HD285 GZ316:HD316 GZ323:HD323 GZ336:HD337 GZ345:HD345 HA364 HB369:HD369 GZ733:HD733 GZ393:HD393 GZ401:HD401 GZ407:HD407 HD449 GZ453:GZ455 HA436:HA437 HC471 HC484 GZ503:HD503 GZ521:GZ522 HA522:HA523 HB523:HB524 HC524:HC525 HD526 GZ559:HD559 GZ570:HD570 GZ579:HD579 HB614 GZ624:HD625 HC631 HC641 GZ655 GZ678:GZ679 HB678:HB679 HB694:HB695 GZ720:HD720 IU236:IU249 HA700 HC232:HD234 GZ583:HD583 GZ257:HD259 GZ208:OZ208 HE586:IS586 HE18:IS18 HE309:IS309 IS63 IS236:IS237 KL80:OZ80 IS80:IW80 KL287:KN287 KL23:KN23 KL64:KN64 KL67 KN69:KN70 KL81:KN81 KL92:KN92 KL96:KN96 KN189 KL193 KN193 KL212:KN213 KL271 KN271 KL302:KN302 KL310 KL325 KN310 KN325 KL339:KN339 KL346:KL353 KN346:KN353 KL415 KN416 KL417 KN418 KL468 KN468 KL474:KL475 KM475:KN475 KL505:KN505 KN292 KN532 KL561:KN561 KL572:KN572 KL621 KL643 KN657:KN658 KL359 KL364 KL369 KN359 KN364 KN369 KL531:KN531 KN210 KN679 GZ603 IV237:IW246 IT237:IT246 HD228:HD230 FF664:FJ665 FF653:FJ653 BU192 BV592 IW247:IW249 IS247:IS249 GZ601 AF92:IW92" xr:uid="{00000000-0002-0000-0100-000012000000}">
      <formula1>"ĐTT, TDS, HĐH, HĐNT, HĐG, VSAN, HĐC, LH, SHHN, HĐH/HĐG, HĐH/HĐNT, ĐTT/HĐC, HĐG/HĐC, HĐH/HĐC"</formula1>
    </dataValidation>
    <dataValidation type="list" allowBlank="1" showInputMessage="1" showErrorMessage="1" sqref="FJ433 FH430" xr:uid="{00000000-0002-0000-0100-000013000000}">
      <formula1>"ĐTT, TDS, HĐH, HĐNT, HĐG, VSAN, HĐC, LH, ĐTT/HĐC, SHHN, HĐH/HĐG, HĐH/HĐNT, ĐTT/HĐC, HĐG/HĐC, HĐH/HĐC"</formula1>
    </dataValidation>
    <dataValidation type="list" allowBlank="1" showInputMessage="1" showErrorMessage="1" sqref="FG429" xr:uid="{00000000-0002-0000-0100-000014000000}">
      <formula1>"ĐTT, TDS, HĐH, HĐNT, TQDN, HĐG, VSAN, HĐC, LH, SHHN, HĐH/HĐG, HĐH/HĐNT, ĐTT/HĐC, HĐG/HĐC, HĐH/HĐC"</formula1>
    </dataValidation>
    <dataValidation type="list" allowBlank="1" showInputMessage="1" showErrorMessage="1" sqref="FF718" xr:uid="{00000000-0002-0000-0100-000015000000}">
      <formula1>"ĐTT, TDS, HĐH, HĐNT, HĐH/HĐC, HĐG, VSAN, HĐC, LH, SHHN, HĐH/HĐG, HĐH/HĐNT, ĐTT/HĐC, HĐG/HĐC, HĐH/HĐC"</formula1>
    </dataValidation>
    <dataValidation type="list" allowBlank="1" showInputMessage="1" showErrorMessage="1" sqref="KL735:KN735 KL702:KN702" xr:uid="{20C7F1DC-ACF3-4E8F-82C3-BDEA69EBEB98}">
      <formula1>"ĐTT, TDS, HĐH, HĐNT, HĐG, VSAN, HĐC, LH,HĐG/HĐC"</formula1>
    </dataValidation>
    <dataValidation type="list" allowBlank="1" showInputMessage="1" showErrorMessage="1" sqref="KN211" xr:uid="{B230D5B6-C527-4430-B985-8B475B237C99}">
      <formula1>"ĐTT, TDS, HĐH, HĐNT, HĐG, VSAN, HĐNT/HĐG, HĐC, LH, SHHN, HĐH/HĐG, HĐH/HĐNT, ĐTT/HĐC, HĐG/HĐC, HĐH/HĐC"</formula1>
    </dataValidation>
    <dataValidation type="list" allowBlank="1" showInputMessage="1" showErrorMessage="1" sqref="IS238:IS246" xr:uid="{00000000-0002-0000-0100-000016000000}">
      <formula1>"ĐTT, TDS, HĐH, HĐNT, HĐG, VSAN, HĐC, LH, SHHN, HĐG/HĐNT, HĐH/HĐG, HĐH/HĐNT, ĐTT/HĐC, HĐG/HĐC, HĐH/HĐC"</formula1>
    </dataValidation>
  </dataValidations>
  <hyperlinks>
    <hyperlink ref="K608" r:id="rId1" xr:uid="{00000000-0004-0000-0100-000000000000}"/>
    <hyperlink ref="K31" r:id="rId2" xr:uid="{00000000-0004-0000-0100-000001000000}"/>
    <hyperlink ref="K479" r:id="rId3" xr:uid="{00000000-0004-0000-0100-000002000000}"/>
    <hyperlink ref="K674"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88" r:id="rId14" xr:uid="{00000000-0004-0000-0100-000010000000}"/>
    <hyperlink ref="K450" r:id="rId15" xr:uid="{00000000-0004-0000-0100-000011000000}"/>
    <hyperlink ref="K452" r:id="rId16" xr:uid="{00000000-0004-0000-0100-000012000000}"/>
    <hyperlink ref="K453" r:id="rId17" xr:uid="{00000000-0004-0000-0100-000013000000}"/>
    <hyperlink ref="K481" r:id="rId18" xr:uid="{00000000-0004-0000-0100-000014000000}"/>
    <hyperlink ref="K48" r:id="rId19" xr:uid="{00000000-0004-0000-0100-000015000000}"/>
    <hyperlink ref="K49" r:id="rId20" xr:uid="{00000000-0004-0000-0100-000016000000}"/>
    <hyperlink ref="K50" r:id="rId21" xr:uid="{00000000-0004-0000-0100-000017000000}"/>
    <hyperlink ref="K56" r:id="rId22" xr:uid="{00000000-0004-0000-0100-000018000000}"/>
    <hyperlink ref="K57" r:id="rId23" xr:uid="{00000000-0004-0000-0100-000019000000}"/>
    <hyperlink ref="K58" r:id="rId24" xr:uid="{00000000-0004-0000-0100-00001A000000}"/>
    <hyperlink ref="K60" r:id="rId25" xr:uid="{00000000-0004-0000-0100-00001B000000}"/>
    <hyperlink ref="K521" r:id="rId26" xr:uid="{00000000-0004-0000-0100-00001C000000}"/>
    <hyperlink ref="K529" r:id="rId27" xr:uid="{00000000-0004-0000-0100-00001D000000}"/>
    <hyperlink ref="K364" r:id="rId28" xr:uid="{00000000-0004-0000-0100-000022000000}"/>
    <hyperlink ref="K236"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CĐ TMN</vt:lpstr>
      <vt:lpstr>'CĐ TMN'!Print_Area</vt:lpstr>
      <vt:lpstr>'CĐ TMN'!Print_Titles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2024-09-11T08:14:56Z</cp:lastPrinted>
  <dcterms:created xsi:type="dcterms:W3CDTF">2019-07-05T03:48:23Z</dcterms:created>
  <dcterms:modified xsi:type="dcterms:W3CDTF">2024-09-18T08:49:55Z</dcterms:modified>
</cp:coreProperties>
</file>